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ph-master.intranet.cs.upt.ro\SecretariatGeneralShare\State de functiuni\2022-2023\"/>
    </mc:Choice>
  </mc:AlternateContent>
  <bookViews>
    <workbookView xWindow="0" yWindow="0" windowWidth="28800" windowHeight="18000" activeTab="2"/>
  </bookViews>
  <sheets>
    <sheet name="Stat PO sem 1" sheetId="1" r:id="rId1"/>
    <sheet name="Borderou CD sem 1" sheetId="2" r:id="rId2"/>
    <sheet name="Borderou EXT+DRD_sem I" sheetId="3" r:id="rId3"/>
  </sheets>
  <externalReferences>
    <externalReference r:id="rId4"/>
  </externalReferences>
  <definedNames>
    <definedName name="AN_LIMITA">'[1]Date initiale'!$B$39</definedName>
    <definedName name="AN_UNIV">'[1]Date initiale'!$B$2</definedName>
    <definedName name="AS">'[1]Date initiale'!$A$44</definedName>
    <definedName name="CMDD">'[1]Date initiale'!$A$53</definedName>
    <definedName name="CO">'[1]Date initiale'!$A$42</definedName>
    <definedName name="DRI">'[1]Date initiale'!$A$54</definedName>
    <definedName name="I">'[1]Date initiale'!$A$56</definedName>
    <definedName name="P">'[1]Date initiale'!$A$41</definedName>
    <definedName name="PENSIE">'[1]Date initiale'!$B$40</definedName>
    <definedName name="po">'[1]Date initiale'!$A$47</definedName>
    <definedName name="POD_AS">'[1]Date initiale'!$B$67</definedName>
    <definedName name="POD_C">'[1]Date initiale'!$B$65</definedName>
    <definedName name="POD_P">'[1]Date initiale'!$B$64</definedName>
    <definedName name="POD_SL">'[1]Date initiale'!$B$66</definedName>
    <definedName name="SL">'[1]Date initiale'!$A$43</definedName>
    <definedName name="T">'[1]Date initiale'!$A$45</definedName>
    <definedName name="V">'[1]Date initiale'!$A$46</definedName>
    <definedName name="VIRAM">'[1]Date initiale'!$B$63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3" i="1" l="1"/>
  <c r="AJ396" i="1" s="1"/>
  <c r="E383" i="1"/>
  <c r="B383" i="1"/>
  <c r="H373" i="1"/>
  <c r="AJ381" i="1" s="1"/>
  <c r="E373" i="1"/>
  <c r="AE374" i="1"/>
  <c r="B373" i="1"/>
  <c r="H362" i="1"/>
  <c r="AJ366" i="1" s="1"/>
  <c r="E362" i="1"/>
  <c r="AE368" i="1"/>
  <c r="B362" i="1"/>
  <c r="H351" i="1"/>
  <c r="E351" i="1"/>
  <c r="AE358" i="1"/>
  <c r="B351" i="1"/>
  <c r="AW361" i="1" s="1"/>
  <c r="H340" i="1"/>
  <c r="AJ348" i="1" s="1"/>
  <c r="E340" i="1"/>
  <c r="B340" i="1"/>
  <c r="H330" i="1"/>
  <c r="BK339" i="1" s="1"/>
  <c r="E330" i="1"/>
  <c r="B330" i="1"/>
  <c r="H318" i="1"/>
  <c r="BJ329" i="1" s="1"/>
  <c r="E318" i="1"/>
  <c r="B318" i="1"/>
  <c r="H308" i="1"/>
  <c r="BJ317" i="1" s="1"/>
  <c r="E308" i="1"/>
  <c r="B308" i="1"/>
  <c r="AW317" i="1" s="1"/>
  <c r="H298" i="1"/>
  <c r="AJ305" i="1" s="1"/>
  <c r="E298" i="1"/>
  <c r="AB307" i="1"/>
  <c r="B298" i="1"/>
  <c r="AQ307" i="1" s="1"/>
  <c r="H288" i="1"/>
  <c r="AJ294" i="1" s="1"/>
  <c r="E288" i="1"/>
  <c r="B288" i="1"/>
  <c r="H276" i="1"/>
  <c r="AJ285" i="1" s="1"/>
  <c r="E276" i="1"/>
  <c r="B276" i="1"/>
  <c r="AQ287" i="1" s="1"/>
  <c r="H265" i="1"/>
  <c r="AJ265" i="1" s="1"/>
  <c r="E265" i="1"/>
  <c r="B265" i="1"/>
  <c r="H254" i="1"/>
  <c r="E254" i="1"/>
  <c r="B254" i="1"/>
  <c r="H244" i="1"/>
  <c r="E244" i="1"/>
  <c r="B244" i="1"/>
  <c r="H233" i="1"/>
  <c r="BJ243" i="1" s="1"/>
  <c r="E233" i="1"/>
  <c r="B233" i="1"/>
  <c r="H223" i="1"/>
  <c r="BK232" i="1" s="1"/>
  <c r="E223" i="1"/>
  <c r="B223" i="1"/>
  <c r="H211" i="1"/>
  <c r="BJ222" i="1" s="1"/>
  <c r="E211" i="1"/>
  <c r="B211" i="1"/>
  <c r="H200" i="1"/>
  <c r="AJ209" i="1" s="1"/>
  <c r="E200" i="1"/>
  <c r="B200" i="1"/>
  <c r="H188" i="1"/>
  <c r="AJ193" i="1" s="1"/>
  <c r="E188" i="1"/>
  <c r="B188" i="1"/>
  <c r="H180" i="1"/>
  <c r="AJ181" i="1" s="1"/>
  <c r="E180" i="1"/>
  <c r="B180" i="1"/>
  <c r="H167" i="1"/>
  <c r="AJ178" i="1" s="1"/>
  <c r="E167" i="1"/>
  <c r="B167" i="1"/>
  <c r="H158" i="1"/>
  <c r="AJ159" i="1" s="1"/>
  <c r="E158" i="1"/>
  <c r="AB166" i="1"/>
  <c r="B158" i="1"/>
  <c r="H148" i="1"/>
  <c r="AJ149" i="1" s="1"/>
  <c r="E148" i="1"/>
  <c r="B148" i="1"/>
  <c r="AB147" i="1"/>
  <c r="H138" i="1"/>
  <c r="AJ144" i="1" s="1"/>
  <c r="F138" i="1"/>
  <c r="E138" i="1"/>
  <c r="B138" i="1"/>
  <c r="BW147" i="1" s="1"/>
  <c r="H129" i="1"/>
  <c r="E129" i="1"/>
  <c r="B129" i="1"/>
  <c r="AW137" i="1" s="1"/>
  <c r="H119" i="1"/>
  <c r="AL128" i="1" s="1"/>
  <c r="E119" i="1"/>
  <c r="B119" i="1"/>
  <c r="H109" i="1"/>
  <c r="E109" i="1"/>
  <c r="B109" i="1"/>
  <c r="AQ118" i="1" s="1"/>
  <c r="H99" i="1"/>
  <c r="AJ100" i="1" s="1"/>
  <c r="E99" i="1"/>
  <c r="B99" i="1"/>
  <c r="H89" i="1"/>
  <c r="BK98" i="1" s="1"/>
  <c r="E89" i="1"/>
  <c r="B89" i="1"/>
  <c r="H78" i="1"/>
  <c r="E78" i="1"/>
  <c r="B78" i="1"/>
  <c r="AW88" i="1" s="1"/>
  <c r="H69" i="1"/>
  <c r="E69" i="1"/>
  <c r="B69" i="1"/>
  <c r="H61" i="1"/>
  <c r="AJ64" i="1" s="1"/>
  <c r="E61" i="1"/>
  <c r="AB68" i="1"/>
  <c r="B61" i="1"/>
  <c r="H52" i="1"/>
  <c r="AK60" i="1" s="1"/>
  <c r="E52" i="1"/>
  <c r="AB60" i="1"/>
  <c r="B52" i="1"/>
  <c r="AQ60" i="1" s="1"/>
  <c r="H43" i="1"/>
  <c r="E43" i="1"/>
  <c r="B43" i="1"/>
  <c r="H37" i="1"/>
  <c r="AL42" i="1" s="1"/>
  <c r="E37" i="1"/>
  <c r="B37" i="1"/>
  <c r="H31" i="1"/>
  <c r="AK36" i="1" s="1"/>
  <c r="E31" i="1"/>
  <c r="AB36" i="1"/>
  <c r="B31" i="1"/>
  <c r="AW36" i="1" s="1"/>
  <c r="AB30" i="1"/>
  <c r="H21" i="1"/>
  <c r="AJ26" i="1" s="1"/>
  <c r="F21" i="1"/>
  <c r="E21" i="1"/>
  <c r="B21" i="1"/>
  <c r="AF20" i="1"/>
  <c r="AB20" i="1"/>
  <c r="H11" i="1"/>
  <c r="AJ11" i="1" s="1"/>
  <c r="F11" i="1"/>
  <c r="E11" i="1"/>
  <c r="B11" i="1"/>
  <c r="AI20" i="1"/>
  <c r="AI30" i="1" s="1"/>
  <c r="AI36" i="1" s="1"/>
  <c r="AI42" i="1" s="1"/>
  <c r="AI51" i="1" s="1"/>
  <c r="AI60" i="1" s="1"/>
  <c r="AI68" i="1" s="1"/>
  <c r="AI77" i="1" s="1"/>
  <c r="AI88" i="1" s="1"/>
  <c r="AI98" i="1" s="1"/>
  <c r="AI108" i="1" s="1"/>
  <c r="AI118" i="1" s="1"/>
  <c r="AI128" i="1" s="1"/>
  <c r="AI137" i="1" s="1"/>
  <c r="AI147" i="1" s="1"/>
  <c r="AI157" i="1" s="1"/>
  <c r="AI166" i="1" s="1"/>
  <c r="AI179" i="1" s="1"/>
  <c r="AI187" i="1" s="1"/>
  <c r="AI199" i="1" s="1"/>
  <c r="AI210" i="1" s="1"/>
  <c r="AI222" i="1" s="1"/>
  <c r="AI232" i="1" s="1"/>
  <c r="AI243" i="1" s="1"/>
  <c r="AI253" i="1" s="1"/>
  <c r="AI264" i="1" s="1"/>
  <c r="AI275" i="1" s="1"/>
  <c r="AI287" i="1" s="1"/>
  <c r="AI297" i="1" s="1"/>
  <c r="AI307" i="1" s="1"/>
  <c r="AI317" i="1" s="1"/>
  <c r="AI329" i="1" s="1"/>
  <c r="AI339" i="1" s="1"/>
  <c r="AI350" i="1" s="1"/>
  <c r="AI361" i="1" s="1"/>
  <c r="AI372" i="1" s="1"/>
  <c r="AI382" i="1" s="1"/>
  <c r="AI397" i="1" s="1"/>
  <c r="AI10" i="1" s="1"/>
  <c r="BG10" i="1"/>
  <c r="BB10" i="1"/>
  <c r="CT4" i="1"/>
  <c r="K4" i="1"/>
  <c r="CT3" i="1"/>
  <c r="A2" i="1"/>
  <c r="BT1" i="1"/>
  <c r="BT4" i="1" s="1"/>
  <c r="BS1" i="1"/>
  <c r="BS4" i="1" s="1"/>
  <c r="BR1" i="1"/>
  <c r="BR4" i="1" s="1"/>
  <c r="BQ1" i="1"/>
  <c r="BQ4" i="1" s="1"/>
  <c r="BP1" i="1"/>
  <c r="BP4" i="1" s="1"/>
  <c r="BO1" i="1"/>
  <c r="BO4" i="1" s="1"/>
  <c r="BM1" i="1"/>
  <c r="BM4" i="1" s="1"/>
  <c r="BL1" i="1"/>
  <c r="BL4" i="1" s="1"/>
  <c r="CL397" i="1" l="1"/>
  <c r="CP397" i="1" s="1"/>
  <c r="BW42" i="1"/>
  <c r="AB372" i="1"/>
  <c r="AJ393" i="1"/>
  <c r="BI98" i="1"/>
  <c r="CK350" i="1"/>
  <c r="CO350" i="1" s="1"/>
  <c r="AT297" i="1"/>
  <c r="BA199" i="1"/>
  <c r="AX222" i="1"/>
  <c r="AJ225" i="1"/>
  <c r="BH20" i="1"/>
  <c r="AZ108" i="1"/>
  <c r="AM166" i="1"/>
  <c r="BC297" i="1"/>
  <c r="CE187" i="1"/>
  <c r="AJ161" i="1"/>
  <c r="AX20" i="1"/>
  <c r="AV128" i="1"/>
  <c r="CK382" i="1"/>
  <c r="CO382" i="1" s="1"/>
  <c r="CJ297" i="1"/>
  <c r="CN297" i="1" s="1"/>
  <c r="AJ385" i="1"/>
  <c r="CJ243" i="1"/>
  <c r="CN243" i="1" s="1"/>
  <c r="AK199" i="1"/>
  <c r="AJ37" i="1"/>
  <c r="AJ227" i="1"/>
  <c r="BY275" i="1"/>
  <c r="AO317" i="1"/>
  <c r="AR372" i="1"/>
  <c r="AJ62" i="1"/>
  <c r="AJ163" i="1"/>
  <c r="CA372" i="1"/>
  <c r="AJ40" i="1"/>
  <c r="AT108" i="1"/>
  <c r="CL42" i="1"/>
  <c r="CP42" i="1" s="1"/>
  <c r="AJ66" i="1"/>
  <c r="BH187" i="1"/>
  <c r="AJ289" i="1"/>
  <c r="BF51" i="1"/>
  <c r="BK68" i="1"/>
  <c r="AQ128" i="1"/>
  <c r="AJ290" i="1"/>
  <c r="AT382" i="1"/>
  <c r="AJ291" i="1"/>
  <c r="AE362" i="1"/>
  <c r="CL147" i="1"/>
  <c r="CP147" i="1" s="1"/>
  <c r="CD232" i="1"/>
  <c r="BI20" i="1"/>
  <c r="AJ23" i="1"/>
  <c r="AL68" i="1"/>
  <c r="BC88" i="1"/>
  <c r="AJ89" i="1"/>
  <c r="BJ108" i="1"/>
  <c r="AJ138" i="1"/>
  <c r="AJ201" i="1"/>
  <c r="CF297" i="1"/>
  <c r="AJ295" i="1"/>
  <c r="I298" i="1"/>
  <c r="BN307" i="1" s="1"/>
  <c r="BP307" i="1" s="1"/>
  <c r="BI307" i="1"/>
  <c r="CA317" i="1"/>
  <c r="BV339" i="1"/>
  <c r="CJ382" i="1"/>
  <c r="CN382" i="1" s="1"/>
  <c r="AQ397" i="1"/>
  <c r="BK20" i="1"/>
  <c r="BX20" i="1"/>
  <c r="AJ24" i="1"/>
  <c r="AJ90" i="1"/>
  <c r="CF108" i="1"/>
  <c r="AJ141" i="1"/>
  <c r="AJ202" i="1"/>
  <c r="AS243" i="1"/>
  <c r="AP297" i="1"/>
  <c r="CL307" i="1"/>
  <c r="CP307" i="1" s="1"/>
  <c r="AY329" i="1"/>
  <c r="BJ397" i="1"/>
  <c r="BD20" i="1"/>
  <c r="BH108" i="1"/>
  <c r="I138" i="1"/>
  <c r="BN147" i="1" s="1"/>
  <c r="BS147" i="1" s="1"/>
  <c r="AJ91" i="1"/>
  <c r="AJ142" i="1"/>
  <c r="AK210" i="1"/>
  <c r="CK397" i="1"/>
  <c r="CO397" i="1" s="1"/>
  <c r="BY20" i="1"/>
  <c r="AJ25" i="1"/>
  <c r="CE20" i="1"/>
  <c r="AR42" i="1"/>
  <c r="AJ97" i="1"/>
  <c r="AJ101" i="1"/>
  <c r="AQ199" i="1"/>
  <c r="AL210" i="1"/>
  <c r="AJ213" i="1"/>
  <c r="BH297" i="1"/>
  <c r="AJ298" i="1"/>
  <c r="AJ336" i="1"/>
  <c r="I362" i="1"/>
  <c r="BN372" i="1" s="1"/>
  <c r="BT372" i="1" s="1"/>
  <c r="AJ374" i="1"/>
  <c r="CA397" i="1"/>
  <c r="AR30" i="1"/>
  <c r="BK42" i="1"/>
  <c r="AJ107" i="1"/>
  <c r="AR147" i="1"/>
  <c r="AL187" i="1"/>
  <c r="CB210" i="1"/>
  <c r="BH210" i="1"/>
  <c r="BC222" i="1"/>
  <c r="AR232" i="1"/>
  <c r="CC253" i="1"/>
  <c r="AJ288" i="1"/>
  <c r="CI297" i="1"/>
  <c r="CM297" i="1" s="1"/>
  <c r="AJ301" i="1"/>
  <c r="AR339" i="1"/>
  <c r="AJ377" i="1"/>
  <c r="BH307" i="1"/>
  <c r="CI382" i="1"/>
  <c r="CM382" i="1" s="1"/>
  <c r="AO20" i="1"/>
  <c r="BJ30" i="1"/>
  <c r="CI98" i="1"/>
  <c r="CM98" i="1" s="1"/>
  <c r="AR108" i="1"/>
  <c r="BJ147" i="1"/>
  <c r="BJ210" i="1"/>
  <c r="I244" i="1"/>
  <c r="BN253" i="1" s="1"/>
  <c r="BS253" i="1" s="1"/>
  <c r="AL382" i="1"/>
  <c r="AP20" i="1"/>
  <c r="AU20" i="1"/>
  <c r="I61" i="1"/>
  <c r="BN68" i="1" s="1"/>
  <c r="BR68" i="1" s="1"/>
  <c r="CD147" i="1"/>
  <c r="CK147" i="1"/>
  <c r="CO147" i="1" s="1"/>
  <c r="BF147" i="1"/>
  <c r="AP147" i="1"/>
  <c r="CG147" i="1"/>
  <c r="BE147" i="1"/>
  <c r="AO147" i="1"/>
  <c r="CF147" i="1"/>
  <c r="BC147" i="1"/>
  <c r="AK147" i="1"/>
  <c r="CB147" i="1"/>
  <c r="AY147" i="1"/>
  <c r="BZ147" i="1"/>
  <c r="AX147" i="1"/>
  <c r="BY147" i="1"/>
  <c r="AT147" i="1"/>
  <c r="AJ262" i="1"/>
  <c r="AS253" i="1"/>
  <c r="AJ251" i="1"/>
  <c r="AJ244" i="1"/>
  <c r="AJ254" i="1"/>
  <c r="BI30" i="1"/>
  <c r="AV30" i="1"/>
  <c r="AJ71" i="1"/>
  <c r="AT77" i="1"/>
  <c r="AJ69" i="1"/>
  <c r="AL77" i="1"/>
  <c r="AK77" i="1"/>
  <c r="AJ74" i="1"/>
  <c r="AJ18" i="1"/>
  <c r="BX42" i="1"/>
  <c r="CE42" i="1"/>
  <c r="CA42" i="1"/>
  <c r="BC42" i="1"/>
  <c r="AJ73" i="1"/>
  <c r="BE98" i="1"/>
  <c r="CK98" i="1"/>
  <c r="CO98" i="1" s="1"/>
  <c r="AW98" i="1"/>
  <c r="BZ98" i="1"/>
  <c r="AQ98" i="1"/>
  <c r="BX98" i="1"/>
  <c r="AP98" i="1"/>
  <c r="AO98" i="1"/>
  <c r="AN98" i="1"/>
  <c r="CC108" i="1"/>
  <c r="BX108" i="1"/>
  <c r="AB108" i="1"/>
  <c r="AV275" i="1"/>
  <c r="AN275" i="1"/>
  <c r="AJ346" i="1"/>
  <c r="AJ13" i="1"/>
  <c r="AJ35" i="1"/>
  <c r="AJ14" i="1"/>
  <c r="AJ19" i="1"/>
  <c r="BE20" i="1"/>
  <c r="AU51" i="1"/>
  <c r="AR77" i="1"/>
  <c r="AV98" i="1"/>
  <c r="BZ108" i="1"/>
  <c r="AS147" i="1"/>
  <c r="CF253" i="1"/>
  <c r="AL329" i="1"/>
  <c r="AJ324" i="1"/>
  <c r="AJ322" i="1"/>
  <c r="AJ31" i="1"/>
  <c r="AZ42" i="1"/>
  <c r="BD51" i="1"/>
  <c r="BY88" i="1"/>
  <c r="BH98" i="1"/>
  <c r="AJ221" i="1"/>
  <c r="AL222" i="1"/>
  <c r="AJ218" i="1"/>
  <c r="AJ217" i="1"/>
  <c r="AJ216" i="1"/>
  <c r="AJ315" i="1"/>
  <c r="AR317" i="1"/>
  <c r="AJ316" i="1"/>
  <c r="AJ311" i="1"/>
  <c r="AJ309" i="1"/>
  <c r="BK317" i="1"/>
  <c r="AJ308" i="1"/>
  <c r="AJ320" i="1"/>
  <c r="BE88" i="1"/>
  <c r="AB88" i="1"/>
  <c r="BI60" i="1"/>
  <c r="AW60" i="1"/>
  <c r="CA137" i="1"/>
  <c r="BZ137" i="1"/>
  <c r="CA297" i="1"/>
  <c r="AY297" i="1"/>
  <c r="BY297" i="1"/>
  <c r="I288" i="1"/>
  <c r="BN297" i="1" s="1"/>
  <c r="BS297" i="1" s="1"/>
  <c r="AB297" i="1"/>
  <c r="AV36" i="1"/>
  <c r="BX88" i="1"/>
  <c r="AX108" i="1"/>
  <c r="AJ143" i="1"/>
  <c r="AY199" i="1"/>
  <c r="AJ203" i="1"/>
  <c r="BK210" i="1"/>
  <c r="CG222" i="1"/>
  <c r="AJ229" i="1"/>
  <c r="CL253" i="1"/>
  <c r="CP253" i="1" s="1"/>
  <c r="CG275" i="1"/>
  <c r="AL297" i="1"/>
  <c r="BJ297" i="1"/>
  <c r="AJ306" i="1"/>
  <c r="CK339" i="1"/>
  <c r="CO339" i="1" s="1"/>
  <c r="BJ339" i="1"/>
  <c r="AO361" i="1"/>
  <c r="AJ362" i="1"/>
  <c r="AJ378" i="1"/>
  <c r="CL382" i="1"/>
  <c r="CP382" i="1" s="1"/>
  <c r="AJ395" i="1"/>
  <c r="AJ38" i="1"/>
  <c r="BJ42" i="1"/>
  <c r="BJ68" i="1"/>
  <c r="AU98" i="1"/>
  <c r="AJ126" i="1"/>
  <c r="BK147" i="1"/>
  <c r="AJ146" i="1"/>
  <c r="BY199" i="1"/>
  <c r="AJ205" i="1"/>
  <c r="CK222" i="1"/>
  <c r="CO222" i="1" s="1"/>
  <c r="CA307" i="1"/>
  <c r="AT350" i="1"/>
  <c r="BC361" i="1"/>
  <c r="AE363" i="1"/>
  <c r="BK166" i="1"/>
  <c r="AJ206" i="1"/>
  <c r="AQ297" i="1"/>
  <c r="BX297" i="1"/>
  <c r="AO307" i="1"/>
  <c r="CI307" i="1"/>
  <c r="CM307" i="1" s="1"/>
  <c r="CK317" i="1"/>
  <c r="CO317" i="1" s="1"/>
  <c r="AE366" i="1"/>
  <c r="AS382" i="1"/>
  <c r="CB232" i="1"/>
  <c r="AP329" i="1"/>
  <c r="AE367" i="1"/>
  <c r="AK42" i="1"/>
  <c r="AJ158" i="1"/>
  <c r="AJ190" i="1"/>
  <c r="AQ222" i="1"/>
  <c r="AV253" i="1"/>
  <c r="AV307" i="1"/>
  <c r="CG329" i="1"/>
  <c r="AQ329" i="1"/>
  <c r="AJ334" i="1"/>
  <c r="BJ382" i="1"/>
  <c r="AJ93" i="1"/>
  <c r="CA108" i="1"/>
  <c r="AP108" i="1"/>
  <c r="BY108" i="1"/>
  <c r="AJ139" i="1"/>
  <c r="AJ160" i="1"/>
  <c r="AR210" i="1"/>
  <c r="BW253" i="1"/>
  <c r="BE253" i="1"/>
  <c r="AZ297" i="1"/>
  <c r="AY307" i="1"/>
  <c r="AJ335" i="1"/>
  <c r="AJ371" i="1"/>
  <c r="AJ373" i="1"/>
  <c r="CI68" i="1"/>
  <c r="CM68" i="1" s="1"/>
  <c r="CG68" i="1"/>
  <c r="CE68" i="1"/>
  <c r="AY68" i="1"/>
  <c r="AX68" i="1"/>
  <c r="CI20" i="1"/>
  <c r="CM20" i="1" s="1"/>
  <c r="BV20" i="1"/>
  <c r="AW20" i="1"/>
  <c r="CG20" i="1"/>
  <c r="AV20" i="1"/>
  <c r="AJ16" i="1"/>
  <c r="AQ20" i="1"/>
  <c r="BW20" i="1"/>
  <c r="AS30" i="1"/>
  <c r="CG30" i="1"/>
  <c r="AM30" i="1"/>
  <c r="CE30" i="1"/>
  <c r="CB30" i="1"/>
  <c r="AK30" i="1"/>
  <c r="BE30" i="1"/>
  <c r="BA36" i="1"/>
  <c r="AP42" i="1"/>
  <c r="AR51" i="1"/>
  <c r="CK60" i="1"/>
  <c r="CO60" i="1" s="1"/>
  <c r="AJ53" i="1"/>
  <c r="AJ54" i="1"/>
  <c r="AJ52" i="1"/>
  <c r="BD36" i="1"/>
  <c r="AN68" i="1"/>
  <c r="AJ82" i="1"/>
  <c r="AJ86" i="1"/>
  <c r="AL88" i="1"/>
  <c r="BJ88" i="1"/>
  <c r="AJ85" i="1"/>
  <c r="CL88" i="1"/>
  <c r="CP88" i="1" s="1"/>
  <c r="AJ84" i="1"/>
  <c r="CJ88" i="1"/>
  <c r="CN88" i="1" s="1"/>
  <c r="AJ80" i="1"/>
  <c r="CF88" i="1"/>
  <c r="AT88" i="1"/>
  <c r="I78" i="1"/>
  <c r="BN88" i="1" s="1"/>
  <c r="BS88" i="1" s="1"/>
  <c r="AJ115" i="1"/>
  <c r="AR118" i="1"/>
  <c r="AJ113" i="1"/>
  <c r="BK118" i="1"/>
  <c r="AK118" i="1"/>
  <c r="AJ109" i="1"/>
  <c r="AS118" i="1"/>
  <c r="AJ111" i="1"/>
  <c r="CJ118" i="1"/>
  <c r="CN118" i="1" s="1"/>
  <c r="AJ116" i="1"/>
  <c r="AN118" i="1"/>
  <c r="AL118" i="1"/>
  <c r="AJ117" i="1"/>
  <c r="AJ114" i="1"/>
  <c r="AJ112" i="1"/>
  <c r="BJ118" i="1"/>
  <c r="AJ110" i="1"/>
  <c r="AQ264" i="1"/>
  <c r="CL264" i="1"/>
  <c r="CP264" i="1" s="1"/>
  <c r="CC264" i="1"/>
  <c r="AW264" i="1"/>
  <c r="BE264" i="1"/>
  <c r="AS264" i="1"/>
  <c r="BW264" i="1"/>
  <c r="AJ44" i="1"/>
  <c r="AJ43" i="1"/>
  <c r="BY36" i="1"/>
  <c r="AB77" i="1"/>
  <c r="I69" i="1"/>
  <c r="BN77" i="1" s="1"/>
  <c r="BO77" i="1" s="1"/>
  <c r="AB287" i="1"/>
  <c r="CG287" i="1"/>
  <c r="CD36" i="1"/>
  <c r="AM88" i="1"/>
  <c r="BI118" i="1"/>
  <c r="BZ20" i="1"/>
  <c r="BY42" i="1"/>
  <c r="BF42" i="1"/>
  <c r="AQ42" i="1"/>
  <c r="CJ42" i="1"/>
  <c r="CN42" i="1" s="1"/>
  <c r="AY42" i="1"/>
  <c r="CI42" i="1"/>
  <c r="CM42" i="1" s="1"/>
  <c r="BL42" i="1"/>
  <c r="AW42" i="1"/>
  <c r="CG42" i="1"/>
  <c r="AT42" i="1"/>
  <c r="BZ42" i="1"/>
  <c r="BE42" i="1"/>
  <c r="AO42" i="1"/>
  <c r="AO88" i="1"/>
  <c r="I167" i="1"/>
  <c r="BN179" i="1" s="1"/>
  <c r="BT179" i="1" s="1"/>
  <c r="AB179" i="1"/>
  <c r="BD179" i="1"/>
  <c r="CA179" i="1"/>
  <c r="BX36" i="1"/>
  <c r="I31" i="1"/>
  <c r="BN36" i="1" s="1"/>
  <c r="BP36" i="1" s="1"/>
  <c r="AL20" i="1"/>
  <c r="I11" i="1"/>
  <c r="BN20" i="1" s="1"/>
  <c r="BO20" i="1" s="1"/>
  <c r="BI42" i="1"/>
  <c r="CF51" i="1"/>
  <c r="CB51" i="1"/>
  <c r="AQ51" i="1"/>
  <c r="CD51" i="1"/>
  <c r="CA51" i="1"/>
  <c r="BH51" i="1"/>
  <c r="BA51" i="1"/>
  <c r="AJ12" i="1"/>
  <c r="AM20" i="1"/>
  <c r="BF20" i="1"/>
  <c r="CF20" i="1"/>
  <c r="BF36" i="1"/>
  <c r="BW36" i="1"/>
  <c r="AU36" i="1"/>
  <c r="BH36" i="1"/>
  <c r="AS36" i="1"/>
  <c r="BE36" i="1"/>
  <c r="AQ36" i="1"/>
  <c r="CE36" i="1"/>
  <c r="AX36" i="1"/>
  <c r="AB42" i="1"/>
  <c r="I37" i="1"/>
  <c r="BN42" i="1" s="1"/>
  <c r="BR42" i="1" s="1"/>
  <c r="CG60" i="1"/>
  <c r="CF60" i="1"/>
  <c r="BA60" i="1"/>
  <c r="BH60" i="1"/>
  <c r="BF60" i="1"/>
  <c r="BD60" i="1"/>
  <c r="CD60" i="1"/>
  <c r="AU60" i="1"/>
  <c r="CB60" i="1"/>
  <c r="AS60" i="1"/>
  <c r="CA60" i="1"/>
  <c r="BC137" i="1"/>
  <c r="BW137" i="1"/>
  <c r="BF137" i="1"/>
  <c r="AY137" i="1"/>
  <c r="AB137" i="1"/>
  <c r="AJ154" i="1"/>
  <c r="AJ153" i="1"/>
  <c r="AJ151" i="1"/>
  <c r="BJ157" i="1"/>
  <c r="AJ150" i="1"/>
  <c r="AL157" i="1"/>
  <c r="AJ156" i="1"/>
  <c r="AR157" i="1"/>
  <c r="CG51" i="1"/>
  <c r="BM137" i="1"/>
  <c r="AJ135" i="1"/>
  <c r="AR137" i="1"/>
  <c r="AJ184" i="1"/>
  <c r="AJ182" i="1"/>
  <c r="AR187" i="1"/>
  <c r="AK187" i="1"/>
  <c r="AJ180" i="1"/>
  <c r="BJ187" i="1"/>
  <c r="AJ185" i="1"/>
  <c r="CI187" i="1"/>
  <c r="CM187" i="1" s="1"/>
  <c r="AJ186" i="1"/>
  <c r="AJ183" i="1"/>
  <c r="AJ271" i="1"/>
  <c r="AJ273" i="1"/>
  <c r="AJ272" i="1"/>
  <c r="AJ267" i="1"/>
  <c r="AL275" i="1"/>
  <c r="AJ274" i="1"/>
  <c r="CI166" i="1"/>
  <c r="CM166" i="1" s="1"/>
  <c r="AZ166" i="1"/>
  <c r="CG166" i="1"/>
  <c r="AS166" i="1"/>
  <c r="CE166" i="1"/>
  <c r="AN166" i="1"/>
  <c r="BH166" i="1"/>
  <c r="AU179" i="1"/>
  <c r="AJ173" i="1"/>
  <c r="CI179" i="1"/>
  <c r="CM179" i="1" s="1"/>
  <c r="AS179" i="1"/>
  <c r="AJ172" i="1"/>
  <c r="AJ167" i="1"/>
  <c r="AJ176" i="1"/>
  <c r="AJ174" i="1"/>
  <c r="BK179" i="1"/>
  <c r="CD372" i="1"/>
  <c r="CG372" i="1"/>
  <c r="AW372" i="1"/>
  <c r="CE372" i="1"/>
  <c r="BH372" i="1"/>
  <c r="AQ372" i="1"/>
  <c r="BY372" i="1"/>
  <c r="AZ372" i="1"/>
  <c r="BZ372" i="1"/>
  <c r="BX372" i="1"/>
  <c r="AP372" i="1"/>
  <c r="BW372" i="1"/>
  <c r="AO372" i="1"/>
  <c r="CJ372" i="1"/>
  <c r="CN372" i="1" s="1"/>
  <c r="BF372" i="1"/>
  <c r="CI372" i="1"/>
  <c r="CM372" i="1" s="1"/>
  <c r="BE372" i="1"/>
  <c r="CF372" i="1"/>
  <c r="AY372" i="1"/>
  <c r="BI372" i="1"/>
  <c r="AX372" i="1"/>
  <c r="AK179" i="1"/>
  <c r="BK30" i="1"/>
  <c r="AL30" i="1"/>
  <c r="AJ39" i="1"/>
  <c r="AJ41" i="1"/>
  <c r="CE88" i="1"/>
  <c r="BV88" i="1"/>
  <c r="AP88" i="1"/>
  <c r="CC88" i="1"/>
  <c r="AZ88" i="1"/>
  <c r="CJ128" i="1"/>
  <c r="CN128" i="1" s="1"/>
  <c r="AW128" i="1"/>
  <c r="BA128" i="1"/>
  <c r="CB128" i="1"/>
  <c r="I148" i="1"/>
  <c r="BN157" i="1" s="1"/>
  <c r="BP157" i="1" s="1"/>
  <c r="AB157" i="1"/>
  <c r="CA166" i="1"/>
  <c r="BK187" i="1"/>
  <c r="BV275" i="1"/>
  <c r="AJ22" i="1"/>
  <c r="AB51" i="1"/>
  <c r="AJ67" i="1"/>
  <c r="AR68" i="1"/>
  <c r="AJ63" i="1"/>
  <c r="AK68" i="1"/>
  <c r="CE98" i="1"/>
  <c r="AX98" i="1"/>
  <c r="AB98" i="1"/>
  <c r="AJ106" i="1"/>
  <c r="AJ99" i="1"/>
  <c r="AJ104" i="1"/>
  <c r="AJ102" i="1"/>
  <c r="CL108" i="1"/>
  <c r="CP108" i="1" s="1"/>
  <c r="BI108" i="1"/>
  <c r="AL108" i="1"/>
  <c r="CI108" i="1"/>
  <c r="CM108" i="1" s="1"/>
  <c r="AV187" i="1"/>
  <c r="CL275" i="1"/>
  <c r="CP275" i="1" s="1"/>
  <c r="AE344" i="1"/>
  <c r="CD350" i="1"/>
  <c r="AE342" i="1"/>
  <c r="BV350" i="1"/>
  <c r="BE350" i="1"/>
  <c r="AE347" i="1"/>
  <c r="AJ76" i="1"/>
  <c r="AK98" i="1"/>
  <c r="CF98" i="1"/>
  <c r="BI137" i="1"/>
  <c r="AS210" i="1"/>
  <c r="CJ210" i="1"/>
  <c r="CN210" i="1" s="1"/>
  <c r="CI210" i="1"/>
  <c r="CM210" i="1" s="1"/>
  <c r="AQ210" i="1"/>
  <c r="BI210" i="1"/>
  <c r="AQ232" i="1"/>
  <c r="CL232" i="1"/>
  <c r="CP232" i="1" s="1"/>
  <c r="AM232" i="1"/>
  <c r="CI232" i="1"/>
  <c r="CM232" i="1" s="1"/>
  <c r="BD232" i="1"/>
  <c r="CC232" i="1"/>
  <c r="BA232" i="1"/>
  <c r="BZ232" i="1"/>
  <c r="AU232" i="1"/>
  <c r="AZ232" i="1"/>
  <c r="AK243" i="1"/>
  <c r="AJ241" i="1"/>
  <c r="BK243" i="1"/>
  <c r="AJ238" i="1"/>
  <c r="I308" i="1"/>
  <c r="BN317" i="1" s="1"/>
  <c r="BR317" i="1" s="1"/>
  <c r="AZ317" i="1"/>
  <c r="AY317" i="1"/>
  <c r="CB317" i="1"/>
  <c r="BY317" i="1"/>
  <c r="AB317" i="1"/>
  <c r="CE179" i="1"/>
  <c r="AJ197" i="1"/>
  <c r="BK199" i="1"/>
  <c r="AJ198" i="1"/>
  <c r="BJ199" i="1"/>
  <c r="AJ195" i="1"/>
  <c r="AJ194" i="1"/>
  <c r="AR199" i="1"/>
  <c r="AJ191" i="1"/>
  <c r="CK199" i="1"/>
  <c r="CO199" i="1" s="1"/>
  <c r="AL199" i="1"/>
  <c r="AJ188" i="1"/>
  <c r="BZ222" i="1"/>
  <c r="AT222" i="1"/>
  <c r="BY222" i="1"/>
  <c r="AS222" i="1"/>
  <c r="CL222" i="1"/>
  <c r="CP222" i="1" s="1"/>
  <c r="BI222" i="1"/>
  <c r="AP222" i="1"/>
  <c r="CJ222" i="1"/>
  <c r="CN222" i="1" s="1"/>
  <c r="AY222" i="1"/>
  <c r="BC232" i="1"/>
  <c r="AJ240" i="1"/>
  <c r="BE287" i="1"/>
  <c r="I265" i="1"/>
  <c r="BN275" i="1" s="1"/>
  <c r="BO275" i="1" s="1"/>
  <c r="AB275" i="1"/>
  <c r="AX275" i="1"/>
  <c r="AJ72" i="1"/>
  <c r="BK77" i="1"/>
  <c r="CJ98" i="1"/>
  <c r="CN98" i="1" s="1"/>
  <c r="AJ96" i="1"/>
  <c r="AS98" i="1"/>
  <c r="BW98" i="1"/>
  <c r="AY108" i="1"/>
  <c r="CK243" i="1"/>
  <c r="CO243" i="1" s="1"/>
  <c r="BE275" i="1"/>
  <c r="BC350" i="1"/>
  <c r="AW108" i="1"/>
  <c r="CJ108" i="1"/>
  <c r="CN108" i="1" s="1"/>
  <c r="AJ145" i="1"/>
  <c r="AQ147" i="1"/>
  <c r="BA147" i="1"/>
  <c r="BX147" i="1"/>
  <c r="CI147" i="1"/>
  <c r="CM147" i="1" s="1"/>
  <c r="I158" i="1"/>
  <c r="BN166" i="1" s="1"/>
  <c r="BP166" i="1" s="1"/>
  <c r="AJ165" i="1"/>
  <c r="BJ166" i="1"/>
  <c r="BH179" i="1"/>
  <c r="CA222" i="1"/>
  <c r="AK222" i="1"/>
  <c r="AJ226" i="1"/>
  <c r="AU243" i="1"/>
  <c r="AW253" i="1"/>
  <c r="AW275" i="1"/>
  <c r="BW275" i="1"/>
  <c r="CC297" i="1"/>
  <c r="BI297" i="1"/>
  <c r="AV297" i="1"/>
  <c r="BZ297" i="1"/>
  <c r="BF297" i="1"/>
  <c r="AW297" i="1"/>
  <c r="CL297" i="1"/>
  <c r="CP297" i="1" s="1"/>
  <c r="AJ299" i="1"/>
  <c r="AT307" i="1"/>
  <c r="BX317" i="1"/>
  <c r="AJ328" i="1"/>
  <c r="BK329" i="1"/>
  <c r="AK329" i="1"/>
  <c r="AJ325" i="1"/>
  <c r="AJ321" i="1"/>
  <c r="AR329" i="1"/>
  <c r="CL339" i="1"/>
  <c r="CP339" i="1" s="1"/>
  <c r="AZ382" i="1"/>
  <c r="AE375" i="1"/>
  <c r="BA382" i="1"/>
  <c r="CJ397" i="1"/>
  <c r="CN397" i="1" s="1"/>
  <c r="AY397" i="1"/>
  <c r="CI397" i="1"/>
  <c r="CM397" i="1" s="1"/>
  <c r="AT397" i="1"/>
  <c r="BI397" i="1"/>
  <c r="BC397" i="1"/>
  <c r="AZ397" i="1"/>
  <c r="AP157" i="1"/>
  <c r="AK166" i="1"/>
  <c r="CF187" i="1"/>
  <c r="AJ228" i="1"/>
  <c r="AM275" i="1"/>
  <c r="BC275" i="1"/>
  <c r="CF275" i="1"/>
  <c r="BZ307" i="1"/>
  <c r="BF307" i="1"/>
  <c r="CJ307" i="1"/>
  <c r="CN307" i="1" s="1"/>
  <c r="BX307" i="1"/>
  <c r="BC307" i="1"/>
  <c r="AP307" i="1"/>
  <c r="CE307" i="1"/>
  <c r="AW307" i="1"/>
  <c r="BY307" i="1"/>
  <c r="BD350" i="1"/>
  <c r="BA397" i="1"/>
  <c r="AO108" i="1"/>
  <c r="BC108" i="1"/>
  <c r="CL118" i="1"/>
  <c r="CP118" i="1" s="1"/>
  <c r="CG137" i="1"/>
  <c r="AX137" i="1"/>
  <c r="CC137" i="1"/>
  <c r="AJ140" i="1"/>
  <c r="AL147" i="1"/>
  <c r="AV147" i="1"/>
  <c r="BH147" i="1"/>
  <c r="CC147" i="1"/>
  <c r="AM179" i="1"/>
  <c r="AN187" i="1"/>
  <c r="AJ215" i="1"/>
  <c r="AR222" i="1"/>
  <c r="BK222" i="1"/>
  <c r="AL232" i="1"/>
  <c r="AM253" i="1"/>
  <c r="CB253" i="1"/>
  <c r="AP275" i="1"/>
  <c r="BF275" i="1"/>
  <c r="CJ275" i="1"/>
  <c r="CN275" i="1" s="1"/>
  <c r="AW287" i="1"/>
  <c r="AO297" i="1"/>
  <c r="BE297" i="1"/>
  <c r="CE297" i="1"/>
  <c r="AZ307" i="1"/>
  <c r="CC307" i="1"/>
  <c r="AJ327" i="1"/>
  <c r="CA329" i="1"/>
  <c r="AE379" i="1"/>
  <c r="CB382" i="1"/>
  <c r="AN147" i="1"/>
  <c r="AW147" i="1"/>
  <c r="BI147" i="1"/>
  <c r="CE147" i="1"/>
  <c r="BJ232" i="1"/>
  <c r="AQ253" i="1"/>
  <c r="AQ275" i="1"/>
  <c r="AY287" i="1"/>
  <c r="AJ304" i="1"/>
  <c r="AR307" i="1"/>
  <c r="AJ303" i="1"/>
  <c r="AJ300" i="1"/>
  <c r="BJ307" i="1"/>
  <c r="AL307" i="1"/>
  <c r="BE307" i="1"/>
  <c r="CF307" i="1"/>
  <c r="BA329" i="1"/>
  <c r="AU157" i="1"/>
  <c r="CJ157" i="1"/>
  <c r="CN157" i="1" s="1"/>
  <c r="BW243" i="1"/>
  <c r="AN243" i="1"/>
  <c r="CC275" i="1"/>
  <c r="CA275" i="1"/>
  <c r="BD275" i="1"/>
  <c r="AO275" i="1"/>
  <c r="AT275" i="1"/>
  <c r="I318" i="1"/>
  <c r="BN329" i="1" s="1"/>
  <c r="BR329" i="1" s="1"/>
  <c r="CC329" i="1"/>
  <c r="AK317" i="1"/>
  <c r="BI317" i="1"/>
  <c r="CJ317" i="1"/>
  <c r="CN317" i="1" s="1"/>
  <c r="CE350" i="1"/>
  <c r="AY382" i="1"/>
  <c r="CC382" i="1"/>
  <c r="AK397" i="1"/>
  <c r="AL397" i="1"/>
  <c r="AJ293" i="1"/>
  <c r="AR297" i="1"/>
  <c r="AJ310" i="1"/>
  <c r="AS317" i="1"/>
  <c r="AN350" i="1"/>
  <c r="CC372" i="1"/>
  <c r="AK382" i="1"/>
  <c r="BC382" i="1"/>
  <c r="AJ386" i="1"/>
  <c r="AR397" i="1"/>
  <c r="BK397" i="1"/>
  <c r="AJ387" i="1"/>
  <c r="AJ296" i="1"/>
  <c r="CF317" i="1"/>
  <c r="AJ312" i="1"/>
  <c r="AX317" i="1"/>
  <c r="BZ317" i="1"/>
  <c r="AJ342" i="1"/>
  <c r="BJ350" i="1"/>
  <c r="AV372" i="1"/>
  <c r="AJ367" i="1"/>
  <c r="BJ372" i="1"/>
  <c r="AR382" i="1"/>
  <c r="BK382" i="1"/>
  <c r="AJ392" i="1"/>
  <c r="CL20" i="1"/>
  <c r="CP20" i="1" s="1"/>
  <c r="CC20" i="1"/>
  <c r="BC20" i="1"/>
  <c r="AT20" i="1"/>
  <c r="CK20" i="1"/>
  <c r="CO20" i="1" s="1"/>
  <c r="CB20" i="1"/>
  <c r="BA20" i="1"/>
  <c r="AS20" i="1"/>
  <c r="AK20" i="1"/>
  <c r="CJ20" i="1"/>
  <c r="CN20" i="1" s="1"/>
  <c r="CA20" i="1"/>
  <c r="AZ20" i="1"/>
  <c r="AN20" i="1"/>
  <c r="AY20" i="1"/>
  <c r="CD20" i="1"/>
  <c r="AL36" i="1"/>
  <c r="BJ36" i="1"/>
  <c r="AR36" i="1"/>
  <c r="BZ36" i="1"/>
  <c r="CK36" i="1"/>
  <c r="CO36" i="1" s="1"/>
  <c r="AP36" i="1"/>
  <c r="AJ34" i="1"/>
  <c r="CI36" i="1"/>
  <c r="CM36" i="1" s="1"/>
  <c r="AO36" i="1"/>
  <c r="AJ33" i="1"/>
  <c r="CG36" i="1"/>
  <c r="BK36" i="1"/>
  <c r="AN36" i="1"/>
  <c r="CF36" i="1"/>
  <c r="BI36" i="1"/>
  <c r="AM36" i="1"/>
  <c r="AJ32" i="1"/>
  <c r="CB36" i="1"/>
  <c r="AJ49" i="1"/>
  <c r="AL51" i="1"/>
  <c r="CK51" i="1"/>
  <c r="CO51" i="1" s="1"/>
  <c r="BZ51" i="1"/>
  <c r="AJ50" i="1"/>
  <c r="CJ51" i="1"/>
  <c r="CN51" i="1" s="1"/>
  <c r="AP51" i="1"/>
  <c r="AJ48" i="1"/>
  <c r="BK51" i="1"/>
  <c r="AJ47" i="1"/>
  <c r="BJ51" i="1"/>
  <c r="AM51" i="1"/>
  <c r="AJ46" i="1"/>
  <c r="AK51" i="1"/>
  <c r="AJ45" i="1"/>
  <c r="AS51" i="1"/>
  <c r="BI68" i="1"/>
  <c r="CE7" i="1"/>
  <c r="CE10" i="1" s="1"/>
  <c r="CF30" i="1"/>
  <c r="BX30" i="1"/>
  <c r="BF30" i="1"/>
  <c r="AW30" i="1"/>
  <c r="AO30" i="1"/>
  <c r="CD30" i="1"/>
  <c r="BV30" i="1"/>
  <c r="BD30" i="1"/>
  <c r="AU30" i="1"/>
  <c r="CL30" i="1"/>
  <c r="CP30" i="1" s="1"/>
  <c r="CA30" i="1"/>
  <c r="BC30" i="1"/>
  <c r="CK30" i="1"/>
  <c r="CO30" i="1" s="1"/>
  <c r="BZ30" i="1"/>
  <c r="BA30" i="1"/>
  <c r="AQ30" i="1"/>
  <c r="CJ30" i="1"/>
  <c r="CN30" i="1" s="1"/>
  <c r="BY30" i="1"/>
  <c r="AZ30" i="1"/>
  <c r="AP30" i="1"/>
  <c r="CI30" i="1"/>
  <c r="CM30" i="1" s="1"/>
  <c r="BW30" i="1"/>
  <c r="AY30" i="1"/>
  <c r="AN30" i="1"/>
  <c r="AT30" i="1"/>
  <c r="CG77" i="1"/>
  <c r="BY77" i="1"/>
  <c r="BH77" i="1"/>
  <c r="AX77" i="1"/>
  <c r="AP77" i="1"/>
  <c r="CF77" i="1"/>
  <c r="BW77" i="1"/>
  <c r="BC77" i="1"/>
  <c r="AS77" i="1"/>
  <c r="CE77" i="1"/>
  <c r="BV77" i="1"/>
  <c r="BA77" i="1"/>
  <c r="CD77" i="1"/>
  <c r="AZ77" i="1"/>
  <c r="AQ77" i="1"/>
  <c r="CC77" i="1"/>
  <c r="AY77" i="1"/>
  <c r="AO77" i="1"/>
  <c r="CK77" i="1"/>
  <c r="CO77" i="1" s="1"/>
  <c r="CA77" i="1"/>
  <c r="BF77" i="1"/>
  <c r="AV77" i="1"/>
  <c r="AM77" i="1"/>
  <c r="CL77" i="1"/>
  <c r="CP77" i="1" s="1"/>
  <c r="CJ77" i="1"/>
  <c r="CN77" i="1" s="1"/>
  <c r="AN77" i="1"/>
  <c r="CI77" i="1"/>
  <c r="CM77" i="1" s="1"/>
  <c r="BI77" i="1"/>
  <c r="CB77" i="1"/>
  <c r="BE77" i="1"/>
  <c r="BZ77" i="1"/>
  <c r="BD77" i="1"/>
  <c r="BX77" i="1"/>
  <c r="AW77" i="1"/>
  <c r="AU77" i="1"/>
  <c r="AX30" i="1"/>
  <c r="BH30" i="1"/>
  <c r="CC30" i="1"/>
  <c r="CF68" i="1"/>
  <c r="BX68" i="1"/>
  <c r="BF68" i="1"/>
  <c r="AW68" i="1"/>
  <c r="AO68" i="1"/>
  <c r="CD68" i="1"/>
  <c r="BV68" i="1"/>
  <c r="BD68" i="1"/>
  <c r="AU68" i="1"/>
  <c r="AM68" i="1"/>
  <c r="CC68" i="1"/>
  <c r="BH68" i="1"/>
  <c r="AT68" i="1"/>
  <c r="CB68" i="1"/>
  <c r="BE68" i="1"/>
  <c r="AS68" i="1"/>
  <c r="CL68" i="1"/>
  <c r="CP68" i="1" s="1"/>
  <c r="CA68" i="1"/>
  <c r="BC68" i="1"/>
  <c r="CK68" i="1"/>
  <c r="CO68" i="1" s="1"/>
  <c r="BZ68" i="1"/>
  <c r="BA68" i="1"/>
  <c r="AQ68" i="1"/>
  <c r="CJ68" i="1"/>
  <c r="CN68" i="1" s="1"/>
  <c r="BY68" i="1"/>
  <c r="AZ68" i="1"/>
  <c r="AP68" i="1"/>
  <c r="AV68" i="1"/>
  <c r="BW68" i="1"/>
  <c r="AJ15" i="1"/>
  <c r="AR20" i="1"/>
  <c r="BJ20" i="1"/>
  <c r="AJ27" i="1"/>
  <c r="BV36" i="1"/>
  <c r="CD42" i="1"/>
  <c r="BV42" i="1"/>
  <c r="BM42" i="1"/>
  <c r="BD42" i="1"/>
  <c r="AU42" i="1"/>
  <c r="AM42" i="1"/>
  <c r="CK42" i="1"/>
  <c r="CO42" i="1" s="1"/>
  <c r="CB42" i="1"/>
  <c r="BA42" i="1"/>
  <c r="AS42" i="1"/>
  <c r="AV42" i="1"/>
  <c r="BH42" i="1"/>
  <c r="CC42" i="1"/>
  <c r="AW51" i="1"/>
  <c r="BI51" i="1"/>
  <c r="AJ55" i="1"/>
  <c r="AM60" i="1"/>
  <c r="AX60" i="1"/>
  <c r="BJ60" i="1"/>
  <c r="BV60" i="1"/>
  <c r="AJ29" i="1"/>
  <c r="AJ21" i="1"/>
  <c r="AJ28" i="1"/>
  <c r="CL36" i="1"/>
  <c r="CP36" i="1" s="1"/>
  <c r="AX51" i="1"/>
  <c r="BV51" i="1"/>
  <c r="CE60" i="1"/>
  <c r="BW60" i="1"/>
  <c r="BE60" i="1"/>
  <c r="AV60" i="1"/>
  <c r="AN60" i="1"/>
  <c r="CL60" i="1"/>
  <c r="CP60" i="1" s="1"/>
  <c r="CC60" i="1"/>
  <c r="BC60" i="1"/>
  <c r="AT60" i="1"/>
  <c r="AJ56" i="1"/>
  <c r="AO60" i="1"/>
  <c r="AY60" i="1"/>
  <c r="BK60" i="1"/>
  <c r="BX60" i="1"/>
  <c r="CI60" i="1"/>
  <c r="CM60" i="1" s="1"/>
  <c r="AJ17" i="1"/>
  <c r="I21" i="1"/>
  <c r="BN30" i="1" s="1"/>
  <c r="AY36" i="1"/>
  <c r="AN42" i="1"/>
  <c r="AX42" i="1"/>
  <c r="CF42" i="1"/>
  <c r="CE51" i="1"/>
  <c r="BW51" i="1"/>
  <c r="BE51" i="1"/>
  <c r="AV51" i="1"/>
  <c r="AN51" i="1"/>
  <c r="CL51" i="1"/>
  <c r="CP51" i="1" s="1"/>
  <c r="CC51" i="1"/>
  <c r="BL51" i="1"/>
  <c r="BC51" i="1"/>
  <c r="AT51" i="1"/>
  <c r="AO51" i="1"/>
  <c r="AY51" i="1"/>
  <c r="BX51" i="1"/>
  <c r="CI51" i="1"/>
  <c r="CM51" i="1" s="1"/>
  <c r="I52" i="1"/>
  <c r="BN60" i="1" s="1"/>
  <c r="BM60" i="1" s="1"/>
  <c r="AJ57" i="1"/>
  <c r="AP60" i="1"/>
  <c r="AZ60" i="1"/>
  <c r="BY60" i="1"/>
  <c r="CJ60" i="1"/>
  <c r="CN60" i="1" s="1"/>
  <c r="I43" i="1"/>
  <c r="BN51" i="1" s="1"/>
  <c r="AZ51" i="1"/>
  <c r="BM51" i="1"/>
  <c r="BY51" i="1"/>
  <c r="AJ59" i="1"/>
  <c r="BZ60" i="1"/>
  <c r="AB118" i="1"/>
  <c r="CA118" i="1"/>
  <c r="AY118" i="1"/>
  <c r="I109" i="1"/>
  <c r="BN118" i="1" s="1"/>
  <c r="BM118" i="1" s="1"/>
  <c r="CE118" i="1"/>
  <c r="BC118" i="1"/>
  <c r="CC118" i="1"/>
  <c r="BA118" i="1"/>
  <c r="AJ58" i="1"/>
  <c r="AL60" i="1"/>
  <c r="AR60" i="1"/>
  <c r="CG128" i="1"/>
  <c r="BX128" i="1"/>
  <c r="BD128" i="1"/>
  <c r="BW128" i="1"/>
  <c r="BC128" i="1"/>
  <c r="CD128" i="1"/>
  <c r="AY128" i="1"/>
  <c r="I119" i="1"/>
  <c r="BN128" i="1" s="1"/>
  <c r="BM128" i="1" s="1"/>
  <c r="AB128" i="1"/>
  <c r="CC128" i="1"/>
  <c r="AJ136" i="1"/>
  <c r="AV137" i="1"/>
  <c r="BJ137" i="1"/>
  <c r="BX187" i="1"/>
  <c r="I200" i="1"/>
  <c r="BN210" i="1" s="1"/>
  <c r="BM210" i="1" s="1"/>
  <c r="CG210" i="1"/>
  <c r="BY210" i="1"/>
  <c r="BC210" i="1"/>
  <c r="AB210" i="1"/>
  <c r="AZ36" i="1"/>
  <c r="CA36" i="1"/>
  <c r="CJ36" i="1"/>
  <c r="CN36" i="1" s="1"/>
  <c r="AJ65" i="1"/>
  <c r="BK88" i="1"/>
  <c r="AK88" i="1"/>
  <c r="AJ83" i="1"/>
  <c r="AJ81" i="1"/>
  <c r="AJ87" i="1"/>
  <c r="AR88" i="1"/>
  <c r="BD88" i="1"/>
  <c r="CA88" i="1"/>
  <c r="I89" i="1"/>
  <c r="BN98" i="1" s="1"/>
  <c r="BM98" i="1" s="1"/>
  <c r="BY98" i="1"/>
  <c r="BE118" i="1"/>
  <c r="CI118" i="1"/>
  <c r="CM118" i="1" s="1"/>
  <c r="AX128" i="1"/>
  <c r="CE128" i="1"/>
  <c r="CL166" i="1"/>
  <c r="CP166" i="1" s="1"/>
  <c r="CC166" i="1"/>
  <c r="BL166" i="1"/>
  <c r="BC166" i="1"/>
  <c r="AT166" i="1"/>
  <c r="CF166" i="1"/>
  <c r="BW166" i="1"/>
  <c r="BM166" i="1"/>
  <c r="BA166" i="1"/>
  <c r="CD166" i="1"/>
  <c r="AY166" i="1"/>
  <c r="AP166" i="1"/>
  <c r="CB166" i="1"/>
  <c r="BI166" i="1"/>
  <c r="AX166" i="1"/>
  <c r="AO166" i="1"/>
  <c r="BZ166" i="1"/>
  <c r="AV166" i="1"/>
  <c r="BY166" i="1"/>
  <c r="AU166" i="1"/>
  <c r="CJ166" i="1"/>
  <c r="CN166" i="1" s="1"/>
  <c r="BV166" i="1"/>
  <c r="BF166" i="1"/>
  <c r="AQ166" i="1"/>
  <c r="AW166" i="1"/>
  <c r="CK166" i="1"/>
  <c r="CO166" i="1" s="1"/>
  <c r="BW187" i="1"/>
  <c r="BJ264" i="1"/>
  <c r="AR264" i="1"/>
  <c r="CI264" i="1"/>
  <c r="CM264" i="1" s="1"/>
  <c r="BI264" i="1"/>
  <c r="BH264" i="1"/>
  <c r="AP264" i="1"/>
  <c r="CK264" i="1"/>
  <c r="CO264" i="1" s="1"/>
  <c r="AT264" i="1"/>
  <c r="AO264" i="1"/>
  <c r="AL264" i="1"/>
  <c r="AK264" i="1"/>
  <c r="AV264" i="1"/>
  <c r="AU264" i="1"/>
  <c r="CF264" i="1"/>
  <c r="BK264" i="1"/>
  <c r="BJ128" i="1"/>
  <c r="AR128" i="1"/>
  <c r="AJ122" i="1"/>
  <c r="AT128" i="1"/>
  <c r="AK128" i="1"/>
  <c r="AJ121" i="1"/>
  <c r="CF128" i="1"/>
  <c r="AS128" i="1"/>
  <c r="AJ120" i="1"/>
  <c r="BK128" i="1"/>
  <c r="AP128" i="1"/>
  <c r="AJ127" i="1"/>
  <c r="AM128" i="1"/>
  <c r="CI128" i="1"/>
  <c r="CM128" i="1" s="1"/>
  <c r="BK137" i="1"/>
  <c r="AK137" i="1"/>
  <c r="AL137" i="1"/>
  <c r="AJ132" i="1"/>
  <c r="AJ131" i="1"/>
  <c r="AJ129" i="1"/>
  <c r="CD137" i="1"/>
  <c r="CK157" i="1"/>
  <c r="CO157" i="1" s="1"/>
  <c r="CB157" i="1"/>
  <c r="BA157" i="1"/>
  <c r="AS157" i="1"/>
  <c r="CE157" i="1"/>
  <c r="BV157" i="1"/>
  <c r="AZ157" i="1"/>
  <c r="AQ157" i="1"/>
  <c r="CC157" i="1"/>
  <c r="BI157" i="1"/>
  <c r="AX157" i="1"/>
  <c r="AO157" i="1"/>
  <c r="CL157" i="1"/>
  <c r="CP157" i="1" s="1"/>
  <c r="CA157" i="1"/>
  <c r="BH157" i="1"/>
  <c r="AW157" i="1"/>
  <c r="AN157" i="1"/>
  <c r="CF157" i="1"/>
  <c r="AY157" i="1"/>
  <c r="CD157" i="1"/>
  <c r="AV157" i="1"/>
  <c r="BY157" i="1"/>
  <c r="AT157" i="1"/>
  <c r="BC157" i="1"/>
  <c r="BW157" i="1"/>
  <c r="AB187" i="1"/>
  <c r="I180" i="1"/>
  <c r="BN187" i="1" s="1"/>
  <c r="BM187" i="1" s="1"/>
  <c r="AT36" i="1"/>
  <c r="BC36" i="1"/>
  <c r="CC36" i="1"/>
  <c r="AJ61" i="1"/>
  <c r="AJ75" i="1"/>
  <c r="BJ77" i="1"/>
  <c r="AJ78" i="1"/>
  <c r="AU88" i="1"/>
  <c r="BF88" i="1"/>
  <c r="CD88" i="1"/>
  <c r="AY98" i="1"/>
  <c r="CB98" i="1"/>
  <c r="CE108" i="1"/>
  <c r="BW108" i="1"/>
  <c r="BE108" i="1"/>
  <c r="AV108" i="1"/>
  <c r="AN108" i="1"/>
  <c r="CD108" i="1"/>
  <c r="BV108" i="1"/>
  <c r="BD108" i="1"/>
  <c r="AU108" i="1"/>
  <c r="AM108" i="1"/>
  <c r="CK108" i="1"/>
  <c r="CO108" i="1" s="1"/>
  <c r="CB108" i="1"/>
  <c r="BA108" i="1"/>
  <c r="AS108" i="1"/>
  <c r="AQ108" i="1"/>
  <c r="BF108" i="1"/>
  <c r="CG108" i="1"/>
  <c r="AT118" i="1"/>
  <c r="BW118" i="1"/>
  <c r="CK118" i="1"/>
  <c r="CO118" i="1" s="1"/>
  <c r="AJ119" i="1"/>
  <c r="AN128" i="1"/>
  <c r="BE128" i="1"/>
  <c r="CK128" i="1"/>
  <c r="CO128" i="1" s="1"/>
  <c r="I129" i="1"/>
  <c r="BN137" i="1" s="1"/>
  <c r="AM137" i="1"/>
  <c r="CF137" i="1"/>
  <c r="BD157" i="1"/>
  <c r="BX157" i="1"/>
  <c r="BD166" i="1"/>
  <c r="CL179" i="1"/>
  <c r="CP179" i="1" s="1"/>
  <c r="CC179" i="1"/>
  <c r="BC179" i="1"/>
  <c r="AT179" i="1"/>
  <c r="CF179" i="1"/>
  <c r="BW179" i="1"/>
  <c r="BA179" i="1"/>
  <c r="CD179" i="1"/>
  <c r="AY179" i="1"/>
  <c r="AP179" i="1"/>
  <c r="CB179" i="1"/>
  <c r="BI179" i="1"/>
  <c r="AX179" i="1"/>
  <c r="AO179" i="1"/>
  <c r="CK179" i="1"/>
  <c r="CO179" i="1" s="1"/>
  <c r="BX179" i="1"/>
  <c r="BF179" i="1"/>
  <c r="AQ179" i="1"/>
  <c r="CJ179" i="1"/>
  <c r="CN179" i="1" s="1"/>
  <c r="BV179" i="1"/>
  <c r="BE179" i="1"/>
  <c r="AN179" i="1"/>
  <c r="CG179" i="1"/>
  <c r="AZ179" i="1"/>
  <c r="AV179" i="1"/>
  <c r="BY179" i="1"/>
  <c r="AX187" i="1"/>
  <c r="AM264" i="1"/>
  <c r="CL361" i="1"/>
  <c r="CP361" i="1" s="1"/>
  <c r="BK361" i="1"/>
  <c r="AK361" i="1"/>
  <c r="AJ357" i="1"/>
  <c r="AJ352" i="1"/>
  <c r="CJ361" i="1"/>
  <c r="CN361" i="1" s="1"/>
  <c r="BJ361" i="1"/>
  <c r="AR361" i="1"/>
  <c r="AJ355" i="1"/>
  <c r="AJ351" i="1"/>
  <c r="AL361" i="1"/>
  <c r="AV361" i="1"/>
  <c r="AJ353" i="1"/>
  <c r="BH361" i="1"/>
  <c r="AU361" i="1"/>
  <c r="AJ360" i="1"/>
  <c r="AT361" i="1"/>
  <c r="AJ359" i="1"/>
  <c r="AN361" i="1"/>
  <c r="AM361" i="1"/>
  <c r="AJ358" i="1"/>
  <c r="AJ354" i="1"/>
  <c r="AP361" i="1"/>
  <c r="CF361" i="1"/>
  <c r="I351" i="1"/>
  <c r="BN361" i="1" s="1"/>
  <c r="BM361" i="1" s="1"/>
  <c r="AV88" i="1"/>
  <c r="BH88" i="1"/>
  <c r="BA98" i="1"/>
  <c r="AV118" i="1"/>
  <c r="BZ118" i="1"/>
  <c r="AJ123" i="1"/>
  <c r="AO128" i="1"/>
  <c r="BF128" i="1"/>
  <c r="BV128" i="1"/>
  <c r="CL128" i="1"/>
  <c r="CP128" i="1" s="1"/>
  <c r="AJ130" i="1"/>
  <c r="AN137" i="1"/>
  <c r="CJ137" i="1"/>
  <c r="CN137" i="1" s="1"/>
  <c r="BE157" i="1"/>
  <c r="BZ157" i="1"/>
  <c r="BE166" i="1"/>
  <c r="BX166" i="1"/>
  <c r="AW179" i="1"/>
  <c r="BZ179" i="1"/>
  <c r="CE199" i="1"/>
  <c r="BW199" i="1"/>
  <c r="BE199" i="1"/>
  <c r="AV199" i="1"/>
  <c r="AN199" i="1"/>
  <c r="CD199" i="1"/>
  <c r="BV199" i="1"/>
  <c r="BD199" i="1"/>
  <c r="AU199" i="1"/>
  <c r="AM199" i="1"/>
  <c r="CL199" i="1"/>
  <c r="CP199" i="1" s="1"/>
  <c r="CC199" i="1"/>
  <c r="BC199" i="1"/>
  <c r="AT199" i="1"/>
  <c r="BZ199" i="1"/>
  <c r="AX199" i="1"/>
  <c r="CJ199" i="1"/>
  <c r="CN199" i="1" s="1"/>
  <c r="BX199" i="1"/>
  <c r="BI199" i="1"/>
  <c r="AS199" i="1"/>
  <c r="CI199" i="1"/>
  <c r="CM199" i="1" s="1"/>
  <c r="BH199" i="1"/>
  <c r="CG199" i="1"/>
  <c r="CB199" i="1"/>
  <c r="AP199" i="1"/>
  <c r="CA199" i="1"/>
  <c r="BF199" i="1"/>
  <c r="AO199" i="1"/>
  <c r="AZ199" i="1"/>
  <c r="AW199" i="1"/>
  <c r="CF199" i="1"/>
  <c r="AN264" i="1"/>
  <c r="CB264" i="1"/>
  <c r="AJ124" i="1"/>
  <c r="BH128" i="1"/>
  <c r="BY128" i="1"/>
  <c r="AJ133" i="1"/>
  <c r="AO137" i="1"/>
  <c r="CL137" i="1"/>
  <c r="CP137" i="1" s="1"/>
  <c r="BF157" i="1"/>
  <c r="CG157" i="1"/>
  <c r="CK88" i="1"/>
  <c r="CO88" i="1" s="1"/>
  <c r="CB88" i="1"/>
  <c r="BA88" i="1"/>
  <c r="AS88" i="1"/>
  <c r="CI88" i="1"/>
  <c r="CM88" i="1" s="1"/>
  <c r="BZ88" i="1"/>
  <c r="BI88" i="1"/>
  <c r="AY88" i="1"/>
  <c r="AQ88" i="1"/>
  <c r="AN88" i="1"/>
  <c r="AX88" i="1"/>
  <c r="BW88" i="1"/>
  <c r="CG88" i="1"/>
  <c r="CD98" i="1"/>
  <c r="BV98" i="1"/>
  <c r="BD98" i="1"/>
  <c r="CC98" i="1"/>
  <c r="BC98" i="1"/>
  <c r="BF98" i="1"/>
  <c r="CG98" i="1"/>
  <c r="CG118" i="1"/>
  <c r="BY118" i="1"/>
  <c r="BH118" i="1"/>
  <c r="AX118" i="1"/>
  <c r="AP118" i="1"/>
  <c r="CF118" i="1"/>
  <c r="BX118" i="1"/>
  <c r="BF118" i="1"/>
  <c r="AW118" i="1"/>
  <c r="AO118" i="1"/>
  <c r="CD118" i="1"/>
  <c r="BV118" i="1"/>
  <c r="BD118" i="1"/>
  <c r="AU118" i="1"/>
  <c r="AM118" i="1"/>
  <c r="AZ118" i="1"/>
  <c r="CB118" i="1"/>
  <c r="AJ125" i="1"/>
  <c r="AU128" i="1"/>
  <c r="BI128" i="1"/>
  <c r="BZ128" i="1"/>
  <c r="AJ134" i="1"/>
  <c r="AP137" i="1"/>
  <c r="BH137" i="1"/>
  <c r="AM157" i="1"/>
  <c r="CI157" i="1"/>
  <c r="CM157" i="1" s="1"/>
  <c r="AZ210" i="1"/>
  <c r="AB243" i="1"/>
  <c r="I233" i="1"/>
  <c r="BN243" i="1" s="1"/>
  <c r="BM243" i="1" s="1"/>
  <c r="CA243" i="1"/>
  <c r="BE243" i="1"/>
  <c r="AL287" i="1"/>
  <c r="AJ283" i="1"/>
  <c r="BJ287" i="1"/>
  <c r="AR287" i="1"/>
  <c r="AJ281" i="1"/>
  <c r="CF287" i="1"/>
  <c r="BI287" i="1"/>
  <c r="AM287" i="1"/>
  <c r="AJ280" i="1"/>
  <c r="BH287" i="1"/>
  <c r="AV287" i="1"/>
  <c r="AK287" i="1"/>
  <c r="AJ277" i="1"/>
  <c r="AU287" i="1"/>
  <c r="AJ276" i="1"/>
  <c r="AN287" i="1"/>
  <c r="CI287" i="1"/>
  <c r="CM287" i="1" s="1"/>
  <c r="AJ286" i="1"/>
  <c r="AS287" i="1"/>
  <c r="AJ284" i="1"/>
  <c r="BK287" i="1"/>
  <c r="AJ282" i="1"/>
  <c r="CK287" i="1"/>
  <c r="CO287" i="1" s="1"/>
  <c r="AJ92" i="1"/>
  <c r="AR98" i="1"/>
  <c r="AZ98" i="1"/>
  <c r="BJ98" i="1"/>
  <c r="CA98" i="1"/>
  <c r="AJ103" i="1"/>
  <c r="AK108" i="1"/>
  <c r="BK108" i="1"/>
  <c r="AQ137" i="1"/>
  <c r="AZ137" i="1"/>
  <c r="BL137" i="1"/>
  <c r="BV137" i="1"/>
  <c r="CE137" i="1"/>
  <c r="AW187" i="1"/>
  <c r="CG187" i="1"/>
  <c r="CF210" i="1"/>
  <c r="BX210" i="1"/>
  <c r="BF210" i="1"/>
  <c r="AW210" i="1"/>
  <c r="AO210" i="1"/>
  <c r="CE210" i="1"/>
  <c r="BW210" i="1"/>
  <c r="BE210" i="1"/>
  <c r="AV210" i="1"/>
  <c r="AN210" i="1"/>
  <c r="CD210" i="1"/>
  <c r="BV210" i="1"/>
  <c r="BD210" i="1"/>
  <c r="AU210" i="1"/>
  <c r="AM210" i="1"/>
  <c r="CC210" i="1"/>
  <c r="BA210" i="1"/>
  <c r="AP210" i="1"/>
  <c r="CA210" i="1"/>
  <c r="AY210" i="1"/>
  <c r="CL210" i="1"/>
  <c r="CP210" i="1" s="1"/>
  <c r="BZ210" i="1"/>
  <c r="AX210" i="1"/>
  <c r="AT210" i="1"/>
  <c r="CK210" i="1"/>
  <c r="CO210" i="1" s="1"/>
  <c r="AJ236" i="1"/>
  <c r="AJ234" i="1"/>
  <c r="AJ242" i="1"/>
  <c r="AJ233" i="1"/>
  <c r="AR243" i="1"/>
  <c r="AJ239" i="1"/>
  <c r="AJ237" i="1"/>
  <c r="AL243" i="1"/>
  <c r="AT243" i="1"/>
  <c r="CL243" i="1"/>
  <c r="CP243" i="1" s="1"/>
  <c r="AJ248" i="1"/>
  <c r="AU253" i="1"/>
  <c r="I254" i="1"/>
  <c r="BN264" i="1" s="1"/>
  <c r="BM264" i="1" s="1"/>
  <c r="I276" i="1"/>
  <c r="BN287" i="1" s="1"/>
  <c r="BM287" i="1" s="1"/>
  <c r="BD287" i="1"/>
  <c r="CG339" i="1"/>
  <c r="BY339" i="1"/>
  <c r="BH339" i="1"/>
  <c r="AX339" i="1"/>
  <c r="AP339" i="1"/>
  <c r="CF339" i="1"/>
  <c r="BX339" i="1"/>
  <c r="BF339" i="1"/>
  <c r="AW339" i="1"/>
  <c r="AO339" i="1"/>
  <c r="CE339" i="1"/>
  <c r="BW339" i="1"/>
  <c r="BE339" i="1"/>
  <c r="AV339" i="1"/>
  <c r="AN339" i="1"/>
  <c r="CD339" i="1"/>
  <c r="BC339" i="1"/>
  <c r="AQ339" i="1"/>
  <c r="CC339" i="1"/>
  <c r="BA339" i="1"/>
  <c r="AM339" i="1"/>
  <c r="CB339" i="1"/>
  <c r="AZ339" i="1"/>
  <c r="CA339" i="1"/>
  <c r="AY339" i="1"/>
  <c r="CJ339" i="1"/>
  <c r="CN339" i="1" s="1"/>
  <c r="BI339" i="1"/>
  <c r="CI339" i="1"/>
  <c r="CM339" i="1" s="1"/>
  <c r="BD339" i="1"/>
  <c r="BZ339" i="1"/>
  <c r="AU339" i="1"/>
  <c r="AS339" i="1"/>
  <c r="AJ94" i="1"/>
  <c r="AL98" i="1"/>
  <c r="AT98" i="1"/>
  <c r="CL98" i="1"/>
  <c r="CP98" i="1" s="1"/>
  <c r="AJ105" i="1"/>
  <c r="AT137" i="1"/>
  <c r="BD137" i="1"/>
  <c r="BX137" i="1"/>
  <c r="AY187" i="1"/>
  <c r="AV243" i="1"/>
  <c r="BV243" i="1"/>
  <c r="AK253" i="1"/>
  <c r="AJ259" i="1"/>
  <c r="AT339" i="1"/>
  <c r="AJ95" i="1"/>
  <c r="AM98" i="1"/>
  <c r="I99" i="1"/>
  <c r="BN108" i="1" s="1"/>
  <c r="BM108" i="1" s="1"/>
  <c r="CK137" i="1"/>
  <c r="CO137" i="1" s="1"/>
  <c r="CB137" i="1"/>
  <c r="BA137" i="1"/>
  <c r="AS137" i="1"/>
  <c r="AU137" i="1"/>
  <c r="BE137" i="1"/>
  <c r="BY137" i="1"/>
  <c r="CI137" i="1"/>
  <c r="CM137" i="1" s="1"/>
  <c r="BE187" i="1"/>
  <c r="I211" i="1"/>
  <c r="BN222" i="1" s="1"/>
  <c r="BM222" i="1" s="1"/>
  <c r="CC222" i="1"/>
  <c r="BA222" i="1"/>
  <c r="CB222" i="1"/>
  <c r="AZ222" i="1"/>
  <c r="AB222" i="1"/>
  <c r="BC243" i="1"/>
  <c r="BZ253" i="1"/>
  <c r="AY253" i="1"/>
  <c r="CG253" i="1"/>
  <c r="BY253" i="1"/>
  <c r="AX253" i="1"/>
  <c r="AB253" i="1"/>
  <c r="BV253" i="1"/>
  <c r="BF253" i="1"/>
  <c r="CE253" i="1"/>
  <c r="BD253" i="1"/>
  <c r="CD253" i="1"/>
  <c r="BC253" i="1"/>
  <c r="AL253" i="1"/>
  <c r="BA253" i="1"/>
  <c r="BX253" i="1"/>
  <c r="AO287" i="1"/>
  <c r="AP287" i="1"/>
  <c r="BX287" i="1"/>
  <c r="CG361" i="1"/>
  <c r="CD187" i="1"/>
  <c r="BV187" i="1"/>
  <c r="BD187" i="1"/>
  <c r="AU187" i="1"/>
  <c r="AM187" i="1"/>
  <c r="CL187" i="1"/>
  <c r="CP187" i="1" s="1"/>
  <c r="CC187" i="1"/>
  <c r="BC187" i="1"/>
  <c r="AT187" i="1"/>
  <c r="CB187" i="1"/>
  <c r="BF187" i="1"/>
  <c r="AS187" i="1"/>
  <c r="CK187" i="1"/>
  <c r="CO187" i="1" s="1"/>
  <c r="BZ187" i="1"/>
  <c r="BA187" i="1"/>
  <c r="AQ187" i="1"/>
  <c r="CJ187" i="1"/>
  <c r="CN187" i="1" s="1"/>
  <c r="BY187" i="1"/>
  <c r="AZ187" i="1"/>
  <c r="AP187" i="1"/>
  <c r="AO187" i="1"/>
  <c r="BI187" i="1"/>
  <c r="CA187" i="1"/>
  <c r="I188" i="1"/>
  <c r="BN199" i="1" s="1"/>
  <c r="BM199" i="1" s="1"/>
  <c r="AB199" i="1"/>
  <c r="CI243" i="1"/>
  <c r="CM243" i="1" s="1"/>
  <c r="BZ243" i="1"/>
  <c r="BI243" i="1"/>
  <c r="AY243" i="1"/>
  <c r="AQ243" i="1"/>
  <c r="CG243" i="1"/>
  <c r="BY243" i="1"/>
  <c r="BH243" i="1"/>
  <c r="AX243" i="1"/>
  <c r="AP243" i="1"/>
  <c r="CF243" i="1"/>
  <c r="BX243" i="1"/>
  <c r="BF243" i="1"/>
  <c r="AW243" i="1"/>
  <c r="AO243" i="1"/>
  <c r="CE243" i="1"/>
  <c r="BD243" i="1"/>
  <c r="CC243" i="1"/>
  <c r="BA243" i="1"/>
  <c r="AM243" i="1"/>
  <c r="CB243" i="1"/>
  <c r="AZ243" i="1"/>
  <c r="CD243" i="1"/>
  <c r="AJ258" i="1"/>
  <c r="BJ253" i="1"/>
  <c r="AR253" i="1"/>
  <c r="AJ247" i="1"/>
  <c r="AJ257" i="1"/>
  <c r="CI253" i="1"/>
  <c r="CM253" i="1" s="1"/>
  <c r="BI253" i="1"/>
  <c r="AJ246" i="1"/>
  <c r="AJ255" i="1"/>
  <c r="BH253" i="1"/>
  <c r="AP253" i="1"/>
  <c r="AJ245" i="1"/>
  <c r="AJ263" i="1"/>
  <c r="CK253" i="1"/>
  <c r="CO253" i="1" s="1"/>
  <c r="AT253" i="1"/>
  <c r="AJ252" i="1"/>
  <c r="AJ261" i="1"/>
  <c r="AJ250" i="1"/>
  <c r="AJ260" i="1"/>
  <c r="AO253" i="1"/>
  <c r="AJ249" i="1"/>
  <c r="AN253" i="1"/>
  <c r="BK253" i="1"/>
  <c r="BZ264" i="1"/>
  <c r="AY264" i="1"/>
  <c r="CG264" i="1"/>
  <c r="BY264" i="1"/>
  <c r="AX264" i="1"/>
  <c r="AB264" i="1"/>
  <c r="BV264" i="1"/>
  <c r="BF264" i="1"/>
  <c r="CE264" i="1"/>
  <c r="BD264" i="1"/>
  <c r="CD264" i="1"/>
  <c r="BC264" i="1"/>
  <c r="BA264" i="1"/>
  <c r="BX264" i="1"/>
  <c r="BV287" i="1"/>
  <c r="CE287" i="1"/>
  <c r="CD287" i="1"/>
  <c r="BF287" i="1"/>
  <c r="BW287" i="1"/>
  <c r="BA287" i="1"/>
  <c r="AX287" i="1"/>
  <c r="CB287" i="1"/>
  <c r="BZ287" i="1"/>
  <c r="BY287" i="1"/>
  <c r="AZ147" i="1"/>
  <c r="CA147" i="1"/>
  <c r="CJ147" i="1"/>
  <c r="CN147" i="1" s="1"/>
  <c r="AL166" i="1"/>
  <c r="AJ162" i="1"/>
  <c r="AJ164" i="1"/>
  <c r="AL179" i="1"/>
  <c r="AJ175" i="1"/>
  <c r="AJ177" i="1"/>
  <c r="CG232" i="1"/>
  <c r="BY232" i="1"/>
  <c r="BH232" i="1"/>
  <c r="AX232" i="1"/>
  <c r="AP232" i="1"/>
  <c r="CF232" i="1"/>
  <c r="BX232" i="1"/>
  <c r="BF232" i="1"/>
  <c r="AW232" i="1"/>
  <c r="AO232" i="1"/>
  <c r="CE232" i="1"/>
  <c r="BW232" i="1"/>
  <c r="BE232" i="1"/>
  <c r="AV232" i="1"/>
  <c r="AN232" i="1"/>
  <c r="AS232" i="1"/>
  <c r="BI232" i="1"/>
  <c r="CJ232" i="1"/>
  <c r="CN232" i="1" s="1"/>
  <c r="AB339" i="1"/>
  <c r="I330" i="1"/>
  <c r="BN339" i="1" s="1"/>
  <c r="BM339" i="1" s="1"/>
  <c r="BV361" i="1"/>
  <c r="BK157" i="1"/>
  <c r="AK157" i="1"/>
  <c r="AJ152" i="1"/>
  <c r="AJ155" i="1"/>
  <c r="BJ179" i="1"/>
  <c r="AB232" i="1"/>
  <c r="I223" i="1"/>
  <c r="BN232" i="1" s="1"/>
  <c r="BM232" i="1" s="1"/>
  <c r="AT232" i="1"/>
  <c r="BV232" i="1"/>
  <c r="CK232" i="1"/>
  <c r="CO232" i="1" s="1"/>
  <c r="CJ253" i="1"/>
  <c r="CN253" i="1" s="1"/>
  <c r="CJ264" i="1"/>
  <c r="CN264" i="1" s="1"/>
  <c r="CF329" i="1"/>
  <c r="BX329" i="1"/>
  <c r="BF329" i="1"/>
  <c r="AW329" i="1"/>
  <c r="AO329" i="1"/>
  <c r="CE329" i="1"/>
  <c r="BW329" i="1"/>
  <c r="BE329" i="1"/>
  <c r="AV329" i="1"/>
  <c r="AN329" i="1"/>
  <c r="CD329" i="1"/>
  <c r="BV329" i="1"/>
  <c r="BD329" i="1"/>
  <c r="AU329" i="1"/>
  <c r="AM329" i="1"/>
  <c r="CL329" i="1"/>
  <c r="CP329" i="1" s="1"/>
  <c r="BZ329" i="1"/>
  <c r="AX329" i="1"/>
  <c r="CK329" i="1"/>
  <c r="CO329" i="1" s="1"/>
  <c r="BY329" i="1"/>
  <c r="AT329" i="1"/>
  <c r="CJ329" i="1"/>
  <c r="CN329" i="1" s="1"/>
  <c r="BI329" i="1"/>
  <c r="AS329" i="1"/>
  <c r="CI329" i="1"/>
  <c r="CM329" i="1" s="1"/>
  <c r="BH329" i="1"/>
  <c r="AZ329" i="1"/>
  <c r="AJ347" i="1"/>
  <c r="CJ350" i="1"/>
  <c r="CN350" i="1" s="1"/>
  <c r="AE355" i="1"/>
  <c r="AX361" i="1"/>
  <c r="CE361" i="1"/>
  <c r="AZ128" i="1"/>
  <c r="CA128" i="1"/>
  <c r="AM147" i="1"/>
  <c r="AU147" i="1"/>
  <c r="BD147" i="1"/>
  <c r="BV147" i="1"/>
  <c r="AJ148" i="1"/>
  <c r="AR166" i="1"/>
  <c r="AJ171" i="1"/>
  <c r="AR179" i="1"/>
  <c r="CF222" i="1"/>
  <c r="BX222" i="1"/>
  <c r="BF222" i="1"/>
  <c r="AW222" i="1"/>
  <c r="AO222" i="1"/>
  <c r="CE222" i="1"/>
  <c r="BW222" i="1"/>
  <c r="BE222" i="1"/>
  <c r="AV222" i="1"/>
  <c r="AN222" i="1"/>
  <c r="CD222" i="1"/>
  <c r="BV222" i="1"/>
  <c r="BD222" i="1"/>
  <c r="AU222" i="1"/>
  <c r="AM222" i="1"/>
  <c r="BH222" i="1"/>
  <c r="CI222" i="1"/>
  <c r="CM222" i="1" s="1"/>
  <c r="AJ224" i="1"/>
  <c r="AJ231" i="1"/>
  <c r="AJ223" i="1"/>
  <c r="AJ230" i="1"/>
  <c r="AK232" i="1"/>
  <c r="AY232" i="1"/>
  <c r="CA232" i="1"/>
  <c r="BK275" i="1"/>
  <c r="AK275" i="1"/>
  <c r="AJ270" i="1"/>
  <c r="BJ275" i="1"/>
  <c r="AR275" i="1"/>
  <c r="AJ269" i="1"/>
  <c r="AJ268" i="1"/>
  <c r="AU275" i="1"/>
  <c r="BH275" i="1"/>
  <c r="BX275" i="1"/>
  <c r="CL287" i="1"/>
  <c r="CP287" i="1" s="1"/>
  <c r="BC329" i="1"/>
  <c r="CB329" i="1"/>
  <c r="BD361" i="1"/>
  <c r="AJ345" i="1"/>
  <c r="AJ340" i="1"/>
  <c r="AJ349" i="1"/>
  <c r="AJ344" i="1"/>
  <c r="AM350" i="1"/>
  <c r="AL350" i="1"/>
  <c r="AV350" i="1"/>
  <c r="AK350" i="1"/>
  <c r="AJ343" i="1"/>
  <c r="CL350" i="1"/>
  <c r="CP350" i="1" s="1"/>
  <c r="BK350" i="1"/>
  <c r="AU350" i="1"/>
  <c r="AR350" i="1"/>
  <c r="CC361" i="1"/>
  <c r="CA361" i="1"/>
  <c r="AZ361" i="1"/>
  <c r="AE357" i="1"/>
  <c r="AE352" i="1"/>
  <c r="CD361" i="1"/>
  <c r="AE354" i="1"/>
  <c r="BY361" i="1"/>
  <c r="AB361" i="1"/>
  <c r="BX361" i="1"/>
  <c r="AE353" i="1"/>
  <c r="BW361" i="1"/>
  <c r="BF361" i="1"/>
  <c r="AE351" i="1"/>
  <c r="BE361" i="1"/>
  <c r="AS350" i="1"/>
  <c r="AJ207" i="1"/>
  <c r="AJ219" i="1"/>
  <c r="AY275" i="1"/>
  <c r="BI275" i="1"/>
  <c r="AP317" i="1"/>
  <c r="BA317" i="1"/>
  <c r="AJ331" i="1"/>
  <c r="AJ338" i="1"/>
  <c r="AJ330" i="1"/>
  <c r="AJ337" i="1"/>
  <c r="AK339" i="1"/>
  <c r="AE343" i="1"/>
  <c r="BW350" i="1"/>
  <c r="BZ397" i="1"/>
  <c r="AJ196" i="1"/>
  <c r="AJ208" i="1"/>
  <c r="AJ220" i="1"/>
  <c r="CK275" i="1"/>
  <c r="CO275" i="1" s="1"/>
  <c r="CB275" i="1"/>
  <c r="CI275" i="1"/>
  <c r="CM275" i="1" s="1"/>
  <c r="BZ275" i="1"/>
  <c r="AZ275" i="1"/>
  <c r="CD275" i="1"/>
  <c r="CE317" i="1"/>
  <c r="BW317" i="1"/>
  <c r="BE317" i="1"/>
  <c r="AV317" i="1"/>
  <c r="AN317" i="1"/>
  <c r="CD317" i="1"/>
  <c r="BV317" i="1"/>
  <c r="BD317" i="1"/>
  <c r="AU317" i="1"/>
  <c r="AM317" i="1"/>
  <c r="CL317" i="1"/>
  <c r="CP317" i="1" s="1"/>
  <c r="CC317" i="1"/>
  <c r="BC317" i="1"/>
  <c r="AT317" i="1"/>
  <c r="AQ317" i="1"/>
  <c r="BF317" i="1"/>
  <c r="CG317" i="1"/>
  <c r="AB329" i="1"/>
  <c r="AJ332" i="1"/>
  <c r="AL339" i="1"/>
  <c r="CA350" i="1"/>
  <c r="CG382" i="1"/>
  <c r="BY382" i="1"/>
  <c r="BH382" i="1"/>
  <c r="AX382" i="1"/>
  <c r="AP382" i="1"/>
  <c r="CF382" i="1"/>
  <c r="BX382" i="1"/>
  <c r="BF382" i="1"/>
  <c r="AW382" i="1"/>
  <c r="AO382" i="1"/>
  <c r="CE382" i="1"/>
  <c r="BW382" i="1"/>
  <c r="BE382" i="1"/>
  <c r="AV382" i="1"/>
  <c r="AN382" i="1"/>
  <c r="CD382" i="1"/>
  <c r="BV382" i="1"/>
  <c r="BD382" i="1"/>
  <c r="AU382" i="1"/>
  <c r="AM382" i="1"/>
  <c r="AQ382" i="1"/>
  <c r="BI382" i="1"/>
  <c r="BZ382" i="1"/>
  <c r="AJ200" i="1"/>
  <c r="AJ211" i="1"/>
  <c r="AZ253" i="1"/>
  <c r="CA253" i="1"/>
  <c r="AZ264" i="1"/>
  <c r="CA264" i="1"/>
  <c r="AS275" i="1"/>
  <c r="BA275" i="1"/>
  <c r="CE275" i="1"/>
  <c r="CD297" i="1"/>
  <c r="BV297" i="1"/>
  <c r="BD297" i="1"/>
  <c r="AU297" i="1"/>
  <c r="AM297" i="1"/>
  <c r="CK297" i="1"/>
  <c r="CO297" i="1" s="1"/>
  <c r="CB297" i="1"/>
  <c r="BA297" i="1"/>
  <c r="AS297" i="1"/>
  <c r="AN297" i="1"/>
  <c r="AX297" i="1"/>
  <c r="BW297" i="1"/>
  <c r="CG297" i="1"/>
  <c r="CD307" i="1"/>
  <c r="BV307" i="1"/>
  <c r="BD307" i="1"/>
  <c r="AU307" i="1"/>
  <c r="AM307" i="1"/>
  <c r="CK307" i="1"/>
  <c r="CO307" i="1" s="1"/>
  <c r="CB307" i="1"/>
  <c r="BA307" i="1"/>
  <c r="AS307" i="1"/>
  <c r="AN307" i="1"/>
  <c r="AX307" i="1"/>
  <c r="BW307" i="1"/>
  <c r="CG307" i="1"/>
  <c r="BH317" i="1"/>
  <c r="CI317" i="1"/>
  <c r="CM317" i="1" s="1"/>
  <c r="AJ333" i="1"/>
  <c r="CI350" i="1"/>
  <c r="CM350" i="1" s="1"/>
  <c r="BZ350" i="1"/>
  <c r="BI350" i="1"/>
  <c r="AY350" i="1"/>
  <c r="AQ350" i="1"/>
  <c r="CG350" i="1"/>
  <c r="BY350" i="1"/>
  <c r="BH350" i="1"/>
  <c r="AX350" i="1"/>
  <c r="AP350" i="1"/>
  <c r="CF350" i="1"/>
  <c r="BX350" i="1"/>
  <c r="BF350" i="1"/>
  <c r="AW350" i="1"/>
  <c r="AO350" i="1"/>
  <c r="AZ350" i="1"/>
  <c r="CB350" i="1"/>
  <c r="AB382" i="1"/>
  <c r="AE377" i="1"/>
  <c r="AE373" i="1"/>
  <c r="I373" i="1"/>
  <c r="BN382" i="1" s="1"/>
  <c r="BM382" i="1" s="1"/>
  <c r="AE376" i="1"/>
  <c r="AE378" i="1"/>
  <c r="CA382" i="1"/>
  <c r="CG397" i="1"/>
  <c r="BY397" i="1"/>
  <c r="BH397" i="1"/>
  <c r="AX397" i="1"/>
  <c r="AP397" i="1"/>
  <c r="CF397" i="1"/>
  <c r="BX397" i="1"/>
  <c r="BF397" i="1"/>
  <c r="AW397" i="1"/>
  <c r="AO397" i="1"/>
  <c r="CE397" i="1"/>
  <c r="BW397" i="1"/>
  <c r="BE397" i="1"/>
  <c r="AV397" i="1"/>
  <c r="AN397" i="1"/>
  <c r="CD397" i="1"/>
  <c r="BV397" i="1"/>
  <c r="BD397" i="1"/>
  <c r="AU397" i="1"/>
  <c r="AM397" i="1"/>
  <c r="AS397" i="1"/>
  <c r="CB397" i="1"/>
  <c r="AB350" i="1"/>
  <c r="AE345" i="1"/>
  <c r="AE340" i="1"/>
  <c r="I340" i="1"/>
  <c r="BN350" i="1" s="1"/>
  <c r="BM350" i="1" s="1"/>
  <c r="AE346" i="1"/>
  <c r="BA350" i="1"/>
  <c r="CC350" i="1"/>
  <c r="CK361" i="1"/>
  <c r="CO361" i="1" s="1"/>
  <c r="AB397" i="1"/>
  <c r="I383" i="1"/>
  <c r="BN397" i="1" s="1"/>
  <c r="BM397" i="1" s="1"/>
  <c r="CC397" i="1"/>
  <c r="AZ287" i="1"/>
  <c r="CA287" i="1"/>
  <c r="CJ287" i="1"/>
  <c r="CN287" i="1" s="1"/>
  <c r="AJ292" i="1"/>
  <c r="AK297" i="1"/>
  <c r="BK297" i="1"/>
  <c r="AJ302" i="1"/>
  <c r="AK307" i="1"/>
  <c r="BK307" i="1"/>
  <c r="AJ313" i="1"/>
  <c r="AL317" i="1"/>
  <c r="AJ326" i="1"/>
  <c r="AQ361" i="1"/>
  <c r="AY361" i="1"/>
  <c r="BI361" i="1"/>
  <c r="BZ361" i="1"/>
  <c r="CI361" i="1"/>
  <c r="CM361" i="1" s="1"/>
  <c r="AJ363" i="1"/>
  <c r="AJ368" i="1"/>
  <c r="AK372" i="1"/>
  <c r="AS372" i="1"/>
  <c r="BA372" i="1"/>
  <c r="BK372" i="1"/>
  <c r="CB372" i="1"/>
  <c r="CK372" i="1"/>
  <c r="CO372" i="1" s="1"/>
  <c r="AJ375" i="1"/>
  <c r="AJ379" i="1"/>
  <c r="AJ394" i="1"/>
  <c r="AJ314" i="1"/>
  <c r="AE365" i="1"/>
  <c r="AE369" i="1"/>
  <c r="AL372" i="1"/>
  <c r="AT372" i="1"/>
  <c r="BC372" i="1"/>
  <c r="CL372" i="1"/>
  <c r="CP372" i="1" s="1"/>
  <c r="AJ380" i="1"/>
  <c r="AT287" i="1"/>
  <c r="BC287" i="1"/>
  <c r="CC287" i="1"/>
  <c r="AJ318" i="1"/>
  <c r="AS361" i="1"/>
  <c r="BA361" i="1"/>
  <c r="CB361" i="1"/>
  <c r="AJ365" i="1"/>
  <c r="AJ369" i="1"/>
  <c r="AM372" i="1"/>
  <c r="AU372" i="1"/>
  <c r="BD372" i="1"/>
  <c r="BV372" i="1"/>
  <c r="AJ376" i="1"/>
  <c r="AJ383" i="1"/>
  <c r="AJ370" i="1"/>
  <c r="AN372" i="1"/>
  <c r="BL210" i="1" l="1"/>
  <c r="BL297" i="1"/>
  <c r="BM297" i="1"/>
  <c r="BL264" i="1"/>
  <c r="BL199" i="1"/>
  <c r="BL253" i="1"/>
  <c r="BM253" i="1"/>
  <c r="BM307" i="1"/>
  <c r="BL307" i="1"/>
  <c r="BL243" i="1"/>
  <c r="BL339" i="1"/>
  <c r="BL287" i="1"/>
  <c r="BL361" i="1"/>
  <c r="BL397" i="1"/>
  <c r="BL187" i="1"/>
  <c r="BL275" i="1"/>
  <c r="BM275" i="1"/>
  <c r="BM372" i="1"/>
  <c r="BL372" i="1"/>
  <c r="BL329" i="1"/>
  <c r="BM329" i="1"/>
  <c r="BM179" i="1"/>
  <c r="BL179" i="1"/>
  <c r="BM317" i="1"/>
  <c r="BM77" i="1"/>
  <c r="BL222" i="1"/>
  <c r="BL317" i="1"/>
  <c r="BL382" i="1"/>
  <c r="BL232" i="1"/>
  <c r="BL350" i="1"/>
  <c r="BL68" i="1"/>
  <c r="BL36" i="1"/>
  <c r="BM68" i="1"/>
  <c r="BL128" i="1"/>
  <c r="BL118" i="1"/>
  <c r="BL108" i="1"/>
  <c r="BL98" i="1"/>
  <c r="BM88" i="1"/>
  <c r="BL88" i="1"/>
  <c r="BL77" i="1"/>
  <c r="BL60" i="1"/>
  <c r="BL157" i="1"/>
  <c r="BM157" i="1"/>
  <c r="BM36" i="1"/>
  <c r="BQ307" i="1"/>
  <c r="BS307" i="1"/>
  <c r="BT77" i="1"/>
  <c r="BP317" i="1"/>
  <c r="BP372" i="1"/>
  <c r="BP88" i="1"/>
  <c r="BR297" i="1"/>
  <c r="BS329" i="1"/>
  <c r="BO88" i="1"/>
  <c r="BR88" i="1"/>
  <c r="BT88" i="1"/>
  <c r="BT329" i="1"/>
  <c r="BQ88" i="1"/>
  <c r="BQ77" i="1"/>
  <c r="BS77" i="1"/>
  <c r="BS42" i="1"/>
  <c r="BP77" i="1"/>
  <c r="BR77" i="1"/>
  <c r="BO329" i="1"/>
  <c r="BP297" i="1"/>
  <c r="BQ297" i="1"/>
  <c r="BT297" i="1"/>
  <c r="BO297" i="1"/>
  <c r="BL147" i="1"/>
  <c r="BM147" i="1"/>
  <c r="BO147" i="1"/>
  <c r="BO372" i="1"/>
  <c r="BQ372" i="1"/>
  <c r="BR372" i="1"/>
  <c r="BS372" i="1"/>
  <c r="BO307" i="1"/>
  <c r="BR307" i="1"/>
  <c r="BT307" i="1"/>
  <c r="AJ77" i="1"/>
  <c r="BT275" i="1"/>
  <c r="BP253" i="1"/>
  <c r="BS275" i="1"/>
  <c r="BP42" i="1"/>
  <c r="BQ42" i="1"/>
  <c r="BO42" i="1"/>
  <c r="BT42" i="1"/>
  <c r="BO68" i="1"/>
  <c r="BQ253" i="1"/>
  <c r="BT253" i="1"/>
  <c r="BR253" i="1"/>
  <c r="BP179" i="1"/>
  <c r="BQ179" i="1"/>
  <c r="BO179" i="1"/>
  <c r="BR179" i="1"/>
  <c r="BS179" i="1"/>
  <c r="BO253" i="1"/>
  <c r="BQ147" i="1"/>
  <c r="BT147" i="1"/>
  <c r="BS36" i="1"/>
  <c r="BO36" i="1"/>
  <c r="BQ36" i="1"/>
  <c r="BR147" i="1"/>
  <c r="BT68" i="1"/>
  <c r="BR36" i="1"/>
  <c r="BT36" i="1"/>
  <c r="BS68" i="1"/>
  <c r="BP147" i="1"/>
  <c r="BP68" i="1"/>
  <c r="BQ68" i="1"/>
  <c r="BP275" i="1"/>
  <c r="BQ275" i="1"/>
  <c r="BR275" i="1"/>
  <c r="BO166" i="1"/>
  <c r="AJ147" i="1"/>
  <c r="AJ397" i="1"/>
  <c r="AJ297" i="1"/>
  <c r="BS317" i="1"/>
  <c r="BO317" i="1"/>
  <c r="AJ199" i="1"/>
  <c r="BQ329" i="1"/>
  <c r="AJ187" i="1"/>
  <c r="BT317" i="1"/>
  <c r="BQ317" i="1"/>
  <c r="BL20" i="1"/>
  <c r="AJ166" i="1"/>
  <c r="BR20" i="1"/>
  <c r="BO157" i="1"/>
  <c r="BS20" i="1"/>
  <c r="AJ317" i="1"/>
  <c r="BQ157" i="1"/>
  <c r="BT20" i="1"/>
  <c r="AJ275" i="1"/>
  <c r="BR157" i="1"/>
  <c r="AJ68" i="1"/>
  <c r="BR166" i="1"/>
  <c r="BQ20" i="1"/>
  <c r="BS157" i="1"/>
  <c r="BS166" i="1"/>
  <c r="BP329" i="1"/>
  <c r="BP20" i="1"/>
  <c r="AJ307" i="1"/>
  <c r="BT166" i="1"/>
  <c r="BT157" i="1"/>
  <c r="AJ42" i="1"/>
  <c r="AJ118" i="1"/>
  <c r="AJ98" i="1"/>
  <c r="BQ166" i="1"/>
  <c r="BJ10" i="1"/>
  <c r="AJ20" i="1"/>
  <c r="AR10" i="1"/>
  <c r="CF7" i="1" s="1"/>
  <c r="AJ36" i="1"/>
  <c r="AJ60" i="1"/>
  <c r="AJ264" i="1"/>
  <c r="AJ51" i="1"/>
  <c r="BM20" i="1"/>
  <c r="AJ253" i="1"/>
  <c r="AJ210" i="1"/>
  <c r="AJ339" i="1"/>
  <c r="AJ157" i="1"/>
  <c r="AJ88" i="1"/>
  <c r="BT199" i="1"/>
  <c r="BS199" i="1"/>
  <c r="BO199" i="1"/>
  <c r="BR199" i="1"/>
  <c r="BQ199" i="1"/>
  <c r="BP199" i="1"/>
  <c r="AJ243" i="1"/>
  <c r="BO210" i="1"/>
  <c r="BQ210" i="1"/>
  <c r="BT210" i="1"/>
  <c r="BR210" i="1"/>
  <c r="BS210" i="1"/>
  <c r="BP210" i="1"/>
  <c r="BE10" i="1"/>
  <c r="CP10" i="1"/>
  <c r="CL10" i="1"/>
  <c r="AU10" i="1"/>
  <c r="CK10" i="1"/>
  <c r="CO10" i="1"/>
  <c r="BP382" i="1"/>
  <c r="BO382" i="1"/>
  <c r="BQ382" i="1"/>
  <c r="BT382" i="1"/>
  <c r="BS382" i="1"/>
  <c r="BR382" i="1"/>
  <c r="BO30" i="1"/>
  <c r="BP30" i="1"/>
  <c r="BT30" i="1"/>
  <c r="BS30" i="1"/>
  <c r="BR30" i="1"/>
  <c r="BQ30" i="1"/>
  <c r="AM10" i="1"/>
  <c r="AJ329" i="1"/>
  <c r="BR128" i="1"/>
  <c r="BT128" i="1"/>
  <c r="BS128" i="1"/>
  <c r="BQ128" i="1"/>
  <c r="BP128" i="1"/>
  <c r="BO128" i="1"/>
  <c r="AJ30" i="1"/>
  <c r="CF10" i="1"/>
  <c r="BL30" i="1"/>
  <c r="BD10" i="1"/>
  <c r="AX10" i="1"/>
  <c r="AP10" i="1"/>
  <c r="AJ372" i="1"/>
  <c r="AJ108" i="1"/>
  <c r="BT187" i="1"/>
  <c r="BQ187" i="1"/>
  <c r="BO187" i="1"/>
  <c r="BS187" i="1"/>
  <c r="BP187" i="1"/>
  <c r="BR187" i="1"/>
  <c r="BI10" i="1"/>
  <c r="AY10" i="1"/>
  <c r="BC10" i="1"/>
  <c r="BT361" i="1"/>
  <c r="BS361" i="1"/>
  <c r="BR361" i="1"/>
  <c r="BQ361" i="1"/>
  <c r="BO361" i="1"/>
  <c r="BP361" i="1"/>
  <c r="BQ243" i="1"/>
  <c r="BP243" i="1"/>
  <c r="BO243" i="1"/>
  <c r="BS243" i="1"/>
  <c r="BR243" i="1"/>
  <c r="BT243" i="1"/>
  <c r="AJ179" i="1"/>
  <c r="BO222" i="1"/>
  <c r="BS222" i="1"/>
  <c r="BQ222" i="1"/>
  <c r="BP222" i="1"/>
  <c r="BT222" i="1"/>
  <c r="BR222" i="1"/>
  <c r="BS137" i="1"/>
  <c r="BO137" i="1"/>
  <c r="BT137" i="1"/>
  <c r="BR137" i="1"/>
  <c r="BQ137" i="1"/>
  <c r="BP137" i="1"/>
  <c r="BT51" i="1"/>
  <c r="BO51" i="1"/>
  <c r="BS51" i="1"/>
  <c r="BP51" i="1"/>
  <c r="BR51" i="1"/>
  <c r="BQ51" i="1"/>
  <c r="BT60" i="1"/>
  <c r="BP60" i="1"/>
  <c r="BO60" i="1"/>
  <c r="BR60" i="1"/>
  <c r="BQ60" i="1"/>
  <c r="BS60" i="1"/>
  <c r="AW10" i="1"/>
  <c r="BH10" i="1"/>
  <c r="BF10" i="1"/>
  <c r="AQ10" i="1"/>
  <c r="AS10" i="1"/>
  <c r="BT287" i="1"/>
  <c r="BR287" i="1"/>
  <c r="BS287" i="1"/>
  <c r="BQ287" i="1"/>
  <c r="BO287" i="1"/>
  <c r="BP287" i="1"/>
  <c r="AN10" i="1"/>
  <c r="AO10" i="1"/>
  <c r="BR264" i="1"/>
  <c r="BQ264" i="1"/>
  <c r="BP264" i="1"/>
  <c r="BS264" i="1"/>
  <c r="BO264" i="1"/>
  <c r="BT264" i="1"/>
  <c r="AJ128" i="1"/>
  <c r="BQ350" i="1"/>
  <c r="BP350" i="1"/>
  <c r="BO350" i="1"/>
  <c r="BT350" i="1"/>
  <c r="BS350" i="1"/>
  <c r="BR350" i="1"/>
  <c r="AJ350" i="1"/>
  <c r="BP232" i="1"/>
  <c r="BO232" i="1"/>
  <c r="BT232" i="1"/>
  <c r="BR232" i="1"/>
  <c r="BS232" i="1"/>
  <c r="BQ232" i="1"/>
  <c r="BS108" i="1"/>
  <c r="BT108" i="1"/>
  <c r="BR108" i="1"/>
  <c r="BQ108" i="1"/>
  <c r="BP108" i="1"/>
  <c r="BO108" i="1"/>
  <c r="AJ137" i="1"/>
  <c r="BP118" i="1"/>
  <c r="BO118" i="1"/>
  <c r="BT118" i="1"/>
  <c r="BS118" i="1"/>
  <c r="BR118" i="1"/>
  <c r="BQ118" i="1"/>
  <c r="AL10" i="1"/>
  <c r="AV10" i="1"/>
  <c r="AT10" i="1"/>
  <c r="BA10" i="1"/>
  <c r="CJ10" i="1"/>
  <c r="BP397" i="1"/>
  <c r="BO397" i="1"/>
  <c r="BR397" i="1"/>
  <c r="BQ397" i="1"/>
  <c r="BT397" i="1"/>
  <c r="BS397" i="1"/>
  <c r="BK10" i="1"/>
  <c r="AJ382" i="1"/>
  <c r="AJ222" i="1"/>
  <c r="AJ232" i="1"/>
  <c r="BP339" i="1"/>
  <c r="BO339" i="1"/>
  <c r="BR339" i="1"/>
  <c r="BQ339" i="1"/>
  <c r="BT339" i="1"/>
  <c r="BS339" i="1"/>
  <c r="AJ287" i="1"/>
  <c r="AJ361" i="1"/>
  <c r="BT98" i="1"/>
  <c r="BR98" i="1"/>
  <c r="BS98" i="1"/>
  <c r="BQ98" i="1"/>
  <c r="BP98" i="1"/>
  <c r="BO98" i="1"/>
  <c r="BM30" i="1"/>
  <c r="AK10" i="1"/>
  <c r="CM10" i="1"/>
  <c r="CI10" i="1"/>
  <c r="AZ10" i="1"/>
  <c r="CN10" i="1"/>
  <c r="BN10" i="1" l="1"/>
  <c r="CC7" i="1"/>
  <c r="CC10" i="1" s="1"/>
  <c r="CH8" i="1"/>
  <c r="CA7" i="1"/>
  <c r="CA10" i="1" s="1"/>
  <c r="BW7" i="1"/>
  <c r="BW10" i="1" s="1"/>
  <c r="BL10" i="1"/>
  <c r="BZ7" i="1"/>
  <c r="BZ10" i="1" s="1"/>
  <c r="BY7" i="1"/>
  <c r="BY10" i="1" s="1"/>
  <c r="AJ10" i="1"/>
  <c r="CX4" i="1" s="1"/>
  <c r="BV7" i="1"/>
  <c r="BV10" i="1" s="1"/>
  <c r="BX7" i="1"/>
  <c r="BX10" i="1" s="1"/>
  <c r="CD7" i="1"/>
  <c r="CD10" i="1" s="1"/>
  <c r="CB7" i="1"/>
  <c r="CB10" i="1" s="1"/>
  <c r="CG7" i="1"/>
  <c r="CG10" i="1" s="1"/>
  <c r="BM10" i="1" l="1"/>
  <c r="BS10" i="1"/>
  <c r="BO10" i="1"/>
  <c r="BQ10" i="1"/>
  <c r="BP10" i="1"/>
  <c r="BR10" i="1"/>
  <c r="BT10" i="1"/>
</calcChain>
</file>

<file path=xl/sharedStrings.xml><?xml version="1.0" encoding="utf-8"?>
<sst xmlns="http://schemas.openxmlformats.org/spreadsheetml/2006/main" count="5537" uniqueCount="392">
  <si>
    <t>STAT DE FUNCŢIUNI ŞI DE PERSONAL DIDACTIC</t>
  </si>
  <si>
    <t xml:space="preserve">Finanţare disponibilă  ( RON )  = ALOCAT - TESA - UTILITĂŢI  :  </t>
  </si>
  <si>
    <t xml:space="preserve">Cheltuieli salariale conf. statului de funcţiuni :  </t>
  </si>
  <si>
    <t>MEDIA DE ORE DIDACTICE IN POSTURI (FARA C13)</t>
  </si>
  <si>
    <t>NUMAR CD</t>
  </si>
  <si>
    <t>MEDIA ORE DIDACTICE (FARA C13)</t>
  </si>
  <si>
    <t>NORMA DE BAZA</t>
  </si>
  <si>
    <t xml:space="preserve">EXCEDENT / DEFICIT :  </t>
  </si>
  <si>
    <t>CALCUL ANI</t>
  </si>
  <si>
    <t>PROF</t>
  </si>
  <si>
    <t>CONF</t>
  </si>
  <si>
    <t>SL</t>
  </si>
  <si>
    <t>ASIST</t>
  </si>
  <si>
    <t>ASC</t>
  </si>
  <si>
    <t>DF</t>
  </si>
  <si>
    <t>CONS</t>
  </si>
  <si>
    <t xml:space="preserve">GRAD TOTAL DE ACOPERIRE  în procente :  </t>
  </si>
  <si>
    <t>OCUPATE ; CU FINANTARE</t>
  </si>
  <si>
    <t>OCUPATE ; FARA FINANTARE</t>
  </si>
  <si>
    <t>VACANTE ; CU FINANTARE</t>
  </si>
  <si>
    <t>VACANTE ; FARA FINANTARE</t>
  </si>
  <si>
    <t>COND DOCT PENS</t>
  </si>
  <si>
    <t>Doctori</t>
  </si>
  <si>
    <t>CD&lt;40 ANI</t>
  </si>
  <si>
    <t>CD&gt;65 ANI</t>
  </si>
  <si>
    <t>35&lt;CD&lt;40</t>
  </si>
  <si>
    <t>40&lt;CD&lt;45</t>
  </si>
  <si>
    <t>45&lt;CD&lt;50</t>
  </si>
  <si>
    <t>50&lt;CD&lt;55</t>
  </si>
  <si>
    <t>55&lt;CD&lt;60</t>
  </si>
  <si>
    <t>60&lt;CD&lt;65</t>
  </si>
  <si>
    <t>O</t>
  </si>
  <si>
    <t>V</t>
  </si>
  <si>
    <t>CMDD</t>
  </si>
  <si>
    <t>Postul nr.</t>
  </si>
  <si>
    <t>Post</t>
  </si>
  <si>
    <t>Finantare</t>
  </si>
  <si>
    <t>Numele şi prenumele</t>
  </si>
  <si>
    <t>Funcţia didactică</t>
  </si>
  <si>
    <t>Titlul ştiinţific</t>
  </si>
  <si>
    <t>Vechime în invăţământ</t>
  </si>
  <si>
    <t>Titular, CMSD, CMDD, DF, PO</t>
  </si>
  <si>
    <t>Data nasterii</t>
  </si>
  <si>
    <t>Poziţia disc.        în recapit.</t>
  </si>
  <si>
    <t>Disciplina</t>
  </si>
  <si>
    <t>Facultatea</t>
  </si>
  <si>
    <t>Ciclul</t>
  </si>
  <si>
    <t>Codul specializarii</t>
  </si>
  <si>
    <t>Anul</t>
  </si>
  <si>
    <t>Seria</t>
  </si>
  <si>
    <t>Nr. grupe S,L,P</t>
  </si>
  <si>
    <t>Nr. Studenţi</t>
  </si>
  <si>
    <t>Total ore conv. medie săpt.</t>
  </si>
  <si>
    <t>Activităţi didactice directe (ore fizice)</t>
  </si>
  <si>
    <t>Alte activităţi</t>
  </si>
  <si>
    <t>Total ore conv. normă</t>
  </si>
  <si>
    <t>Cheltuieli salariale</t>
  </si>
  <si>
    <t>Cost stat până la postul curent</t>
  </si>
  <si>
    <t>PO POSTURI VACANTE</t>
  </si>
  <si>
    <t>PO                    IOSUD</t>
  </si>
  <si>
    <t>DFP</t>
  </si>
  <si>
    <t>P</t>
  </si>
  <si>
    <t>C</t>
  </si>
  <si>
    <t>AS</t>
  </si>
  <si>
    <t>cu finantare</t>
  </si>
  <si>
    <t>fara finantare</t>
  </si>
  <si>
    <t>DFT</t>
  </si>
  <si>
    <t>40 ANI</t>
  </si>
  <si>
    <t>Sem. I</t>
  </si>
  <si>
    <t>Sem. II</t>
  </si>
  <si>
    <t>Curs</t>
  </si>
  <si>
    <t>Activităţi practice</t>
  </si>
  <si>
    <t>din care</t>
  </si>
  <si>
    <t>Observaţii</t>
  </si>
  <si>
    <t>S</t>
  </si>
  <si>
    <t>L</t>
  </si>
  <si>
    <t>Total ore</t>
  </si>
  <si>
    <t>Sem.I</t>
  </si>
  <si>
    <t>Sem.II</t>
  </si>
  <si>
    <t>6a</t>
  </si>
  <si>
    <t>7a</t>
  </si>
  <si>
    <t>8a</t>
  </si>
  <si>
    <t>8b</t>
  </si>
  <si>
    <t>8c</t>
  </si>
  <si>
    <t>9a</t>
  </si>
  <si>
    <t>9b</t>
  </si>
  <si>
    <t>9c</t>
  </si>
  <si>
    <t>9d</t>
  </si>
  <si>
    <t>9e</t>
  </si>
  <si>
    <t>9f</t>
  </si>
  <si>
    <t>11a</t>
  </si>
  <si>
    <t>11b</t>
  </si>
  <si>
    <t>12</t>
  </si>
  <si>
    <t>12a</t>
  </si>
  <si>
    <t>12b</t>
  </si>
  <si>
    <t>13a</t>
  </si>
  <si>
    <t>13b</t>
  </si>
  <si>
    <t>POST VALID</t>
  </si>
  <si>
    <t>AC</t>
  </si>
  <si>
    <t>IV</t>
  </si>
  <si>
    <t>1.1</t>
  </si>
  <si>
    <t>1.2</t>
  </si>
  <si>
    <t>III</t>
  </si>
  <si>
    <t>2</t>
  </si>
  <si>
    <t>C-en</t>
  </si>
  <si>
    <t>3</t>
  </si>
  <si>
    <t xml:space="preserve"> </t>
  </si>
  <si>
    <t/>
  </si>
  <si>
    <t>4.1</t>
  </si>
  <si>
    <t>4.2</t>
  </si>
  <si>
    <t>5</t>
  </si>
  <si>
    <t>Proiectarea detaliata a sistemelor software</t>
  </si>
  <si>
    <t>II</t>
  </si>
  <si>
    <t>M</t>
  </si>
  <si>
    <t>SE</t>
  </si>
  <si>
    <t>I</t>
  </si>
  <si>
    <t>Digital Microsystems Design</t>
  </si>
  <si>
    <t>Sisteme mobile si aplicatii</t>
  </si>
  <si>
    <t>Codesign hardware/ software</t>
  </si>
  <si>
    <t>Cyber Physical Systems</t>
  </si>
  <si>
    <t>CI</t>
  </si>
  <si>
    <t>Comunicatii si retele fara fir</t>
  </si>
  <si>
    <t>Verification and validation of hardware systems</t>
  </si>
  <si>
    <t>CTI</t>
  </si>
  <si>
    <t>ML</t>
  </si>
  <si>
    <t>IT</t>
  </si>
  <si>
    <t>ETC</t>
  </si>
  <si>
    <t>Image processing and recognition</t>
  </si>
  <si>
    <t>Securitatea sistemelor de calcul</t>
  </si>
  <si>
    <t>Computer Security</t>
  </si>
  <si>
    <t>Programarea in limbaj de asamblare</t>
  </si>
  <si>
    <t>concediu fara plata</t>
  </si>
  <si>
    <t>Parallel Algorithms</t>
  </si>
  <si>
    <t>Advanced Web Programming</t>
  </si>
  <si>
    <t>Fundamentals of Computer Vision</t>
  </si>
  <si>
    <t>Inf</t>
  </si>
  <si>
    <t>Tehnici de proiectare asistata de calculator</t>
  </si>
  <si>
    <t>C-EN</t>
  </si>
  <si>
    <t>Fundamente de ingineria calculatoarelor</t>
  </si>
  <si>
    <t>Circuite integrate pe scara larga</t>
  </si>
  <si>
    <t>Digital circuits and signals</t>
  </si>
  <si>
    <t>Programarea orientata pe obiecte</t>
  </si>
  <si>
    <t>TI</t>
  </si>
  <si>
    <t>Object-oriented programming</t>
  </si>
  <si>
    <t>Communication</t>
  </si>
  <si>
    <t>Comunicare</t>
  </si>
  <si>
    <t>Fundamental Concepts of Programming Languages</t>
  </si>
  <si>
    <t>Compiler Design</t>
  </si>
  <si>
    <t>Deep Learning</t>
  </si>
  <si>
    <t>Autonomus Driving</t>
  </si>
  <si>
    <t>Artificial Intelligence Fundamentals</t>
  </si>
  <si>
    <t>IoT and Cloud Architectures and Communication Technologies</t>
  </si>
  <si>
    <t>Mobile systems and applications</t>
  </si>
  <si>
    <t>Bioinformatics</t>
  </si>
  <si>
    <t>Tehnici avansate de compilare</t>
  </si>
  <si>
    <t>Structuri de date si algoritmi</t>
  </si>
  <si>
    <t>Agenti inteligenti si aplicatii web</t>
  </si>
  <si>
    <t>Modelare si simulare</t>
  </si>
  <si>
    <t>User Interface and User Experience Design</t>
  </si>
  <si>
    <t>Security and Privacy in IoT and Cloud</t>
  </si>
  <si>
    <t>Arhitectura calculatoarelor</t>
  </si>
  <si>
    <t>Securitatea aplicatiilor mobile</t>
  </si>
  <si>
    <t>SISC</t>
  </si>
  <si>
    <t>Digital telecommunication</t>
  </si>
  <si>
    <t>Research topics in IT</t>
  </si>
  <si>
    <t>Research Topics in CC and IoT</t>
  </si>
  <si>
    <t>Fundamentele calculatoarelor</t>
  </si>
  <si>
    <t>Proiectarea microsistemelor digitale</t>
  </si>
  <si>
    <t>Smart Sensors and Sensor Networks</t>
  </si>
  <si>
    <t>Circuite digitale</t>
  </si>
  <si>
    <t>Achizitia si prelucrarea numerica a datelor</t>
  </si>
  <si>
    <t>Big Data in Health and Bioinformatics</t>
  </si>
  <si>
    <t>IT+ML</t>
  </si>
  <si>
    <t>Quantum Information and Computation</t>
  </si>
  <si>
    <t>Programarea sistemelor mobile</t>
  </si>
  <si>
    <t>Text Mining and Recommender Systems</t>
  </si>
  <si>
    <t>Sisteme de operare</t>
  </si>
  <si>
    <t>Concurrent and event-based programming</t>
  </si>
  <si>
    <t>Retele de calculatoare</t>
  </si>
  <si>
    <t>Comunicatii de date intervehiculare</t>
  </si>
  <si>
    <t>Web Application Design</t>
  </si>
  <si>
    <t>Programarea Web</t>
  </si>
  <si>
    <t>Data structures and algorithms</t>
  </si>
  <si>
    <t>Computer architecture</t>
  </si>
  <si>
    <t>Analiza algoritmilor</t>
  </si>
  <si>
    <t>Programarea calculatoarelor</t>
  </si>
  <si>
    <t>Limbaje de programare</t>
  </si>
  <si>
    <t>A</t>
  </si>
  <si>
    <t>Computer Programming</t>
  </si>
  <si>
    <t>Limbaje formale si tehnici de compilare</t>
  </si>
  <si>
    <t>Proiect sintetic I B</t>
  </si>
  <si>
    <t>Proiectarea bazelor de date</t>
  </si>
  <si>
    <t>Software project management</t>
  </si>
  <si>
    <t>AES</t>
  </si>
  <si>
    <t>Verificare si validare software</t>
  </si>
  <si>
    <t>Software verification and validation</t>
  </si>
  <si>
    <t>Logică și structuri discrete</t>
  </si>
  <si>
    <t>Logic and Discrete Structures</t>
  </si>
  <si>
    <t>Calitate in tehnologia informatiei</t>
  </si>
  <si>
    <t>Databases</t>
  </si>
  <si>
    <t>Large Scale Integrated Circuits</t>
  </si>
  <si>
    <t>Sisteme integrate de productie asistate de calculator</t>
  </si>
  <si>
    <t>Computer aided design</t>
  </si>
  <si>
    <t>Logica si structuri discrete</t>
  </si>
  <si>
    <t>Graphics Processing Systems</t>
  </si>
  <si>
    <t>Cellular Data Networks</t>
  </si>
  <si>
    <t>Advanced Technologies for Application Development</t>
  </si>
  <si>
    <t>Fundamentals of Machine Learning</t>
  </si>
  <si>
    <t>Advanced Computer Vision</t>
  </si>
  <si>
    <t>Sisteme autoadaptive: design si aplicatii</t>
  </si>
  <si>
    <t>Securitatea aplicatiilor web</t>
  </si>
  <si>
    <t>Tratarea incidentelor de securitate si masuri de preventie</t>
  </si>
  <si>
    <t>B</t>
  </si>
  <si>
    <t>Programarea calculatoarelor si limbaje de programare/Informatica aplicata</t>
  </si>
  <si>
    <t>MPT</t>
  </si>
  <si>
    <t>IM+AP</t>
  </si>
  <si>
    <t>IM</t>
  </si>
  <si>
    <t>Sisteme cu microprocesor</t>
  </si>
  <si>
    <t>Proiectarea arhitecturala a sistemelor software</t>
  </si>
  <si>
    <t>Proiect sincretic II A</t>
  </si>
  <si>
    <t>Groza Bogdan</t>
  </si>
  <si>
    <t>Jian Ionel</t>
  </si>
  <si>
    <t>Cioarga Razvan</t>
  </si>
  <si>
    <t>David Tudor</t>
  </si>
  <si>
    <t>Ivan Malina</t>
  </si>
  <si>
    <t>Tanase Delia</t>
  </si>
  <si>
    <t>Ciocarlie Horia</t>
  </si>
  <si>
    <t>Cretu Vladimir</t>
  </si>
  <si>
    <t>Crisan Marius</t>
  </si>
  <si>
    <t>Holban Stefan</t>
  </si>
  <si>
    <t>Mercioni Marina-Adriana</t>
  </si>
  <si>
    <t>Marcu Marius</t>
  </si>
  <si>
    <t>Vladutiu Mircea</t>
  </si>
  <si>
    <t>Micea Mihai</t>
  </si>
  <si>
    <t>Popa Mircea</t>
  </si>
  <si>
    <t>Stratulat Mircea</t>
  </si>
  <si>
    <t>Gusita Bianca</t>
  </si>
  <si>
    <t>Gaina Lucian</t>
  </si>
  <si>
    <t>Udrescu Mihai</t>
  </si>
  <si>
    <t>Bocan Valer</t>
  </si>
  <si>
    <t>Pop Madalin</t>
  </si>
  <si>
    <t>Marsavina Cosmin</t>
  </si>
  <si>
    <t>Molin Andy</t>
  </si>
  <si>
    <t>Rivis Mario</t>
  </si>
  <si>
    <t>Timar Andrei</t>
  </si>
  <si>
    <t>Iapa Catalin</t>
  </si>
  <si>
    <t>Stanciu Antonius</t>
  </si>
  <si>
    <t>Cosovan Constantin</t>
  </si>
  <si>
    <t>Pescaru Dan</t>
  </si>
  <si>
    <t>Todinca Doru</t>
  </si>
  <si>
    <t>Istin Codruta</t>
  </si>
  <si>
    <t>Onchis-Moaca Darian</t>
  </si>
  <si>
    <t>Iovanovici Alexandru</t>
  </si>
  <si>
    <t>Babii Sorin</t>
  </si>
  <si>
    <t>Cernazanu Cosmin</t>
  </si>
  <si>
    <t>Ancusa Versavia</t>
  </si>
  <si>
    <t>Prodan Lucian</t>
  </si>
  <si>
    <t>Chirila Ciprian</t>
  </si>
  <si>
    <t>Fuicu Sebastian</t>
  </si>
  <si>
    <t>Bogdan Razvan</t>
  </si>
  <si>
    <t>Sora Ioana</t>
  </si>
  <si>
    <t>Vlaicu Cosmin</t>
  </si>
  <si>
    <t>Popa Calin</t>
  </si>
  <si>
    <t>Carunta Cristina</t>
  </si>
  <si>
    <t>Velciov Darian</t>
  </si>
  <si>
    <t>Topirceanu Alexandru</t>
  </si>
  <si>
    <t>Militaru Adrian</t>
  </si>
  <si>
    <t>Morariu Bogdan</t>
  </si>
  <si>
    <t>Babau Cristian</t>
  </si>
  <si>
    <t>Groza Claudiu</t>
  </si>
  <si>
    <t>Apostol Dumitru-Cristian</t>
  </si>
  <si>
    <t>Rosu Alin</t>
  </si>
  <si>
    <t>Bizu Andreea</t>
  </si>
  <si>
    <t>Condescu Lucian</t>
  </si>
  <si>
    <t>Stangaciu Cristina</t>
  </si>
  <si>
    <t>Marinescu Alexandru</t>
  </si>
  <si>
    <t>Capota Eugenia</t>
  </si>
  <si>
    <t>Stana Adelina</t>
  </si>
  <si>
    <t>Pescaru Alexandru</t>
  </si>
  <si>
    <t>Szoke Ildiko</t>
  </si>
  <si>
    <t>Micu Andrei</t>
  </si>
  <si>
    <t>Sosdian Bogdan</t>
  </si>
  <si>
    <t>Caracoancea Timotei</t>
  </si>
  <si>
    <t>Gruicin Iasmina</t>
  </si>
  <si>
    <t>Caus Oana</t>
  </si>
  <si>
    <t>Gergelyfi Levente</t>
  </si>
  <si>
    <t>Patrut Daniela-Nicolia</t>
  </si>
  <si>
    <t>Crisan Eduard</t>
  </si>
  <si>
    <t>Licaret Raul</t>
  </si>
  <si>
    <t>Jichici Camil</t>
  </si>
  <si>
    <t>Szatmari Larisa</t>
  </si>
  <si>
    <t>Vladu Catalin</t>
  </si>
  <si>
    <t>Opritoiu Flavius</t>
  </si>
  <si>
    <t>Zinca Paul</t>
  </si>
  <si>
    <t>Topciov Tania</t>
  </si>
  <si>
    <t>Citre Cosmina</t>
  </si>
  <si>
    <t>Buleu Bianca</t>
  </si>
  <si>
    <t>Rosu Denisa</t>
  </si>
  <si>
    <t>Mirza Denisa</t>
  </si>
  <si>
    <t>Vieru Petronela</t>
  </si>
  <si>
    <t>Blajovan Bianca</t>
  </si>
  <si>
    <t>Botean Catalin</t>
  </si>
  <si>
    <t>Incicau Alexandru</t>
  </si>
  <si>
    <t>Rosculescu-Nemes Vlad</t>
  </si>
  <si>
    <t>Bulzan Andrei</t>
  </si>
  <si>
    <t>Candea Catalin</t>
  </si>
  <si>
    <t>Bozdog Alexandru</t>
  </si>
  <si>
    <t>Ardelean Sebastian</t>
  </si>
  <si>
    <t>Mihailescu Bogdan</t>
  </si>
  <si>
    <t>Tomoiaga Radu</t>
  </si>
  <si>
    <t>Dragan Dorin</t>
  </si>
  <si>
    <t>Grosu Alexandru</t>
  </si>
  <si>
    <t>Mioc Mirella</t>
  </si>
  <si>
    <t>Boar Renata</t>
  </si>
  <si>
    <t>Zavoi Calin</t>
  </si>
  <si>
    <t>Grosu Mihai-Alexandru</t>
  </si>
  <si>
    <t>Enache Alexandru</t>
  </si>
  <si>
    <t>Belu Claudiu</t>
  </si>
  <si>
    <t>Rezban Andrei</t>
  </si>
  <si>
    <t>Stanciu Alin</t>
  </si>
  <si>
    <t>Sendrea Dumitru</t>
  </si>
  <si>
    <t>Ilienescu Anca</t>
  </si>
  <si>
    <t>Barboni Dorian</t>
  </si>
  <si>
    <t>Proiectarea aplicatiilor orientate pe obiecte</t>
  </si>
  <si>
    <t>Zgripcea Alina</t>
  </si>
  <si>
    <t>Ioana Stefan</t>
  </si>
  <si>
    <t>Misici Constantin</t>
  </si>
  <si>
    <t>Tomici Mita</t>
  </si>
  <si>
    <t>Ciurel Lucian</t>
  </si>
  <si>
    <t>Cosariu Cristian</t>
  </si>
  <si>
    <t>Vlad Catalin</t>
  </si>
  <si>
    <t>Cloud Technologies in Telecommunications</t>
  </si>
  <si>
    <t>Amaricai-Boncalo Alexandru</t>
  </si>
  <si>
    <t>Nr.Crt.</t>
  </si>
  <si>
    <t>ore curs</t>
  </si>
  <si>
    <t>numar sgr.</t>
  </si>
  <si>
    <t>nr. ore s,l,p/ saptamana</t>
  </si>
  <si>
    <t>numar ore  C/S,L,P</t>
  </si>
  <si>
    <t>orar curs</t>
  </si>
  <si>
    <t>orar s,l,p</t>
  </si>
  <si>
    <t>septembrie</t>
  </si>
  <si>
    <t>octombrie</t>
  </si>
  <si>
    <t>noiembrie</t>
  </si>
  <si>
    <t>decembrie</t>
  </si>
  <si>
    <t>ianuarie</t>
  </si>
  <si>
    <t>total sem.1</t>
  </si>
  <si>
    <t>curs</t>
  </si>
  <si>
    <t>s,l,p</t>
  </si>
  <si>
    <t>BORDEROU PO SEMESTRUL I 2022-2023 - Departamentul CTI</t>
  </si>
  <si>
    <t>Poziţia disc. în recapit.</t>
  </si>
  <si>
    <t>Numele și prenumele cadrului didactic</t>
  </si>
  <si>
    <t>Funcția de bază</t>
  </si>
  <si>
    <t>Disciplina la care se efectuează ore prin plata cu ora</t>
  </si>
  <si>
    <t>Poziția/ Funcția postului suplinit</t>
  </si>
  <si>
    <t>8,conf</t>
  </si>
  <si>
    <t>15,conf</t>
  </si>
  <si>
    <t>22,conf</t>
  </si>
  <si>
    <t>23,conf</t>
  </si>
  <si>
    <t>24,conf</t>
  </si>
  <si>
    <t>25,conf</t>
  </si>
  <si>
    <t>26,conf</t>
  </si>
  <si>
    <t>41,sl</t>
  </si>
  <si>
    <t>42,sl</t>
  </si>
  <si>
    <t>43,sl</t>
  </si>
  <si>
    <t>45,sl</t>
  </si>
  <si>
    <t>47,sl</t>
  </si>
  <si>
    <t>49,sl</t>
  </si>
  <si>
    <t>50,sl</t>
  </si>
  <si>
    <t>53,as</t>
  </si>
  <si>
    <t>59,as</t>
  </si>
  <si>
    <t>60,as</t>
  </si>
  <si>
    <t>61,as</t>
  </si>
  <si>
    <t>62,as</t>
  </si>
  <si>
    <t>63,as</t>
  </si>
  <si>
    <t>64,as</t>
  </si>
  <si>
    <t>65,as</t>
  </si>
  <si>
    <t>66,as</t>
  </si>
  <si>
    <t>67,as</t>
  </si>
  <si>
    <t>68,as</t>
  </si>
  <si>
    <t>69,as</t>
  </si>
  <si>
    <t>70,as</t>
  </si>
  <si>
    <t>71,as</t>
  </si>
  <si>
    <t>72,as</t>
  </si>
  <si>
    <t>73,as</t>
  </si>
  <si>
    <t>74,as</t>
  </si>
  <si>
    <t>75,as</t>
  </si>
  <si>
    <t>76,as</t>
  </si>
  <si>
    <t>77,as</t>
  </si>
  <si>
    <t>78,as</t>
  </si>
  <si>
    <t>79,as</t>
  </si>
  <si>
    <t>80,as</t>
  </si>
  <si>
    <t>81,as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</si>
</sst>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10"/>
      <color indexed="9"/>
      <name val="Arial"/>
      <family val="2"/>
    </font>
    <font>
      <sz val="10"/>
      <name val="Arial"/>
      <family val="2"/>
      <charset val="238"/>
    </font>
    <font>
      <sz val="9"/>
      <color indexed="8"/>
      <name val="Arial"/>
      <family val="2"/>
    </font>
    <font>
      <b/>
      <sz val="9"/>
      <name val="Arial"/>
      <family val="2"/>
      <charset val="238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theme="1"/>
      <name val="Calibri"/>
      <family val="2"/>
      <charset val="238"/>
      <scheme val="minor"/>
    </font>
    <font>
      <sz val="9"/>
      <color theme="1"/>
      <name val="Arial"/>
      <family val="2"/>
    </font>
    <font>
      <sz val="12"/>
      <name val="Arial"/>
      <family val="2"/>
      <charset val="238"/>
    </font>
    <font>
      <sz val="12"/>
      <color indexed="8"/>
      <name val="Arial"/>
      <family val="2"/>
      <charset val="238"/>
    </font>
    <font>
      <i/>
      <sz val="12"/>
      <color indexed="8"/>
      <name val="Arial"/>
      <family val="2"/>
      <charset val="238"/>
    </font>
    <font>
      <sz val="9"/>
      <color theme="1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1">
    <xf numFmtId="0" fontId="0" fillId="0" borderId="0" xfId="0"/>
    <xf numFmtId="0" fontId="2" fillId="0" borderId="0" xfId="0" applyFont="1" applyAlignment="1" applyProtection="1">
      <alignment horizontal="right"/>
      <protection locked="0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Protection="1"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0" xfId="0" applyFont="1"/>
    <xf numFmtId="3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4" fontId="11" fillId="3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9" fillId="4" borderId="0" xfId="0" applyFont="1" applyFill="1" applyAlignment="1" applyProtection="1">
      <alignment horizontal="center"/>
      <protection locked="0"/>
    </xf>
    <xf numFmtId="0" fontId="9" fillId="0" borderId="0" xfId="0" applyFont="1" applyAlignment="1">
      <alignment horizontal="right"/>
    </xf>
    <xf numFmtId="3" fontId="3" fillId="0" borderId="0" xfId="0" applyNumberFormat="1" applyFont="1"/>
    <xf numFmtId="3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5" borderId="0" xfId="0" applyFont="1" applyFill="1"/>
    <xf numFmtId="3" fontId="12" fillId="5" borderId="0" xfId="0" applyNumberFormat="1" applyFont="1" applyFill="1"/>
    <xf numFmtId="14" fontId="10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4" fontId="13" fillId="4" borderId="5" xfId="0" applyNumberFormat="1" applyFont="1" applyFill="1" applyBorder="1" applyProtection="1">
      <protection hidden="1"/>
    </xf>
    <xf numFmtId="4" fontId="2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0" xfId="0" applyFont="1"/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/>
    </xf>
    <xf numFmtId="3" fontId="1" fillId="6" borderId="27" xfId="0" applyNumberFormat="1" applyFont="1" applyFill="1" applyBorder="1" applyAlignment="1">
      <alignment horizontal="center" vertical="center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>
      <alignment horizontal="center" vertical="center" wrapText="1"/>
    </xf>
    <xf numFmtId="2" fontId="15" fillId="0" borderId="33" xfId="0" applyNumberFormat="1" applyFont="1" applyBorder="1" applyAlignment="1" applyProtection="1">
      <alignment horizontal="center" vertical="center" wrapText="1"/>
      <protection locked="0"/>
    </xf>
    <xf numFmtId="164" fontId="15" fillId="0" borderId="35" xfId="0" applyNumberFormat="1" applyFont="1" applyBorder="1" applyAlignment="1" applyProtection="1">
      <alignment horizontal="center" vertical="center" wrapText="1"/>
      <protection locked="0"/>
    </xf>
    <xf numFmtId="164" fontId="15" fillId="0" borderId="33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3" fillId="0" borderId="37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15" fillId="0" borderId="39" xfId="0" applyNumberFormat="1" applyFont="1" applyBorder="1" applyAlignment="1" applyProtection="1">
      <alignment horizontal="center" vertical="center" wrapText="1"/>
      <protection locked="0"/>
    </xf>
    <xf numFmtId="49" fontId="15" fillId="0" borderId="41" xfId="0" applyNumberFormat="1" applyFont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Border="1" applyAlignment="1" applyProtection="1">
      <alignment horizontal="center" vertical="center" wrapText="1"/>
      <protection locked="0"/>
    </xf>
    <xf numFmtId="49" fontId="15" fillId="0" borderId="16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3" fontId="16" fillId="0" borderId="5" xfId="0" applyNumberFormat="1" applyFont="1" applyBorder="1"/>
    <xf numFmtId="3" fontId="2" fillId="0" borderId="2" xfId="0" applyNumberFormat="1" applyFont="1" applyBorder="1"/>
    <xf numFmtId="3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6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3" fontId="3" fillId="0" borderId="11" xfId="0" applyNumberFormat="1" applyFont="1" applyBorder="1" applyAlignment="1" applyProtection="1">
      <alignment horizontal="center" vertical="center" shrinkToFit="1"/>
      <protection hidden="1"/>
    </xf>
    <xf numFmtId="3" fontId="3" fillId="0" borderId="12" xfId="0" applyNumberFormat="1" applyFont="1" applyBorder="1" applyAlignment="1" applyProtection="1">
      <alignment horizontal="center" vertical="center" shrinkToFit="1"/>
      <protection hidden="1"/>
    </xf>
    <xf numFmtId="3" fontId="3" fillId="0" borderId="12" xfId="0" applyNumberFormat="1" applyFont="1" applyBorder="1" applyAlignment="1" applyProtection="1">
      <alignment horizontal="center" vertical="center" shrinkToFit="1"/>
      <protection locked="0"/>
    </xf>
    <xf numFmtId="0" fontId="3" fillId="0" borderId="12" xfId="0" applyFont="1" applyBorder="1" applyAlignment="1" applyProtection="1">
      <alignment horizontal="center" vertical="center" shrinkToFit="1"/>
      <protection locked="0"/>
    </xf>
    <xf numFmtId="1" fontId="3" fillId="0" borderId="13" xfId="0" applyNumberFormat="1" applyFont="1" applyBorder="1" applyAlignment="1" applyProtection="1">
      <alignment horizontal="center" vertical="center" shrinkToFit="1"/>
      <protection hidden="1"/>
    </xf>
    <xf numFmtId="2" fontId="3" fillId="0" borderId="8" xfId="0" applyNumberFormat="1" applyFont="1" applyBorder="1" applyAlignment="1" applyProtection="1">
      <alignment horizontal="center" vertical="center"/>
      <protection hidden="1"/>
    </xf>
    <xf numFmtId="2" fontId="3" fillId="0" borderId="42" xfId="0" applyNumberFormat="1" applyFont="1" applyBorder="1" applyAlignment="1" applyProtection="1">
      <alignment horizontal="center" vertical="center"/>
      <protection hidden="1"/>
    </xf>
    <xf numFmtId="0" fontId="3" fillId="0" borderId="43" xfId="0" applyFont="1" applyBorder="1" applyAlignment="1" applyProtection="1">
      <alignment horizontal="center" vertical="center"/>
      <protection locked="0"/>
    </xf>
    <xf numFmtId="2" fontId="3" fillId="0" borderId="11" xfId="0" applyNumberFormat="1" applyFont="1" applyBorder="1" applyAlignment="1" applyProtection="1">
      <alignment horizontal="center" vertical="center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2" fontId="3" fillId="0" borderId="44" xfId="0" applyNumberFormat="1" applyFont="1" applyBorder="1" applyAlignment="1" applyProtection="1">
      <alignment horizontal="center" vertical="center"/>
      <protection hidden="1"/>
    </xf>
    <xf numFmtId="164" fontId="17" fillId="0" borderId="21" xfId="0" applyNumberFormat="1" applyFont="1" applyBorder="1" applyAlignment="1" applyProtection="1">
      <alignment horizontal="center" vertical="center"/>
      <protection hidden="1"/>
    </xf>
    <xf numFmtId="4" fontId="3" fillId="0" borderId="18" xfId="0" applyNumberFormat="1" applyFont="1" applyBorder="1" applyAlignment="1" applyProtection="1">
      <alignment horizontal="right" vertical="center"/>
      <protection hidden="1"/>
    </xf>
    <xf numFmtId="3" fontId="3" fillId="0" borderId="19" xfId="0" applyNumberFormat="1" applyFont="1" applyBorder="1"/>
    <xf numFmtId="3" fontId="3" fillId="0" borderId="0" xfId="0" applyNumberFormat="1" applyFont="1" applyAlignment="1">
      <alignment horizontal="center" vertical="center"/>
    </xf>
    <xf numFmtId="3" fontId="3" fillId="0" borderId="24" xfId="0" applyNumberFormat="1" applyFont="1" applyBorder="1" applyAlignment="1" applyProtection="1">
      <alignment horizontal="center" vertical="center" shrinkToFit="1"/>
      <protection hidden="1"/>
    </xf>
    <xf numFmtId="3" fontId="3" fillId="0" borderId="1" xfId="0" applyNumberFormat="1" applyFont="1" applyBorder="1" applyAlignment="1" applyProtection="1">
      <alignment horizontal="center" vertical="center" shrinkToFit="1"/>
      <protection hidden="1"/>
    </xf>
    <xf numFmtId="3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" fontId="3" fillId="0" borderId="25" xfId="0" applyNumberFormat="1" applyFont="1" applyBorder="1" applyAlignment="1" applyProtection="1">
      <alignment horizontal="center" vertical="center" shrinkToFit="1"/>
      <protection hidden="1"/>
    </xf>
    <xf numFmtId="2" fontId="3" fillId="0" borderId="21" xfId="0" applyNumberFormat="1" applyFont="1" applyBorder="1" applyAlignment="1" applyProtection="1">
      <alignment horizontal="center" vertical="center"/>
      <protection hidden="1"/>
    </xf>
    <xf numFmtId="2" fontId="3" fillId="0" borderId="24" xfId="0" applyNumberFormat="1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2" fontId="3" fillId="0" borderId="25" xfId="0" applyNumberFormat="1" applyFont="1" applyBorder="1" applyAlignment="1" applyProtection="1">
      <alignment horizontal="center"/>
      <protection hidden="1"/>
    </xf>
    <xf numFmtId="164" fontId="17" fillId="0" borderId="21" xfId="0" applyNumberFormat="1" applyFont="1" applyBorder="1" applyAlignment="1" applyProtection="1">
      <alignment horizontal="center"/>
      <protection hidden="1"/>
    </xf>
    <xf numFmtId="4" fontId="3" fillId="0" borderId="18" xfId="0" applyNumberFormat="1" applyFont="1" applyBorder="1" applyAlignment="1" applyProtection="1">
      <alignment horizontal="right"/>
      <protection hidden="1"/>
    </xf>
    <xf numFmtId="164" fontId="17" fillId="0" borderId="46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/>
    <xf numFmtId="3" fontId="3" fillId="0" borderId="33" xfId="0" applyNumberFormat="1" applyFont="1" applyBorder="1" applyAlignment="1" applyProtection="1">
      <alignment horizontal="center" vertical="center" shrinkToFit="1"/>
      <protection hidden="1"/>
    </xf>
    <xf numFmtId="3" fontId="3" fillId="0" borderId="34" xfId="0" applyNumberFormat="1" applyFont="1" applyBorder="1" applyAlignment="1" applyProtection="1">
      <alignment horizontal="center" vertical="center" shrinkToFit="1"/>
      <protection hidden="1"/>
    </xf>
    <xf numFmtId="3" fontId="3" fillId="0" borderId="34" xfId="0" applyNumberFormat="1" applyFont="1" applyBorder="1" applyAlignment="1" applyProtection="1">
      <alignment horizontal="center" vertical="center" shrinkToFit="1"/>
      <protection locked="0"/>
    </xf>
    <xf numFmtId="0" fontId="3" fillId="0" borderId="34" xfId="0" applyFont="1" applyBorder="1" applyAlignment="1" applyProtection="1">
      <alignment horizontal="center" vertical="center" shrinkToFit="1"/>
      <protection locked="0"/>
    </xf>
    <xf numFmtId="1" fontId="3" fillId="0" borderId="35" xfId="0" applyNumberFormat="1" applyFont="1" applyBorder="1" applyAlignment="1" applyProtection="1">
      <alignment horizontal="center" vertical="center" shrinkToFit="1"/>
      <protection hidden="1"/>
    </xf>
    <xf numFmtId="2" fontId="3" fillId="0" borderId="29" xfId="0" applyNumberFormat="1" applyFont="1" applyBorder="1" applyAlignment="1" applyProtection="1">
      <alignment horizontal="center" vertical="center"/>
      <protection hidden="1"/>
    </xf>
    <xf numFmtId="2" fontId="3" fillId="0" borderId="33" xfId="0" applyNumberFormat="1" applyFont="1" applyBorder="1" applyAlignment="1" applyProtection="1">
      <alignment horizontal="center" vertical="center"/>
      <protection hidden="1"/>
    </xf>
    <xf numFmtId="0" fontId="3" fillId="0" borderId="35" xfId="0" applyFont="1" applyBorder="1" applyAlignment="1" applyProtection="1">
      <alignment horizontal="center" vertical="center"/>
      <protection hidden="1"/>
    </xf>
    <xf numFmtId="0" fontId="3" fillId="0" borderId="35" xfId="0" applyFont="1" applyBorder="1" applyAlignment="1" applyProtection="1">
      <alignment horizontal="center"/>
      <protection hidden="1"/>
    </xf>
    <xf numFmtId="2" fontId="4" fillId="0" borderId="1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 applyProtection="1">
      <alignment horizontal="left" vertical="center"/>
      <protection hidden="1"/>
    </xf>
    <xf numFmtId="2" fontId="2" fillId="0" borderId="30" xfId="0" applyNumberFormat="1" applyFont="1" applyBorder="1" applyAlignment="1" applyProtection="1">
      <alignment horizontal="center"/>
      <protection hidden="1"/>
    </xf>
    <xf numFmtId="2" fontId="2" fillId="0" borderId="39" xfId="0" applyNumberFormat="1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locked="0"/>
    </xf>
    <xf numFmtId="2" fontId="2" fillId="0" borderId="52" xfId="0" applyNumberFormat="1" applyFont="1" applyBorder="1" applyAlignment="1">
      <alignment horizontal="center"/>
    </xf>
    <xf numFmtId="0" fontId="2" fillId="0" borderId="50" xfId="0" applyFont="1" applyBorder="1" applyAlignment="1" applyProtection="1">
      <alignment horizontal="center"/>
      <protection locked="0"/>
    </xf>
    <xf numFmtId="2" fontId="2" fillId="0" borderId="41" xfId="0" applyNumberFormat="1" applyFont="1" applyBorder="1" applyAlignment="1">
      <alignment horizontal="center"/>
    </xf>
    <xf numFmtId="2" fontId="2" fillId="0" borderId="4" xfId="0" applyNumberFormat="1" applyFont="1" applyBorder="1" applyAlignment="1" applyProtection="1">
      <alignment horizontal="center"/>
      <protection hidden="1"/>
    </xf>
    <xf numFmtId="3" fontId="2" fillId="0" borderId="5" xfId="0" applyNumberFormat="1" applyFont="1" applyBorder="1" applyAlignment="1" applyProtection="1">
      <alignment horizontal="right"/>
      <protection locked="0" hidden="1"/>
    </xf>
    <xf numFmtId="3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3" fontId="3" fillId="0" borderId="8" xfId="0" applyNumberFormat="1" applyFont="1" applyBorder="1" applyAlignment="1" applyProtection="1">
      <alignment horizontal="center" vertical="center"/>
      <protection locked="0"/>
    </xf>
    <xf numFmtId="3" fontId="3" fillId="0" borderId="8" xfId="0" applyNumberFormat="1" applyFont="1" applyBorder="1" applyAlignment="1" applyProtection="1">
      <alignment horizontal="left" vertical="center"/>
      <protection hidden="1"/>
    </xf>
    <xf numFmtId="3" fontId="3" fillId="0" borderId="21" xfId="0" applyNumberFormat="1" applyFont="1" applyBorder="1" applyAlignment="1" applyProtection="1">
      <alignment horizontal="center"/>
      <protection locked="0"/>
    </xf>
    <xf numFmtId="3" fontId="3" fillId="0" borderId="21" xfId="0" applyNumberFormat="1" applyFont="1" applyBorder="1" applyAlignment="1" applyProtection="1">
      <alignment horizontal="left" vertical="center"/>
      <protection hidden="1"/>
    </xf>
    <xf numFmtId="3" fontId="3" fillId="0" borderId="29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3" fillId="0" borderId="57" xfId="0" applyFont="1" applyBorder="1" applyAlignment="1" applyProtection="1">
      <alignment horizontal="left"/>
      <protection hidden="1"/>
    </xf>
    <xf numFmtId="0" fontId="3" fillId="0" borderId="45" xfId="0" applyFont="1" applyBorder="1"/>
    <xf numFmtId="0" fontId="3" fillId="0" borderId="24" xfId="0" applyFont="1" applyBorder="1" applyAlignment="1" applyProtection="1">
      <alignment horizontal="left"/>
      <protection hidden="1"/>
    </xf>
    <xf numFmtId="0" fontId="3" fillId="0" borderId="23" xfId="0" applyFont="1" applyBorder="1"/>
    <xf numFmtId="0" fontId="3" fillId="0" borderId="24" xfId="0" applyFont="1" applyBorder="1" applyAlignment="1" applyProtection="1">
      <alignment horizontal="center"/>
      <protection hidden="1"/>
    </xf>
    <xf numFmtId="0" fontId="3" fillId="0" borderId="33" xfId="0" applyFont="1" applyBorder="1" applyAlignment="1" applyProtection="1">
      <alignment horizontal="center"/>
      <protection hidden="1"/>
    </xf>
    <xf numFmtId="0" fontId="3" fillId="0" borderId="58" xfId="0" applyFont="1" applyBorder="1"/>
    <xf numFmtId="0" fontId="2" fillId="0" borderId="39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left"/>
      <protection hidden="1"/>
    </xf>
    <xf numFmtId="3" fontId="2" fillId="0" borderId="59" xfId="0" applyNumberFormat="1" applyFont="1" applyBorder="1"/>
    <xf numFmtId="3" fontId="2" fillId="0" borderId="27" xfId="0" applyNumberFormat="1" applyFont="1" applyBorder="1"/>
    <xf numFmtId="3" fontId="2" fillId="0" borderId="60" xfId="0" applyNumberFormat="1" applyFont="1" applyBorder="1"/>
    <xf numFmtId="2" fontId="3" fillId="0" borderId="44" xfId="0" applyNumberFormat="1" applyFont="1" applyBorder="1" applyAlignment="1" applyProtection="1">
      <alignment horizontal="center"/>
      <protection hidden="1"/>
    </xf>
    <xf numFmtId="0" fontId="3" fillId="0" borderId="55" xfId="0" applyFont="1" applyBorder="1" applyAlignment="1" applyProtection="1">
      <alignment horizontal="center"/>
      <protection hidden="1"/>
    </xf>
    <xf numFmtId="0" fontId="3" fillId="0" borderId="56" xfId="0" applyFont="1" applyBorder="1" applyAlignment="1" applyProtection="1">
      <alignment horizontal="center"/>
      <protection hidden="1"/>
    </xf>
    <xf numFmtId="2" fontId="2" fillId="0" borderId="41" xfId="0" applyNumberFormat="1" applyFont="1" applyBorder="1" applyAlignment="1" applyProtection="1">
      <alignment horizontal="center"/>
      <protection hidden="1"/>
    </xf>
    <xf numFmtId="4" fontId="4" fillId="0" borderId="0" xfId="0" applyNumberFormat="1" applyFont="1" applyAlignment="1">
      <alignment horizontal="center" vertical="center"/>
    </xf>
    <xf numFmtId="3" fontId="3" fillId="0" borderId="36" xfId="0" applyNumberFormat="1" applyFont="1" applyBorder="1" applyAlignment="1" applyProtection="1">
      <alignment horizontal="center" vertical="center" shrinkToFit="1"/>
      <protection locked="0"/>
    </xf>
    <xf numFmtId="0" fontId="3" fillId="0" borderId="36" xfId="0" applyFont="1" applyBorder="1" applyAlignment="1" applyProtection="1">
      <alignment horizontal="center" vertical="center" shrinkToFit="1"/>
      <protection locked="0"/>
    </xf>
    <xf numFmtId="3" fontId="2" fillId="0" borderId="61" xfId="0" applyNumberFormat="1" applyFont="1" applyBorder="1"/>
    <xf numFmtId="3" fontId="2" fillId="0" borderId="46" xfId="0" applyNumberFormat="1" applyFont="1" applyBorder="1"/>
    <xf numFmtId="3" fontId="2" fillId="0" borderId="62" xfId="0" applyNumberFormat="1" applyFont="1" applyBorder="1"/>
    <xf numFmtId="3" fontId="3" fillId="0" borderId="21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hidden="1"/>
    </xf>
    <xf numFmtId="3" fontId="3" fillId="0" borderId="47" xfId="0" applyNumberFormat="1" applyFont="1" applyBorder="1" applyAlignment="1" applyProtection="1">
      <alignment horizontal="center"/>
      <protection locked="0"/>
    </xf>
    <xf numFmtId="2" fontId="3" fillId="0" borderId="53" xfId="0" applyNumberFormat="1" applyFont="1" applyBorder="1" applyAlignment="1" applyProtection="1">
      <alignment horizontal="center" vertical="center"/>
      <protection hidden="1"/>
    </xf>
    <xf numFmtId="2" fontId="3" fillId="0" borderId="46" xfId="0" applyNumberFormat="1" applyFont="1" applyBorder="1" applyAlignment="1" applyProtection="1">
      <alignment horizontal="center" vertical="center"/>
      <protection hidden="1"/>
    </xf>
    <xf numFmtId="2" fontId="3" fillId="0" borderId="54" xfId="0" applyNumberFormat="1" applyFont="1" applyBorder="1" applyAlignment="1" applyProtection="1">
      <alignment horizontal="center" vertical="center"/>
      <protection hidden="1"/>
    </xf>
    <xf numFmtId="3" fontId="3" fillId="0" borderId="19" xfId="0" applyNumberFormat="1" applyFont="1" applyBorder="1" applyAlignment="1" applyProtection="1">
      <alignment horizontal="center" vertical="center"/>
      <protection locked="0"/>
    </xf>
    <xf numFmtId="0" fontId="3" fillId="0" borderId="57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2" fillId="0" borderId="39" xfId="0" applyFont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left"/>
    </xf>
    <xf numFmtId="1" fontId="3" fillId="0" borderId="8" xfId="0" applyNumberFormat="1" applyFont="1" applyBorder="1" applyAlignment="1" applyProtection="1">
      <alignment vertical="center" shrinkToFit="1"/>
      <protection locked="0"/>
    </xf>
    <xf numFmtId="1" fontId="3" fillId="0" borderId="21" xfId="0" applyNumberFormat="1" applyFont="1" applyBorder="1" applyAlignment="1" applyProtection="1">
      <alignment vertical="center" shrinkToFit="1"/>
      <protection locked="0"/>
    </xf>
    <xf numFmtId="1" fontId="3" fillId="0" borderId="19" xfId="0" applyNumberFormat="1" applyFont="1" applyBorder="1" applyAlignment="1" applyProtection="1">
      <alignment vertical="center" shrinkToFit="1"/>
      <protection locked="0"/>
    </xf>
    <xf numFmtId="3" fontId="3" fillId="0" borderId="19" xfId="0" applyNumberFormat="1" applyFont="1" applyBorder="1" applyAlignment="1" applyProtection="1">
      <alignment horizontal="left" vertical="center"/>
      <protection hidden="1"/>
    </xf>
    <xf numFmtId="3" fontId="3" fillId="0" borderId="57" xfId="0" applyNumberFormat="1" applyFont="1" applyBorder="1" applyAlignment="1" applyProtection="1">
      <alignment horizontal="center" vertical="center" shrinkToFit="1"/>
      <protection hidden="1"/>
    </xf>
    <xf numFmtId="3" fontId="3" fillId="0" borderId="36" xfId="0" applyNumberFormat="1" applyFont="1" applyBorder="1" applyAlignment="1" applyProtection="1">
      <alignment horizontal="center" vertical="center" shrinkToFit="1"/>
      <protection hidden="1"/>
    </xf>
    <xf numFmtId="1" fontId="3" fillId="0" borderId="44" xfId="0" applyNumberFormat="1" applyFont="1" applyBorder="1" applyAlignment="1" applyProtection="1">
      <alignment horizontal="center" vertical="center" shrinkToFit="1"/>
      <protection hidden="1"/>
    </xf>
    <xf numFmtId="2" fontId="3" fillId="0" borderId="19" xfId="0" applyNumberFormat="1" applyFont="1" applyBorder="1" applyAlignment="1" applyProtection="1">
      <alignment horizontal="center" vertical="center"/>
      <protection hidden="1"/>
    </xf>
    <xf numFmtId="2" fontId="3" fillId="0" borderId="57" xfId="0" applyNumberFormat="1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vertical="center" shrinkToFit="1"/>
      <protection locked="0"/>
    </xf>
    <xf numFmtId="0" fontId="3" fillId="0" borderId="28" xfId="0" applyFont="1" applyBorder="1" applyAlignment="1" applyProtection="1">
      <alignment vertical="center" shrinkToFit="1"/>
      <protection locked="0"/>
    </xf>
    <xf numFmtId="0" fontId="3" fillId="0" borderId="21" xfId="0" applyFont="1" applyBorder="1" applyAlignment="1" applyProtection="1">
      <alignment vertical="center" shrinkToFit="1"/>
      <protection locked="0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65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64" fontId="22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22" fillId="3" borderId="26" xfId="0" applyNumberFormat="1" applyFont="1" applyFill="1" applyBorder="1" applyAlignment="1" applyProtection="1">
      <alignment horizontal="center" vertical="center" wrapText="1"/>
      <protection locked="0"/>
    </xf>
    <xf numFmtId="164" fontId="23" fillId="9" borderId="17" xfId="0" applyNumberFormat="1" applyFont="1" applyFill="1" applyBorder="1" applyAlignment="1" applyProtection="1">
      <alignment horizontal="center" vertical="center" wrapText="1"/>
      <protection locked="0"/>
    </xf>
    <xf numFmtId="164" fontId="23" fillId="10" borderId="17" xfId="0" applyNumberFormat="1" applyFont="1" applyFill="1" applyBorder="1" applyAlignment="1" applyProtection="1">
      <alignment horizontal="center" vertical="center" wrapText="1"/>
      <protection locked="0"/>
    </xf>
    <xf numFmtId="164" fontId="23" fillId="11" borderId="17" xfId="0" applyNumberFormat="1" applyFont="1" applyFill="1" applyBorder="1" applyAlignment="1" applyProtection="1">
      <alignment horizontal="center" vertical="center" wrapText="1"/>
      <protection locked="0"/>
    </xf>
    <xf numFmtId="164" fontId="23" fillId="12" borderId="17" xfId="0" applyNumberFormat="1" applyFont="1" applyFill="1" applyBorder="1" applyAlignment="1" applyProtection="1">
      <alignment horizontal="center" vertical="center" wrapText="1"/>
      <protection locked="0"/>
    </xf>
    <xf numFmtId="164" fontId="23" fillId="0" borderId="17" xfId="0" applyNumberFormat="1" applyFont="1" applyBorder="1" applyAlignment="1" applyProtection="1">
      <alignment horizontal="center" vertical="center" wrapText="1"/>
      <protection locked="0"/>
    </xf>
    <xf numFmtId="164" fontId="23" fillId="0" borderId="26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horizontal="center" vertical="center" wrapText="1"/>
    </xf>
    <xf numFmtId="0" fontId="0" fillId="0" borderId="1" xfId="0" applyBorder="1"/>
    <xf numFmtId="1" fontId="3" fillId="0" borderId="1" xfId="0" applyNumberFormat="1" applyFont="1" applyBorder="1" applyAlignment="1" applyProtection="1">
      <alignment vertical="center" shrinkToFi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3" fontId="3" fillId="0" borderId="1" xfId="0" applyNumberFormat="1" applyFont="1" applyBorder="1" applyAlignment="1" applyProtection="1">
      <alignment horizontal="center"/>
      <protection locked="0"/>
    </xf>
    <xf numFmtId="0" fontId="0" fillId="0" borderId="17" xfId="0" applyBorder="1"/>
    <xf numFmtId="1" fontId="3" fillId="0" borderId="17" xfId="0" applyNumberFormat="1" applyFont="1" applyBorder="1" applyAlignment="1" applyProtection="1">
      <alignment vertical="center" shrinkToFit="1"/>
      <protection locked="0"/>
    </xf>
    <xf numFmtId="3" fontId="3" fillId="0" borderId="17" xfId="0" applyNumberFormat="1" applyFont="1" applyBorder="1" applyAlignment="1" applyProtection="1">
      <alignment horizontal="center"/>
      <protection locked="0"/>
    </xf>
    <xf numFmtId="3" fontId="3" fillId="0" borderId="17" xfId="0" applyNumberFormat="1" applyFont="1" applyBorder="1" applyAlignment="1" applyProtection="1">
      <alignment horizontal="left" vertical="center"/>
      <protection hidden="1"/>
    </xf>
    <xf numFmtId="3" fontId="3" fillId="0" borderId="17" xfId="0" applyNumberFormat="1" applyFont="1" applyBorder="1" applyAlignment="1" applyProtection="1">
      <alignment horizontal="center" vertical="center" shrinkToFit="1"/>
      <protection hidden="1"/>
    </xf>
    <xf numFmtId="0" fontId="0" fillId="0" borderId="17" xfId="0" applyBorder="1" applyAlignment="1">
      <alignment horizontal="center" vertical="center"/>
    </xf>
    <xf numFmtId="0" fontId="3" fillId="0" borderId="17" xfId="0" applyFont="1" applyBorder="1" applyAlignment="1" applyProtection="1">
      <alignment horizontal="center" vertical="center"/>
      <protection locked="0"/>
    </xf>
    <xf numFmtId="3" fontId="3" fillId="0" borderId="17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vertical="center" shrinkToFit="1"/>
      <protection locked="0"/>
    </xf>
    <xf numFmtId="0" fontId="3" fillId="0" borderId="17" xfId="0" applyFont="1" applyBorder="1" applyAlignment="1" applyProtection="1">
      <alignment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left" vertical="center"/>
    </xf>
    <xf numFmtId="1" fontId="3" fillId="5" borderId="19" xfId="0" applyNumberFormat="1" applyFont="1" applyFill="1" applyBorder="1" applyAlignment="1" applyProtection="1">
      <alignment vertical="center" shrinkToFit="1"/>
      <protection locked="0"/>
    </xf>
    <xf numFmtId="3" fontId="3" fillId="0" borderId="17" xfId="0" applyNumberFormat="1" applyFont="1" applyBorder="1" applyAlignment="1" applyProtection="1">
      <alignment horizontal="center" vertical="center"/>
      <protection locked="0"/>
    </xf>
    <xf numFmtId="164" fontId="15" fillId="5" borderId="34" xfId="0" applyNumberFormat="1" applyFont="1" applyFill="1" applyBorder="1" applyAlignment="1" applyProtection="1">
      <alignment horizontal="center" vertical="center" wrapText="1"/>
      <protection locked="0"/>
    </xf>
    <xf numFmtId="49" fontId="15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6" xfId="0" applyFont="1" applyFill="1" applyBorder="1" applyAlignment="1" applyProtection="1">
      <alignment horizontal="center" vertic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3" fillId="5" borderId="0" xfId="0" applyFont="1" applyFill="1"/>
    <xf numFmtId="49" fontId="15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3" fillId="5" borderId="34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/>
      <protection locked="0"/>
    </xf>
    <xf numFmtId="0" fontId="3" fillId="5" borderId="36" xfId="0" applyFont="1" applyFill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18" xfId="0" applyFont="1" applyBorder="1" applyAlignment="1" applyProtection="1">
      <alignment horizontal="center" vertical="center" textRotation="90"/>
      <protection locked="0"/>
    </xf>
    <xf numFmtId="0" fontId="3" fillId="0" borderId="28" xfId="0" applyFont="1" applyBorder="1" applyAlignment="1" applyProtection="1">
      <alignment horizontal="center" vertical="center" textRotation="90"/>
      <protection locked="0"/>
    </xf>
    <xf numFmtId="14" fontId="3" fillId="0" borderId="6" xfId="0" applyNumberFormat="1" applyFont="1" applyBorder="1" applyAlignment="1">
      <alignment horizontal="center" vertical="center" textRotation="90"/>
    </xf>
    <xf numFmtId="14" fontId="3" fillId="0" borderId="18" xfId="0" applyNumberFormat="1" applyFont="1" applyBorder="1" applyAlignment="1">
      <alignment horizontal="center" vertical="center" textRotation="90"/>
    </xf>
    <xf numFmtId="14" fontId="3" fillId="0" borderId="28" xfId="0" applyNumberFormat="1" applyFont="1" applyBorder="1" applyAlignment="1">
      <alignment horizontal="center" vertical="center" textRotation="90"/>
    </xf>
    <xf numFmtId="0" fontId="3" fillId="0" borderId="47" xfId="0" applyFont="1" applyBorder="1" applyAlignment="1" applyProtection="1">
      <alignment horizontal="center" vertical="center" shrinkToFit="1"/>
      <protection locked="0"/>
    </xf>
    <xf numFmtId="0" fontId="3" fillId="0" borderId="18" xfId="0" applyFont="1" applyBorder="1" applyAlignment="1" applyProtection="1">
      <alignment horizontal="center" vertical="center" shrinkToFit="1"/>
      <protection locked="0"/>
    </xf>
    <xf numFmtId="0" fontId="3" fillId="0" borderId="28" xfId="0" applyFont="1" applyBorder="1" applyAlignment="1" applyProtection="1">
      <alignment horizontal="center" vertical="center" shrinkToFit="1"/>
      <protection locked="0"/>
    </xf>
    <xf numFmtId="3" fontId="3" fillId="0" borderId="48" xfId="0" applyNumberFormat="1" applyFont="1" applyBorder="1" applyAlignment="1" applyProtection="1">
      <alignment horizontal="center" vertical="center" shrinkToFit="1"/>
      <protection hidden="1"/>
    </xf>
    <xf numFmtId="3" fontId="3" fillId="0" borderId="49" xfId="0" applyNumberFormat="1" applyFont="1" applyBorder="1" applyAlignment="1" applyProtection="1">
      <alignment horizontal="center" vertical="center" shrinkToFit="1"/>
      <protection hidden="1"/>
    </xf>
    <xf numFmtId="3" fontId="3" fillId="0" borderId="50" xfId="0" applyNumberFormat="1" applyFont="1" applyBorder="1" applyAlignment="1" applyProtection="1">
      <alignment horizontal="center" vertical="center" shrinkToFit="1"/>
      <protection hidden="1"/>
    </xf>
    <xf numFmtId="0" fontId="3" fillId="0" borderId="6" xfId="0" applyFont="1" applyBorder="1" applyAlignment="1" applyProtection="1">
      <alignment horizontal="center" vertical="justify"/>
      <protection locked="0"/>
    </xf>
    <xf numFmtId="0" fontId="3" fillId="0" borderId="18" xfId="0" applyFont="1" applyBorder="1" applyAlignment="1" applyProtection="1">
      <alignment horizontal="center" vertical="justify"/>
      <protection locked="0"/>
    </xf>
    <xf numFmtId="0" fontId="3" fillId="0" borderId="28" xfId="0" applyFont="1" applyBorder="1" applyAlignment="1" applyProtection="1">
      <alignment horizontal="center" vertical="justify"/>
      <protection locked="0"/>
    </xf>
    <xf numFmtId="0" fontId="3" fillId="0" borderId="6" xfId="0" applyFont="1" applyBorder="1" applyAlignment="1" applyProtection="1">
      <alignment horizontal="center" vertical="center" textRotation="90" wrapText="1"/>
      <protection locked="0"/>
    </xf>
    <xf numFmtId="0" fontId="3" fillId="0" borderId="18" xfId="0" applyFont="1" applyBorder="1" applyAlignment="1" applyProtection="1">
      <alignment horizontal="center" vertical="center" textRotation="90" wrapText="1"/>
      <protection locked="0"/>
    </xf>
    <xf numFmtId="0" fontId="3" fillId="0" borderId="28" xfId="0" applyFont="1" applyBorder="1" applyAlignment="1" applyProtection="1">
      <alignment horizontal="center" vertical="center" textRotation="90" wrapText="1"/>
      <protection locked="0"/>
    </xf>
    <xf numFmtId="0" fontId="3" fillId="0" borderId="6" xfId="0" applyFont="1" applyBorder="1" applyAlignment="1" applyProtection="1">
      <alignment horizontal="center" vertical="center" textRotation="90" wrapText="1"/>
      <protection hidden="1"/>
    </xf>
    <xf numFmtId="0" fontId="3" fillId="0" borderId="18" xfId="0" applyFont="1" applyBorder="1" applyAlignment="1" applyProtection="1">
      <alignment horizontal="center" vertical="center" textRotation="90" wrapText="1"/>
      <protection hidden="1"/>
    </xf>
    <xf numFmtId="0" fontId="3" fillId="0" borderId="28" xfId="0" applyFont="1" applyBorder="1" applyAlignment="1" applyProtection="1">
      <alignment horizontal="center" vertical="center" textRotation="90" wrapText="1"/>
      <protection hidden="1"/>
    </xf>
    <xf numFmtId="3" fontId="3" fillId="0" borderId="63" xfId="0" applyNumberFormat="1" applyFont="1" applyBorder="1" applyAlignment="1" applyProtection="1">
      <alignment horizontal="center" vertical="center" shrinkToFit="1"/>
      <protection hidden="1"/>
    </xf>
    <xf numFmtId="3" fontId="3" fillId="0" borderId="26" xfId="0" applyNumberFormat="1" applyFont="1" applyBorder="1" applyAlignment="1" applyProtection="1">
      <alignment horizontal="center" vertical="center" shrinkToFit="1"/>
      <protection hidden="1"/>
    </xf>
    <xf numFmtId="3" fontId="3" fillId="0" borderId="38" xfId="0" applyNumberFormat="1" applyFont="1" applyBorder="1" applyAlignment="1" applyProtection="1">
      <alignment horizontal="center" vertical="center" shrinkToFit="1"/>
      <protection hidden="1"/>
    </xf>
    <xf numFmtId="0" fontId="3" fillId="0" borderId="4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6" xfId="0" quotePrefix="1" applyFont="1" applyBorder="1" applyAlignment="1" applyProtection="1">
      <alignment horizontal="center" vertical="center" textRotation="90"/>
      <protection locked="0"/>
    </xf>
    <xf numFmtId="0" fontId="2" fillId="0" borderId="47" xfId="0" applyFont="1" applyBorder="1" applyAlignment="1" applyProtection="1">
      <alignment horizontal="center" vertical="center" shrinkToFit="1"/>
      <protection locked="0"/>
    </xf>
    <xf numFmtId="0" fontId="2" fillId="0" borderId="18" xfId="0" applyFont="1" applyBorder="1" applyAlignment="1" applyProtection="1">
      <alignment horizontal="center" vertical="center" shrinkToFit="1"/>
      <protection locked="0"/>
    </xf>
    <xf numFmtId="14" fontId="3" fillId="0" borderId="7" xfId="0" applyNumberFormat="1" applyFont="1" applyBorder="1" applyAlignment="1" applyProtection="1">
      <alignment horizontal="center" vertical="center" textRotation="90"/>
      <protection locked="0"/>
    </xf>
    <xf numFmtId="14" fontId="3" fillId="0" borderId="20" xfId="0" applyNumberFormat="1" applyFont="1" applyBorder="1" applyAlignment="1" applyProtection="1">
      <alignment horizontal="center" vertical="center" textRotation="90"/>
      <protection locked="0"/>
    </xf>
    <xf numFmtId="14" fontId="3" fillId="0" borderId="30" xfId="0" applyNumberFormat="1" applyFont="1" applyBorder="1" applyAlignment="1" applyProtection="1">
      <alignment horizontal="center" vertical="center" textRotation="90"/>
      <protection locked="0"/>
    </xf>
    <xf numFmtId="0" fontId="18" fillId="0" borderId="47" xfId="0" applyFont="1" applyBorder="1" applyAlignment="1" applyProtection="1">
      <alignment horizontal="center" vertical="center" shrinkToFit="1"/>
      <protection locked="0"/>
    </xf>
    <xf numFmtId="0" fontId="18" fillId="0" borderId="18" xfId="0" applyFont="1" applyBorder="1" applyAlignment="1" applyProtection="1">
      <alignment horizontal="center" vertical="center" shrinkToFit="1"/>
      <protection locked="0"/>
    </xf>
    <xf numFmtId="0" fontId="18" fillId="0" borderId="28" xfId="0" applyFont="1" applyBorder="1" applyAlignment="1" applyProtection="1">
      <alignment horizontal="center" vertical="center" shrinkToFit="1"/>
      <protection locked="0"/>
    </xf>
    <xf numFmtId="3" fontId="3" fillId="0" borderId="39" xfId="0" applyNumberFormat="1" applyFont="1" applyBorder="1" applyAlignment="1" applyProtection="1">
      <alignment horizontal="center" vertical="center" shrinkToFit="1"/>
      <protection hidden="1"/>
    </xf>
    <xf numFmtId="3" fontId="3" fillId="0" borderId="40" xfId="0" applyNumberFormat="1" applyFont="1" applyBorder="1" applyAlignment="1" applyProtection="1">
      <alignment horizontal="center" vertical="center" shrinkToFit="1"/>
      <protection hidden="1"/>
    </xf>
    <xf numFmtId="3" fontId="3" fillId="0" borderId="41" xfId="0" applyNumberFormat="1" applyFont="1" applyBorder="1" applyAlignment="1" applyProtection="1">
      <alignment horizontal="center" vertical="center" shrinkToFit="1"/>
      <protection hidden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15" fillId="0" borderId="7" xfId="0" applyNumberFormat="1" applyFont="1" applyBorder="1" applyAlignment="1" applyProtection="1">
      <alignment horizontal="center" vertical="center" wrapText="1"/>
      <protection locked="0"/>
    </xf>
    <xf numFmtId="164" fontId="15" fillId="0" borderId="9" xfId="0" applyNumberFormat="1" applyFont="1" applyBorder="1" applyAlignment="1" applyProtection="1">
      <alignment horizontal="center" vertical="center" wrapText="1"/>
      <protection locked="0"/>
    </xf>
    <xf numFmtId="164" fontId="15" fillId="0" borderId="20" xfId="0" applyNumberFormat="1" applyFont="1" applyBorder="1" applyAlignment="1" applyProtection="1">
      <alignment horizontal="center" vertical="center" wrapText="1"/>
      <protection locked="0"/>
    </xf>
    <xf numFmtId="164" fontId="15" fillId="0" borderId="22" xfId="0" applyNumberFormat="1" applyFont="1" applyBorder="1" applyAlignment="1" applyProtection="1">
      <alignment horizontal="center" vertical="center" wrapText="1"/>
      <protection locked="0"/>
    </xf>
    <xf numFmtId="164" fontId="15" fillId="0" borderId="30" xfId="0" applyNumberFormat="1" applyFont="1" applyBorder="1" applyAlignment="1" applyProtection="1">
      <alignment horizontal="center" vertical="center" wrapText="1"/>
      <protection locked="0"/>
    </xf>
    <xf numFmtId="164" fontId="15" fillId="0" borderId="31" xfId="0" applyNumberFormat="1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textRotation="90" wrapText="1"/>
      <protection locked="0"/>
    </xf>
    <xf numFmtId="0" fontId="3" fillId="0" borderId="20" xfId="0" applyFont="1" applyBorder="1" applyAlignment="1" applyProtection="1">
      <alignment horizontal="center" vertical="center" textRotation="90" wrapText="1"/>
      <protection locked="0"/>
    </xf>
    <xf numFmtId="0" fontId="3" fillId="0" borderId="30" xfId="0" applyFont="1" applyBorder="1" applyAlignment="1" applyProtection="1">
      <alignment horizontal="center" vertical="center" textRotation="90" wrapText="1"/>
      <protection locked="0"/>
    </xf>
    <xf numFmtId="0" fontId="3" fillId="0" borderId="8" xfId="0" applyFont="1" applyBorder="1" applyAlignment="1" applyProtection="1">
      <alignment horizontal="center" vertical="center" textRotation="90" wrapText="1"/>
      <protection locked="0"/>
    </xf>
    <xf numFmtId="0" fontId="3" fillId="0" borderId="21" xfId="0" applyFont="1" applyBorder="1" applyAlignment="1" applyProtection="1">
      <alignment horizontal="center" vertical="center" textRotation="90" wrapText="1"/>
      <protection locked="0"/>
    </xf>
    <xf numFmtId="0" fontId="3" fillId="0" borderId="29" xfId="0" applyFont="1" applyBorder="1" applyAlignment="1" applyProtection="1">
      <alignment horizontal="center" vertical="center" textRotation="90" wrapText="1"/>
      <protection locked="0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5" borderId="12" xfId="0" applyFont="1" applyFill="1" applyBorder="1" applyAlignment="1" applyProtection="1">
      <alignment horizontal="center" vertical="center" textRotation="90" wrapText="1"/>
      <protection hidden="1"/>
    </xf>
    <xf numFmtId="0" fontId="3" fillId="5" borderId="1" xfId="0" applyFont="1" applyFill="1" applyBorder="1" applyAlignment="1" applyProtection="1">
      <alignment horizontal="center" vertical="center" textRotation="90" wrapText="1"/>
      <protection hidden="1"/>
    </xf>
    <xf numFmtId="0" fontId="3" fillId="5" borderId="34" xfId="0" applyFont="1" applyFill="1" applyBorder="1" applyAlignment="1" applyProtection="1">
      <alignment horizontal="center" vertical="center" textRotation="90" wrapText="1"/>
      <protection hidden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9" xfId="0" applyFont="1" applyBorder="1" applyAlignment="1" applyProtection="1">
      <alignment horizontal="center" vertical="center" textRotation="90" wrapText="1"/>
      <protection locked="0"/>
    </xf>
    <xf numFmtId="0" fontId="3" fillId="0" borderId="22" xfId="0" applyFont="1" applyBorder="1" applyAlignment="1" applyProtection="1">
      <alignment horizontal="center" vertical="center" textRotation="90" wrapText="1"/>
      <protection locked="0"/>
    </xf>
    <xf numFmtId="0" fontId="3" fillId="0" borderId="31" xfId="0" applyFont="1" applyBorder="1" applyAlignment="1" applyProtection="1">
      <alignment horizontal="center" vertical="center" textRotation="90" wrapText="1"/>
      <protection locked="0"/>
    </xf>
    <xf numFmtId="0" fontId="3" fillId="0" borderId="6" xfId="0" applyFont="1" applyBorder="1" applyAlignment="1" applyProtection="1">
      <alignment horizontal="center" vertical="center" textRotation="90" wrapText="1" shrinkToFit="1"/>
      <protection locked="0"/>
    </xf>
    <xf numFmtId="0" fontId="3" fillId="0" borderId="18" xfId="0" applyFont="1" applyBorder="1" applyAlignment="1" applyProtection="1">
      <alignment horizontal="center" vertical="center" textRotation="90" wrapText="1" shrinkToFit="1"/>
      <protection locked="0"/>
    </xf>
    <xf numFmtId="0" fontId="3" fillId="0" borderId="28" xfId="0" applyFont="1" applyBorder="1" applyAlignment="1" applyProtection="1">
      <alignment horizontal="center" vertical="center" textRotation="90" wrapText="1" shrinkToFit="1"/>
      <protection locked="0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0" fontId="3" fillId="0" borderId="23" xfId="0" applyFont="1" applyBorder="1" applyAlignment="1" applyProtection="1">
      <alignment horizontal="center" vertical="center" wrapText="1"/>
      <protection hidden="1"/>
    </xf>
    <xf numFmtId="0" fontId="3" fillId="0" borderId="32" xfId="0" applyFont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textRotation="90" wrapText="1"/>
      <protection hidden="1"/>
    </xf>
    <xf numFmtId="0" fontId="3" fillId="0" borderId="24" xfId="0" applyFont="1" applyBorder="1" applyAlignment="1" applyProtection="1">
      <alignment horizontal="center" vertical="center" textRotation="90" wrapText="1"/>
      <protection hidden="1"/>
    </xf>
    <xf numFmtId="0" fontId="3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4" borderId="0" xfId="0" applyFont="1" applyFill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64" xfId="0" applyFont="1" applyBorder="1" applyAlignment="1" applyProtection="1">
      <alignment horizontal="center" vertical="center" textRotation="90" wrapText="1"/>
      <protection locked="0"/>
    </xf>
    <xf numFmtId="0" fontId="3" fillId="0" borderId="63" xfId="0" applyFont="1" applyBorder="1" applyAlignment="1" applyProtection="1">
      <alignment horizontal="center" vertical="center" textRotation="90" wrapText="1"/>
      <protection locked="0"/>
    </xf>
    <xf numFmtId="0" fontId="0" fillId="0" borderId="63" xfId="0" applyBorder="1" applyAlignment="1">
      <alignment horizontal="center" vertical="center" textRotation="90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24" fillId="0" borderId="26" xfId="0" applyFont="1" applyBorder="1" applyAlignment="1">
      <alignment horizontal="center" vertical="center" textRotation="90" wrapText="1"/>
    </xf>
    <xf numFmtId="0" fontId="3" fillId="0" borderId="17" xfId="0" applyFont="1" applyBorder="1" applyAlignment="1" applyProtection="1">
      <alignment horizontal="center" vertical="center" textRotation="90" wrapText="1"/>
      <protection locked="0"/>
    </xf>
    <xf numFmtId="0" fontId="3" fillId="0" borderId="26" xfId="0" applyFont="1" applyBorder="1" applyAlignment="1" applyProtection="1">
      <alignment horizontal="center" vertical="center" textRotation="90" wrapText="1"/>
      <protection locked="0"/>
    </xf>
    <xf numFmtId="0" fontId="0" fillId="0" borderId="26" xfId="0" applyBorder="1" applyAlignment="1">
      <alignment horizontal="center" vertical="center" textRotation="90" wrapText="1"/>
    </xf>
    <xf numFmtId="0" fontId="3" fillId="0" borderId="17" xfId="0" applyFont="1" applyBorder="1" applyAlignment="1" applyProtection="1">
      <alignment horizontal="left" vertical="center"/>
      <protection hidden="1"/>
    </xf>
    <xf numFmtId="0" fontId="3" fillId="0" borderId="26" xfId="0" applyFont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/>
    </xf>
    <xf numFmtId="0" fontId="4" fillId="0" borderId="17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24" fillId="0" borderId="26" xfId="0" applyFont="1" applyBorder="1" applyAlignment="1">
      <alignment horizontal="center" vertical="center" wrapText="1"/>
    </xf>
    <xf numFmtId="0" fontId="3" fillId="0" borderId="17" xfId="0" applyFont="1" applyBorder="1" applyAlignment="1" applyProtection="1">
      <alignment horizontal="center" vertical="center" textRotation="90" wrapText="1"/>
      <protection hidden="1"/>
    </xf>
    <xf numFmtId="0" fontId="3" fillId="0" borderId="26" xfId="0" applyFont="1" applyBorder="1" applyAlignment="1" applyProtection="1">
      <alignment horizontal="center" vertical="center" textRotation="90" wrapText="1"/>
      <protection hidden="1"/>
    </xf>
    <xf numFmtId="164" fontId="23" fillId="0" borderId="66" xfId="0" applyNumberFormat="1" applyFont="1" applyBorder="1" applyAlignment="1" applyProtection="1">
      <alignment horizontal="center" vertical="center" wrapText="1"/>
      <protection locked="0"/>
    </xf>
    <xf numFmtId="164" fontId="23" fillId="0" borderId="67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3" borderId="66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center" vertical="center" wrapText="1"/>
    </xf>
    <xf numFmtId="0" fontId="21" fillId="8" borderId="66" xfId="0" applyFont="1" applyFill="1" applyBorder="1" applyAlignment="1">
      <alignment horizontal="center" vertical="center" wrapText="1"/>
    </xf>
    <xf numFmtId="0" fontId="21" fillId="8" borderId="67" xfId="0" applyFont="1" applyFill="1" applyBorder="1" applyAlignment="1">
      <alignment horizontal="center" vertical="center" wrapText="1"/>
    </xf>
    <xf numFmtId="164" fontId="22" fillId="0" borderId="43" xfId="0" applyNumberFormat="1" applyFont="1" applyBorder="1" applyAlignment="1" applyProtection="1">
      <alignment horizontal="center" vertical="center" wrapText="1"/>
      <protection locked="0"/>
    </xf>
    <xf numFmtId="164" fontId="22" fillId="0" borderId="59" xfId="0" applyNumberFormat="1" applyFont="1" applyBorder="1" applyAlignment="1" applyProtection="1">
      <alignment horizontal="center" vertical="center" wrapText="1"/>
      <protection locked="0"/>
    </xf>
    <xf numFmtId="164" fontId="22" fillId="7" borderId="17" xfId="0" applyNumberFormat="1" applyFont="1" applyFill="1" applyBorder="1" applyAlignment="1" applyProtection="1">
      <alignment horizontal="center" vertical="center" textRotation="90" wrapText="1"/>
      <protection locked="0"/>
    </xf>
    <xf numFmtId="164" fontId="22" fillId="7" borderId="26" xfId="0" applyNumberFormat="1" applyFont="1" applyFill="1" applyBorder="1" applyAlignment="1" applyProtection="1">
      <alignment horizontal="center" vertical="center" textRotation="90" wrapText="1"/>
      <protection locked="0"/>
    </xf>
    <xf numFmtId="164" fontId="22" fillId="7" borderId="17" xfId="0" applyNumberFormat="1" applyFont="1" applyFill="1" applyBorder="1" applyAlignment="1" applyProtection="1">
      <alignment horizontal="center" vertical="center" wrapText="1"/>
      <protection locked="0"/>
    </xf>
    <xf numFmtId="164" fontId="22" fillId="7" borderId="26" xfId="0" applyNumberFormat="1" applyFont="1" applyFill="1" applyBorder="1" applyAlignment="1" applyProtection="1">
      <alignment horizontal="center" vertical="center" wrapText="1"/>
      <protection locked="0"/>
    </xf>
    <xf numFmtId="164" fontId="22" fillId="8" borderId="17" xfId="0" applyNumberFormat="1" applyFont="1" applyFill="1" applyBorder="1" applyAlignment="1" applyProtection="1">
      <alignment horizontal="center" vertical="center" textRotation="90" wrapText="1"/>
      <protection locked="0"/>
    </xf>
    <xf numFmtId="164" fontId="22" fillId="8" borderId="26" xfId="0" applyNumberFormat="1" applyFont="1" applyFill="1" applyBorder="1" applyAlignment="1" applyProtection="1">
      <alignment horizontal="center" vertical="center" textRotation="90" wrapText="1"/>
      <protection locked="0"/>
    </xf>
    <xf numFmtId="164" fontId="22" fillId="8" borderId="17" xfId="0" applyNumberFormat="1" applyFont="1" applyFill="1" applyBorder="1" applyAlignment="1" applyProtection="1">
      <alignment horizontal="center" vertical="center" wrapText="1"/>
      <protection locked="0"/>
    </xf>
    <xf numFmtId="164" fontId="22" fillId="8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68" xfId="0" applyFont="1" applyFill="1" applyBorder="1" applyAlignment="1">
      <alignment horizontal="center" vertical="center" wrapText="1"/>
    </xf>
    <xf numFmtId="0" fontId="21" fillId="9" borderId="60" xfId="0" applyFont="1" applyFill="1" applyBorder="1" applyAlignment="1">
      <alignment horizontal="center" vertical="center" wrapText="1"/>
    </xf>
    <xf numFmtId="0" fontId="21" fillId="10" borderId="68" xfId="0" applyFont="1" applyFill="1" applyBorder="1" applyAlignment="1">
      <alignment horizontal="center" vertical="center" wrapText="1"/>
    </xf>
    <xf numFmtId="0" fontId="21" fillId="10" borderId="64" xfId="0" applyFont="1" applyFill="1" applyBorder="1" applyAlignment="1">
      <alignment horizontal="center" vertical="center" wrapText="1"/>
    </xf>
    <xf numFmtId="0" fontId="21" fillId="11" borderId="68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21" fillId="12" borderId="68" xfId="0" applyFont="1" applyFill="1" applyBorder="1" applyAlignment="1">
      <alignment horizontal="center" vertical="center" wrapText="1"/>
    </xf>
    <xf numFmtId="0" fontId="21" fillId="12" borderId="6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5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TE%20DE%20FUNCTIUNI\2023\STATE_2022_2023_C_V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zari"/>
      <sheetName val="Date initiale"/>
      <sheetName val="State C"/>
      <sheetName val="C13 C"/>
      <sheetName val="Statistici"/>
      <sheetName val="Recapitulatie"/>
      <sheetName val="DOCTORAT"/>
      <sheetName val="BILANT ORE"/>
      <sheetName val="Anexa"/>
      <sheetName val="Anexa1"/>
      <sheetName val="BC"/>
      <sheetName val="BS"/>
      <sheetName val="BL"/>
      <sheetName val="BP"/>
    </sheetNames>
    <sheetDataSet>
      <sheetData sheetId="0"/>
      <sheetData sheetId="1">
        <row r="2">
          <cell r="B2" t="str">
            <v>2022/2023</v>
          </cell>
        </row>
        <row r="6">
          <cell r="B6" t="str">
            <v>C</v>
          </cell>
        </row>
        <row r="39">
          <cell r="B39">
            <v>1954</v>
          </cell>
        </row>
        <row r="40">
          <cell r="B40">
            <v>19990</v>
          </cell>
        </row>
        <row r="41">
          <cell r="A41" t="str">
            <v>PROFESOR</v>
          </cell>
        </row>
        <row r="42">
          <cell r="A42" t="str">
            <v>CONFERENTIAR</v>
          </cell>
        </row>
        <row r="43">
          <cell r="A43" t="str">
            <v>SEF LUCRARI</v>
          </cell>
        </row>
        <row r="44">
          <cell r="A44" t="str">
            <v>ASISTENT</v>
          </cell>
        </row>
        <row r="45">
          <cell r="A45" t="str">
            <v>TITULAR</v>
          </cell>
        </row>
        <row r="46">
          <cell r="A46" t="str">
            <v>VACANT</v>
          </cell>
        </row>
        <row r="47">
          <cell r="A47" t="str">
            <v>PO</v>
          </cell>
        </row>
        <row r="53">
          <cell r="A53" t="str">
            <v>CMDD</v>
          </cell>
        </row>
        <row r="54">
          <cell r="A54" t="str">
            <v>DR.ING.</v>
          </cell>
        </row>
        <row r="56">
          <cell r="A56" t="str">
            <v>ING.</v>
          </cell>
        </row>
        <row r="63">
          <cell r="B63">
            <v>1.0225</v>
          </cell>
        </row>
        <row r="64">
          <cell r="B64">
            <v>122.4</v>
          </cell>
        </row>
        <row r="65">
          <cell r="B65">
            <v>87.13</v>
          </cell>
        </row>
        <row r="66">
          <cell r="B66">
            <v>71.77</v>
          </cell>
        </row>
        <row r="67">
          <cell r="B67">
            <v>61.18</v>
          </cell>
        </row>
      </sheetData>
      <sheetData sheetId="2"/>
      <sheetData sheetId="3">
        <row r="16">
          <cell r="S16">
            <v>3.0401785714285716</v>
          </cell>
        </row>
      </sheetData>
      <sheetData sheetId="4"/>
      <sheetData sheetId="5">
        <row r="5">
          <cell r="A5" t="str">
            <v>RECAPITULAŢIE</v>
          </cell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</row>
        <row r="6">
          <cell r="A6" t="str">
            <v>CUPRINZÂND NORMAREA ACTIVITĂŢILOR DIDACTICE CU STUDENŢII  PENTRU ANUL UNIVERSITAR 2022/2023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</row>
        <row r="7">
          <cell r="A7"/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</row>
        <row r="8">
          <cell r="A8"/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</row>
        <row r="9">
          <cell r="A9">
            <v>1</v>
          </cell>
          <cell r="B9">
            <v>2</v>
          </cell>
          <cell r="C9">
            <v>3</v>
          </cell>
          <cell r="D9"/>
          <cell r="E9">
            <v>4</v>
          </cell>
          <cell r="F9">
            <v>5</v>
          </cell>
          <cell r="G9">
            <v>6</v>
          </cell>
          <cell r="H9">
            <v>7</v>
          </cell>
          <cell r="I9">
            <v>8</v>
          </cell>
          <cell r="J9">
            <v>9</v>
          </cell>
          <cell r="K9">
            <v>10</v>
          </cell>
          <cell r="L9">
            <v>11</v>
          </cell>
          <cell r="M9">
            <v>12</v>
          </cell>
          <cell r="N9">
            <v>13</v>
          </cell>
          <cell r="O9">
            <v>14</v>
          </cell>
          <cell r="P9">
            <v>15</v>
          </cell>
          <cell r="Q9">
            <v>16</v>
          </cell>
          <cell r="R9">
            <v>17</v>
          </cell>
          <cell r="S9">
            <v>18</v>
          </cell>
          <cell r="T9">
            <v>19</v>
          </cell>
          <cell r="U9">
            <v>20</v>
          </cell>
          <cell r="V9">
            <v>21</v>
          </cell>
          <cell r="W9">
            <v>22</v>
          </cell>
          <cell r="X9">
            <v>23</v>
          </cell>
          <cell r="Y9"/>
        </row>
        <row r="10">
          <cell r="A10" t="str">
            <v>Nr.crt.</v>
          </cell>
          <cell r="B10" t="str">
            <v>Disciplina</v>
          </cell>
          <cell r="C10" t="str">
            <v>Facultatea</v>
          </cell>
          <cell r="D10" t="str">
            <v>Ciclul             (  L  ,  M  ,  D  )</v>
          </cell>
          <cell r="E10" t="str">
            <v>Anul</v>
          </cell>
          <cell r="F10" t="str">
            <v>Seria</v>
          </cell>
          <cell r="G10" t="str">
            <v>Specializare/specializări în serie</v>
          </cell>
          <cell r="H10" t="str">
            <v>Specializare/specializări în serie</v>
          </cell>
          <cell r="I10" t="str">
            <v>Număr de studenţi în seria de curs</v>
          </cell>
          <cell r="J10" t="str">
            <v>Formaţii de studiu</v>
          </cell>
          <cell r="K10"/>
          <cell r="L10"/>
          <cell r="M10" t="str">
            <v>Nr. mediu de studenţi în grupe S</v>
          </cell>
          <cell r="N10" t="str">
            <v>Nr. mediu de studenţi în grupe L, P</v>
          </cell>
          <cell r="O10" t="str">
            <v>Obligaţiile din planul de învăţământ şi numărul de săptămâni</v>
          </cell>
          <cell r="P10"/>
          <cell r="Q10"/>
          <cell r="R10"/>
          <cell r="S10"/>
          <cell r="T10"/>
          <cell r="U10"/>
          <cell r="V10"/>
          <cell r="W10"/>
          <cell r="X10"/>
          <cell r="Y10" t="str">
            <v>Total ore anual               (ore fizice)</v>
          </cell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 t="str">
            <v>Semestrul</v>
          </cell>
          <cell r="P11"/>
          <cell r="Q11"/>
          <cell r="R11"/>
          <cell r="S11"/>
          <cell r="T11"/>
          <cell r="U11"/>
          <cell r="V11"/>
          <cell r="W11"/>
          <cell r="X11"/>
          <cell r="Y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 t="str">
            <v>Grupe mari (25-30) - ( S )</v>
          </cell>
          <cell r="K12" t="str">
            <v>Grupe mici (13-15) - ( L , P )</v>
          </cell>
          <cell r="L12" t="str">
            <v>Grupe mici (7-13)</v>
          </cell>
          <cell r="M12"/>
          <cell r="N12"/>
          <cell r="O12" t="str">
            <v>Sem. I</v>
          </cell>
          <cell r="P12"/>
          <cell r="Q12"/>
          <cell r="R12"/>
          <cell r="S12"/>
          <cell r="T12" t="str">
            <v>Sem. II</v>
          </cell>
          <cell r="U12"/>
          <cell r="V12"/>
          <cell r="W12"/>
          <cell r="X12"/>
          <cell r="Y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Număr de săptămâni</v>
          </cell>
          <cell r="P13" t="str">
            <v>Curs</v>
          </cell>
          <cell r="Q13" t="str">
            <v>Seminar</v>
          </cell>
          <cell r="R13" t="str">
            <v>Lucrări</v>
          </cell>
          <cell r="S13" t="str">
            <v>Proiect</v>
          </cell>
          <cell r="T13" t="str">
            <v>Număr de săptămâni</v>
          </cell>
          <cell r="U13" t="str">
            <v>Curs</v>
          </cell>
          <cell r="V13" t="str">
            <v>Seminar</v>
          </cell>
          <cell r="W13" t="str">
            <v>Lucrări</v>
          </cell>
          <cell r="X13" t="str">
            <v>Proiect</v>
          </cell>
          <cell r="Y13" t="str">
            <v>Curs</v>
          </cell>
        </row>
        <row r="14">
          <cell r="A14">
            <v>1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</row>
        <row r="15">
          <cell r="A15">
            <v>1</v>
          </cell>
          <cell r="B15" t="str">
            <v>Programarea calculatoarelor</v>
          </cell>
          <cell r="C15" t="str">
            <v>AC</v>
          </cell>
          <cell r="D15" t="str">
            <v>L</v>
          </cell>
          <cell r="E15" t="str">
            <v>I</v>
          </cell>
          <cell r="F15">
            <v>1</v>
          </cell>
          <cell r="G15" t="str">
            <v>CTI</v>
          </cell>
          <cell r="H15" t="str">
            <v>CTI</v>
          </cell>
          <cell r="I15">
            <v>89</v>
          </cell>
          <cell r="J15">
            <v>3</v>
          </cell>
          <cell r="K15">
            <v>6</v>
          </cell>
          <cell r="L15">
            <v>6</v>
          </cell>
          <cell r="M15">
            <v>29.666666666666668</v>
          </cell>
          <cell r="N15">
            <v>14.833333333333334</v>
          </cell>
          <cell r="O15">
            <v>14</v>
          </cell>
          <cell r="P15">
            <v>3</v>
          </cell>
          <cell r="Q15">
            <v>0</v>
          </cell>
          <cell r="R15">
            <v>2</v>
          </cell>
          <cell r="S15">
            <v>0</v>
          </cell>
          <cell r="T15"/>
          <cell r="U15"/>
          <cell r="V15"/>
          <cell r="W15"/>
          <cell r="X15"/>
          <cell r="Y15">
            <v>42</v>
          </cell>
        </row>
        <row r="16">
          <cell r="A16">
            <v>2</v>
          </cell>
          <cell r="B16" t="str">
            <v>Programarea calculatoarelor</v>
          </cell>
          <cell r="C16" t="str">
            <v>AC</v>
          </cell>
          <cell r="D16" t="str">
            <v>L</v>
          </cell>
          <cell r="E16" t="str">
            <v>I</v>
          </cell>
          <cell r="F16">
            <v>2</v>
          </cell>
          <cell r="G16" t="str">
            <v>CTI</v>
          </cell>
          <cell r="H16" t="str">
            <v>CTI</v>
          </cell>
          <cell r="I16">
            <v>88</v>
          </cell>
          <cell r="J16">
            <v>3</v>
          </cell>
          <cell r="K16">
            <v>6</v>
          </cell>
          <cell r="L16">
            <v>6</v>
          </cell>
          <cell r="M16">
            <v>29.333333333333332</v>
          </cell>
          <cell r="N16">
            <v>14.666666666666666</v>
          </cell>
          <cell r="O16">
            <v>14</v>
          </cell>
          <cell r="P16">
            <v>3</v>
          </cell>
          <cell r="Q16">
            <v>0</v>
          </cell>
          <cell r="R16">
            <v>2</v>
          </cell>
          <cell r="S16">
            <v>0</v>
          </cell>
          <cell r="T16"/>
          <cell r="U16"/>
          <cell r="V16"/>
          <cell r="W16"/>
          <cell r="X16"/>
          <cell r="Y16">
            <v>42</v>
          </cell>
        </row>
        <row r="17">
          <cell r="A17">
            <v>3</v>
          </cell>
          <cell r="B17" t="str">
            <v>Logică și structuri discrete</v>
          </cell>
          <cell r="C17" t="str">
            <v>AC</v>
          </cell>
          <cell r="D17" t="str">
            <v>L</v>
          </cell>
          <cell r="E17" t="str">
            <v>I</v>
          </cell>
          <cell r="F17">
            <v>1</v>
          </cell>
          <cell r="G17" t="str">
            <v>CTI</v>
          </cell>
          <cell r="H17" t="str">
            <v>CTI</v>
          </cell>
          <cell r="I17">
            <v>89</v>
          </cell>
          <cell r="J17">
            <v>3</v>
          </cell>
          <cell r="K17">
            <v>6</v>
          </cell>
          <cell r="L17">
            <v>6</v>
          </cell>
          <cell r="M17">
            <v>29.666666666666668</v>
          </cell>
          <cell r="N17">
            <v>14.833333333333334</v>
          </cell>
          <cell r="O17">
            <v>14</v>
          </cell>
          <cell r="P17">
            <v>2</v>
          </cell>
          <cell r="Q17">
            <v>0</v>
          </cell>
          <cell r="R17">
            <v>2</v>
          </cell>
          <cell r="S17">
            <v>0</v>
          </cell>
          <cell r="T17"/>
          <cell r="U17"/>
          <cell r="V17"/>
          <cell r="W17"/>
          <cell r="X17"/>
          <cell r="Y17">
            <v>28</v>
          </cell>
        </row>
        <row r="18">
          <cell r="A18">
            <v>4</v>
          </cell>
          <cell r="B18" t="str">
            <v>Logică și structuri discrete</v>
          </cell>
          <cell r="C18" t="str">
            <v>AC</v>
          </cell>
          <cell r="D18" t="str">
            <v>L</v>
          </cell>
          <cell r="E18" t="str">
            <v>I</v>
          </cell>
          <cell r="F18">
            <v>2</v>
          </cell>
          <cell r="G18" t="str">
            <v>CTI</v>
          </cell>
          <cell r="H18" t="str">
            <v>CTI</v>
          </cell>
          <cell r="I18">
            <v>88</v>
          </cell>
          <cell r="J18">
            <v>3</v>
          </cell>
          <cell r="K18">
            <v>6</v>
          </cell>
          <cell r="L18">
            <v>6</v>
          </cell>
          <cell r="M18">
            <v>29.333333333333332</v>
          </cell>
          <cell r="N18">
            <v>14.666666666666666</v>
          </cell>
          <cell r="O18">
            <v>14</v>
          </cell>
          <cell r="P18">
            <v>2</v>
          </cell>
          <cell r="Q18">
            <v>0</v>
          </cell>
          <cell r="R18">
            <v>2</v>
          </cell>
          <cell r="S18">
            <v>0</v>
          </cell>
          <cell r="T18"/>
          <cell r="U18"/>
          <cell r="V18"/>
          <cell r="W18"/>
          <cell r="X18"/>
          <cell r="Y18">
            <v>28</v>
          </cell>
        </row>
        <row r="19">
          <cell r="A19">
            <v>5</v>
          </cell>
          <cell r="B19" t="str">
            <v>Matematici asistate de calculator</v>
          </cell>
          <cell r="C19" t="str">
            <v>AC</v>
          </cell>
          <cell r="D19" t="str">
            <v>L</v>
          </cell>
          <cell r="E19" t="str">
            <v>I</v>
          </cell>
          <cell r="F19">
            <v>1</v>
          </cell>
          <cell r="G19" t="str">
            <v>CTI</v>
          </cell>
          <cell r="H19" t="str">
            <v>CTI</v>
          </cell>
          <cell r="I19">
            <v>89</v>
          </cell>
          <cell r="J19">
            <v>3</v>
          </cell>
          <cell r="K19">
            <v>6</v>
          </cell>
          <cell r="L19">
            <v>6</v>
          </cell>
          <cell r="M19">
            <v>29.666666666666668</v>
          </cell>
          <cell r="N19">
            <v>14.833333333333334</v>
          </cell>
          <cell r="O19"/>
          <cell r="P19"/>
          <cell r="Q19"/>
          <cell r="R19"/>
          <cell r="S19"/>
          <cell r="T19">
            <v>14</v>
          </cell>
          <cell r="U19">
            <v>2</v>
          </cell>
          <cell r="V19">
            <v>0</v>
          </cell>
          <cell r="W19">
            <v>2</v>
          </cell>
          <cell r="X19">
            <v>0</v>
          </cell>
          <cell r="Y19">
            <v>28</v>
          </cell>
        </row>
        <row r="20">
          <cell r="A20">
            <v>6</v>
          </cell>
          <cell r="B20" t="str">
            <v>Matematici asistate de calculator</v>
          </cell>
          <cell r="C20" t="str">
            <v>AC</v>
          </cell>
          <cell r="D20" t="str">
            <v>L</v>
          </cell>
          <cell r="E20" t="str">
            <v>I</v>
          </cell>
          <cell r="F20">
            <v>2</v>
          </cell>
          <cell r="G20" t="str">
            <v>CTI</v>
          </cell>
          <cell r="H20" t="str">
            <v>CTI</v>
          </cell>
          <cell r="I20">
            <v>88</v>
          </cell>
          <cell r="J20">
            <v>3</v>
          </cell>
          <cell r="K20">
            <v>6</v>
          </cell>
          <cell r="L20">
            <v>6</v>
          </cell>
          <cell r="M20">
            <v>29.333333333333332</v>
          </cell>
          <cell r="N20">
            <v>14.666666666666666</v>
          </cell>
          <cell r="O20"/>
          <cell r="P20"/>
          <cell r="Q20"/>
          <cell r="R20"/>
          <cell r="S20"/>
          <cell r="T20">
            <v>14</v>
          </cell>
          <cell r="U20">
            <v>2</v>
          </cell>
          <cell r="V20">
            <v>0</v>
          </cell>
          <cell r="W20">
            <v>2</v>
          </cell>
          <cell r="X20">
            <v>0</v>
          </cell>
          <cell r="Y20">
            <v>28</v>
          </cell>
        </row>
        <row r="21">
          <cell r="A21">
            <v>7</v>
          </cell>
          <cell r="B21" t="str">
            <v>Tehnici de programare</v>
          </cell>
          <cell r="C21" t="str">
            <v>AC</v>
          </cell>
          <cell r="D21" t="str">
            <v>L</v>
          </cell>
          <cell r="E21" t="str">
            <v>I</v>
          </cell>
          <cell r="F21">
            <v>1</v>
          </cell>
          <cell r="G21" t="str">
            <v>CTI</v>
          </cell>
          <cell r="H21" t="str">
            <v>CTI</v>
          </cell>
          <cell r="I21">
            <v>89</v>
          </cell>
          <cell r="J21">
            <v>3</v>
          </cell>
          <cell r="K21">
            <v>6</v>
          </cell>
          <cell r="L21">
            <v>6</v>
          </cell>
          <cell r="M21">
            <v>29.666666666666668</v>
          </cell>
          <cell r="N21">
            <v>14.833333333333334</v>
          </cell>
          <cell r="O21"/>
          <cell r="P21"/>
          <cell r="Q21"/>
          <cell r="R21"/>
          <cell r="S21"/>
          <cell r="T21">
            <v>14</v>
          </cell>
          <cell r="U21">
            <v>2</v>
          </cell>
          <cell r="V21">
            <v>0</v>
          </cell>
          <cell r="W21">
            <v>2</v>
          </cell>
          <cell r="X21">
            <v>1</v>
          </cell>
          <cell r="Y21">
            <v>28</v>
          </cell>
        </row>
        <row r="22">
          <cell r="A22">
            <v>8</v>
          </cell>
          <cell r="B22" t="str">
            <v>Tehnici de programare</v>
          </cell>
          <cell r="C22" t="str">
            <v>AC</v>
          </cell>
          <cell r="D22" t="str">
            <v>L</v>
          </cell>
          <cell r="E22" t="str">
            <v>I</v>
          </cell>
          <cell r="F22">
            <v>2</v>
          </cell>
          <cell r="G22" t="str">
            <v>CTI</v>
          </cell>
          <cell r="H22" t="str">
            <v>CTI</v>
          </cell>
          <cell r="I22">
            <v>88</v>
          </cell>
          <cell r="J22">
            <v>3</v>
          </cell>
          <cell r="K22">
            <v>6</v>
          </cell>
          <cell r="L22">
            <v>6</v>
          </cell>
          <cell r="M22">
            <v>29.333333333333332</v>
          </cell>
          <cell r="N22">
            <v>14.666666666666666</v>
          </cell>
          <cell r="O22"/>
          <cell r="P22"/>
          <cell r="Q22"/>
          <cell r="R22"/>
          <cell r="S22"/>
          <cell r="T22">
            <v>14</v>
          </cell>
          <cell r="U22">
            <v>2</v>
          </cell>
          <cell r="V22">
            <v>0</v>
          </cell>
          <cell r="W22">
            <v>2</v>
          </cell>
          <cell r="X22">
            <v>1</v>
          </cell>
          <cell r="Y22">
            <v>28</v>
          </cell>
        </row>
        <row r="23">
          <cell r="A23">
            <v>9</v>
          </cell>
          <cell r="B23" t="str">
            <v>Logică digitală</v>
          </cell>
          <cell r="C23" t="str">
            <v>AC</v>
          </cell>
          <cell r="D23" t="str">
            <v>L</v>
          </cell>
          <cell r="E23" t="str">
            <v>I</v>
          </cell>
          <cell r="F23">
            <v>1</v>
          </cell>
          <cell r="G23" t="str">
            <v>CTI</v>
          </cell>
          <cell r="H23" t="str">
            <v>CTI</v>
          </cell>
          <cell r="I23">
            <v>89</v>
          </cell>
          <cell r="J23">
            <v>3</v>
          </cell>
          <cell r="K23">
            <v>6</v>
          </cell>
          <cell r="L23">
            <v>6</v>
          </cell>
          <cell r="M23">
            <v>29.666666666666668</v>
          </cell>
          <cell r="N23">
            <v>14.833333333333334</v>
          </cell>
          <cell r="O23"/>
          <cell r="P23"/>
          <cell r="Q23"/>
          <cell r="R23"/>
          <cell r="S23"/>
          <cell r="T23">
            <v>14</v>
          </cell>
          <cell r="U23">
            <v>2</v>
          </cell>
          <cell r="V23">
            <v>0</v>
          </cell>
          <cell r="W23">
            <v>2</v>
          </cell>
          <cell r="X23">
            <v>0</v>
          </cell>
          <cell r="Y23">
            <v>28</v>
          </cell>
        </row>
        <row r="24">
          <cell r="A24">
            <v>10</v>
          </cell>
          <cell r="B24" t="str">
            <v>Logică digitală</v>
          </cell>
          <cell r="C24" t="str">
            <v>AC</v>
          </cell>
          <cell r="D24" t="str">
            <v>L</v>
          </cell>
          <cell r="E24" t="str">
            <v>I</v>
          </cell>
          <cell r="F24">
            <v>2</v>
          </cell>
          <cell r="G24" t="str">
            <v>CTI</v>
          </cell>
          <cell r="H24" t="str">
            <v>CTI</v>
          </cell>
          <cell r="I24">
            <v>88</v>
          </cell>
          <cell r="J24">
            <v>3</v>
          </cell>
          <cell r="K24">
            <v>6</v>
          </cell>
          <cell r="L24">
            <v>6</v>
          </cell>
          <cell r="M24">
            <v>29.333333333333332</v>
          </cell>
          <cell r="N24">
            <v>14.666666666666666</v>
          </cell>
          <cell r="O24"/>
          <cell r="P24"/>
          <cell r="Q24"/>
          <cell r="R24"/>
          <cell r="S24"/>
          <cell r="T24">
            <v>14</v>
          </cell>
          <cell r="U24">
            <v>2</v>
          </cell>
          <cell r="V24">
            <v>0</v>
          </cell>
          <cell r="W24">
            <v>2</v>
          </cell>
          <cell r="X24">
            <v>0</v>
          </cell>
          <cell r="Y24">
            <v>28</v>
          </cell>
        </row>
        <row r="25">
          <cell r="A25">
            <v>11</v>
          </cell>
          <cell r="B25" t="str">
            <v>Computer Programming</v>
          </cell>
          <cell r="C25" t="str">
            <v>AC</v>
          </cell>
          <cell r="D25" t="str">
            <v>L</v>
          </cell>
          <cell r="E25" t="str">
            <v>I</v>
          </cell>
          <cell r="F25"/>
          <cell r="G25" t="str">
            <v>C-EN</v>
          </cell>
          <cell r="H25" t="str">
            <v>C-EN</v>
          </cell>
          <cell r="I25">
            <v>84</v>
          </cell>
          <cell r="J25">
            <v>3</v>
          </cell>
          <cell r="K25">
            <v>5</v>
          </cell>
          <cell r="L25">
            <v>5</v>
          </cell>
          <cell r="M25">
            <v>28</v>
          </cell>
          <cell r="N25">
            <v>16.8</v>
          </cell>
          <cell r="O25">
            <v>14</v>
          </cell>
          <cell r="P25">
            <v>3</v>
          </cell>
          <cell r="Q25">
            <v>0</v>
          </cell>
          <cell r="R25">
            <v>2</v>
          </cell>
          <cell r="S25">
            <v>0</v>
          </cell>
          <cell r="T25"/>
          <cell r="U25"/>
          <cell r="V25"/>
          <cell r="W25"/>
          <cell r="X25"/>
          <cell r="Y25">
            <v>42</v>
          </cell>
        </row>
        <row r="26">
          <cell r="A26">
            <v>12</v>
          </cell>
          <cell r="B26" t="str">
            <v>Logic and Discrete Structures</v>
          </cell>
          <cell r="C26" t="str">
            <v>AC</v>
          </cell>
          <cell r="D26" t="str">
            <v>L</v>
          </cell>
          <cell r="E26" t="str">
            <v>I</v>
          </cell>
          <cell r="F26"/>
          <cell r="G26" t="str">
            <v>C-EN</v>
          </cell>
          <cell r="H26" t="str">
            <v>C-EN</v>
          </cell>
          <cell r="I26">
            <v>84</v>
          </cell>
          <cell r="J26">
            <v>3</v>
          </cell>
          <cell r="K26">
            <v>5</v>
          </cell>
          <cell r="L26">
            <v>5</v>
          </cell>
          <cell r="M26">
            <v>28</v>
          </cell>
          <cell r="N26">
            <v>16.8</v>
          </cell>
          <cell r="O26">
            <v>14</v>
          </cell>
          <cell r="P26">
            <v>2</v>
          </cell>
          <cell r="Q26">
            <v>0</v>
          </cell>
          <cell r="R26">
            <v>2</v>
          </cell>
          <cell r="S26">
            <v>0</v>
          </cell>
          <cell r="T26"/>
          <cell r="U26"/>
          <cell r="V26"/>
          <cell r="W26"/>
          <cell r="X26"/>
          <cell r="Y26">
            <v>28</v>
          </cell>
        </row>
        <row r="27">
          <cell r="A27">
            <v>13</v>
          </cell>
          <cell r="B27" t="str">
            <v>Programming Techniques</v>
          </cell>
          <cell r="C27" t="str">
            <v>AC</v>
          </cell>
          <cell r="D27" t="str">
            <v>L</v>
          </cell>
          <cell r="E27" t="str">
            <v>I</v>
          </cell>
          <cell r="F27"/>
          <cell r="G27" t="str">
            <v>C-EN</v>
          </cell>
          <cell r="H27" t="str">
            <v>C-EN</v>
          </cell>
          <cell r="I27">
            <v>84</v>
          </cell>
          <cell r="J27">
            <v>3</v>
          </cell>
          <cell r="K27">
            <v>5</v>
          </cell>
          <cell r="L27">
            <v>5</v>
          </cell>
          <cell r="M27">
            <v>28</v>
          </cell>
          <cell r="N27">
            <v>16.8</v>
          </cell>
          <cell r="O27"/>
          <cell r="P27"/>
          <cell r="Q27"/>
          <cell r="R27"/>
          <cell r="S27"/>
          <cell r="T27">
            <v>14</v>
          </cell>
          <cell r="U27">
            <v>2</v>
          </cell>
          <cell r="V27">
            <v>0</v>
          </cell>
          <cell r="W27">
            <v>2</v>
          </cell>
          <cell r="X27">
            <v>1</v>
          </cell>
          <cell r="Y27">
            <v>28</v>
          </cell>
        </row>
        <row r="28">
          <cell r="A28">
            <v>14</v>
          </cell>
          <cell r="B28" t="str">
            <v>Digital Logic</v>
          </cell>
          <cell r="C28" t="str">
            <v>AC</v>
          </cell>
          <cell r="D28" t="str">
            <v>L</v>
          </cell>
          <cell r="E28" t="str">
            <v>I</v>
          </cell>
          <cell r="F28"/>
          <cell r="G28" t="str">
            <v>C-EN</v>
          </cell>
          <cell r="H28" t="str">
            <v>C-EN</v>
          </cell>
          <cell r="I28">
            <v>84</v>
          </cell>
          <cell r="J28">
            <v>3</v>
          </cell>
          <cell r="K28">
            <v>5</v>
          </cell>
          <cell r="L28">
            <v>5</v>
          </cell>
          <cell r="M28">
            <v>28</v>
          </cell>
          <cell r="N28">
            <v>16.8</v>
          </cell>
          <cell r="O28"/>
          <cell r="P28"/>
          <cell r="Q28"/>
          <cell r="R28"/>
          <cell r="S28"/>
          <cell r="T28">
            <v>14</v>
          </cell>
          <cell r="U28">
            <v>2</v>
          </cell>
          <cell r="V28">
            <v>0</v>
          </cell>
          <cell r="W28">
            <v>2</v>
          </cell>
          <cell r="X28">
            <v>0</v>
          </cell>
          <cell r="Y28">
            <v>28</v>
          </cell>
        </row>
        <row r="29">
          <cell r="A29">
            <v>15</v>
          </cell>
          <cell r="B29" t="str">
            <v>Structuri de date si algoritmi</v>
          </cell>
          <cell r="C29" t="str">
            <v>AC</v>
          </cell>
          <cell r="D29" t="str">
            <v>L</v>
          </cell>
          <cell r="E29" t="str">
            <v>II</v>
          </cell>
          <cell r="F29"/>
          <cell r="G29" t="str">
            <v>C</v>
          </cell>
          <cell r="H29" t="str">
            <v>C</v>
          </cell>
          <cell r="I29">
            <v>200</v>
          </cell>
          <cell r="J29">
            <v>6</v>
          </cell>
          <cell r="K29">
            <v>12</v>
          </cell>
          <cell r="L29">
            <v>12</v>
          </cell>
          <cell r="M29">
            <v>33.333333333333336</v>
          </cell>
          <cell r="N29">
            <v>16.666666666666668</v>
          </cell>
          <cell r="O29">
            <v>14</v>
          </cell>
          <cell r="P29">
            <v>2</v>
          </cell>
          <cell r="Q29">
            <v>0</v>
          </cell>
          <cell r="R29">
            <v>2</v>
          </cell>
          <cell r="S29">
            <v>0</v>
          </cell>
          <cell r="T29"/>
          <cell r="U29"/>
          <cell r="V29"/>
          <cell r="W29"/>
          <cell r="X29"/>
          <cell r="Y29">
            <v>28</v>
          </cell>
        </row>
        <row r="30">
          <cell r="A30">
            <v>16</v>
          </cell>
          <cell r="B30" t="str">
            <v>Programarea orientata pe obiecte</v>
          </cell>
          <cell r="C30" t="str">
            <v>AC</v>
          </cell>
          <cell r="D30" t="str">
            <v>L</v>
          </cell>
          <cell r="E30" t="str">
            <v>II</v>
          </cell>
          <cell r="F30"/>
          <cell r="G30" t="str">
            <v>C</v>
          </cell>
          <cell r="H30" t="str">
            <v>C</v>
          </cell>
          <cell r="I30">
            <v>200</v>
          </cell>
          <cell r="J30">
            <v>6</v>
          </cell>
          <cell r="K30">
            <v>12</v>
          </cell>
          <cell r="L30">
            <v>12</v>
          </cell>
          <cell r="M30">
            <v>33.333333333333336</v>
          </cell>
          <cell r="N30">
            <v>16.666666666666668</v>
          </cell>
          <cell r="O30">
            <v>14</v>
          </cell>
          <cell r="P30">
            <v>2.5</v>
          </cell>
          <cell r="Q30">
            <v>0</v>
          </cell>
          <cell r="R30">
            <v>2</v>
          </cell>
          <cell r="S30">
            <v>0</v>
          </cell>
          <cell r="T30"/>
          <cell r="U30"/>
          <cell r="V30"/>
          <cell r="W30"/>
          <cell r="X30"/>
          <cell r="Y30">
            <v>35</v>
          </cell>
        </row>
        <row r="31">
          <cell r="A31">
            <v>17</v>
          </cell>
          <cell r="B31" t="str">
            <v>Arhitectura calculatoarelor</v>
          </cell>
          <cell r="C31" t="str">
            <v>AC</v>
          </cell>
          <cell r="D31" t="str">
            <v>L</v>
          </cell>
          <cell r="E31" t="str">
            <v>II</v>
          </cell>
          <cell r="F31"/>
          <cell r="G31" t="str">
            <v>C</v>
          </cell>
          <cell r="H31" t="str">
            <v>C</v>
          </cell>
          <cell r="I31">
            <v>200</v>
          </cell>
          <cell r="J31">
            <v>6</v>
          </cell>
          <cell r="K31">
            <v>12</v>
          </cell>
          <cell r="L31">
            <v>12</v>
          </cell>
          <cell r="M31">
            <v>33.333333333333336</v>
          </cell>
          <cell r="N31">
            <v>16.666666666666668</v>
          </cell>
          <cell r="O31">
            <v>14</v>
          </cell>
          <cell r="P31">
            <v>2</v>
          </cell>
          <cell r="Q31">
            <v>0</v>
          </cell>
          <cell r="R31">
            <v>2</v>
          </cell>
          <cell r="S31">
            <v>0</v>
          </cell>
          <cell r="T31"/>
          <cell r="U31"/>
          <cell r="V31"/>
          <cell r="W31"/>
          <cell r="X31"/>
          <cell r="Y31">
            <v>28</v>
          </cell>
        </row>
        <row r="32">
          <cell r="A32">
            <v>18</v>
          </cell>
          <cell r="B32" t="str">
            <v>Circuite digitale</v>
          </cell>
          <cell r="C32" t="str">
            <v>AC</v>
          </cell>
          <cell r="D32" t="str">
            <v>L</v>
          </cell>
          <cell r="E32" t="str">
            <v>II</v>
          </cell>
          <cell r="F32"/>
          <cell r="G32" t="str">
            <v>C</v>
          </cell>
          <cell r="H32" t="str">
            <v>C</v>
          </cell>
          <cell r="I32">
            <v>200</v>
          </cell>
          <cell r="J32">
            <v>6</v>
          </cell>
          <cell r="K32">
            <v>12</v>
          </cell>
          <cell r="L32">
            <v>12</v>
          </cell>
          <cell r="M32">
            <v>33.333333333333336</v>
          </cell>
          <cell r="N32">
            <v>16.666666666666668</v>
          </cell>
          <cell r="O32">
            <v>14</v>
          </cell>
          <cell r="P32">
            <v>2.5</v>
          </cell>
          <cell r="Q32">
            <v>0</v>
          </cell>
          <cell r="R32">
            <v>2</v>
          </cell>
          <cell r="S32">
            <v>0</v>
          </cell>
          <cell r="T32"/>
          <cell r="U32"/>
          <cell r="V32"/>
          <cell r="W32"/>
          <cell r="X32"/>
          <cell r="Y32">
            <v>35</v>
          </cell>
        </row>
        <row r="33">
          <cell r="A33">
            <v>19</v>
          </cell>
          <cell r="B33" t="str">
            <v>Comunicare</v>
          </cell>
          <cell r="C33" t="str">
            <v>AC</v>
          </cell>
          <cell r="D33" t="str">
            <v>L</v>
          </cell>
          <cell r="E33" t="str">
            <v>II</v>
          </cell>
          <cell r="F33"/>
          <cell r="G33" t="str">
            <v>C</v>
          </cell>
          <cell r="H33" t="str">
            <v>C</v>
          </cell>
          <cell r="I33">
            <v>200</v>
          </cell>
          <cell r="J33">
            <v>6</v>
          </cell>
          <cell r="K33">
            <v>12</v>
          </cell>
          <cell r="L33">
            <v>12</v>
          </cell>
          <cell r="M33">
            <v>33.333333333333336</v>
          </cell>
          <cell r="N33">
            <v>16.666666666666668</v>
          </cell>
          <cell r="O33">
            <v>14</v>
          </cell>
          <cell r="P33">
            <v>2</v>
          </cell>
          <cell r="Q33">
            <v>1</v>
          </cell>
          <cell r="R33">
            <v>0</v>
          </cell>
          <cell r="S33">
            <v>0</v>
          </cell>
          <cell r="T33"/>
          <cell r="U33"/>
          <cell r="V33"/>
          <cell r="W33"/>
          <cell r="X33"/>
          <cell r="Y33">
            <v>28</v>
          </cell>
        </row>
        <row r="34">
          <cell r="A34">
            <v>20</v>
          </cell>
          <cell r="B34" t="str">
            <v>Proiectarea si analiza algoritmilor</v>
          </cell>
          <cell r="C34" t="str">
            <v>AC</v>
          </cell>
          <cell r="D34" t="str">
            <v>L</v>
          </cell>
          <cell r="E34" t="str">
            <v>II</v>
          </cell>
          <cell r="F34"/>
          <cell r="G34" t="str">
            <v>C</v>
          </cell>
          <cell r="H34" t="str">
            <v>C</v>
          </cell>
          <cell r="I34">
            <v>200</v>
          </cell>
          <cell r="J34">
            <v>6</v>
          </cell>
          <cell r="K34">
            <v>12</v>
          </cell>
          <cell r="L34">
            <v>12</v>
          </cell>
          <cell r="M34">
            <v>33.333333333333336</v>
          </cell>
          <cell r="N34">
            <v>16.666666666666668</v>
          </cell>
          <cell r="O34"/>
          <cell r="P34"/>
          <cell r="Q34"/>
          <cell r="R34"/>
          <cell r="S34"/>
          <cell r="T34">
            <v>14</v>
          </cell>
          <cell r="U34">
            <v>2</v>
          </cell>
          <cell r="V34">
            <v>0</v>
          </cell>
          <cell r="W34">
            <v>2</v>
          </cell>
          <cell r="X34">
            <v>0</v>
          </cell>
          <cell r="Y34">
            <v>28</v>
          </cell>
        </row>
        <row r="35">
          <cell r="A35">
            <v>21</v>
          </cell>
          <cell r="B35" t="str">
            <v>Fundamente de inginerie software</v>
          </cell>
          <cell r="C35" t="str">
            <v>AC</v>
          </cell>
          <cell r="D35" t="str">
            <v>L</v>
          </cell>
          <cell r="E35" t="str">
            <v>II</v>
          </cell>
          <cell r="F35"/>
          <cell r="G35" t="str">
            <v>C</v>
          </cell>
          <cell r="H35" t="str">
            <v>C</v>
          </cell>
          <cell r="I35">
            <v>200</v>
          </cell>
          <cell r="J35">
            <v>6</v>
          </cell>
          <cell r="K35">
            <v>12</v>
          </cell>
          <cell r="L35">
            <v>12</v>
          </cell>
          <cell r="M35">
            <v>33.333333333333336</v>
          </cell>
          <cell r="N35">
            <v>16.666666666666668</v>
          </cell>
          <cell r="O35"/>
          <cell r="P35"/>
          <cell r="Q35"/>
          <cell r="R35"/>
          <cell r="S35"/>
          <cell r="T35">
            <v>14</v>
          </cell>
          <cell r="U35">
            <v>2</v>
          </cell>
          <cell r="V35">
            <v>0</v>
          </cell>
          <cell r="W35">
            <v>2</v>
          </cell>
          <cell r="X35">
            <v>1</v>
          </cell>
          <cell r="Y35">
            <v>28</v>
          </cell>
        </row>
        <row r="36">
          <cell r="A36">
            <v>22</v>
          </cell>
          <cell r="B36" t="str">
            <v>Baze de date</v>
          </cell>
          <cell r="C36" t="str">
            <v>AC</v>
          </cell>
          <cell r="D36" t="str">
            <v>L</v>
          </cell>
          <cell r="E36" t="str">
            <v>II</v>
          </cell>
          <cell r="F36"/>
          <cell r="G36" t="str">
            <v>C+Inf</v>
          </cell>
          <cell r="H36" t="str">
            <v>C+Inf</v>
          </cell>
          <cell r="I36">
            <v>310</v>
          </cell>
          <cell r="J36">
            <v>9</v>
          </cell>
          <cell r="K36">
            <v>17</v>
          </cell>
          <cell r="L36">
            <v>17</v>
          </cell>
          <cell r="M36">
            <v>34.444444444444443</v>
          </cell>
          <cell r="N36">
            <v>18.235294117647058</v>
          </cell>
          <cell r="O36"/>
          <cell r="P36"/>
          <cell r="Q36"/>
          <cell r="R36"/>
          <cell r="S36"/>
          <cell r="T36">
            <v>14</v>
          </cell>
          <cell r="U36">
            <v>2</v>
          </cell>
          <cell r="V36">
            <v>0</v>
          </cell>
          <cell r="W36">
            <v>2</v>
          </cell>
          <cell r="X36">
            <v>0</v>
          </cell>
          <cell r="Y36">
            <v>28</v>
          </cell>
        </row>
        <row r="37">
          <cell r="A37">
            <v>23</v>
          </cell>
          <cell r="B37" t="str">
            <v>Organizarea calculatoarelor</v>
          </cell>
          <cell r="C37" t="str">
            <v>AC</v>
          </cell>
          <cell r="D37" t="str">
            <v>L</v>
          </cell>
          <cell r="E37" t="str">
            <v>II</v>
          </cell>
          <cell r="F37"/>
          <cell r="G37" t="str">
            <v>C</v>
          </cell>
          <cell r="H37" t="str">
            <v>C</v>
          </cell>
          <cell r="I37">
            <v>200</v>
          </cell>
          <cell r="J37">
            <v>6</v>
          </cell>
          <cell r="K37">
            <v>12</v>
          </cell>
          <cell r="L37">
            <v>12</v>
          </cell>
          <cell r="M37">
            <v>33.333333333333336</v>
          </cell>
          <cell r="N37">
            <v>16.666666666666668</v>
          </cell>
          <cell r="O37"/>
          <cell r="P37"/>
          <cell r="Q37"/>
          <cell r="R37"/>
          <cell r="S37"/>
          <cell r="T37">
            <v>14</v>
          </cell>
          <cell r="U37">
            <v>2</v>
          </cell>
          <cell r="V37">
            <v>0</v>
          </cell>
          <cell r="W37">
            <v>2</v>
          </cell>
          <cell r="X37">
            <v>1</v>
          </cell>
          <cell r="Y37">
            <v>28</v>
          </cell>
        </row>
        <row r="38">
          <cell r="A38">
            <v>24</v>
          </cell>
          <cell r="B38" t="str">
            <v>Circuite integrate</v>
          </cell>
          <cell r="C38" t="str">
            <v>AC</v>
          </cell>
          <cell r="D38" t="str">
            <v>L</v>
          </cell>
          <cell r="E38" t="str">
            <v>II</v>
          </cell>
          <cell r="F38"/>
          <cell r="G38" t="str">
            <v>C</v>
          </cell>
          <cell r="H38" t="str">
            <v>C</v>
          </cell>
          <cell r="I38">
            <v>100</v>
          </cell>
          <cell r="J38">
            <v>3</v>
          </cell>
          <cell r="K38">
            <v>6</v>
          </cell>
          <cell r="L38">
            <v>6</v>
          </cell>
          <cell r="M38">
            <v>33.333333333333336</v>
          </cell>
          <cell r="N38">
            <v>16.666666666666668</v>
          </cell>
          <cell r="O38"/>
          <cell r="P38"/>
          <cell r="Q38"/>
          <cell r="R38"/>
          <cell r="S38"/>
          <cell r="T38">
            <v>14</v>
          </cell>
          <cell r="U38">
            <v>2</v>
          </cell>
          <cell r="V38">
            <v>0</v>
          </cell>
          <cell r="W38">
            <v>2</v>
          </cell>
          <cell r="X38">
            <v>0</v>
          </cell>
          <cell r="Y38">
            <v>28</v>
          </cell>
        </row>
        <row r="39">
          <cell r="A39">
            <v>25</v>
          </cell>
          <cell r="B39" t="str">
            <v>Concepte fundamentale ale limbajelor de programare</v>
          </cell>
          <cell r="C39" t="str">
            <v>AC</v>
          </cell>
          <cell r="D39" t="str">
            <v>L</v>
          </cell>
          <cell r="E39" t="str">
            <v>II</v>
          </cell>
          <cell r="F39"/>
          <cell r="G39" t="str">
            <v>C</v>
          </cell>
          <cell r="H39" t="str">
            <v>C</v>
          </cell>
          <cell r="I39">
            <v>102</v>
          </cell>
          <cell r="J39">
            <v>3</v>
          </cell>
          <cell r="K39">
            <v>6</v>
          </cell>
          <cell r="L39">
            <v>6</v>
          </cell>
          <cell r="M39">
            <v>34</v>
          </cell>
          <cell r="N39">
            <v>17</v>
          </cell>
          <cell r="O39"/>
          <cell r="P39"/>
          <cell r="Q39"/>
          <cell r="R39"/>
          <cell r="S39"/>
          <cell r="T39">
            <v>14</v>
          </cell>
          <cell r="U39">
            <v>2</v>
          </cell>
          <cell r="V39">
            <v>0</v>
          </cell>
          <cell r="W39">
            <v>2</v>
          </cell>
          <cell r="X39">
            <v>0</v>
          </cell>
          <cell r="Y39">
            <v>28</v>
          </cell>
        </row>
        <row r="40">
          <cell r="A40">
            <v>26</v>
          </cell>
          <cell r="B40" t="str">
            <v>Data structures and algorithms</v>
          </cell>
          <cell r="C40" t="str">
            <v>AC</v>
          </cell>
          <cell r="D40" t="str">
            <v>L</v>
          </cell>
          <cell r="E40" t="str">
            <v>II</v>
          </cell>
          <cell r="F40"/>
          <cell r="G40" t="str">
            <v>C-en</v>
          </cell>
          <cell r="H40" t="str">
            <v>C-en</v>
          </cell>
          <cell r="I40">
            <v>99</v>
          </cell>
          <cell r="J40">
            <v>3</v>
          </cell>
          <cell r="K40">
            <v>5</v>
          </cell>
          <cell r="L40">
            <v>5</v>
          </cell>
          <cell r="M40">
            <v>33</v>
          </cell>
          <cell r="N40">
            <v>19.8</v>
          </cell>
          <cell r="O40">
            <v>14</v>
          </cell>
          <cell r="P40">
            <v>2</v>
          </cell>
          <cell r="Q40">
            <v>0</v>
          </cell>
          <cell r="R40">
            <v>2</v>
          </cell>
          <cell r="S40">
            <v>0</v>
          </cell>
          <cell r="T40"/>
          <cell r="U40"/>
          <cell r="V40"/>
          <cell r="W40"/>
          <cell r="X40"/>
          <cell r="Y40">
            <v>28</v>
          </cell>
        </row>
        <row r="41">
          <cell r="A41">
            <v>27</v>
          </cell>
          <cell r="B41" t="str">
            <v>Object-oriented programming</v>
          </cell>
          <cell r="C41" t="str">
            <v>AC</v>
          </cell>
          <cell r="D41" t="str">
            <v>L</v>
          </cell>
          <cell r="E41" t="str">
            <v>II</v>
          </cell>
          <cell r="F41"/>
          <cell r="G41" t="str">
            <v>C-en</v>
          </cell>
          <cell r="H41" t="str">
            <v>C-en</v>
          </cell>
          <cell r="I41">
            <v>99</v>
          </cell>
          <cell r="J41">
            <v>3</v>
          </cell>
          <cell r="K41">
            <v>5</v>
          </cell>
          <cell r="L41">
            <v>5</v>
          </cell>
          <cell r="M41">
            <v>33</v>
          </cell>
          <cell r="N41">
            <v>19.8</v>
          </cell>
          <cell r="O41">
            <v>14</v>
          </cell>
          <cell r="P41">
            <v>3</v>
          </cell>
          <cell r="Q41">
            <v>0</v>
          </cell>
          <cell r="R41">
            <v>2</v>
          </cell>
          <cell r="S41">
            <v>0</v>
          </cell>
          <cell r="T41"/>
          <cell r="U41"/>
          <cell r="V41"/>
          <cell r="W41"/>
          <cell r="X41"/>
          <cell r="Y41">
            <v>42</v>
          </cell>
        </row>
        <row r="42">
          <cell r="A42">
            <v>28</v>
          </cell>
          <cell r="B42" t="str">
            <v>Computer architecture</v>
          </cell>
          <cell r="C42" t="str">
            <v>AC</v>
          </cell>
          <cell r="D42" t="str">
            <v>L</v>
          </cell>
          <cell r="E42" t="str">
            <v>II</v>
          </cell>
          <cell r="F42"/>
          <cell r="G42" t="str">
            <v>C-en</v>
          </cell>
          <cell r="H42" t="str">
            <v>C-en</v>
          </cell>
          <cell r="I42">
            <v>99</v>
          </cell>
          <cell r="J42">
            <v>3</v>
          </cell>
          <cell r="K42">
            <v>5</v>
          </cell>
          <cell r="L42">
            <v>5</v>
          </cell>
          <cell r="M42">
            <v>33</v>
          </cell>
          <cell r="N42">
            <v>19.8</v>
          </cell>
          <cell r="O42">
            <v>14</v>
          </cell>
          <cell r="P42">
            <v>3</v>
          </cell>
          <cell r="Q42">
            <v>0</v>
          </cell>
          <cell r="R42">
            <v>2</v>
          </cell>
          <cell r="S42">
            <v>0</v>
          </cell>
          <cell r="T42"/>
          <cell r="U42"/>
          <cell r="V42"/>
          <cell r="W42"/>
          <cell r="X42"/>
          <cell r="Y42">
            <v>42</v>
          </cell>
        </row>
        <row r="43">
          <cell r="A43">
            <v>29</v>
          </cell>
          <cell r="B43" t="str">
            <v>Digital circuits and signals</v>
          </cell>
          <cell r="C43" t="str">
            <v>AC</v>
          </cell>
          <cell r="D43" t="str">
            <v>L</v>
          </cell>
          <cell r="E43" t="str">
            <v>II</v>
          </cell>
          <cell r="F43"/>
          <cell r="G43" t="str">
            <v>C-en</v>
          </cell>
          <cell r="H43" t="str">
            <v>C-en</v>
          </cell>
          <cell r="I43">
            <v>99</v>
          </cell>
          <cell r="J43">
            <v>3</v>
          </cell>
          <cell r="K43">
            <v>5</v>
          </cell>
          <cell r="L43">
            <v>5</v>
          </cell>
          <cell r="M43">
            <v>33</v>
          </cell>
          <cell r="N43">
            <v>19.8</v>
          </cell>
          <cell r="O43">
            <v>14</v>
          </cell>
          <cell r="P43">
            <v>2</v>
          </cell>
          <cell r="Q43">
            <v>0</v>
          </cell>
          <cell r="R43">
            <v>2</v>
          </cell>
          <cell r="S43">
            <v>0</v>
          </cell>
          <cell r="T43"/>
          <cell r="U43"/>
          <cell r="V43"/>
          <cell r="W43"/>
          <cell r="X43"/>
          <cell r="Y43">
            <v>28</v>
          </cell>
        </row>
        <row r="44">
          <cell r="A44">
            <v>30</v>
          </cell>
          <cell r="B44" t="str">
            <v>Communication</v>
          </cell>
          <cell r="C44" t="str">
            <v>AC</v>
          </cell>
          <cell r="D44" t="str">
            <v>L</v>
          </cell>
          <cell r="E44" t="str">
            <v>II</v>
          </cell>
          <cell r="F44"/>
          <cell r="G44" t="str">
            <v>C-en</v>
          </cell>
          <cell r="H44" t="str">
            <v>C-en</v>
          </cell>
          <cell r="I44">
            <v>99</v>
          </cell>
          <cell r="J44">
            <v>3</v>
          </cell>
          <cell r="K44">
            <v>5</v>
          </cell>
          <cell r="L44">
            <v>5</v>
          </cell>
          <cell r="M44">
            <v>33</v>
          </cell>
          <cell r="N44">
            <v>19.8</v>
          </cell>
          <cell r="O44">
            <v>14</v>
          </cell>
          <cell r="P44">
            <v>2</v>
          </cell>
          <cell r="Q44">
            <v>1</v>
          </cell>
          <cell r="R44">
            <v>0</v>
          </cell>
          <cell r="S44">
            <v>0</v>
          </cell>
          <cell r="T44"/>
          <cell r="U44"/>
          <cell r="V44"/>
          <cell r="W44"/>
          <cell r="X44"/>
          <cell r="Y44">
            <v>28</v>
          </cell>
        </row>
        <row r="45">
          <cell r="A45">
            <v>31</v>
          </cell>
          <cell r="B45" t="str">
            <v>Algorithms design and analysis</v>
          </cell>
          <cell r="C45" t="str">
            <v>AC</v>
          </cell>
          <cell r="D45" t="str">
            <v>L</v>
          </cell>
          <cell r="E45" t="str">
            <v>II</v>
          </cell>
          <cell r="F45"/>
          <cell r="G45" t="str">
            <v>C-en</v>
          </cell>
          <cell r="H45" t="str">
            <v>C-en</v>
          </cell>
          <cell r="I45">
            <v>99</v>
          </cell>
          <cell r="J45">
            <v>3</v>
          </cell>
          <cell r="K45">
            <v>5</v>
          </cell>
          <cell r="L45">
            <v>5</v>
          </cell>
          <cell r="M45">
            <v>33</v>
          </cell>
          <cell r="N45">
            <v>19.8</v>
          </cell>
          <cell r="O45"/>
          <cell r="P45"/>
          <cell r="Q45"/>
          <cell r="R45"/>
          <cell r="S45"/>
          <cell r="T45">
            <v>14</v>
          </cell>
          <cell r="U45">
            <v>3</v>
          </cell>
          <cell r="V45">
            <v>0</v>
          </cell>
          <cell r="W45">
            <v>2</v>
          </cell>
          <cell r="X45">
            <v>0</v>
          </cell>
          <cell r="Y45">
            <v>42</v>
          </cell>
        </row>
        <row r="46">
          <cell r="A46">
            <v>32</v>
          </cell>
          <cell r="B46" t="str">
            <v>Software engineering fundamentals</v>
          </cell>
          <cell r="C46" t="str">
            <v>AC</v>
          </cell>
          <cell r="D46" t="str">
            <v>L</v>
          </cell>
          <cell r="E46" t="str">
            <v>II</v>
          </cell>
          <cell r="F46"/>
          <cell r="G46" t="str">
            <v>C-en</v>
          </cell>
          <cell r="H46" t="str">
            <v>C-en</v>
          </cell>
          <cell r="I46">
            <v>99</v>
          </cell>
          <cell r="J46">
            <v>3</v>
          </cell>
          <cell r="K46">
            <v>5</v>
          </cell>
          <cell r="L46">
            <v>5</v>
          </cell>
          <cell r="M46">
            <v>33</v>
          </cell>
          <cell r="N46">
            <v>19.8</v>
          </cell>
          <cell r="O46"/>
          <cell r="P46"/>
          <cell r="Q46"/>
          <cell r="R46"/>
          <cell r="S46"/>
          <cell r="T46">
            <v>14</v>
          </cell>
          <cell r="U46">
            <v>2</v>
          </cell>
          <cell r="V46">
            <v>0</v>
          </cell>
          <cell r="W46">
            <v>2</v>
          </cell>
          <cell r="X46">
            <v>0</v>
          </cell>
          <cell r="Y46">
            <v>28</v>
          </cell>
        </row>
        <row r="47">
          <cell r="A47">
            <v>33</v>
          </cell>
          <cell r="B47" t="str">
            <v>Computer organization</v>
          </cell>
          <cell r="C47" t="str">
            <v>AC</v>
          </cell>
          <cell r="D47" t="str">
            <v>L</v>
          </cell>
          <cell r="E47" t="str">
            <v>II</v>
          </cell>
          <cell r="F47"/>
          <cell r="G47" t="str">
            <v>C-en</v>
          </cell>
          <cell r="H47" t="str">
            <v>C-en</v>
          </cell>
          <cell r="I47">
            <v>99</v>
          </cell>
          <cell r="J47">
            <v>3</v>
          </cell>
          <cell r="K47">
            <v>5</v>
          </cell>
          <cell r="L47">
            <v>5</v>
          </cell>
          <cell r="M47">
            <v>33</v>
          </cell>
          <cell r="N47">
            <v>19.8</v>
          </cell>
          <cell r="O47"/>
          <cell r="P47"/>
          <cell r="Q47"/>
          <cell r="R47"/>
          <cell r="S47"/>
          <cell r="T47">
            <v>14</v>
          </cell>
          <cell r="U47">
            <v>2</v>
          </cell>
          <cell r="V47">
            <v>0</v>
          </cell>
          <cell r="W47">
            <v>2</v>
          </cell>
          <cell r="X47">
            <v>1</v>
          </cell>
          <cell r="Y47">
            <v>28</v>
          </cell>
        </row>
        <row r="48">
          <cell r="A48">
            <v>34</v>
          </cell>
          <cell r="B48" t="str">
            <v>Operating systems</v>
          </cell>
          <cell r="C48" t="str">
            <v>AC</v>
          </cell>
          <cell r="D48" t="str">
            <v>L</v>
          </cell>
          <cell r="E48" t="str">
            <v>II</v>
          </cell>
          <cell r="F48"/>
          <cell r="G48" t="str">
            <v>C-en</v>
          </cell>
          <cell r="H48" t="str">
            <v>C-en</v>
          </cell>
          <cell r="I48">
            <v>99</v>
          </cell>
          <cell r="J48">
            <v>3</v>
          </cell>
          <cell r="K48">
            <v>5</v>
          </cell>
          <cell r="L48">
            <v>5</v>
          </cell>
          <cell r="M48">
            <v>33</v>
          </cell>
          <cell r="N48">
            <v>19.8</v>
          </cell>
          <cell r="O48"/>
          <cell r="P48"/>
          <cell r="Q48"/>
          <cell r="R48"/>
          <cell r="S48"/>
          <cell r="T48">
            <v>14</v>
          </cell>
          <cell r="U48">
            <v>2</v>
          </cell>
          <cell r="V48">
            <v>0</v>
          </cell>
          <cell r="W48">
            <v>2</v>
          </cell>
          <cell r="X48">
            <v>0</v>
          </cell>
          <cell r="Y48">
            <v>28</v>
          </cell>
        </row>
        <row r="49">
          <cell r="A49">
            <v>35</v>
          </cell>
          <cell r="B49" t="str">
            <v>Computer networks</v>
          </cell>
          <cell r="C49" t="str">
            <v>AC</v>
          </cell>
          <cell r="D49" t="str">
            <v>L</v>
          </cell>
          <cell r="E49" t="str">
            <v>II</v>
          </cell>
          <cell r="F49"/>
          <cell r="G49" t="str">
            <v>C-en</v>
          </cell>
          <cell r="H49" t="str">
            <v>C-en</v>
          </cell>
          <cell r="I49">
            <v>99</v>
          </cell>
          <cell r="J49">
            <v>3</v>
          </cell>
          <cell r="K49">
            <v>5</v>
          </cell>
          <cell r="L49">
            <v>5</v>
          </cell>
          <cell r="M49">
            <v>33</v>
          </cell>
          <cell r="N49">
            <v>19.8</v>
          </cell>
          <cell r="O49"/>
          <cell r="P49"/>
          <cell r="Q49"/>
          <cell r="R49"/>
          <cell r="S49"/>
          <cell r="T49">
            <v>14</v>
          </cell>
          <cell r="U49">
            <v>3</v>
          </cell>
          <cell r="V49">
            <v>0</v>
          </cell>
          <cell r="W49">
            <v>2</v>
          </cell>
          <cell r="X49">
            <v>0</v>
          </cell>
          <cell r="Y49">
            <v>42</v>
          </cell>
        </row>
        <row r="50">
          <cell r="A50">
            <v>36</v>
          </cell>
          <cell r="B50" t="str">
            <v>Retele de calculatoare</v>
          </cell>
          <cell r="C50" t="str">
            <v>AC</v>
          </cell>
          <cell r="D50" t="str">
            <v>L</v>
          </cell>
          <cell r="E50" t="str">
            <v>III</v>
          </cell>
          <cell r="F50"/>
          <cell r="G50" t="str">
            <v>C</v>
          </cell>
          <cell r="H50" t="str">
            <v>C</v>
          </cell>
          <cell r="I50">
            <v>186</v>
          </cell>
          <cell r="J50">
            <v>6</v>
          </cell>
          <cell r="K50">
            <v>12</v>
          </cell>
          <cell r="L50">
            <v>12</v>
          </cell>
          <cell r="M50">
            <v>31</v>
          </cell>
          <cell r="N50">
            <v>15.5</v>
          </cell>
          <cell r="O50">
            <v>14</v>
          </cell>
          <cell r="P50">
            <v>2</v>
          </cell>
          <cell r="Q50">
            <v>0</v>
          </cell>
          <cell r="R50">
            <v>2</v>
          </cell>
          <cell r="S50">
            <v>0</v>
          </cell>
          <cell r="T50"/>
          <cell r="U50"/>
          <cell r="V50"/>
          <cell r="W50"/>
          <cell r="X50"/>
          <cell r="Y50">
            <v>28</v>
          </cell>
        </row>
        <row r="51">
          <cell r="A51">
            <v>37</v>
          </cell>
          <cell r="B51" t="str">
            <v>Fundamente de ingineria calculatoarelor</v>
          </cell>
          <cell r="C51" t="str">
            <v>AC</v>
          </cell>
          <cell r="D51" t="str">
            <v>L</v>
          </cell>
          <cell r="E51" t="str">
            <v>III</v>
          </cell>
          <cell r="F51"/>
          <cell r="G51" t="str">
            <v>C</v>
          </cell>
          <cell r="H51" t="str">
            <v>C</v>
          </cell>
          <cell r="I51">
            <v>186</v>
          </cell>
          <cell r="J51">
            <v>6</v>
          </cell>
          <cell r="K51">
            <v>12</v>
          </cell>
          <cell r="L51">
            <v>12</v>
          </cell>
          <cell r="M51">
            <v>31</v>
          </cell>
          <cell r="N51">
            <v>15.5</v>
          </cell>
          <cell r="O51">
            <v>14</v>
          </cell>
          <cell r="P51">
            <v>2</v>
          </cell>
          <cell r="Q51">
            <v>0</v>
          </cell>
          <cell r="R51">
            <v>1</v>
          </cell>
          <cell r="S51">
            <v>1</v>
          </cell>
          <cell r="T51"/>
          <cell r="U51"/>
          <cell r="V51"/>
          <cell r="W51"/>
          <cell r="X51"/>
          <cell r="Y51">
            <v>28</v>
          </cell>
        </row>
        <row r="52">
          <cell r="A52">
            <v>38</v>
          </cell>
          <cell r="B52" t="str">
            <v>Sisteme de operare</v>
          </cell>
          <cell r="C52" t="str">
            <v>AC</v>
          </cell>
          <cell r="D52" t="str">
            <v>L</v>
          </cell>
          <cell r="E52" t="str">
            <v>III</v>
          </cell>
          <cell r="F52"/>
          <cell r="G52" t="str">
            <v>C</v>
          </cell>
          <cell r="H52" t="str">
            <v>C</v>
          </cell>
          <cell r="I52">
            <v>186</v>
          </cell>
          <cell r="J52">
            <v>6</v>
          </cell>
          <cell r="K52">
            <v>12</v>
          </cell>
          <cell r="L52">
            <v>12</v>
          </cell>
          <cell r="M52">
            <v>31</v>
          </cell>
          <cell r="N52">
            <v>15.5</v>
          </cell>
          <cell r="O52">
            <v>14</v>
          </cell>
          <cell r="P52">
            <v>2</v>
          </cell>
          <cell r="Q52">
            <v>0</v>
          </cell>
          <cell r="R52">
            <v>2</v>
          </cell>
          <cell r="S52">
            <v>0</v>
          </cell>
          <cell r="T52"/>
          <cell r="U52"/>
          <cell r="V52"/>
          <cell r="W52"/>
          <cell r="X52"/>
          <cell r="Y52">
            <v>28</v>
          </cell>
        </row>
        <row r="53">
          <cell r="A53">
            <v>39</v>
          </cell>
          <cell r="B53" t="str">
            <v>Proiectarea microsistemelor digitale</v>
          </cell>
          <cell r="C53" t="str">
            <v>AC</v>
          </cell>
          <cell r="D53" t="str">
            <v>L</v>
          </cell>
          <cell r="E53" t="str">
            <v>III</v>
          </cell>
          <cell r="F53"/>
          <cell r="G53" t="str">
            <v>C</v>
          </cell>
          <cell r="H53" t="str">
            <v>C</v>
          </cell>
          <cell r="I53">
            <v>186</v>
          </cell>
          <cell r="J53">
            <v>6</v>
          </cell>
          <cell r="K53">
            <v>12</v>
          </cell>
          <cell r="L53">
            <v>12</v>
          </cell>
          <cell r="M53">
            <v>31</v>
          </cell>
          <cell r="N53">
            <v>15.5</v>
          </cell>
          <cell r="O53">
            <v>14</v>
          </cell>
          <cell r="P53">
            <v>2</v>
          </cell>
          <cell r="Q53">
            <v>0</v>
          </cell>
          <cell r="R53">
            <v>1</v>
          </cell>
          <cell r="S53">
            <v>1</v>
          </cell>
          <cell r="T53"/>
          <cell r="U53"/>
          <cell r="V53"/>
          <cell r="W53"/>
          <cell r="X53"/>
          <cell r="Y53">
            <v>28</v>
          </cell>
        </row>
        <row r="54">
          <cell r="A54">
            <v>40</v>
          </cell>
          <cell r="B54" t="str">
            <v>Circuite integrate pe scara larga</v>
          </cell>
          <cell r="C54" t="str">
            <v>AC</v>
          </cell>
          <cell r="D54" t="str">
            <v>L</v>
          </cell>
          <cell r="E54" t="str">
            <v>III</v>
          </cell>
          <cell r="F54"/>
          <cell r="G54" t="str">
            <v>C</v>
          </cell>
          <cell r="H54" t="str">
            <v>C</v>
          </cell>
          <cell r="I54">
            <v>75</v>
          </cell>
          <cell r="J54">
            <v>2</v>
          </cell>
          <cell r="K54">
            <v>5</v>
          </cell>
          <cell r="L54">
            <v>5</v>
          </cell>
          <cell r="M54">
            <v>37.5</v>
          </cell>
          <cell r="N54">
            <v>15</v>
          </cell>
          <cell r="O54">
            <v>14</v>
          </cell>
          <cell r="P54">
            <v>2</v>
          </cell>
          <cell r="Q54">
            <v>0</v>
          </cell>
          <cell r="R54">
            <v>2</v>
          </cell>
          <cell r="S54">
            <v>0</v>
          </cell>
          <cell r="T54"/>
          <cell r="U54"/>
          <cell r="V54"/>
          <cell r="W54"/>
          <cell r="X54"/>
          <cell r="Y54">
            <v>28</v>
          </cell>
        </row>
        <row r="55">
          <cell r="A55">
            <v>41</v>
          </cell>
          <cell r="B55" t="str">
            <v>Proiectarea detaliata a sistemelor software</v>
          </cell>
          <cell r="C55" t="str">
            <v>AC</v>
          </cell>
          <cell r="D55" t="str">
            <v>L</v>
          </cell>
          <cell r="E55" t="str">
            <v>III</v>
          </cell>
          <cell r="F55"/>
          <cell r="G55" t="str">
            <v>C</v>
          </cell>
          <cell r="H55" t="str">
            <v>C</v>
          </cell>
          <cell r="I55">
            <v>76</v>
          </cell>
          <cell r="J55">
            <v>2</v>
          </cell>
          <cell r="K55">
            <v>5</v>
          </cell>
          <cell r="L55">
            <v>5</v>
          </cell>
          <cell r="M55">
            <v>38</v>
          </cell>
          <cell r="N55">
            <v>15.2</v>
          </cell>
          <cell r="O55">
            <v>14</v>
          </cell>
          <cell r="P55">
            <v>2</v>
          </cell>
          <cell r="Q55">
            <v>0</v>
          </cell>
          <cell r="R55">
            <v>2</v>
          </cell>
          <cell r="S55">
            <v>0</v>
          </cell>
          <cell r="T55"/>
          <cell r="U55"/>
          <cell r="V55"/>
          <cell r="W55"/>
          <cell r="X55"/>
          <cell r="Y55">
            <v>28</v>
          </cell>
        </row>
        <row r="56">
          <cell r="A56">
            <v>42</v>
          </cell>
          <cell r="B56" t="str">
            <v>Calitate in tehnologia informatiei</v>
          </cell>
          <cell r="C56" t="str">
            <v>AC</v>
          </cell>
          <cell r="D56" t="str">
            <v>L</v>
          </cell>
          <cell r="E56" t="str">
            <v>III</v>
          </cell>
          <cell r="F56"/>
          <cell r="G56" t="str">
            <v>C</v>
          </cell>
          <cell r="H56" t="str">
            <v>C</v>
          </cell>
          <cell r="I56">
            <v>62</v>
          </cell>
          <cell r="J56">
            <v>2</v>
          </cell>
          <cell r="K56">
            <v>4</v>
          </cell>
          <cell r="L56">
            <v>4</v>
          </cell>
          <cell r="M56">
            <v>31</v>
          </cell>
          <cell r="N56">
            <v>15.5</v>
          </cell>
          <cell r="O56">
            <v>14</v>
          </cell>
          <cell r="P56">
            <v>2</v>
          </cell>
          <cell r="Q56">
            <v>0</v>
          </cell>
          <cell r="R56">
            <v>2</v>
          </cell>
          <cell r="S56">
            <v>0</v>
          </cell>
          <cell r="T56"/>
          <cell r="U56"/>
          <cell r="V56"/>
          <cell r="W56"/>
          <cell r="X56"/>
          <cell r="Y56">
            <v>28</v>
          </cell>
        </row>
        <row r="57">
          <cell r="A57">
            <v>43</v>
          </cell>
          <cell r="B57" t="str">
            <v>Programarea in limbaj de asamblare</v>
          </cell>
          <cell r="C57" t="str">
            <v>AC</v>
          </cell>
          <cell r="D57" t="str">
            <v>L</v>
          </cell>
          <cell r="E57" t="str">
            <v>III</v>
          </cell>
          <cell r="F57"/>
          <cell r="G57" t="str">
            <v>C</v>
          </cell>
          <cell r="H57" t="str">
            <v>C</v>
          </cell>
          <cell r="I57">
            <v>78</v>
          </cell>
          <cell r="J57">
            <v>3</v>
          </cell>
          <cell r="K57">
            <v>5</v>
          </cell>
          <cell r="L57">
            <v>5</v>
          </cell>
          <cell r="M57">
            <v>26</v>
          </cell>
          <cell r="N57">
            <v>15.6</v>
          </cell>
          <cell r="O57">
            <v>14</v>
          </cell>
          <cell r="P57">
            <v>2</v>
          </cell>
          <cell r="Q57">
            <v>0</v>
          </cell>
          <cell r="R57">
            <v>2</v>
          </cell>
          <cell r="S57">
            <v>0</v>
          </cell>
          <cell r="T57"/>
          <cell r="U57"/>
          <cell r="V57"/>
          <cell r="W57"/>
          <cell r="X57"/>
          <cell r="Y57">
            <v>28</v>
          </cell>
        </row>
        <row r="58">
          <cell r="A58">
            <v>44</v>
          </cell>
          <cell r="B58" t="str">
            <v>Programarea Web</v>
          </cell>
          <cell r="C58" t="str">
            <v>AC</v>
          </cell>
          <cell r="D58" t="str">
            <v>L</v>
          </cell>
          <cell r="E58" t="str">
            <v>III</v>
          </cell>
          <cell r="F58"/>
          <cell r="G58" t="str">
            <v>C</v>
          </cell>
          <cell r="H58" t="str">
            <v>C</v>
          </cell>
          <cell r="I58">
            <v>79</v>
          </cell>
          <cell r="J58">
            <v>3</v>
          </cell>
          <cell r="K58">
            <v>5</v>
          </cell>
          <cell r="L58">
            <v>5</v>
          </cell>
          <cell r="M58">
            <v>26.333333333333332</v>
          </cell>
          <cell r="N58">
            <v>15.8</v>
          </cell>
          <cell r="O58">
            <v>14</v>
          </cell>
          <cell r="P58">
            <v>2</v>
          </cell>
          <cell r="Q58">
            <v>0</v>
          </cell>
          <cell r="R58">
            <v>2</v>
          </cell>
          <cell r="S58">
            <v>0</v>
          </cell>
          <cell r="T58"/>
          <cell r="U58"/>
          <cell r="V58"/>
          <cell r="W58"/>
          <cell r="X58"/>
          <cell r="Y58">
            <v>28</v>
          </cell>
        </row>
        <row r="59">
          <cell r="A59">
            <v>45</v>
          </cell>
          <cell r="B59" t="str">
            <v>Bazele inteligentei artificiale</v>
          </cell>
          <cell r="C59" t="str">
            <v>AC</v>
          </cell>
          <cell r="D59" t="str">
            <v>L</v>
          </cell>
          <cell r="E59" t="str">
            <v>III</v>
          </cell>
          <cell r="F59"/>
          <cell r="G59" t="str">
            <v>C</v>
          </cell>
          <cell r="H59" t="str">
            <v>C</v>
          </cell>
          <cell r="I59">
            <v>186</v>
          </cell>
          <cell r="J59">
            <v>6</v>
          </cell>
          <cell r="K59">
            <v>12</v>
          </cell>
          <cell r="L59">
            <v>12</v>
          </cell>
          <cell r="M59">
            <v>31</v>
          </cell>
          <cell r="N59">
            <v>15.5</v>
          </cell>
          <cell r="O59"/>
          <cell r="P59"/>
          <cell r="Q59"/>
          <cell r="R59"/>
          <cell r="S59"/>
          <cell r="T59">
            <v>14</v>
          </cell>
          <cell r="U59">
            <v>2</v>
          </cell>
          <cell r="V59">
            <v>0</v>
          </cell>
          <cell r="W59">
            <v>2</v>
          </cell>
          <cell r="X59">
            <v>0</v>
          </cell>
          <cell r="Y59">
            <v>28</v>
          </cell>
        </row>
        <row r="60">
          <cell r="A60">
            <v>46</v>
          </cell>
          <cell r="B60" t="str">
            <v>Sisteme incorporate</v>
          </cell>
          <cell r="C60" t="str">
            <v>AC</v>
          </cell>
          <cell r="D60" t="str">
            <v>L</v>
          </cell>
          <cell r="E60" t="str">
            <v>III</v>
          </cell>
          <cell r="F60"/>
          <cell r="G60" t="str">
            <v>C</v>
          </cell>
          <cell r="H60" t="str">
            <v>C</v>
          </cell>
          <cell r="I60">
            <v>186</v>
          </cell>
          <cell r="J60">
            <v>6</v>
          </cell>
          <cell r="K60">
            <v>12</v>
          </cell>
          <cell r="L60">
            <v>12</v>
          </cell>
          <cell r="M60">
            <v>31</v>
          </cell>
          <cell r="N60">
            <v>15.5</v>
          </cell>
          <cell r="O60"/>
          <cell r="P60"/>
          <cell r="Q60"/>
          <cell r="R60"/>
          <cell r="S60"/>
          <cell r="T60">
            <v>14</v>
          </cell>
          <cell r="U60">
            <v>2</v>
          </cell>
          <cell r="V60">
            <v>0</v>
          </cell>
          <cell r="W60">
            <v>1</v>
          </cell>
          <cell r="X60">
            <v>1</v>
          </cell>
          <cell r="Y60">
            <v>28</v>
          </cell>
        </row>
        <row r="61">
          <cell r="A61">
            <v>47</v>
          </cell>
          <cell r="B61" t="str">
            <v>Elemente de grafica (si interfete om-calculator)</v>
          </cell>
          <cell r="C61" t="str">
            <v>AC</v>
          </cell>
          <cell r="D61" t="str">
            <v>L</v>
          </cell>
          <cell r="E61" t="str">
            <v>III</v>
          </cell>
          <cell r="F61"/>
          <cell r="G61" t="str">
            <v>C</v>
          </cell>
          <cell r="H61" t="str">
            <v>C</v>
          </cell>
          <cell r="I61">
            <v>186</v>
          </cell>
          <cell r="J61">
            <v>6</v>
          </cell>
          <cell r="K61">
            <v>12</v>
          </cell>
          <cell r="L61">
            <v>12</v>
          </cell>
          <cell r="M61">
            <v>31</v>
          </cell>
          <cell r="N61">
            <v>15.5</v>
          </cell>
          <cell r="O61"/>
          <cell r="P61"/>
          <cell r="Q61"/>
          <cell r="R61"/>
          <cell r="S61"/>
          <cell r="T61">
            <v>14</v>
          </cell>
          <cell r="U61">
            <v>2</v>
          </cell>
          <cell r="V61">
            <v>0</v>
          </cell>
          <cell r="W61">
            <v>1</v>
          </cell>
          <cell r="X61">
            <v>1</v>
          </cell>
          <cell r="Y61">
            <v>28</v>
          </cell>
        </row>
        <row r="62">
          <cell r="A62">
            <v>48</v>
          </cell>
          <cell r="B62" t="str">
            <v>Prelucrarea numerica a semnalelor</v>
          </cell>
          <cell r="C62" t="str">
            <v>AC</v>
          </cell>
          <cell r="D62" t="str">
            <v>L</v>
          </cell>
          <cell r="E62" t="str">
            <v>III</v>
          </cell>
          <cell r="F62"/>
          <cell r="G62" t="str">
            <v>C</v>
          </cell>
          <cell r="H62" t="str">
            <v>C</v>
          </cell>
          <cell r="I62">
            <v>92</v>
          </cell>
          <cell r="J62">
            <v>3</v>
          </cell>
          <cell r="K62">
            <v>6</v>
          </cell>
          <cell r="L62">
            <v>6</v>
          </cell>
          <cell r="M62">
            <v>30.666666666666668</v>
          </cell>
          <cell r="N62">
            <v>15.333333333333334</v>
          </cell>
          <cell r="O62"/>
          <cell r="P62"/>
          <cell r="Q62"/>
          <cell r="R62"/>
          <cell r="S62"/>
          <cell r="T62">
            <v>14</v>
          </cell>
          <cell r="U62">
            <v>2</v>
          </cell>
          <cell r="V62">
            <v>0</v>
          </cell>
          <cell r="W62">
            <v>2</v>
          </cell>
          <cell r="X62">
            <v>0</v>
          </cell>
          <cell r="Y62">
            <v>28</v>
          </cell>
        </row>
        <row r="63">
          <cell r="A63">
            <v>49</v>
          </cell>
          <cell r="B63" t="str">
            <v>Limbaje formale si tehnici de compilare</v>
          </cell>
          <cell r="C63" t="str">
            <v>AC</v>
          </cell>
          <cell r="D63" t="str">
            <v>L</v>
          </cell>
          <cell r="E63" t="str">
            <v>III</v>
          </cell>
          <cell r="F63"/>
          <cell r="G63" t="str">
            <v>C</v>
          </cell>
          <cell r="H63" t="str">
            <v>C</v>
          </cell>
          <cell r="I63">
            <v>93</v>
          </cell>
          <cell r="J63">
            <v>3</v>
          </cell>
          <cell r="K63">
            <v>6</v>
          </cell>
          <cell r="L63">
            <v>6</v>
          </cell>
          <cell r="M63">
            <v>31</v>
          </cell>
          <cell r="N63">
            <v>15.5</v>
          </cell>
          <cell r="O63"/>
          <cell r="P63"/>
          <cell r="Q63"/>
          <cell r="R63"/>
          <cell r="S63"/>
          <cell r="T63">
            <v>14</v>
          </cell>
          <cell r="U63">
            <v>2</v>
          </cell>
          <cell r="V63">
            <v>0</v>
          </cell>
          <cell r="W63">
            <v>2</v>
          </cell>
          <cell r="X63">
            <v>0</v>
          </cell>
          <cell r="Y63">
            <v>28</v>
          </cell>
        </row>
        <row r="64">
          <cell r="A64">
            <v>50</v>
          </cell>
          <cell r="B64" t="str">
            <v>Sisteme cu microprocesoare</v>
          </cell>
          <cell r="C64" t="str">
            <v>AC</v>
          </cell>
          <cell r="D64" t="str">
            <v>L</v>
          </cell>
          <cell r="E64" t="str">
            <v>III</v>
          </cell>
          <cell r="F64"/>
          <cell r="G64" t="str">
            <v>C</v>
          </cell>
          <cell r="H64" t="str">
            <v>C</v>
          </cell>
          <cell r="I64">
            <v>60</v>
          </cell>
          <cell r="J64">
            <v>2</v>
          </cell>
          <cell r="K64">
            <v>4</v>
          </cell>
          <cell r="L64">
            <v>4</v>
          </cell>
          <cell r="M64">
            <v>30</v>
          </cell>
          <cell r="N64">
            <v>15</v>
          </cell>
          <cell r="O64"/>
          <cell r="P64"/>
          <cell r="Q64"/>
          <cell r="R64"/>
          <cell r="S64"/>
          <cell r="T64">
            <v>14</v>
          </cell>
          <cell r="U64">
            <v>2</v>
          </cell>
          <cell r="V64">
            <v>0</v>
          </cell>
          <cell r="W64">
            <v>2</v>
          </cell>
          <cell r="X64">
            <v>0</v>
          </cell>
          <cell r="Y64">
            <v>28</v>
          </cell>
        </row>
        <row r="65">
          <cell r="A65">
            <v>51</v>
          </cell>
          <cell r="B65" t="str">
            <v>Ingineria calculatoarelor</v>
          </cell>
          <cell r="C65" t="str">
            <v>AC</v>
          </cell>
          <cell r="D65" t="str">
            <v>L</v>
          </cell>
          <cell r="E65" t="str">
            <v>III</v>
          </cell>
          <cell r="F65"/>
          <cell r="G65" t="str">
            <v>C</v>
          </cell>
          <cell r="H65" t="str">
            <v>C</v>
          </cell>
          <cell r="I65">
            <v>62</v>
          </cell>
          <cell r="J65">
            <v>2</v>
          </cell>
          <cell r="K65">
            <v>4</v>
          </cell>
          <cell r="L65">
            <v>4</v>
          </cell>
          <cell r="M65">
            <v>31</v>
          </cell>
          <cell r="N65">
            <v>15.5</v>
          </cell>
          <cell r="O65"/>
          <cell r="P65"/>
          <cell r="Q65"/>
          <cell r="R65"/>
          <cell r="S65"/>
          <cell r="T65">
            <v>14</v>
          </cell>
          <cell r="U65">
            <v>2</v>
          </cell>
          <cell r="V65">
            <v>0</v>
          </cell>
          <cell r="W65">
            <v>2</v>
          </cell>
          <cell r="X65">
            <v>0</v>
          </cell>
          <cell r="Y65">
            <v>28</v>
          </cell>
        </row>
        <row r="66">
          <cell r="A66">
            <v>52</v>
          </cell>
          <cell r="B66" t="str">
            <v>Complexitate si calculabilitate</v>
          </cell>
          <cell r="C66" t="str">
            <v>AC</v>
          </cell>
          <cell r="D66" t="str">
            <v>L</v>
          </cell>
          <cell r="E66" t="str">
            <v>III</v>
          </cell>
          <cell r="F66"/>
          <cell r="G66" t="str">
            <v>C</v>
          </cell>
          <cell r="H66" t="str">
            <v>C</v>
          </cell>
          <cell r="I66">
            <v>46</v>
          </cell>
          <cell r="J66">
            <v>1</v>
          </cell>
          <cell r="K66">
            <v>3</v>
          </cell>
          <cell r="L66">
            <v>3</v>
          </cell>
          <cell r="M66">
            <v>46</v>
          </cell>
          <cell r="N66">
            <v>15.333333333333334</v>
          </cell>
          <cell r="O66"/>
          <cell r="P66"/>
          <cell r="Q66"/>
          <cell r="R66"/>
          <cell r="S66"/>
          <cell r="T66">
            <v>14</v>
          </cell>
          <cell r="U66">
            <v>2</v>
          </cell>
          <cell r="V66">
            <v>0</v>
          </cell>
          <cell r="W66">
            <v>2</v>
          </cell>
          <cell r="X66">
            <v>0</v>
          </cell>
          <cell r="Y66">
            <v>28</v>
          </cell>
        </row>
        <row r="67">
          <cell r="A67">
            <v>53</v>
          </cell>
          <cell r="B67" t="str">
            <v>Proiectarea si arhitectura sistemelor software complexe</v>
          </cell>
          <cell r="C67" t="str">
            <v>AC</v>
          </cell>
          <cell r="D67" t="str">
            <v>L</v>
          </cell>
          <cell r="E67" t="str">
            <v>III</v>
          </cell>
          <cell r="F67"/>
          <cell r="G67" t="str">
            <v>C</v>
          </cell>
          <cell r="H67" t="str">
            <v>C</v>
          </cell>
          <cell r="I67">
            <v>47</v>
          </cell>
          <cell r="J67">
            <v>1</v>
          </cell>
          <cell r="K67">
            <v>3</v>
          </cell>
          <cell r="L67">
            <v>3</v>
          </cell>
          <cell r="M67">
            <v>47</v>
          </cell>
          <cell r="N67">
            <v>15.666666666666666</v>
          </cell>
          <cell r="O67"/>
          <cell r="P67"/>
          <cell r="Q67"/>
          <cell r="R67"/>
          <cell r="S67"/>
          <cell r="T67">
            <v>14</v>
          </cell>
          <cell r="U67">
            <v>2</v>
          </cell>
          <cell r="V67">
            <v>0</v>
          </cell>
          <cell r="W67">
            <v>2</v>
          </cell>
          <cell r="X67">
            <v>0</v>
          </cell>
          <cell r="Y67">
            <v>28</v>
          </cell>
        </row>
        <row r="68">
          <cell r="A68">
            <v>54</v>
          </cell>
          <cell r="B68" t="str">
            <v>Servicii complexe in retelele de calculatoare</v>
          </cell>
          <cell r="C68" t="str">
            <v>AC</v>
          </cell>
          <cell r="D68" t="str">
            <v>L</v>
          </cell>
          <cell r="E68" t="str">
            <v>III</v>
          </cell>
          <cell r="F68"/>
          <cell r="G68" t="str">
            <v>C</v>
          </cell>
          <cell r="H68" t="str">
            <v>C</v>
          </cell>
          <cell r="I68">
            <v>46</v>
          </cell>
          <cell r="J68">
            <v>1</v>
          </cell>
          <cell r="K68">
            <v>3</v>
          </cell>
          <cell r="L68">
            <v>3</v>
          </cell>
          <cell r="M68">
            <v>46</v>
          </cell>
          <cell r="N68">
            <v>15.333333333333334</v>
          </cell>
          <cell r="O68"/>
          <cell r="P68"/>
          <cell r="Q68"/>
          <cell r="R68"/>
          <cell r="S68"/>
          <cell r="T68">
            <v>14</v>
          </cell>
          <cell r="U68">
            <v>2</v>
          </cell>
          <cell r="V68">
            <v>0</v>
          </cell>
          <cell r="W68">
            <v>2</v>
          </cell>
          <cell r="X68">
            <v>0</v>
          </cell>
          <cell r="Y68">
            <v>28</v>
          </cell>
        </row>
        <row r="69">
          <cell r="A69">
            <v>55</v>
          </cell>
          <cell r="B69" t="str">
            <v>Memorii semiconductoare</v>
          </cell>
          <cell r="C69" t="str">
            <v>AC</v>
          </cell>
          <cell r="D69" t="str">
            <v>L</v>
          </cell>
          <cell r="E69" t="str">
            <v>III</v>
          </cell>
          <cell r="F69"/>
          <cell r="G69" t="str">
            <v>C</v>
          </cell>
          <cell r="H69" t="str">
            <v>C</v>
          </cell>
          <cell r="I69">
            <v>47</v>
          </cell>
          <cell r="J69">
            <v>1</v>
          </cell>
          <cell r="K69">
            <v>3</v>
          </cell>
          <cell r="L69">
            <v>3</v>
          </cell>
          <cell r="M69">
            <v>47</v>
          </cell>
          <cell r="N69">
            <v>15.666666666666666</v>
          </cell>
          <cell r="O69"/>
          <cell r="P69"/>
          <cell r="Q69"/>
          <cell r="R69"/>
          <cell r="S69"/>
          <cell r="T69">
            <v>14</v>
          </cell>
          <cell r="U69">
            <v>2</v>
          </cell>
          <cell r="V69">
            <v>0</v>
          </cell>
          <cell r="W69">
            <v>2</v>
          </cell>
          <cell r="X69">
            <v>0</v>
          </cell>
          <cell r="Y69">
            <v>28</v>
          </cell>
        </row>
        <row r="70">
          <cell r="A70">
            <v>56</v>
          </cell>
          <cell r="B70" t="str">
            <v>Explorarea datelor</v>
          </cell>
          <cell r="C70" t="str">
            <v>AC</v>
          </cell>
          <cell r="D70" t="str">
            <v>L</v>
          </cell>
          <cell r="E70" t="str">
            <v>III</v>
          </cell>
          <cell r="F70"/>
          <cell r="G70" t="str">
            <v>C</v>
          </cell>
          <cell r="H70" t="str">
            <v>C</v>
          </cell>
          <cell r="I70">
            <v>62</v>
          </cell>
          <cell r="J70">
            <v>2</v>
          </cell>
          <cell r="K70">
            <v>4</v>
          </cell>
          <cell r="L70">
            <v>4</v>
          </cell>
          <cell r="M70">
            <v>31</v>
          </cell>
          <cell r="N70">
            <v>15.5</v>
          </cell>
          <cell r="O70"/>
          <cell r="P70"/>
          <cell r="Q70"/>
          <cell r="R70"/>
          <cell r="S70"/>
          <cell r="T70">
            <v>14</v>
          </cell>
          <cell r="U70">
            <v>2</v>
          </cell>
          <cell r="V70">
            <v>0</v>
          </cell>
          <cell r="W70">
            <v>2</v>
          </cell>
          <cell r="X70">
            <v>0</v>
          </cell>
          <cell r="Y70">
            <v>28</v>
          </cell>
        </row>
        <row r="71">
          <cell r="A71">
            <v>57</v>
          </cell>
          <cell r="B71" t="str">
            <v>Artificial Intelligence Fundamentals</v>
          </cell>
          <cell r="C71" t="str">
            <v>AC</v>
          </cell>
          <cell r="D71" t="str">
            <v>L</v>
          </cell>
          <cell r="E71" t="str">
            <v>III</v>
          </cell>
          <cell r="F71"/>
          <cell r="G71" t="str">
            <v>C-en</v>
          </cell>
          <cell r="H71" t="str">
            <v>C-en</v>
          </cell>
          <cell r="I71">
            <v>83</v>
          </cell>
          <cell r="J71">
            <v>3</v>
          </cell>
          <cell r="K71">
            <v>5</v>
          </cell>
          <cell r="L71">
            <v>5</v>
          </cell>
          <cell r="M71">
            <v>27.666666666666668</v>
          </cell>
          <cell r="N71">
            <v>16.600000000000001</v>
          </cell>
          <cell r="O71">
            <v>14</v>
          </cell>
          <cell r="P71">
            <v>3</v>
          </cell>
          <cell r="Q71">
            <v>0</v>
          </cell>
          <cell r="R71">
            <v>1</v>
          </cell>
          <cell r="S71">
            <v>1</v>
          </cell>
          <cell r="T71"/>
          <cell r="U71"/>
          <cell r="V71"/>
          <cell r="W71"/>
          <cell r="X71"/>
          <cell r="Y71">
            <v>42</v>
          </cell>
        </row>
        <row r="72">
          <cell r="A72">
            <v>58</v>
          </cell>
          <cell r="B72" t="str">
            <v>Databases</v>
          </cell>
          <cell r="C72" t="str">
            <v>AC</v>
          </cell>
          <cell r="D72" t="str">
            <v>L</v>
          </cell>
          <cell r="E72" t="str">
            <v>III</v>
          </cell>
          <cell r="F72"/>
          <cell r="G72" t="str">
            <v>C-en</v>
          </cell>
          <cell r="H72" t="str">
            <v>C-en</v>
          </cell>
          <cell r="I72">
            <v>83</v>
          </cell>
          <cell r="J72">
            <v>3</v>
          </cell>
          <cell r="K72">
            <v>5</v>
          </cell>
          <cell r="L72">
            <v>5</v>
          </cell>
          <cell r="M72">
            <v>27.666666666666668</v>
          </cell>
          <cell r="N72">
            <v>16.600000000000001</v>
          </cell>
          <cell r="O72">
            <v>14</v>
          </cell>
          <cell r="P72">
            <v>2</v>
          </cell>
          <cell r="Q72">
            <v>0</v>
          </cell>
          <cell r="R72">
            <v>1</v>
          </cell>
          <cell r="S72">
            <v>1</v>
          </cell>
          <cell r="T72"/>
          <cell r="U72"/>
          <cell r="V72"/>
          <cell r="W72"/>
          <cell r="X72"/>
          <cell r="Y72">
            <v>28</v>
          </cell>
        </row>
        <row r="73">
          <cell r="A73">
            <v>59</v>
          </cell>
          <cell r="B73" t="str">
            <v>Digital Microsystems Design</v>
          </cell>
          <cell r="C73" t="str">
            <v>AC</v>
          </cell>
          <cell r="D73" t="str">
            <v>L</v>
          </cell>
          <cell r="E73" t="str">
            <v>III</v>
          </cell>
          <cell r="F73"/>
          <cell r="G73" t="str">
            <v>C-en</v>
          </cell>
          <cell r="H73" t="str">
            <v>C-en</v>
          </cell>
          <cell r="I73">
            <v>83</v>
          </cell>
          <cell r="J73">
            <v>3</v>
          </cell>
          <cell r="K73">
            <v>5</v>
          </cell>
          <cell r="L73">
            <v>5</v>
          </cell>
          <cell r="M73">
            <v>27.666666666666668</v>
          </cell>
          <cell r="N73">
            <v>16.600000000000001</v>
          </cell>
          <cell r="O73">
            <v>14</v>
          </cell>
          <cell r="P73">
            <v>2</v>
          </cell>
          <cell r="Q73">
            <v>0</v>
          </cell>
          <cell r="R73">
            <v>2</v>
          </cell>
          <cell r="S73">
            <v>1</v>
          </cell>
          <cell r="T73"/>
          <cell r="U73"/>
          <cell r="V73"/>
          <cell r="W73"/>
          <cell r="X73"/>
          <cell r="Y73">
            <v>28</v>
          </cell>
        </row>
        <row r="74">
          <cell r="A74">
            <v>60</v>
          </cell>
          <cell r="B74" t="str">
            <v>Fundamental Concepts of Programming Languages</v>
          </cell>
          <cell r="C74" t="str">
            <v>AC</v>
          </cell>
          <cell r="D74" t="str">
            <v>L</v>
          </cell>
          <cell r="E74" t="str">
            <v>III</v>
          </cell>
          <cell r="F74"/>
          <cell r="G74" t="str">
            <v>C-en</v>
          </cell>
          <cell r="H74" t="str">
            <v>C-en</v>
          </cell>
          <cell r="I74">
            <v>50</v>
          </cell>
          <cell r="J74">
            <v>2</v>
          </cell>
          <cell r="K74">
            <v>3</v>
          </cell>
          <cell r="L74">
            <v>3</v>
          </cell>
          <cell r="M74">
            <v>25</v>
          </cell>
          <cell r="N74">
            <v>16.666666666666668</v>
          </cell>
          <cell r="O74">
            <v>14</v>
          </cell>
          <cell r="P74">
            <v>2</v>
          </cell>
          <cell r="Q74">
            <v>0</v>
          </cell>
          <cell r="R74">
            <v>2</v>
          </cell>
          <cell r="S74">
            <v>0</v>
          </cell>
          <cell r="T74"/>
          <cell r="U74"/>
          <cell r="V74"/>
          <cell r="W74"/>
          <cell r="X74"/>
          <cell r="Y74">
            <v>28</v>
          </cell>
        </row>
        <row r="75">
          <cell r="A75">
            <v>61</v>
          </cell>
          <cell r="B75" t="str">
            <v>Large Scale Integrated Circuits</v>
          </cell>
          <cell r="C75" t="str">
            <v>AC</v>
          </cell>
          <cell r="D75" t="str">
            <v>L</v>
          </cell>
          <cell r="E75" t="str">
            <v>III</v>
          </cell>
          <cell r="F75"/>
          <cell r="G75" t="str">
            <v>C-en</v>
          </cell>
          <cell r="H75" t="str">
            <v>C-en</v>
          </cell>
          <cell r="I75">
            <v>50</v>
          </cell>
          <cell r="J75">
            <v>2</v>
          </cell>
          <cell r="K75">
            <v>3</v>
          </cell>
          <cell r="L75">
            <v>3</v>
          </cell>
          <cell r="M75">
            <v>25</v>
          </cell>
          <cell r="N75">
            <v>16.666666666666668</v>
          </cell>
          <cell r="O75">
            <v>14</v>
          </cell>
          <cell r="P75">
            <v>2</v>
          </cell>
          <cell r="Q75">
            <v>0</v>
          </cell>
          <cell r="R75">
            <v>2</v>
          </cell>
          <cell r="S75">
            <v>0</v>
          </cell>
          <cell r="T75"/>
          <cell r="U75"/>
          <cell r="V75"/>
          <cell r="W75"/>
          <cell r="X75"/>
          <cell r="Y75">
            <v>28</v>
          </cell>
        </row>
        <row r="76">
          <cell r="A76">
            <v>62</v>
          </cell>
          <cell r="B76" t="str">
            <v>Computer Engineering</v>
          </cell>
          <cell r="C76" t="str">
            <v>AC</v>
          </cell>
          <cell r="D76" t="str">
            <v>L</v>
          </cell>
          <cell r="E76" t="str">
            <v>III</v>
          </cell>
          <cell r="F76"/>
          <cell r="G76" t="str">
            <v>C-en</v>
          </cell>
          <cell r="H76" t="str">
            <v>C-en</v>
          </cell>
          <cell r="I76">
            <v>48</v>
          </cell>
          <cell r="J76">
            <v>1</v>
          </cell>
          <cell r="K76">
            <v>3</v>
          </cell>
          <cell r="L76">
            <v>3</v>
          </cell>
          <cell r="M76">
            <v>48</v>
          </cell>
          <cell r="N76">
            <v>16</v>
          </cell>
          <cell r="O76">
            <v>14</v>
          </cell>
          <cell r="P76">
            <v>2</v>
          </cell>
          <cell r="Q76">
            <v>0</v>
          </cell>
          <cell r="R76">
            <v>2</v>
          </cell>
          <cell r="S76">
            <v>0</v>
          </cell>
          <cell r="T76"/>
          <cell r="U76"/>
          <cell r="V76"/>
          <cell r="W76"/>
          <cell r="X76"/>
          <cell r="Y76">
            <v>28</v>
          </cell>
        </row>
        <row r="77">
          <cell r="A77">
            <v>63</v>
          </cell>
          <cell r="B77" t="str">
            <v>Web Application Design</v>
          </cell>
          <cell r="C77" t="str">
            <v>AC</v>
          </cell>
          <cell r="D77" t="str">
            <v>L</v>
          </cell>
          <cell r="E77" t="str">
            <v>III</v>
          </cell>
          <cell r="F77"/>
          <cell r="G77" t="str">
            <v>C-en</v>
          </cell>
          <cell r="H77" t="str">
            <v>C-en</v>
          </cell>
          <cell r="I77">
            <v>34</v>
          </cell>
          <cell r="J77">
            <v>1</v>
          </cell>
          <cell r="K77">
            <v>2</v>
          </cell>
          <cell r="L77">
            <v>2</v>
          </cell>
          <cell r="M77">
            <v>34</v>
          </cell>
          <cell r="N77">
            <v>17</v>
          </cell>
          <cell r="O77">
            <v>14</v>
          </cell>
          <cell r="P77">
            <v>2</v>
          </cell>
          <cell r="Q77">
            <v>0</v>
          </cell>
          <cell r="R77">
            <v>2</v>
          </cell>
          <cell r="S77">
            <v>0</v>
          </cell>
          <cell r="T77"/>
          <cell r="U77"/>
          <cell r="V77"/>
          <cell r="W77"/>
          <cell r="X77"/>
          <cell r="Y77">
            <v>28</v>
          </cell>
        </row>
        <row r="78">
          <cell r="A78">
            <v>64</v>
          </cell>
          <cell r="B78" t="str">
            <v>Computer Security</v>
          </cell>
          <cell r="C78" t="str">
            <v>AC</v>
          </cell>
          <cell r="D78" t="str">
            <v>L</v>
          </cell>
          <cell r="E78" t="str">
            <v>III</v>
          </cell>
          <cell r="F78"/>
          <cell r="G78" t="str">
            <v>C-en</v>
          </cell>
          <cell r="H78" t="str">
            <v>C-en</v>
          </cell>
          <cell r="I78">
            <v>34</v>
          </cell>
          <cell r="J78">
            <v>1</v>
          </cell>
          <cell r="K78">
            <v>2</v>
          </cell>
          <cell r="L78">
            <v>2</v>
          </cell>
          <cell r="M78">
            <v>34</v>
          </cell>
          <cell r="N78">
            <v>17</v>
          </cell>
          <cell r="O78">
            <v>14</v>
          </cell>
          <cell r="P78">
            <v>2</v>
          </cell>
          <cell r="Q78">
            <v>0</v>
          </cell>
          <cell r="R78">
            <v>2</v>
          </cell>
          <cell r="S78">
            <v>0</v>
          </cell>
          <cell r="T78"/>
          <cell r="U78"/>
          <cell r="V78"/>
          <cell r="W78"/>
          <cell r="X78"/>
          <cell r="Y78">
            <v>28</v>
          </cell>
        </row>
        <row r="79">
          <cell r="A79">
            <v>65</v>
          </cell>
          <cell r="B79" t="str">
            <v>Digital signal processing</v>
          </cell>
          <cell r="C79" t="str">
            <v>AC</v>
          </cell>
          <cell r="D79" t="str">
            <v>L</v>
          </cell>
          <cell r="E79" t="str">
            <v>III</v>
          </cell>
          <cell r="F79"/>
          <cell r="G79" t="str">
            <v>C-en</v>
          </cell>
          <cell r="H79" t="str">
            <v>C-en</v>
          </cell>
          <cell r="I79">
            <v>49</v>
          </cell>
          <cell r="J79">
            <v>1</v>
          </cell>
          <cell r="K79">
            <v>3</v>
          </cell>
          <cell r="L79">
            <v>3</v>
          </cell>
          <cell r="M79">
            <v>49</v>
          </cell>
          <cell r="N79">
            <v>16.333333333333332</v>
          </cell>
          <cell r="O79"/>
          <cell r="P79"/>
          <cell r="Q79"/>
          <cell r="R79"/>
          <cell r="S79"/>
          <cell r="T79">
            <v>14</v>
          </cell>
          <cell r="U79">
            <v>2</v>
          </cell>
          <cell r="V79">
            <v>0</v>
          </cell>
          <cell r="W79">
            <v>1</v>
          </cell>
          <cell r="X79">
            <v>1</v>
          </cell>
          <cell r="Y79">
            <v>28</v>
          </cell>
        </row>
        <row r="80">
          <cell r="A80">
            <v>66</v>
          </cell>
          <cell r="B80" t="str">
            <v>Compilation techniques</v>
          </cell>
          <cell r="C80" t="str">
            <v>AC</v>
          </cell>
          <cell r="D80" t="str">
            <v>L</v>
          </cell>
          <cell r="E80" t="str">
            <v>III</v>
          </cell>
          <cell r="F80"/>
          <cell r="G80" t="str">
            <v>C-en</v>
          </cell>
          <cell r="H80" t="str">
            <v>C-en</v>
          </cell>
          <cell r="I80">
            <v>34</v>
          </cell>
          <cell r="J80">
            <v>1</v>
          </cell>
          <cell r="K80">
            <v>2</v>
          </cell>
          <cell r="L80">
            <v>2</v>
          </cell>
          <cell r="M80">
            <v>34</v>
          </cell>
          <cell r="N80">
            <v>17</v>
          </cell>
          <cell r="O80"/>
          <cell r="P80"/>
          <cell r="Q80"/>
          <cell r="R80"/>
          <cell r="S80"/>
          <cell r="T80">
            <v>14</v>
          </cell>
          <cell r="U80">
            <v>2</v>
          </cell>
          <cell r="V80">
            <v>0</v>
          </cell>
          <cell r="W80">
            <v>1</v>
          </cell>
          <cell r="X80">
            <v>1</v>
          </cell>
          <cell r="Y80">
            <v>28</v>
          </cell>
        </row>
        <row r="81">
          <cell r="A81">
            <v>67</v>
          </cell>
          <cell r="B81" t="str">
            <v>Introduction to IoT and Cloud Architectures</v>
          </cell>
          <cell r="C81" t="str">
            <v>AC</v>
          </cell>
          <cell r="D81" t="str">
            <v>L</v>
          </cell>
          <cell r="E81" t="str">
            <v>III</v>
          </cell>
          <cell r="F81"/>
          <cell r="G81" t="str">
            <v>C-en</v>
          </cell>
          <cell r="H81" t="str">
            <v>C-en</v>
          </cell>
          <cell r="I81">
            <v>82</v>
          </cell>
          <cell r="J81">
            <v>3</v>
          </cell>
          <cell r="K81">
            <v>5</v>
          </cell>
          <cell r="L81">
            <v>5</v>
          </cell>
          <cell r="M81">
            <v>27.333333333333332</v>
          </cell>
          <cell r="N81">
            <v>16.399999999999999</v>
          </cell>
          <cell r="O81"/>
          <cell r="P81"/>
          <cell r="Q81"/>
          <cell r="R81"/>
          <cell r="S81"/>
          <cell r="T81">
            <v>14</v>
          </cell>
          <cell r="U81">
            <v>2</v>
          </cell>
          <cell r="V81">
            <v>0</v>
          </cell>
          <cell r="W81">
            <v>1</v>
          </cell>
          <cell r="X81">
            <v>1</v>
          </cell>
          <cell r="Y81">
            <v>28</v>
          </cell>
        </row>
        <row r="82">
          <cell r="A82">
            <v>68</v>
          </cell>
          <cell r="B82" t="str">
            <v>Database design</v>
          </cell>
          <cell r="C82" t="str">
            <v>AC</v>
          </cell>
          <cell r="D82" t="str">
            <v>L</v>
          </cell>
          <cell r="E82" t="str">
            <v>III</v>
          </cell>
          <cell r="F82"/>
          <cell r="G82" t="str">
            <v>C-en</v>
          </cell>
          <cell r="H82" t="str">
            <v>C-en</v>
          </cell>
          <cell r="I82">
            <v>50</v>
          </cell>
          <cell r="J82">
            <v>2</v>
          </cell>
          <cell r="K82">
            <v>3</v>
          </cell>
          <cell r="L82">
            <v>3</v>
          </cell>
          <cell r="M82">
            <v>25</v>
          </cell>
          <cell r="N82">
            <v>16.666666666666668</v>
          </cell>
          <cell r="O82"/>
          <cell r="P82"/>
          <cell r="Q82"/>
          <cell r="R82"/>
          <cell r="S82"/>
          <cell r="T82">
            <v>14</v>
          </cell>
          <cell r="U82">
            <v>2</v>
          </cell>
          <cell r="V82">
            <v>0</v>
          </cell>
          <cell r="W82">
            <v>1</v>
          </cell>
          <cell r="X82">
            <v>1</v>
          </cell>
          <cell r="Y82">
            <v>28</v>
          </cell>
        </row>
        <row r="83">
          <cell r="A83">
            <v>69</v>
          </cell>
          <cell r="B83" t="str">
            <v>Computer graphics</v>
          </cell>
          <cell r="C83" t="str">
            <v>AC</v>
          </cell>
          <cell r="D83" t="str">
            <v>L</v>
          </cell>
          <cell r="E83" t="str">
            <v>III</v>
          </cell>
          <cell r="F83"/>
          <cell r="G83" t="str">
            <v>C-en</v>
          </cell>
          <cell r="H83" t="str">
            <v>C-en</v>
          </cell>
          <cell r="I83">
            <v>35</v>
          </cell>
          <cell r="J83">
            <v>1</v>
          </cell>
          <cell r="K83">
            <v>2</v>
          </cell>
          <cell r="L83">
            <v>2</v>
          </cell>
          <cell r="M83">
            <v>35</v>
          </cell>
          <cell r="N83">
            <v>17.5</v>
          </cell>
          <cell r="O83"/>
          <cell r="P83"/>
          <cell r="Q83"/>
          <cell r="R83"/>
          <cell r="S83"/>
          <cell r="T83">
            <v>14</v>
          </cell>
          <cell r="U83">
            <v>2</v>
          </cell>
          <cell r="V83">
            <v>0</v>
          </cell>
          <cell r="W83">
            <v>1</v>
          </cell>
          <cell r="X83">
            <v>1</v>
          </cell>
          <cell r="Y83">
            <v>28</v>
          </cell>
        </row>
        <row r="84">
          <cell r="A84">
            <v>70</v>
          </cell>
          <cell r="B84" t="str">
            <v>Data mining</v>
          </cell>
          <cell r="C84" t="str">
            <v>AC</v>
          </cell>
          <cell r="D84" t="str">
            <v>L</v>
          </cell>
          <cell r="E84" t="str">
            <v>III</v>
          </cell>
          <cell r="F84"/>
          <cell r="G84" t="str">
            <v>C-en</v>
          </cell>
          <cell r="H84" t="str">
            <v>C-en</v>
          </cell>
          <cell r="I84">
            <v>67</v>
          </cell>
          <cell r="J84">
            <v>2</v>
          </cell>
          <cell r="K84">
            <v>4</v>
          </cell>
          <cell r="L84">
            <v>4</v>
          </cell>
          <cell r="M84">
            <v>33.5</v>
          </cell>
          <cell r="N84">
            <v>16.75</v>
          </cell>
          <cell r="O84"/>
          <cell r="P84"/>
          <cell r="Q84"/>
          <cell r="R84"/>
          <cell r="S84"/>
          <cell r="T84">
            <v>14</v>
          </cell>
          <cell r="U84">
            <v>2</v>
          </cell>
          <cell r="V84">
            <v>0</v>
          </cell>
          <cell r="W84">
            <v>2</v>
          </cell>
          <cell r="X84">
            <v>0</v>
          </cell>
          <cell r="Y84">
            <v>28</v>
          </cell>
        </row>
        <row r="85">
          <cell r="A85">
            <v>71</v>
          </cell>
          <cell r="B85" t="str">
            <v>Embedded systems</v>
          </cell>
          <cell r="C85" t="str">
            <v>AC</v>
          </cell>
          <cell r="D85" t="str">
            <v>L</v>
          </cell>
          <cell r="E85" t="str">
            <v>III</v>
          </cell>
          <cell r="F85"/>
          <cell r="G85" t="str">
            <v>C-en</v>
          </cell>
          <cell r="H85" t="str">
            <v>C-en</v>
          </cell>
          <cell r="I85">
            <v>65</v>
          </cell>
          <cell r="J85">
            <v>2</v>
          </cell>
          <cell r="K85">
            <v>4</v>
          </cell>
          <cell r="L85">
            <v>4</v>
          </cell>
          <cell r="M85">
            <v>32.5</v>
          </cell>
          <cell r="N85">
            <v>16.25</v>
          </cell>
          <cell r="O85"/>
          <cell r="P85"/>
          <cell r="Q85"/>
          <cell r="R85"/>
          <cell r="S85"/>
          <cell r="T85">
            <v>14</v>
          </cell>
          <cell r="U85">
            <v>2</v>
          </cell>
          <cell r="V85">
            <v>0</v>
          </cell>
          <cell r="W85">
            <v>2</v>
          </cell>
          <cell r="X85">
            <v>0</v>
          </cell>
          <cell r="Y85">
            <v>28</v>
          </cell>
        </row>
        <row r="86">
          <cell r="A86">
            <v>72</v>
          </cell>
          <cell r="B86" t="str">
            <v>Design and architecture of complex software systems</v>
          </cell>
          <cell r="C86" t="str">
            <v>AC</v>
          </cell>
          <cell r="D86" t="str">
            <v>L</v>
          </cell>
          <cell r="E86" t="str">
            <v>III</v>
          </cell>
          <cell r="F86"/>
          <cell r="G86" t="str">
            <v>C-en</v>
          </cell>
          <cell r="H86" t="str">
            <v>C-en</v>
          </cell>
          <cell r="I86">
            <v>33</v>
          </cell>
          <cell r="J86">
            <v>1</v>
          </cell>
          <cell r="K86">
            <v>2</v>
          </cell>
          <cell r="L86">
            <v>2</v>
          </cell>
          <cell r="M86">
            <v>33</v>
          </cell>
          <cell r="N86">
            <v>16.5</v>
          </cell>
          <cell r="O86"/>
          <cell r="P86"/>
          <cell r="Q86"/>
          <cell r="R86"/>
          <cell r="S86"/>
          <cell r="T86">
            <v>14</v>
          </cell>
          <cell r="U86">
            <v>2</v>
          </cell>
          <cell r="V86">
            <v>0</v>
          </cell>
          <cell r="W86">
            <v>2</v>
          </cell>
          <cell r="X86">
            <v>0</v>
          </cell>
          <cell r="Y86">
            <v>28</v>
          </cell>
        </row>
        <row r="87">
          <cell r="A87">
            <v>73</v>
          </cell>
          <cell r="B87" t="str">
            <v>Professional and ethical issues in IT</v>
          </cell>
          <cell r="C87" t="str">
            <v>AC</v>
          </cell>
          <cell r="D87" t="str">
            <v>L</v>
          </cell>
          <cell r="E87" t="str">
            <v>III</v>
          </cell>
          <cell r="F87"/>
          <cell r="G87" t="str">
            <v>C-en</v>
          </cell>
          <cell r="H87" t="str">
            <v>C-en</v>
          </cell>
          <cell r="I87">
            <v>83</v>
          </cell>
          <cell r="J87">
            <v>3</v>
          </cell>
          <cell r="K87">
            <v>5</v>
          </cell>
          <cell r="L87">
            <v>5</v>
          </cell>
          <cell r="M87">
            <v>27.666666666666668</v>
          </cell>
          <cell r="N87">
            <v>16.600000000000001</v>
          </cell>
          <cell r="O87"/>
          <cell r="P87"/>
          <cell r="Q87"/>
          <cell r="R87"/>
          <cell r="S87"/>
          <cell r="T87">
            <v>14</v>
          </cell>
          <cell r="U87">
            <v>2</v>
          </cell>
          <cell r="V87">
            <v>1</v>
          </cell>
          <cell r="W87">
            <v>0</v>
          </cell>
          <cell r="X87">
            <v>0</v>
          </cell>
          <cell r="Y87">
            <v>28</v>
          </cell>
        </row>
        <row r="88">
          <cell r="A88">
            <v>74</v>
          </cell>
          <cell r="B88" t="str">
            <v>Interfete si echipamente periferice</v>
          </cell>
          <cell r="C88" t="str">
            <v>AC</v>
          </cell>
          <cell r="D88" t="str">
            <v>L</v>
          </cell>
          <cell r="E88" t="str">
            <v>IV</v>
          </cell>
          <cell r="F88"/>
          <cell r="G88" t="str">
            <v>C</v>
          </cell>
          <cell r="H88" t="str">
            <v>C</v>
          </cell>
          <cell r="I88">
            <v>99</v>
          </cell>
          <cell r="J88">
            <v>3</v>
          </cell>
          <cell r="K88">
            <v>6</v>
          </cell>
          <cell r="L88">
            <v>6</v>
          </cell>
          <cell r="M88">
            <v>33</v>
          </cell>
          <cell r="N88">
            <v>16.5</v>
          </cell>
          <cell r="O88">
            <v>14</v>
          </cell>
          <cell r="P88">
            <v>2</v>
          </cell>
          <cell r="Q88">
            <v>0</v>
          </cell>
          <cell r="R88">
            <v>2</v>
          </cell>
          <cell r="S88">
            <v>0</v>
          </cell>
          <cell r="T88"/>
          <cell r="U88"/>
          <cell r="V88"/>
          <cell r="W88"/>
          <cell r="X88"/>
          <cell r="Y88">
            <v>28</v>
          </cell>
        </row>
        <row r="89">
          <cell r="A89">
            <v>75</v>
          </cell>
          <cell r="B89" t="str">
            <v>Telecomunicatii digitale</v>
          </cell>
          <cell r="C89" t="str">
            <v>AC</v>
          </cell>
          <cell r="D89" t="str">
            <v>L</v>
          </cell>
          <cell r="E89" t="str">
            <v>IV</v>
          </cell>
          <cell r="F89"/>
          <cell r="G89" t="str">
            <v>C</v>
          </cell>
          <cell r="H89" t="str">
            <v>C</v>
          </cell>
          <cell r="I89">
            <v>83</v>
          </cell>
          <cell r="J89">
            <v>3</v>
          </cell>
          <cell r="K89">
            <v>5</v>
          </cell>
          <cell r="L89">
            <v>5</v>
          </cell>
          <cell r="M89">
            <v>27.666666666666668</v>
          </cell>
          <cell r="N89">
            <v>16.600000000000001</v>
          </cell>
          <cell r="O89">
            <v>14</v>
          </cell>
          <cell r="P89">
            <v>2</v>
          </cell>
          <cell r="Q89">
            <v>0</v>
          </cell>
          <cell r="R89">
            <v>2</v>
          </cell>
          <cell r="S89">
            <v>0</v>
          </cell>
          <cell r="T89"/>
          <cell r="U89"/>
          <cell r="V89"/>
          <cell r="W89"/>
          <cell r="X89"/>
          <cell r="Y89">
            <v>28</v>
          </cell>
        </row>
        <row r="90">
          <cell r="A90">
            <v>76</v>
          </cell>
          <cell r="B90" t="str">
            <v>Modelare si simulare</v>
          </cell>
          <cell r="C90" t="str">
            <v>AC</v>
          </cell>
          <cell r="D90" t="str">
            <v>L</v>
          </cell>
          <cell r="E90" t="str">
            <v>IV</v>
          </cell>
          <cell r="F90"/>
          <cell r="G90" t="str">
            <v>C</v>
          </cell>
          <cell r="H90" t="str">
            <v>C</v>
          </cell>
          <cell r="I90">
            <v>82</v>
          </cell>
          <cell r="J90">
            <v>2</v>
          </cell>
          <cell r="K90">
            <v>5</v>
          </cell>
          <cell r="L90">
            <v>5</v>
          </cell>
          <cell r="M90">
            <v>41</v>
          </cell>
          <cell r="N90">
            <v>16.399999999999999</v>
          </cell>
          <cell r="O90">
            <v>14</v>
          </cell>
          <cell r="P90">
            <v>2</v>
          </cell>
          <cell r="Q90">
            <v>0</v>
          </cell>
          <cell r="R90">
            <v>2</v>
          </cell>
          <cell r="S90">
            <v>0</v>
          </cell>
          <cell r="T90"/>
          <cell r="U90"/>
          <cell r="V90"/>
          <cell r="W90"/>
          <cell r="X90"/>
          <cell r="Y90">
            <v>28</v>
          </cell>
        </row>
        <row r="91">
          <cell r="A91">
            <v>77</v>
          </cell>
          <cell r="B91" t="str">
            <v>Verificare si validare software</v>
          </cell>
          <cell r="C91" t="str">
            <v>AC</v>
          </cell>
          <cell r="D91" t="str">
            <v>L</v>
          </cell>
          <cell r="E91" t="str">
            <v>IV</v>
          </cell>
          <cell r="F91"/>
          <cell r="G91" t="str">
            <v>C</v>
          </cell>
          <cell r="H91" t="str">
            <v>C</v>
          </cell>
          <cell r="I91">
            <v>85</v>
          </cell>
          <cell r="J91">
            <v>3</v>
          </cell>
          <cell r="K91">
            <v>5</v>
          </cell>
          <cell r="L91">
            <v>5</v>
          </cell>
          <cell r="M91">
            <v>28.333333333333332</v>
          </cell>
          <cell r="N91">
            <v>17</v>
          </cell>
          <cell r="O91">
            <v>14</v>
          </cell>
          <cell r="P91">
            <v>2</v>
          </cell>
          <cell r="Q91">
            <v>0</v>
          </cell>
          <cell r="R91">
            <v>2</v>
          </cell>
          <cell r="S91">
            <v>0</v>
          </cell>
          <cell r="T91"/>
          <cell r="U91"/>
          <cell r="V91"/>
          <cell r="W91"/>
          <cell r="X91"/>
          <cell r="Y91">
            <v>28</v>
          </cell>
        </row>
        <row r="92">
          <cell r="A92">
            <v>78</v>
          </cell>
          <cell r="B92" t="str">
            <v>Tehnici de proiectare asistata de calculator</v>
          </cell>
          <cell r="C92" t="str">
            <v>AC</v>
          </cell>
          <cell r="D92" t="str">
            <v>L</v>
          </cell>
          <cell r="E92" t="str">
            <v>IV</v>
          </cell>
          <cell r="F92"/>
          <cell r="G92" t="str">
            <v>C</v>
          </cell>
          <cell r="H92" t="str">
            <v>C</v>
          </cell>
          <cell r="I92">
            <v>82</v>
          </cell>
          <cell r="J92">
            <v>2</v>
          </cell>
          <cell r="K92">
            <v>5</v>
          </cell>
          <cell r="L92">
            <v>5</v>
          </cell>
          <cell r="M92">
            <v>41</v>
          </cell>
          <cell r="N92">
            <v>16.399999999999999</v>
          </cell>
          <cell r="O92">
            <v>14</v>
          </cell>
          <cell r="P92">
            <v>2</v>
          </cell>
          <cell r="Q92">
            <v>0</v>
          </cell>
          <cell r="R92">
            <v>2</v>
          </cell>
          <cell r="S92">
            <v>0</v>
          </cell>
          <cell r="T92"/>
          <cell r="U92"/>
          <cell r="V92"/>
          <cell r="W92"/>
          <cell r="X92"/>
          <cell r="Y92">
            <v>28</v>
          </cell>
        </row>
        <row r="93">
          <cell r="A93">
            <v>79</v>
          </cell>
          <cell r="B93" t="str">
            <v>Sisteme mobile si aplicatii</v>
          </cell>
          <cell r="C93" t="str">
            <v>AC</v>
          </cell>
          <cell r="D93" t="str">
            <v>L</v>
          </cell>
          <cell r="E93" t="str">
            <v>IV</v>
          </cell>
          <cell r="F93"/>
          <cell r="G93" t="str">
            <v>C</v>
          </cell>
          <cell r="H93" t="str">
            <v>C</v>
          </cell>
          <cell r="I93">
            <v>99</v>
          </cell>
          <cell r="J93">
            <v>3</v>
          </cell>
          <cell r="K93">
            <v>6</v>
          </cell>
          <cell r="L93">
            <v>6</v>
          </cell>
          <cell r="M93">
            <v>33</v>
          </cell>
          <cell r="N93">
            <v>16.5</v>
          </cell>
          <cell r="O93">
            <v>14</v>
          </cell>
          <cell r="P93">
            <v>2</v>
          </cell>
          <cell r="Q93">
            <v>0</v>
          </cell>
          <cell r="R93">
            <v>2</v>
          </cell>
          <cell r="S93">
            <v>0</v>
          </cell>
          <cell r="T93"/>
          <cell r="U93"/>
          <cell r="V93"/>
          <cell r="W93"/>
          <cell r="X93"/>
          <cell r="Y93">
            <v>28</v>
          </cell>
        </row>
        <row r="94">
          <cell r="A94">
            <v>80</v>
          </cell>
          <cell r="B94" t="str">
            <v>Achizitia si prelucrarea numerica a datelor</v>
          </cell>
          <cell r="C94" t="str">
            <v>AC</v>
          </cell>
          <cell r="D94" t="str">
            <v>L</v>
          </cell>
          <cell r="E94" t="str">
            <v>IV</v>
          </cell>
          <cell r="F94"/>
          <cell r="G94" t="str">
            <v>C</v>
          </cell>
          <cell r="H94" t="str">
            <v>C</v>
          </cell>
          <cell r="I94">
            <v>83</v>
          </cell>
          <cell r="J94">
            <v>3</v>
          </cell>
          <cell r="K94">
            <v>5</v>
          </cell>
          <cell r="L94">
            <v>5</v>
          </cell>
          <cell r="M94">
            <v>27.666666666666668</v>
          </cell>
          <cell r="N94">
            <v>16.600000000000001</v>
          </cell>
          <cell r="O94">
            <v>14</v>
          </cell>
          <cell r="P94">
            <v>2</v>
          </cell>
          <cell r="Q94">
            <v>0</v>
          </cell>
          <cell r="R94">
            <v>2</v>
          </cell>
          <cell r="S94">
            <v>0</v>
          </cell>
          <cell r="T94"/>
          <cell r="U94"/>
          <cell r="V94"/>
          <cell r="W94"/>
          <cell r="X94"/>
          <cell r="Y94">
            <v>28</v>
          </cell>
        </row>
        <row r="95">
          <cell r="A95">
            <v>81</v>
          </cell>
          <cell r="B95" t="str">
            <v>Agenti inteligenti si aplicatii web</v>
          </cell>
          <cell r="C95" t="str">
            <v>AC</v>
          </cell>
          <cell r="D95" t="str">
            <v>L</v>
          </cell>
          <cell r="E95" t="str">
            <v>IV</v>
          </cell>
          <cell r="F95"/>
          <cell r="G95" t="str">
            <v>C</v>
          </cell>
          <cell r="H95" t="str">
            <v>C</v>
          </cell>
          <cell r="I95">
            <v>99</v>
          </cell>
          <cell r="J95">
            <v>3</v>
          </cell>
          <cell r="K95">
            <v>6</v>
          </cell>
          <cell r="L95">
            <v>6</v>
          </cell>
          <cell r="M95">
            <v>33</v>
          </cell>
          <cell r="N95">
            <v>16.5</v>
          </cell>
          <cell r="O95">
            <v>14</v>
          </cell>
          <cell r="P95">
            <v>2</v>
          </cell>
          <cell r="Q95">
            <v>0</v>
          </cell>
          <cell r="R95">
            <v>2</v>
          </cell>
          <cell r="S95">
            <v>0</v>
          </cell>
          <cell r="T95"/>
          <cell r="U95"/>
          <cell r="V95"/>
          <cell r="W95"/>
          <cell r="X95"/>
          <cell r="Y95">
            <v>28</v>
          </cell>
        </row>
        <row r="96">
          <cell r="A96">
            <v>82</v>
          </cell>
          <cell r="B96" t="str">
            <v>Proiectarea bazelor de date</v>
          </cell>
          <cell r="C96" t="str">
            <v>AC</v>
          </cell>
          <cell r="D96" t="str">
            <v>L</v>
          </cell>
          <cell r="E96" t="str">
            <v>IV</v>
          </cell>
          <cell r="F96"/>
          <cell r="G96" t="str">
            <v>C</v>
          </cell>
          <cell r="H96" t="str">
            <v>C</v>
          </cell>
          <cell r="I96">
            <v>82</v>
          </cell>
          <cell r="J96">
            <v>2</v>
          </cell>
          <cell r="K96">
            <v>5</v>
          </cell>
          <cell r="L96">
            <v>5</v>
          </cell>
          <cell r="M96">
            <v>41</v>
          </cell>
          <cell r="N96">
            <v>16.399999999999999</v>
          </cell>
          <cell r="O96">
            <v>14</v>
          </cell>
          <cell r="P96">
            <v>2</v>
          </cell>
          <cell r="Q96">
            <v>0</v>
          </cell>
          <cell r="R96">
            <v>2</v>
          </cell>
          <cell r="S96">
            <v>0</v>
          </cell>
          <cell r="T96"/>
          <cell r="U96"/>
          <cell r="V96"/>
          <cell r="W96"/>
          <cell r="X96"/>
          <cell r="Y96">
            <v>28</v>
          </cell>
        </row>
        <row r="97">
          <cell r="A97">
            <v>83</v>
          </cell>
          <cell r="B97" t="str">
            <v>Securitatea sistemelor de calcul</v>
          </cell>
          <cell r="C97" t="str">
            <v>AC</v>
          </cell>
          <cell r="D97" t="str">
            <v>L</v>
          </cell>
          <cell r="E97" t="str">
            <v>IV</v>
          </cell>
          <cell r="F97"/>
          <cell r="G97" t="str">
            <v>C</v>
          </cell>
          <cell r="H97" t="str">
            <v>C</v>
          </cell>
          <cell r="I97">
            <v>115</v>
          </cell>
          <cell r="J97">
            <v>3</v>
          </cell>
          <cell r="K97">
            <v>7</v>
          </cell>
          <cell r="L97">
            <v>7</v>
          </cell>
          <cell r="M97">
            <v>38.333333333333336</v>
          </cell>
          <cell r="N97">
            <v>16.428571428571427</v>
          </cell>
          <cell r="O97">
            <v>14</v>
          </cell>
          <cell r="P97">
            <v>2</v>
          </cell>
          <cell r="Q97">
            <v>0</v>
          </cell>
          <cell r="R97">
            <v>2</v>
          </cell>
          <cell r="S97">
            <v>0</v>
          </cell>
          <cell r="T97"/>
          <cell r="U97"/>
          <cell r="V97"/>
          <cell r="W97"/>
          <cell r="X97"/>
          <cell r="Y97">
            <v>28</v>
          </cell>
        </row>
        <row r="98">
          <cell r="A98">
            <v>84</v>
          </cell>
          <cell r="B98" t="str">
            <v>Comunicatii si retele fara fir</v>
          </cell>
          <cell r="C98" t="str">
            <v>AC</v>
          </cell>
          <cell r="D98" t="str">
            <v>L</v>
          </cell>
          <cell r="E98" t="str">
            <v>IV</v>
          </cell>
          <cell r="F98"/>
          <cell r="G98" t="str">
            <v>C</v>
          </cell>
          <cell r="H98" t="str">
            <v>C</v>
          </cell>
          <cell r="I98">
            <v>99</v>
          </cell>
          <cell r="J98">
            <v>3</v>
          </cell>
          <cell r="K98">
            <v>6</v>
          </cell>
          <cell r="L98">
            <v>6</v>
          </cell>
          <cell r="M98">
            <v>33</v>
          </cell>
          <cell r="N98">
            <v>16.5</v>
          </cell>
          <cell r="O98">
            <v>14</v>
          </cell>
          <cell r="P98">
            <v>2</v>
          </cell>
          <cell r="Q98">
            <v>0</v>
          </cell>
          <cell r="R98">
            <v>2</v>
          </cell>
          <cell r="S98">
            <v>0</v>
          </cell>
          <cell r="T98"/>
          <cell r="U98"/>
          <cell r="V98"/>
          <cell r="W98"/>
          <cell r="X98"/>
          <cell r="Y98">
            <v>28</v>
          </cell>
        </row>
        <row r="99">
          <cell r="A99">
            <v>85</v>
          </cell>
          <cell r="B99" t="str">
            <v>Codesign hardware/ software</v>
          </cell>
          <cell r="C99" t="str">
            <v>AC</v>
          </cell>
          <cell r="D99" t="str">
            <v>L</v>
          </cell>
          <cell r="E99" t="str">
            <v>IV</v>
          </cell>
          <cell r="F99"/>
          <cell r="G99" t="str">
            <v>C</v>
          </cell>
          <cell r="H99" t="str">
            <v>C</v>
          </cell>
          <cell r="I99">
            <v>99</v>
          </cell>
          <cell r="J99">
            <v>3</v>
          </cell>
          <cell r="K99">
            <v>6</v>
          </cell>
          <cell r="L99">
            <v>6</v>
          </cell>
          <cell r="M99">
            <v>33</v>
          </cell>
          <cell r="N99">
            <v>16.5</v>
          </cell>
          <cell r="O99">
            <v>14</v>
          </cell>
          <cell r="P99">
            <v>2</v>
          </cell>
          <cell r="Q99">
            <v>0</v>
          </cell>
          <cell r="R99">
            <v>2</v>
          </cell>
          <cell r="S99">
            <v>0</v>
          </cell>
          <cell r="T99"/>
          <cell r="U99"/>
          <cell r="V99"/>
          <cell r="W99"/>
          <cell r="X99"/>
          <cell r="Y99">
            <v>28</v>
          </cell>
        </row>
        <row r="100">
          <cell r="A100">
            <v>86</v>
          </cell>
          <cell r="B100" t="str">
            <v>Sisteme integrate de productie asistate de calculator</v>
          </cell>
          <cell r="C100" t="str">
            <v>AC</v>
          </cell>
          <cell r="D100" t="str">
            <v>L</v>
          </cell>
          <cell r="E100" t="str">
            <v>IV</v>
          </cell>
          <cell r="F100"/>
          <cell r="G100" t="str">
            <v>C</v>
          </cell>
          <cell r="H100" t="str">
            <v>C</v>
          </cell>
          <cell r="I100">
            <v>83</v>
          </cell>
          <cell r="J100">
            <v>3</v>
          </cell>
          <cell r="K100">
            <v>5</v>
          </cell>
          <cell r="L100">
            <v>5</v>
          </cell>
          <cell r="M100">
            <v>27.666666666666668</v>
          </cell>
          <cell r="N100">
            <v>16.600000000000001</v>
          </cell>
          <cell r="O100">
            <v>14</v>
          </cell>
          <cell r="P100">
            <v>2</v>
          </cell>
          <cell r="Q100">
            <v>0</v>
          </cell>
          <cell r="R100">
            <v>2</v>
          </cell>
          <cell r="S100">
            <v>0</v>
          </cell>
          <cell r="T100"/>
          <cell r="U100"/>
          <cell r="V100"/>
          <cell r="W100"/>
          <cell r="X100"/>
          <cell r="Y100">
            <v>28</v>
          </cell>
        </row>
        <row r="101">
          <cell r="A101">
            <v>87</v>
          </cell>
          <cell r="B101" t="str">
            <v>Calcul reconfigurabil</v>
          </cell>
          <cell r="C101" t="str">
            <v>AC</v>
          </cell>
          <cell r="D101" t="str">
            <v>L</v>
          </cell>
          <cell r="E101" t="str">
            <v>IV</v>
          </cell>
          <cell r="F101"/>
          <cell r="G101" t="str">
            <v>C</v>
          </cell>
          <cell r="H101" t="str">
            <v>C</v>
          </cell>
          <cell r="I101">
            <v>82</v>
          </cell>
          <cell r="J101">
            <v>2</v>
          </cell>
          <cell r="K101">
            <v>5</v>
          </cell>
          <cell r="L101">
            <v>5</v>
          </cell>
          <cell r="M101">
            <v>41</v>
          </cell>
          <cell r="N101">
            <v>16.399999999999999</v>
          </cell>
          <cell r="O101"/>
          <cell r="P101"/>
          <cell r="Q101"/>
          <cell r="R101"/>
          <cell r="S101"/>
          <cell r="T101">
            <v>14</v>
          </cell>
          <cell r="U101">
            <v>2</v>
          </cell>
          <cell r="V101">
            <v>0</v>
          </cell>
          <cell r="W101">
            <v>1</v>
          </cell>
          <cell r="X101">
            <v>0</v>
          </cell>
          <cell r="Y101">
            <v>28</v>
          </cell>
        </row>
        <row r="102">
          <cell r="A102">
            <v>88</v>
          </cell>
          <cell r="B102" t="str">
            <v>Fiabilitatea sistemelor de calcul</v>
          </cell>
          <cell r="C102" t="str">
            <v>AC</v>
          </cell>
          <cell r="D102" t="str">
            <v>L</v>
          </cell>
          <cell r="E102" t="str">
            <v>IV</v>
          </cell>
          <cell r="F102"/>
          <cell r="G102" t="str">
            <v>C</v>
          </cell>
          <cell r="H102" t="str">
            <v>C</v>
          </cell>
          <cell r="I102">
            <v>99</v>
          </cell>
          <cell r="J102">
            <v>3</v>
          </cell>
          <cell r="K102">
            <v>6</v>
          </cell>
          <cell r="L102">
            <v>6</v>
          </cell>
          <cell r="M102">
            <v>33</v>
          </cell>
          <cell r="N102">
            <v>16.5</v>
          </cell>
          <cell r="O102"/>
          <cell r="P102"/>
          <cell r="Q102"/>
          <cell r="R102"/>
          <cell r="S102"/>
          <cell r="T102">
            <v>14</v>
          </cell>
          <cell r="U102">
            <v>2</v>
          </cell>
          <cell r="V102">
            <v>0</v>
          </cell>
          <cell r="W102">
            <v>1</v>
          </cell>
          <cell r="X102">
            <v>0</v>
          </cell>
          <cell r="Y102">
            <v>28</v>
          </cell>
        </row>
        <row r="103">
          <cell r="A103">
            <v>89</v>
          </cell>
          <cell r="B103" t="str">
            <v>Sisteme expert</v>
          </cell>
          <cell r="C103" t="str">
            <v>AC</v>
          </cell>
          <cell r="D103" t="str">
            <v>L</v>
          </cell>
          <cell r="E103" t="str">
            <v>IV</v>
          </cell>
          <cell r="F103"/>
          <cell r="G103" t="str">
            <v>C</v>
          </cell>
          <cell r="H103" t="str">
            <v>C</v>
          </cell>
          <cell r="I103">
            <v>83</v>
          </cell>
          <cell r="J103">
            <v>3</v>
          </cell>
          <cell r="K103">
            <v>5</v>
          </cell>
          <cell r="L103">
            <v>5</v>
          </cell>
          <cell r="M103">
            <v>27.666666666666668</v>
          </cell>
          <cell r="N103">
            <v>16.600000000000001</v>
          </cell>
          <cell r="O103"/>
          <cell r="P103"/>
          <cell r="Q103"/>
          <cell r="R103"/>
          <cell r="S103"/>
          <cell r="T103">
            <v>14</v>
          </cell>
          <cell r="U103">
            <v>2</v>
          </cell>
          <cell r="V103">
            <v>0</v>
          </cell>
          <cell r="W103">
            <v>1</v>
          </cell>
          <cell r="X103">
            <v>0</v>
          </cell>
          <cell r="Y103">
            <v>28</v>
          </cell>
        </row>
        <row r="104">
          <cell r="A104">
            <v>90</v>
          </cell>
          <cell r="B104" t="str">
            <v>Managementul proiectelor software</v>
          </cell>
          <cell r="C104" t="str">
            <v>AC</v>
          </cell>
          <cell r="D104" t="str">
            <v>L</v>
          </cell>
          <cell r="E104" t="str">
            <v>IV</v>
          </cell>
          <cell r="F104"/>
          <cell r="G104" t="str">
            <v>C</v>
          </cell>
          <cell r="H104" t="str">
            <v>C</v>
          </cell>
          <cell r="I104">
            <v>99</v>
          </cell>
          <cell r="J104">
            <v>3</v>
          </cell>
          <cell r="K104">
            <v>6</v>
          </cell>
          <cell r="L104">
            <v>6</v>
          </cell>
          <cell r="M104">
            <v>33</v>
          </cell>
          <cell r="N104">
            <v>16.5</v>
          </cell>
          <cell r="O104"/>
          <cell r="P104"/>
          <cell r="Q104"/>
          <cell r="R104"/>
          <cell r="S104"/>
          <cell r="T104">
            <v>14</v>
          </cell>
          <cell r="U104">
            <v>2</v>
          </cell>
          <cell r="V104">
            <v>0</v>
          </cell>
          <cell r="W104">
            <v>1</v>
          </cell>
          <cell r="X104">
            <v>0</v>
          </cell>
          <cell r="Y104">
            <v>28</v>
          </cell>
        </row>
        <row r="105">
          <cell r="A105">
            <v>91</v>
          </cell>
          <cell r="B105" t="str">
            <v>Evaluarea performantelor sistemelor de calcul</v>
          </cell>
          <cell r="C105" t="str">
            <v>AC</v>
          </cell>
          <cell r="D105" t="str">
            <v>L</v>
          </cell>
          <cell r="E105" t="str">
            <v>IV</v>
          </cell>
          <cell r="F105"/>
          <cell r="G105" t="str">
            <v>C</v>
          </cell>
          <cell r="H105" t="str">
            <v>C</v>
          </cell>
          <cell r="I105">
            <v>82</v>
          </cell>
          <cell r="J105">
            <v>2</v>
          </cell>
          <cell r="K105">
            <v>5</v>
          </cell>
          <cell r="L105">
            <v>5</v>
          </cell>
          <cell r="M105">
            <v>41</v>
          </cell>
          <cell r="N105">
            <v>16.399999999999999</v>
          </cell>
          <cell r="O105"/>
          <cell r="P105"/>
          <cell r="Q105"/>
          <cell r="R105"/>
          <cell r="S105"/>
          <cell r="T105">
            <v>14</v>
          </cell>
          <cell r="U105">
            <v>2</v>
          </cell>
          <cell r="V105">
            <v>0</v>
          </cell>
          <cell r="W105">
            <v>1</v>
          </cell>
          <cell r="X105">
            <v>0</v>
          </cell>
          <cell r="Y105">
            <v>28</v>
          </cell>
        </row>
        <row r="106">
          <cell r="A106">
            <v>92</v>
          </cell>
          <cell r="B106" t="str">
            <v>Proiectarea driverelor</v>
          </cell>
          <cell r="C106" t="str">
            <v>AC</v>
          </cell>
          <cell r="D106" t="str">
            <v>L</v>
          </cell>
          <cell r="E106" t="str">
            <v>IV</v>
          </cell>
          <cell r="F106"/>
          <cell r="G106" t="str">
            <v>C</v>
          </cell>
          <cell r="H106" t="str">
            <v>C</v>
          </cell>
          <cell r="I106">
            <v>83</v>
          </cell>
          <cell r="J106">
            <v>3</v>
          </cell>
          <cell r="K106">
            <v>5</v>
          </cell>
          <cell r="L106">
            <v>5</v>
          </cell>
          <cell r="M106">
            <v>27.666666666666668</v>
          </cell>
          <cell r="N106">
            <v>16.600000000000001</v>
          </cell>
          <cell r="O106"/>
          <cell r="P106"/>
          <cell r="Q106"/>
          <cell r="R106"/>
          <cell r="S106"/>
          <cell r="T106">
            <v>14</v>
          </cell>
          <cell r="U106">
            <v>2</v>
          </cell>
          <cell r="V106">
            <v>0</v>
          </cell>
          <cell r="W106">
            <v>1</v>
          </cell>
          <cell r="X106">
            <v>0</v>
          </cell>
          <cell r="Y106">
            <v>28</v>
          </cell>
        </row>
        <row r="107">
          <cell r="A107">
            <v>93</v>
          </cell>
          <cell r="B107" t="str">
            <v>Sisteme multimedia</v>
          </cell>
          <cell r="C107" t="str">
            <v>AC</v>
          </cell>
          <cell r="D107" t="str">
            <v>L</v>
          </cell>
          <cell r="E107" t="str">
            <v>IV</v>
          </cell>
          <cell r="F107"/>
          <cell r="G107" t="str">
            <v>C</v>
          </cell>
          <cell r="H107" t="str">
            <v>C</v>
          </cell>
          <cell r="I107">
            <v>116</v>
          </cell>
          <cell r="J107">
            <v>4</v>
          </cell>
          <cell r="K107">
            <v>7</v>
          </cell>
          <cell r="L107">
            <v>7</v>
          </cell>
          <cell r="M107">
            <v>29</v>
          </cell>
          <cell r="N107">
            <v>16.571428571428573</v>
          </cell>
          <cell r="O107"/>
          <cell r="P107"/>
          <cell r="Q107"/>
          <cell r="R107"/>
          <cell r="S107"/>
          <cell r="T107">
            <v>14</v>
          </cell>
          <cell r="U107">
            <v>2</v>
          </cell>
          <cell r="V107">
            <v>0</v>
          </cell>
          <cell r="W107">
            <v>1</v>
          </cell>
          <cell r="X107">
            <v>0</v>
          </cell>
          <cell r="Y107">
            <v>28</v>
          </cell>
        </row>
        <row r="108">
          <cell r="A108">
            <v>94</v>
          </cell>
          <cell r="B108" t="str">
            <v>Logica fuzzy si aplicatii</v>
          </cell>
          <cell r="C108" t="str">
            <v>AC</v>
          </cell>
          <cell r="D108" t="str">
            <v>L</v>
          </cell>
          <cell r="E108" t="str">
            <v>IV</v>
          </cell>
          <cell r="F108"/>
          <cell r="G108" t="str">
            <v>C</v>
          </cell>
          <cell r="H108" t="str">
            <v>C</v>
          </cell>
          <cell r="I108">
            <v>66</v>
          </cell>
          <cell r="J108">
            <v>2</v>
          </cell>
          <cell r="K108">
            <v>4</v>
          </cell>
          <cell r="L108">
            <v>4</v>
          </cell>
          <cell r="M108">
            <v>33</v>
          </cell>
          <cell r="N108">
            <v>16.5</v>
          </cell>
          <cell r="O108"/>
          <cell r="P108"/>
          <cell r="Q108"/>
          <cell r="R108"/>
          <cell r="S108"/>
          <cell r="T108">
            <v>14</v>
          </cell>
          <cell r="U108">
            <v>2</v>
          </cell>
          <cell r="V108">
            <v>0</v>
          </cell>
          <cell r="W108">
            <v>1</v>
          </cell>
          <cell r="X108">
            <v>0</v>
          </cell>
          <cell r="Y108">
            <v>28</v>
          </cell>
        </row>
        <row r="109">
          <cell r="A109">
            <v>95</v>
          </cell>
          <cell r="B109" t="str">
            <v>Structuri tolerante la defecte</v>
          </cell>
          <cell r="C109" t="str">
            <v>AC</v>
          </cell>
          <cell r="D109" t="str">
            <v>L</v>
          </cell>
          <cell r="E109" t="str">
            <v>IV</v>
          </cell>
          <cell r="F109"/>
          <cell r="G109" t="str">
            <v>C</v>
          </cell>
          <cell r="H109" t="str">
            <v>C</v>
          </cell>
          <cell r="I109">
            <v>82</v>
          </cell>
          <cell r="J109">
            <v>2</v>
          </cell>
          <cell r="K109">
            <v>5</v>
          </cell>
          <cell r="L109">
            <v>5</v>
          </cell>
          <cell r="M109">
            <v>41</v>
          </cell>
          <cell r="N109">
            <v>16.399999999999999</v>
          </cell>
          <cell r="O109"/>
          <cell r="P109"/>
          <cell r="Q109"/>
          <cell r="R109"/>
          <cell r="S109"/>
          <cell r="T109">
            <v>14</v>
          </cell>
          <cell r="U109">
            <v>2</v>
          </cell>
          <cell r="V109">
            <v>0</v>
          </cell>
          <cell r="W109">
            <v>1</v>
          </cell>
          <cell r="X109">
            <v>0</v>
          </cell>
          <cell r="Y109">
            <v>28</v>
          </cell>
        </row>
        <row r="110">
          <cell r="A110">
            <v>96</v>
          </cell>
          <cell r="B110" t="str">
            <v>Digital telecommunication</v>
          </cell>
          <cell r="C110" t="str">
            <v>AC</v>
          </cell>
          <cell r="D110" t="str">
            <v>L</v>
          </cell>
          <cell r="E110" t="str">
            <v>IV</v>
          </cell>
          <cell r="F110"/>
          <cell r="G110" t="str">
            <v>C-en</v>
          </cell>
          <cell r="H110" t="str">
            <v>C-en</v>
          </cell>
          <cell r="I110">
            <v>61</v>
          </cell>
          <cell r="J110">
            <v>2</v>
          </cell>
          <cell r="K110">
            <v>4</v>
          </cell>
          <cell r="L110">
            <v>4</v>
          </cell>
          <cell r="M110">
            <v>30.5</v>
          </cell>
          <cell r="N110">
            <v>15.25</v>
          </cell>
          <cell r="O110">
            <v>14</v>
          </cell>
          <cell r="P110">
            <v>2</v>
          </cell>
          <cell r="Q110">
            <v>0</v>
          </cell>
          <cell r="R110">
            <v>2</v>
          </cell>
          <cell r="S110">
            <v>0</v>
          </cell>
          <cell r="T110"/>
          <cell r="U110"/>
          <cell r="V110"/>
          <cell r="W110"/>
          <cell r="X110"/>
          <cell r="Y110">
            <v>28</v>
          </cell>
        </row>
        <row r="111">
          <cell r="A111">
            <v>97</v>
          </cell>
          <cell r="B111" t="str">
            <v>Image processing and recognition</v>
          </cell>
          <cell r="C111" t="str">
            <v>AC</v>
          </cell>
          <cell r="D111" t="str">
            <v>L</v>
          </cell>
          <cell r="E111" t="str">
            <v>IV</v>
          </cell>
          <cell r="F111"/>
          <cell r="G111" t="str">
            <v>C-en</v>
          </cell>
          <cell r="H111" t="str">
            <v>C-en</v>
          </cell>
          <cell r="I111">
            <v>61</v>
          </cell>
          <cell r="J111">
            <v>2</v>
          </cell>
          <cell r="K111">
            <v>4</v>
          </cell>
          <cell r="L111">
            <v>4</v>
          </cell>
          <cell r="M111">
            <v>30.5</v>
          </cell>
          <cell r="N111">
            <v>15.25</v>
          </cell>
          <cell r="O111">
            <v>14</v>
          </cell>
          <cell r="P111">
            <v>2</v>
          </cell>
          <cell r="Q111">
            <v>0</v>
          </cell>
          <cell r="R111">
            <v>2</v>
          </cell>
          <cell r="S111">
            <v>0</v>
          </cell>
          <cell r="T111"/>
          <cell r="U111"/>
          <cell r="V111"/>
          <cell r="W111"/>
          <cell r="X111"/>
          <cell r="Y111">
            <v>28</v>
          </cell>
        </row>
        <row r="112">
          <cell r="A112">
            <v>98</v>
          </cell>
          <cell r="B112" t="str">
            <v>Software verification and validation</v>
          </cell>
          <cell r="C112" t="str">
            <v>AC</v>
          </cell>
          <cell r="D112" t="str">
            <v>L</v>
          </cell>
          <cell r="E112" t="str">
            <v>IV</v>
          </cell>
          <cell r="F112"/>
          <cell r="G112" t="str">
            <v>C-en</v>
          </cell>
          <cell r="H112" t="str">
            <v>C-en</v>
          </cell>
          <cell r="I112">
            <v>43</v>
          </cell>
          <cell r="J112">
            <v>1</v>
          </cell>
          <cell r="K112">
            <v>3</v>
          </cell>
          <cell r="L112">
            <v>3</v>
          </cell>
          <cell r="M112">
            <v>43</v>
          </cell>
          <cell r="N112">
            <v>14.333333333333334</v>
          </cell>
          <cell r="O112">
            <v>14</v>
          </cell>
          <cell r="P112">
            <v>2</v>
          </cell>
          <cell r="Q112">
            <v>0</v>
          </cell>
          <cell r="R112">
            <v>2</v>
          </cell>
          <cell r="S112">
            <v>0</v>
          </cell>
          <cell r="T112"/>
          <cell r="U112"/>
          <cell r="V112"/>
          <cell r="W112"/>
          <cell r="X112"/>
          <cell r="Y112">
            <v>28</v>
          </cell>
        </row>
        <row r="113">
          <cell r="A113">
            <v>99</v>
          </cell>
          <cell r="B113" t="str">
            <v>Mobile systems and applications</v>
          </cell>
          <cell r="C113" t="str">
            <v>AC</v>
          </cell>
          <cell r="D113" t="str">
            <v>L</v>
          </cell>
          <cell r="E113" t="str">
            <v>IV</v>
          </cell>
          <cell r="F113"/>
          <cell r="G113" t="str">
            <v>C-en</v>
          </cell>
          <cell r="H113" t="str">
            <v>C-en</v>
          </cell>
          <cell r="I113">
            <v>62</v>
          </cell>
          <cell r="J113">
            <v>2</v>
          </cell>
          <cell r="K113">
            <v>4</v>
          </cell>
          <cell r="L113">
            <v>4</v>
          </cell>
          <cell r="M113">
            <v>31</v>
          </cell>
          <cell r="N113">
            <v>15.5</v>
          </cell>
          <cell r="O113">
            <v>14</v>
          </cell>
          <cell r="P113">
            <v>2</v>
          </cell>
          <cell r="Q113">
            <v>0</v>
          </cell>
          <cell r="R113">
            <v>2</v>
          </cell>
          <cell r="S113">
            <v>0</v>
          </cell>
          <cell r="T113"/>
          <cell r="U113"/>
          <cell r="V113"/>
          <cell r="W113"/>
          <cell r="X113"/>
          <cell r="Y113">
            <v>28</v>
          </cell>
        </row>
        <row r="114">
          <cell r="A114">
            <v>100</v>
          </cell>
          <cell r="B114" t="str">
            <v>Computer aided design</v>
          </cell>
          <cell r="C114" t="str">
            <v>AC</v>
          </cell>
          <cell r="D114" t="str">
            <v>L</v>
          </cell>
          <cell r="E114" t="str">
            <v>IV</v>
          </cell>
          <cell r="F114"/>
          <cell r="G114" t="str">
            <v>C-en</v>
          </cell>
          <cell r="H114" t="str">
            <v>C-en</v>
          </cell>
          <cell r="I114">
            <v>46</v>
          </cell>
          <cell r="J114">
            <v>1</v>
          </cell>
          <cell r="K114">
            <v>3</v>
          </cell>
          <cell r="L114">
            <v>3</v>
          </cell>
          <cell r="M114">
            <v>46</v>
          </cell>
          <cell r="N114">
            <v>15.333333333333334</v>
          </cell>
          <cell r="O114">
            <v>14</v>
          </cell>
          <cell r="P114">
            <v>2</v>
          </cell>
          <cell r="Q114">
            <v>0</v>
          </cell>
          <cell r="R114">
            <v>2</v>
          </cell>
          <cell r="S114">
            <v>0</v>
          </cell>
          <cell r="T114"/>
          <cell r="U114"/>
          <cell r="V114"/>
          <cell r="W114"/>
          <cell r="X114"/>
          <cell r="Y114">
            <v>28</v>
          </cell>
        </row>
        <row r="115">
          <cell r="A115">
            <v>101</v>
          </cell>
          <cell r="B115" t="str">
            <v>Verification and validation of hardware systems</v>
          </cell>
          <cell r="C115" t="str">
            <v>AC</v>
          </cell>
          <cell r="D115" t="str">
            <v>L</v>
          </cell>
          <cell r="E115" t="str">
            <v>IV</v>
          </cell>
          <cell r="F115"/>
          <cell r="G115" t="str">
            <v>C-en</v>
          </cell>
          <cell r="H115" t="str">
            <v>C-en</v>
          </cell>
          <cell r="I115">
            <v>45</v>
          </cell>
          <cell r="J115">
            <v>1</v>
          </cell>
          <cell r="K115">
            <v>3</v>
          </cell>
          <cell r="L115">
            <v>3</v>
          </cell>
          <cell r="M115">
            <v>45</v>
          </cell>
          <cell r="N115">
            <v>15</v>
          </cell>
          <cell r="O115">
            <v>14</v>
          </cell>
          <cell r="P115">
            <v>2</v>
          </cell>
          <cell r="Q115">
            <v>0</v>
          </cell>
          <cell r="R115">
            <v>2</v>
          </cell>
          <cell r="S115">
            <v>0</v>
          </cell>
          <cell r="T115"/>
          <cell r="U115"/>
          <cell r="V115"/>
          <cell r="W115"/>
          <cell r="X115"/>
          <cell r="Y115">
            <v>28</v>
          </cell>
        </row>
        <row r="116">
          <cell r="A116">
            <v>102</v>
          </cell>
          <cell r="B116" t="str">
            <v>Concurrent and event-based programming</v>
          </cell>
          <cell r="C116" t="str">
            <v>AC</v>
          </cell>
          <cell r="D116" t="str">
            <v>L</v>
          </cell>
          <cell r="E116" t="str">
            <v>IV</v>
          </cell>
          <cell r="F116"/>
          <cell r="G116" t="str">
            <v>C-en</v>
          </cell>
          <cell r="H116" t="str">
            <v>C-en</v>
          </cell>
          <cell r="I116">
            <v>46</v>
          </cell>
          <cell r="J116">
            <v>1</v>
          </cell>
          <cell r="K116">
            <v>3</v>
          </cell>
          <cell r="L116">
            <v>3</v>
          </cell>
          <cell r="M116">
            <v>46</v>
          </cell>
          <cell r="N116">
            <v>15.333333333333334</v>
          </cell>
          <cell r="O116">
            <v>14</v>
          </cell>
          <cell r="P116">
            <v>2</v>
          </cell>
          <cell r="Q116">
            <v>0</v>
          </cell>
          <cell r="R116">
            <v>2</v>
          </cell>
          <cell r="S116">
            <v>0</v>
          </cell>
          <cell r="T116"/>
          <cell r="U116"/>
          <cell r="V116"/>
          <cell r="W116"/>
          <cell r="X116"/>
          <cell r="Y116">
            <v>28</v>
          </cell>
        </row>
        <row r="117">
          <cell r="A117">
            <v>103</v>
          </cell>
          <cell r="B117" t="str">
            <v>Reconfigurable computing</v>
          </cell>
          <cell r="C117" t="str">
            <v>AC</v>
          </cell>
          <cell r="D117" t="str">
            <v>L</v>
          </cell>
          <cell r="E117" t="str">
            <v>IV</v>
          </cell>
          <cell r="F117"/>
          <cell r="G117" t="str">
            <v>C-en</v>
          </cell>
          <cell r="H117" t="str">
            <v>C-en</v>
          </cell>
          <cell r="I117">
            <v>61</v>
          </cell>
          <cell r="J117">
            <v>2</v>
          </cell>
          <cell r="K117">
            <v>4</v>
          </cell>
          <cell r="L117">
            <v>4</v>
          </cell>
          <cell r="M117">
            <v>30.5</v>
          </cell>
          <cell r="N117">
            <v>15.25</v>
          </cell>
          <cell r="O117"/>
          <cell r="P117"/>
          <cell r="Q117"/>
          <cell r="R117"/>
          <cell r="S117"/>
          <cell r="T117">
            <v>14</v>
          </cell>
          <cell r="U117">
            <v>2</v>
          </cell>
          <cell r="V117">
            <v>0</v>
          </cell>
          <cell r="W117">
            <v>1</v>
          </cell>
          <cell r="X117">
            <v>0</v>
          </cell>
          <cell r="Y117">
            <v>28</v>
          </cell>
        </row>
        <row r="118">
          <cell r="A118">
            <v>104</v>
          </cell>
          <cell r="B118" t="str">
            <v>Computer systems reliability</v>
          </cell>
          <cell r="C118" t="str">
            <v>AC</v>
          </cell>
          <cell r="D118" t="str">
            <v>L</v>
          </cell>
          <cell r="E118" t="str">
            <v>IV</v>
          </cell>
          <cell r="F118"/>
          <cell r="G118" t="str">
            <v>C-en</v>
          </cell>
          <cell r="H118" t="str">
            <v>C-en</v>
          </cell>
          <cell r="I118">
            <v>58</v>
          </cell>
          <cell r="J118">
            <v>2</v>
          </cell>
          <cell r="K118">
            <v>4</v>
          </cell>
          <cell r="L118">
            <v>4</v>
          </cell>
          <cell r="M118">
            <v>29</v>
          </cell>
          <cell r="N118">
            <v>14.5</v>
          </cell>
          <cell r="O118"/>
          <cell r="P118"/>
          <cell r="Q118"/>
          <cell r="R118"/>
          <cell r="S118"/>
          <cell r="T118">
            <v>14</v>
          </cell>
          <cell r="U118">
            <v>2</v>
          </cell>
          <cell r="V118">
            <v>0</v>
          </cell>
          <cell r="W118">
            <v>1</v>
          </cell>
          <cell r="X118">
            <v>0</v>
          </cell>
          <cell r="Y118">
            <v>28</v>
          </cell>
        </row>
        <row r="119">
          <cell r="A119">
            <v>105</v>
          </cell>
          <cell r="B119" t="str">
            <v>Expert systems</v>
          </cell>
          <cell r="C119" t="str">
            <v>AC</v>
          </cell>
          <cell r="D119" t="str">
            <v>L</v>
          </cell>
          <cell r="E119" t="str">
            <v>IV</v>
          </cell>
          <cell r="F119"/>
          <cell r="G119" t="str">
            <v>C-en</v>
          </cell>
          <cell r="H119" t="str">
            <v>C-en</v>
          </cell>
          <cell r="I119">
            <v>61</v>
          </cell>
          <cell r="J119">
            <v>2</v>
          </cell>
          <cell r="K119">
            <v>4</v>
          </cell>
          <cell r="L119">
            <v>4</v>
          </cell>
          <cell r="M119">
            <v>30.5</v>
          </cell>
          <cell r="N119">
            <v>15.25</v>
          </cell>
          <cell r="O119"/>
          <cell r="P119"/>
          <cell r="Q119"/>
          <cell r="R119"/>
          <cell r="S119"/>
          <cell r="T119">
            <v>14</v>
          </cell>
          <cell r="U119">
            <v>2</v>
          </cell>
          <cell r="V119">
            <v>0</v>
          </cell>
          <cell r="W119">
            <v>1</v>
          </cell>
          <cell r="X119">
            <v>0</v>
          </cell>
          <cell r="Y119">
            <v>28</v>
          </cell>
        </row>
        <row r="120">
          <cell r="A120">
            <v>106</v>
          </cell>
          <cell r="B120" t="str">
            <v>Software project management</v>
          </cell>
          <cell r="C120" t="str">
            <v>AC</v>
          </cell>
          <cell r="D120" t="str">
            <v>L</v>
          </cell>
          <cell r="E120" t="str">
            <v>IV</v>
          </cell>
          <cell r="F120"/>
          <cell r="G120" t="str">
            <v>C-en</v>
          </cell>
          <cell r="H120" t="str">
            <v>C-en</v>
          </cell>
          <cell r="I120">
            <v>61</v>
          </cell>
          <cell r="J120">
            <v>2</v>
          </cell>
          <cell r="K120">
            <v>4</v>
          </cell>
          <cell r="L120">
            <v>4</v>
          </cell>
          <cell r="M120">
            <v>30.5</v>
          </cell>
          <cell r="N120">
            <v>15.25</v>
          </cell>
          <cell r="O120"/>
          <cell r="P120"/>
          <cell r="Q120"/>
          <cell r="R120"/>
          <cell r="S120"/>
          <cell r="T120">
            <v>14</v>
          </cell>
          <cell r="U120">
            <v>2</v>
          </cell>
          <cell r="V120">
            <v>0</v>
          </cell>
          <cell r="W120">
            <v>1</v>
          </cell>
          <cell r="X120">
            <v>0</v>
          </cell>
          <cell r="Y120">
            <v>28</v>
          </cell>
        </row>
        <row r="121">
          <cell r="A121">
            <v>107</v>
          </cell>
          <cell r="B121" t="str">
            <v>Multimedia systems</v>
          </cell>
          <cell r="C121" t="str">
            <v>AC</v>
          </cell>
          <cell r="D121" t="str">
            <v>L</v>
          </cell>
          <cell r="E121" t="str">
            <v>IV</v>
          </cell>
          <cell r="F121"/>
          <cell r="G121" t="str">
            <v>C-en</v>
          </cell>
          <cell r="H121" t="str">
            <v>C-en</v>
          </cell>
          <cell r="I121">
            <v>62</v>
          </cell>
          <cell r="J121">
            <v>2</v>
          </cell>
          <cell r="K121">
            <v>4</v>
          </cell>
          <cell r="L121">
            <v>4</v>
          </cell>
          <cell r="M121">
            <v>31</v>
          </cell>
          <cell r="N121">
            <v>15.5</v>
          </cell>
          <cell r="O121"/>
          <cell r="P121"/>
          <cell r="Q121"/>
          <cell r="R121"/>
          <cell r="S121"/>
          <cell r="T121">
            <v>14</v>
          </cell>
          <cell r="U121">
            <v>2</v>
          </cell>
          <cell r="V121">
            <v>0</v>
          </cell>
          <cell r="W121">
            <v>1</v>
          </cell>
          <cell r="X121">
            <v>0</v>
          </cell>
          <cell r="Y121">
            <v>28</v>
          </cell>
        </row>
        <row r="122">
          <cell r="A122">
            <v>108</v>
          </cell>
          <cell r="B122" t="str">
            <v>Fuzzy logic and applications</v>
          </cell>
          <cell r="C122" t="str">
            <v>AC</v>
          </cell>
          <cell r="D122" t="str">
            <v>L</v>
          </cell>
          <cell r="E122" t="str">
            <v>IV</v>
          </cell>
          <cell r="F122"/>
          <cell r="G122" t="str">
            <v>C-en</v>
          </cell>
          <cell r="H122" t="str">
            <v>C-en</v>
          </cell>
          <cell r="I122">
            <v>61</v>
          </cell>
          <cell r="J122">
            <v>2</v>
          </cell>
          <cell r="K122">
            <v>4</v>
          </cell>
          <cell r="L122">
            <v>4</v>
          </cell>
          <cell r="M122">
            <v>30.5</v>
          </cell>
          <cell r="N122">
            <v>15.25</v>
          </cell>
          <cell r="O122"/>
          <cell r="P122"/>
          <cell r="Q122"/>
          <cell r="R122"/>
          <cell r="S122"/>
          <cell r="T122">
            <v>14</v>
          </cell>
          <cell r="U122">
            <v>2</v>
          </cell>
          <cell r="V122">
            <v>0</v>
          </cell>
          <cell r="W122">
            <v>1</v>
          </cell>
          <cell r="X122">
            <v>0</v>
          </cell>
          <cell r="Y122">
            <v>28</v>
          </cell>
        </row>
        <row r="123">
          <cell r="A123">
            <v>109</v>
          </cell>
          <cell r="B123" t="str">
            <v>Entrepreneurship in IT</v>
          </cell>
          <cell r="C123" t="str">
            <v>AC</v>
          </cell>
          <cell r="D123" t="str">
            <v>L</v>
          </cell>
          <cell r="E123" t="str">
            <v>IV</v>
          </cell>
          <cell r="F123"/>
          <cell r="G123" t="str">
            <v>C-en</v>
          </cell>
          <cell r="H123" t="str">
            <v>C-en</v>
          </cell>
          <cell r="I123">
            <v>92</v>
          </cell>
          <cell r="J123">
            <v>3</v>
          </cell>
          <cell r="K123">
            <v>6</v>
          </cell>
          <cell r="L123">
            <v>6</v>
          </cell>
          <cell r="M123">
            <v>30.666666666666668</v>
          </cell>
          <cell r="N123">
            <v>15.333333333333334</v>
          </cell>
          <cell r="O123"/>
          <cell r="P123"/>
          <cell r="Q123"/>
          <cell r="R123"/>
          <cell r="S123"/>
          <cell r="T123">
            <v>14</v>
          </cell>
          <cell r="U123">
            <v>1</v>
          </cell>
          <cell r="V123">
            <v>1</v>
          </cell>
          <cell r="W123">
            <v>0</v>
          </cell>
          <cell r="X123">
            <v>0</v>
          </cell>
          <cell r="Y123">
            <v>14</v>
          </cell>
        </row>
        <row r="124">
          <cell r="A124">
            <v>110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 t="str">
            <v/>
          </cell>
          <cell r="N124" t="str">
            <v/>
          </cell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 t="str">
            <v/>
          </cell>
        </row>
        <row r="125">
          <cell r="A125">
            <v>111</v>
          </cell>
          <cell r="B125" t="str">
            <v>Logica si structuri discrete</v>
          </cell>
          <cell r="C125" t="str">
            <v>AC</v>
          </cell>
          <cell r="D125" t="str">
            <v>L</v>
          </cell>
          <cell r="E125" t="str">
            <v>I</v>
          </cell>
          <cell r="F125"/>
          <cell r="G125" t="str">
            <v>Inf</v>
          </cell>
          <cell r="H125" t="str">
            <v>Inf</v>
          </cell>
          <cell r="I125">
            <v>107</v>
          </cell>
          <cell r="J125">
            <v>3</v>
          </cell>
          <cell r="K125">
            <v>6</v>
          </cell>
          <cell r="L125">
            <v>6</v>
          </cell>
          <cell r="M125">
            <v>35.666666666666664</v>
          </cell>
          <cell r="N125">
            <v>17.833333333333332</v>
          </cell>
          <cell r="O125">
            <v>14</v>
          </cell>
          <cell r="P125">
            <v>2</v>
          </cell>
          <cell r="Q125">
            <v>2</v>
          </cell>
          <cell r="R125">
            <v>0</v>
          </cell>
          <cell r="S125">
            <v>0</v>
          </cell>
          <cell r="T125"/>
          <cell r="U125"/>
          <cell r="V125"/>
          <cell r="W125"/>
          <cell r="X125"/>
          <cell r="Y125">
            <v>28</v>
          </cell>
        </row>
        <row r="126">
          <cell r="A126">
            <v>112</v>
          </cell>
          <cell r="B126" t="str">
            <v>Fundamentele calculatoarelor</v>
          </cell>
          <cell r="C126" t="str">
            <v>AC</v>
          </cell>
          <cell r="D126" t="str">
            <v>L</v>
          </cell>
          <cell r="E126" t="str">
            <v>I</v>
          </cell>
          <cell r="F126"/>
          <cell r="G126" t="str">
            <v>Inf</v>
          </cell>
          <cell r="H126" t="str">
            <v>Inf</v>
          </cell>
          <cell r="I126">
            <v>107</v>
          </cell>
          <cell r="J126">
            <v>3</v>
          </cell>
          <cell r="K126">
            <v>6</v>
          </cell>
          <cell r="L126">
            <v>6</v>
          </cell>
          <cell r="M126">
            <v>35.666666666666664</v>
          </cell>
          <cell r="N126">
            <v>17.833333333333332</v>
          </cell>
          <cell r="O126">
            <v>14</v>
          </cell>
          <cell r="P126">
            <v>2</v>
          </cell>
          <cell r="Q126">
            <v>0</v>
          </cell>
          <cell r="R126">
            <v>2</v>
          </cell>
          <cell r="S126">
            <v>0</v>
          </cell>
          <cell r="T126"/>
          <cell r="U126"/>
          <cell r="V126"/>
          <cell r="W126"/>
          <cell r="X126"/>
          <cell r="Y126">
            <v>28</v>
          </cell>
        </row>
        <row r="127">
          <cell r="A127">
            <v>113</v>
          </cell>
          <cell r="B127" t="str">
            <v>Tehnici de programare</v>
          </cell>
          <cell r="C127" t="str">
            <v>AC</v>
          </cell>
          <cell r="D127" t="str">
            <v>L</v>
          </cell>
          <cell r="E127" t="str">
            <v>I</v>
          </cell>
          <cell r="F127"/>
          <cell r="G127" t="str">
            <v>Inf</v>
          </cell>
          <cell r="H127" t="str">
            <v>Inf</v>
          </cell>
          <cell r="I127">
            <v>107</v>
          </cell>
          <cell r="J127">
            <v>3</v>
          </cell>
          <cell r="K127">
            <v>6</v>
          </cell>
          <cell r="L127">
            <v>6</v>
          </cell>
          <cell r="M127">
            <v>35.666666666666664</v>
          </cell>
          <cell r="N127">
            <v>17.833333333333332</v>
          </cell>
          <cell r="O127"/>
          <cell r="P127"/>
          <cell r="Q127"/>
          <cell r="R127"/>
          <cell r="S127"/>
          <cell r="T127">
            <v>14</v>
          </cell>
          <cell r="U127">
            <v>2</v>
          </cell>
          <cell r="V127">
            <v>0</v>
          </cell>
          <cell r="W127">
            <v>2</v>
          </cell>
          <cell r="X127">
            <v>0</v>
          </cell>
          <cell r="Y127">
            <v>28</v>
          </cell>
        </row>
        <row r="128">
          <cell r="A128">
            <v>114</v>
          </cell>
          <cell r="B128" t="str">
            <v>Analiza algoritmilor</v>
          </cell>
          <cell r="C128" t="str">
            <v>AC</v>
          </cell>
          <cell r="D128" t="str">
            <v>L</v>
          </cell>
          <cell r="E128" t="str">
            <v>II</v>
          </cell>
          <cell r="F128"/>
          <cell r="G128" t="str">
            <v>Inf</v>
          </cell>
          <cell r="H128" t="str">
            <v>Inf</v>
          </cell>
          <cell r="I128">
            <v>110</v>
          </cell>
          <cell r="J128">
            <v>3</v>
          </cell>
          <cell r="K128">
            <v>5</v>
          </cell>
          <cell r="L128">
            <v>5</v>
          </cell>
          <cell r="M128">
            <v>36.666666666666664</v>
          </cell>
          <cell r="N128">
            <v>22</v>
          </cell>
          <cell r="O128">
            <v>14</v>
          </cell>
          <cell r="P128">
            <v>2</v>
          </cell>
          <cell r="Q128">
            <v>0</v>
          </cell>
          <cell r="R128">
            <v>2</v>
          </cell>
          <cell r="S128">
            <v>0</v>
          </cell>
          <cell r="T128"/>
          <cell r="U128"/>
          <cell r="V128"/>
          <cell r="W128"/>
          <cell r="X128"/>
          <cell r="Y128">
            <v>28</v>
          </cell>
        </row>
        <row r="129">
          <cell r="A129">
            <v>115</v>
          </cell>
          <cell r="B129" t="str">
            <v>Proiectarea microsistemelor digitale</v>
          </cell>
          <cell r="C129" t="str">
            <v>AC</v>
          </cell>
          <cell r="D129" t="str">
            <v>L</v>
          </cell>
          <cell r="E129" t="str">
            <v>II</v>
          </cell>
          <cell r="F129"/>
          <cell r="G129" t="str">
            <v>Inf</v>
          </cell>
          <cell r="H129" t="str">
            <v>Inf</v>
          </cell>
          <cell r="I129">
            <v>110</v>
          </cell>
          <cell r="J129">
            <v>3</v>
          </cell>
          <cell r="K129">
            <v>5</v>
          </cell>
          <cell r="L129">
            <v>5</v>
          </cell>
          <cell r="M129">
            <v>36.666666666666664</v>
          </cell>
          <cell r="N129">
            <v>22</v>
          </cell>
          <cell r="O129">
            <v>14</v>
          </cell>
          <cell r="P129">
            <v>2</v>
          </cell>
          <cell r="Q129">
            <v>0</v>
          </cell>
          <cell r="R129">
            <v>1</v>
          </cell>
          <cell r="S129">
            <v>1</v>
          </cell>
          <cell r="T129"/>
          <cell r="U129"/>
          <cell r="V129"/>
          <cell r="W129"/>
          <cell r="X129"/>
          <cell r="Y129">
            <v>28</v>
          </cell>
        </row>
        <row r="130">
          <cell r="A130">
            <v>116</v>
          </cell>
          <cell r="B130" t="str">
            <v>Inginerie software</v>
          </cell>
          <cell r="C130" t="str">
            <v>AC</v>
          </cell>
          <cell r="D130" t="str">
            <v>L</v>
          </cell>
          <cell r="E130" t="str">
            <v>II</v>
          </cell>
          <cell r="F130"/>
          <cell r="G130" t="str">
            <v>Inf</v>
          </cell>
          <cell r="H130" t="str">
            <v>Inf</v>
          </cell>
          <cell r="I130">
            <v>110</v>
          </cell>
          <cell r="J130">
            <v>3</v>
          </cell>
          <cell r="K130">
            <v>5</v>
          </cell>
          <cell r="L130">
            <v>5</v>
          </cell>
          <cell r="M130">
            <v>36.666666666666664</v>
          </cell>
          <cell r="N130">
            <v>22</v>
          </cell>
          <cell r="O130"/>
          <cell r="P130"/>
          <cell r="Q130"/>
          <cell r="R130"/>
          <cell r="S130"/>
          <cell r="T130">
            <v>14</v>
          </cell>
          <cell r="U130">
            <v>2</v>
          </cell>
          <cell r="V130">
            <v>0</v>
          </cell>
          <cell r="W130">
            <v>2</v>
          </cell>
          <cell r="X130">
            <v>0</v>
          </cell>
          <cell r="Y130">
            <v>28</v>
          </cell>
        </row>
        <row r="131">
          <cell r="A131">
            <v>117</v>
          </cell>
          <cell r="B131" t="str">
            <v>Proiect sintetic I B</v>
          </cell>
          <cell r="C131" t="str">
            <v>AC</v>
          </cell>
          <cell r="D131" t="str">
            <v>L</v>
          </cell>
          <cell r="E131" t="str">
            <v>II</v>
          </cell>
          <cell r="F131"/>
          <cell r="G131" t="str">
            <v>Inf</v>
          </cell>
          <cell r="H131" t="str">
            <v>Inf</v>
          </cell>
          <cell r="I131">
            <v>66</v>
          </cell>
          <cell r="J131">
            <v>1</v>
          </cell>
          <cell r="K131">
            <v>3</v>
          </cell>
          <cell r="L131">
            <v>3</v>
          </cell>
          <cell r="M131">
            <v>66</v>
          </cell>
          <cell r="N131">
            <v>22</v>
          </cell>
          <cell r="O131">
            <v>14</v>
          </cell>
          <cell r="P131">
            <v>0</v>
          </cell>
          <cell r="Q131">
            <v>0</v>
          </cell>
          <cell r="R131">
            <v>0</v>
          </cell>
          <cell r="S131">
            <v>2</v>
          </cell>
          <cell r="T131"/>
          <cell r="U131"/>
          <cell r="V131"/>
          <cell r="W131"/>
          <cell r="X131"/>
          <cell r="Y131">
            <v>0</v>
          </cell>
        </row>
        <row r="132">
          <cell r="A132">
            <v>118</v>
          </cell>
          <cell r="B132" t="str">
            <v>Limbaje formale si tehnici de compilare</v>
          </cell>
          <cell r="C132" t="str">
            <v>AC</v>
          </cell>
          <cell r="D132" t="str">
            <v>L</v>
          </cell>
          <cell r="E132" t="str">
            <v>III</v>
          </cell>
          <cell r="F132"/>
          <cell r="G132" t="str">
            <v>Inf</v>
          </cell>
          <cell r="H132" t="str">
            <v>Inf</v>
          </cell>
          <cell r="I132">
            <v>82</v>
          </cell>
          <cell r="J132">
            <v>3</v>
          </cell>
          <cell r="K132">
            <v>5</v>
          </cell>
          <cell r="L132">
            <v>5</v>
          </cell>
          <cell r="M132">
            <v>27.333333333333332</v>
          </cell>
          <cell r="N132">
            <v>16.399999999999999</v>
          </cell>
          <cell r="O132">
            <v>14</v>
          </cell>
          <cell r="P132">
            <v>2</v>
          </cell>
          <cell r="Q132">
            <v>0</v>
          </cell>
          <cell r="R132">
            <v>2</v>
          </cell>
          <cell r="S132">
            <v>0</v>
          </cell>
          <cell r="T132"/>
          <cell r="U132"/>
          <cell r="V132"/>
          <cell r="W132"/>
          <cell r="X132"/>
          <cell r="Y132">
            <v>28</v>
          </cell>
        </row>
        <row r="133">
          <cell r="A133">
            <v>119</v>
          </cell>
          <cell r="B133" t="str">
            <v>Proiect sincretic II A</v>
          </cell>
          <cell r="C133" t="str">
            <v>AC</v>
          </cell>
          <cell r="D133" t="str">
            <v>L</v>
          </cell>
          <cell r="E133" t="str">
            <v>III</v>
          </cell>
          <cell r="F133"/>
          <cell r="G133" t="str">
            <v>Inf</v>
          </cell>
          <cell r="H133" t="str">
            <v>Inf</v>
          </cell>
          <cell r="I133">
            <v>66</v>
          </cell>
          <cell r="J133">
            <v>2</v>
          </cell>
          <cell r="K133">
            <v>4</v>
          </cell>
          <cell r="L133">
            <v>4</v>
          </cell>
          <cell r="M133">
            <v>33</v>
          </cell>
          <cell r="N133">
            <v>16.5</v>
          </cell>
          <cell r="O133">
            <v>14</v>
          </cell>
          <cell r="P133">
            <v>0</v>
          </cell>
          <cell r="Q133">
            <v>0</v>
          </cell>
          <cell r="R133">
            <v>0</v>
          </cell>
          <cell r="S133">
            <v>1.5</v>
          </cell>
          <cell r="T133"/>
          <cell r="U133"/>
          <cell r="V133"/>
          <cell r="W133"/>
          <cell r="X133"/>
          <cell r="Y133">
            <v>0</v>
          </cell>
        </row>
        <row r="134">
          <cell r="A134">
            <v>120</v>
          </cell>
          <cell r="B134" t="str">
            <v>Proiectarea bazelor de date</v>
          </cell>
          <cell r="C134" t="str">
            <v>AC</v>
          </cell>
          <cell r="D134" t="str">
            <v>L</v>
          </cell>
          <cell r="E134" t="str">
            <v>III</v>
          </cell>
          <cell r="F134"/>
          <cell r="G134" t="str">
            <v>Inf</v>
          </cell>
          <cell r="H134" t="str">
            <v>Inf</v>
          </cell>
          <cell r="I134">
            <v>82</v>
          </cell>
          <cell r="J134">
            <v>3</v>
          </cell>
          <cell r="K134">
            <v>5</v>
          </cell>
          <cell r="L134">
            <v>5</v>
          </cell>
          <cell r="M134">
            <v>27.333333333333332</v>
          </cell>
          <cell r="N134">
            <v>16.399999999999999</v>
          </cell>
          <cell r="O134">
            <v>14</v>
          </cell>
          <cell r="P134">
            <v>2</v>
          </cell>
          <cell r="Q134">
            <v>0</v>
          </cell>
          <cell r="R134">
            <v>2</v>
          </cell>
          <cell r="S134">
            <v>0</v>
          </cell>
          <cell r="T134"/>
          <cell r="U134"/>
          <cell r="V134"/>
          <cell r="W134"/>
          <cell r="X134"/>
          <cell r="Y134">
            <v>28</v>
          </cell>
        </row>
        <row r="135">
          <cell r="A135">
            <v>121</v>
          </cell>
          <cell r="B135" t="str">
            <v>Sisteme incorporate</v>
          </cell>
          <cell r="C135" t="str">
            <v>AC</v>
          </cell>
          <cell r="D135" t="str">
            <v>L</v>
          </cell>
          <cell r="E135" t="str">
            <v>III</v>
          </cell>
          <cell r="F135"/>
          <cell r="G135" t="str">
            <v>Inf</v>
          </cell>
          <cell r="H135" t="str">
            <v>Inf</v>
          </cell>
          <cell r="I135">
            <v>82</v>
          </cell>
          <cell r="J135">
            <v>3</v>
          </cell>
          <cell r="K135">
            <v>5</v>
          </cell>
          <cell r="L135">
            <v>5</v>
          </cell>
          <cell r="M135">
            <v>27.333333333333332</v>
          </cell>
          <cell r="N135">
            <v>16.399999999999999</v>
          </cell>
          <cell r="O135"/>
          <cell r="P135"/>
          <cell r="Q135"/>
          <cell r="R135"/>
          <cell r="S135"/>
          <cell r="T135">
            <v>14</v>
          </cell>
          <cell r="U135">
            <v>2</v>
          </cell>
          <cell r="V135">
            <v>0</v>
          </cell>
          <cell r="W135">
            <v>1.5</v>
          </cell>
          <cell r="X135">
            <v>0</v>
          </cell>
          <cell r="Y135">
            <v>28</v>
          </cell>
        </row>
        <row r="136">
          <cell r="A136">
            <v>122</v>
          </cell>
          <cell r="B136" t="str">
            <v>Programare funcțională</v>
          </cell>
          <cell r="C136" t="str">
            <v>AC</v>
          </cell>
          <cell r="D136" t="str">
            <v>L</v>
          </cell>
          <cell r="E136" t="str">
            <v>III</v>
          </cell>
          <cell r="F136"/>
          <cell r="G136" t="str">
            <v>Inf</v>
          </cell>
          <cell r="H136" t="str">
            <v>Inf</v>
          </cell>
          <cell r="I136">
            <v>82</v>
          </cell>
          <cell r="J136">
            <v>3</v>
          </cell>
          <cell r="K136">
            <v>5</v>
          </cell>
          <cell r="L136">
            <v>5</v>
          </cell>
          <cell r="M136">
            <v>27.333333333333332</v>
          </cell>
          <cell r="N136">
            <v>16.399999999999999</v>
          </cell>
          <cell r="O136"/>
          <cell r="P136"/>
          <cell r="Q136"/>
          <cell r="R136"/>
          <cell r="S136"/>
          <cell r="T136">
            <v>14</v>
          </cell>
          <cell r="U136">
            <v>2</v>
          </cell>
          <cell r="V136">
            <v>0</v>
          </cell>
          <cell r="W136">
            <v>1.5</v>
          </cell>
          <cell r="X136">
            <v>0</v>
          </cell>
          <cell r="Y136">
            <v>28</v>
          </cell>
        </row>
        <row r="137">
          <cell r="A137">
            <v>123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 t="str">
            <v/>
          </cell>
          <cell r="N137" t="str">
            <v/>
          </cell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 t="str">
            <v/>
          </cell>
        </row>
        <row r="138">
          <cell r="A138">
            <v>124</v>
          </cell>
          <cell r="B138" t="str">
            <v>Component Based Software Engineering</v>
          </cell>
          <cell r="C138" t="str">
            <v>AC</v>
          </cell>
          <cell r="D138" t="str">
            <v>M</v>
          </cell>
          <cell r="E138" t="str">
            <v>I</v>
          </cell>
          <cell r="F138"/>
          <cell r="G138" t="str">
            <v>SE</v>
          </cell>
          <cell r="H138" t="str">
            <v>SE</v>
          </cell>
          <cell r="I138">
            <v>45</v>
          </cell>
          <cell r="J138">
            <v>1</v>
          </cell>
          <cell r="K138">
            <v>1</v>
          </cell>
          <cell r="L138">
            <v>1</v>
          </cell>
          <cell r="M138">
            <v>45</v>
          </cell>
          <cell r="N138">
            <v>45</v>
          </cell>
          <cell r="O138">
            <v>14</v>
          </cell>
          <cell r="P138">
            <v>2</v>
          </cell>
          <cell r="Q138">
            <v>0</v>
          </cell>
          <cell r="R138">
            <v>2</v>
          </cell>
          <cell r="S138">
            <v>0</v>
          </cell>
          <cell r="T138"/>
          <cell r="U138"/>
          <cell r="V138"/>
          <cell r="W138"/>
          <cell r="X138"/>
          <cell r="Y138">
            <v>28</v>
          </cell>
        </row>
        <row r="139">
          <cell r="A139">
            <v>125</v>
          </cell>
          <cell r="B139" t="str">
            <v>Compiler Design</v>
          </cell>
          <cell r="C139" t="str">
            <v>AC</v>
          </cell>
          <cell r="D139" t="str">
            <v>M</v>
          </cell>
          <cell r="E139" t="str">
            <v>I</v>
          </cell>
          <cell r="F139"/>
          <cell r="G139" t="str">
            <v>SE</v>
          </cell>
          <cell r="H139" t="str">
            <v>SE</v>
          </cell>
          <cell r="I139">
            <v>17</v>
          </cell>
          <cell r="J139">
            <v>1</v>
          </cell>
          <cell r="K139">
            <v>1</v>
          </cell>
          <cell r="L139">
            <v>1</v>
          </cell>
          <cell r="M139">
            <v>17</v>
          </cell>
          <cell r="N139">
            <v>17</v>
          </cell>
          <cell r="O139">
            <v>14</v>
          </cell>
          <cell r="P139">
            <v>2</v>
          </cell>
          <cell r="Q139">
            <v>0</v>
          </cell>
          <cell r="R139">
            <v>2</v>
          </cell>
          <cell r="S139">
            <v>0</v>
          </cell>
          <cell r="T139"/>
          <cell r="U139"/>
          <cell r="V139"/>
          <cell r="W139"/>
          <cell r="X139"/>
          <cell r="Y139">
            <v>28</v>
          </cell>
        </row>
        <row r="140">
          <cell r="A140">
            <v>126</v>
          </cell>
          <cell r="B140" t="str">
            <v>User Interface and User Experience Design</v>
          </cell>
          <cell r="C140" t="str">
            <v>AC</v>
          </cell>
          <cell r="D140" t="str">
            <v>M</v>
          </cell>
          <cell r="E140" t="str">
            <v>I</v>
          </cell>
          <cell r="F140"/>
          <cell r="G140" t="str">
            <v>SE</v>
          </cell>
          <cell r="H140" t="str">
            <v>SE</v>
          </cell>
          <cell r="I140">
            <v>45</v>
          </cell>
          <cell r="J140">
            <v>1</v>
          </cell>
          <cell r="K140">
            <v>1</v>
          </cell>
          <cell r="L140">
            <v>1</v>
          </cell>
          <cell r="M140">
            <v>45</v>
          </cell>
          <cell r="N140">
            <v>45</v>
          </cell>
          <cell r="O140">
            <v>14</v>
          </cell>
          <cell r="P140">
            <v>2</v>
          </cell>
          <cell r="Q140">
            <v>0</v>
          </cell>
          <cell r="R140">
            <v>2</v>
          </cell>
          <cell r="S140">
            <v>0</v>
          </cell>
          <cell r="T140"/>
          <cell r="U140"/>
          <cell r="V140"/>
          <cell r="W140"/>
          <cell r="X140"/>
          <cell r="Y140">
            <v>28</v>
          </cell>
        </row>
        <row r="141">
          <cell r="A141">
            <v>127</v>
          </cell>
          <cell r="B141" t="str">
            <v>Research topics in SE</v>
          </cell>
          <cell r="C141" t="str">
            <v>AC</v>
          </cell>
          <cell r="D141" t="str">
            <v>M</v>
          </cell>
          <cell r="E141" t="str">
            <v>I</v>
          </cell>
          <cell r="F141"/>
          <cell r="G141" t="str">
            <v>SE</v>
          </cell>
          <cell r="H141" t="str">
            <v>SE</v>
          </cell>
          <cell r="I141">
            <v>40</v>
          </cell>
          <cell r="J141">
            <v>1</v>
          </cell>
          <cell r="K141">
            <v>2</v>
          </cell>
          <cell r="L141">
            <v>2</v>
          </cell>
          <cell r="M141">
            <v>40</v>
          </cell>
          <cell r="N141">
            <v>20</v>
          </cell>
          <cell r="O141">
            <v>14</v>
          </cell>
          <cell r="P141">
            <v>2</v>
          </cell>
          <cell r="Q141">
            <v>0</v>
          </cell>
          <cell r="R141">
            <v>0</v>
          </cell>
          <cell r="S141">
            <v>0</v>
          </cell>
          <cell r="T141"/>
          <cell r="U141"/>
          <cell r="V141"/>
          <cell r="W141"/>
          <cell r="X141"/>
          <cell r="Y141">
            <v>28</v>
          </cell>
        </row>
        <row r="142">
          <cell r="A142">
            <v>128</v>
          </cell>
          <cell r="B142" t="str">
            <v>Advanced Databases</v>
          </cell>
          <cell r="C142" t="str">
            <v>AC</v>
          </cell>
          <cell r="D142" t="str">
            <v>M</v>
          </cell>
          <cell r="E142" t="str">
            <v>I</v>
          </cell>
          <cell r="F142"/>
          <cell r="G142" t="str">
            <v>SE</v>
          </cell>
          <cell r="H142" t="str">
            <v>SE</v>
          </cell>
          <cell r="I142">
            <v>35</v>
          </cell>
          <cell r="J142">
            <v>1</v>
          </cell>
          <cell r="K142">
            <v>2</v>
          </cell>
          <cell r="L142">
            <v>2</v>
          </cell>
          <cell r="M142">
            <v>35</v>
          </cell>
          <cell r="N142">
            <v>17.5</v>
          </cell>
          <cell r="O142"/>
          <cell r="P142"/>
          <cell r="Q142"/>
          <cell r="R142"/>
          <cell r="S142"/>
          <cell r="T142">
            <v>14</v>
          </cell>
          <cell r="U142">
            <v>2</v>
          </cell>
          <cell r="V142">
            <v>0</v>
          </cell>
          <cell r="W142">
            <v>2</v>
          </cell>
          <cell r="X142">
            <v>0</v>
          </cell>
          <cell r="Y142">
            <v>28</v>
          </cell>
        </row>
        <row r="143">
          <cell r="A143">
            <v>129</v>
          </cell>
          <cell r="B143" t="str">
            <v>Advanced Distributed Applications</v>
          </cell>
          <cell r="C143" t="str">
            <v>AC</v>
          </cell>
          <cell r="D143" t="str">
            <v>M</v>
          </cell>
          <cell r="E143" t="str">
            <v>I</v>
          </cell>
          <cell r="F143"/>
          <cell r="G143" t="str">
            <v>SE</v>
          </cell>
          <cell r="H143" t="str">
            <v>SE</v>
          </cell>
          <cell r="I143">
            <v>35</v>
          </cell>
          <cell r="J143">
            <v>1</v>
          </cell>
          <cell r="K143">
            <v>1</v>
          </cell>
          <cell r="L143">
            <v>1</v>
          </cell>
          <cell r="M143">
            <v>35</v>
          </cell>
          <cell r="N143">
            <v>35</v>
          </cell>
          <cell r="O143"/>
          <cell r="P143"/>
          <cell r="Q143"/>
          <cell r="R143"/>
          <cell r="S143"/>
          <cell r="T143">
            <v>14</v>
          </cell>
          <cell r="U143">
            <v>2</v>
          </cell>
          <cell r="V143">
            <v>0</v>
          </cell>
          <cell r="W143">
            <v>2</v>
          </cell>
          <cell r="X143">
            <v>0</v>
          </cell>
          <cell r="Y143">
            <v>28</v>
          </cell>
        </row>
        <row r="144">
          <cell r="A144">
            <v>130</v>
          </cell>
          <cell r="B144" t="str">
            <v>Real Time Systems Design</v>
          </cell>
          <cell r="C144" t="str">
            <v>AC</v>
          </cell>
          <cell r="D144" t="str">
            <v>M</v>
          </cell>
          <cell r="E144" t="str">
            <v>I</v>
          </cell>
          <cell r="F144"/>
          <cell r="G144" t="str">
            <v>SE</v>
          </cell>
          <cell r="H144" t="str">
            <v>SE</v>
          </cell>
          <cell r="I144">
            <v>20</v>
          </cell>
          <cell r="J144">
            <v>1</v>
          </cell>
          <cell r="K144">
            <v>1</v>
          </cell>
          <cell r="L144">
            <v>1</v>
          </cell>
          <cell r="M144">
            <v>20</v>
          </cell>
          <cell r="N144">
            <v>20</v>
          </cell>
          <cell r="O144"/>
          <cell r="P144"/>
          <cell r="Q144"/>
          <cell r="R144"/>
          <cell r="S144"/>
          <cell r="T144">
            <v>14</v>
          </cell>
          <cell r="U144">
            <v>2</v>
          </cell>
          <cell r="V144">
            <v>0</v>
          </cell>
          <cell r="W144">
            <v>2</v>
          </cell>
          <cell r="X144">
            <v>0</v>
          </cell>
          <cell r="Y144">
            <v>28</v>
          </cell>
        </row>
        <row r="145">
          <cell r="A145">
            <v>131</v>
          </cell>
          <cell r="B145" t="str">
            <v>Heuristic Methods</v>
          </cell>
          <cell r="C145" t="str">
            <v>AC</v>
          </cell>
          <cell r="D145" t="str">
            <v>M</v>
          </cell>
          <cell r="E145" t="str">
            <v>I</v>
          </cell>
          <cell r="F145"/>
          <cell r="G145" t="str">
            <v>SE</v>
          </cell>
          <cell r="H145" t="str">
            <v>SE</v>
          </cell>
          <cell r="I145">
            <v>20</v>
          </cell>
          <cell r="J145">
            <v>1</v>
          </cell>
          <cell r="K145">
            <v>1</v>
          </cell>
          <cell r="L145">
            <v>1</v>
          </cell>
          <cell r="M145">
            <v>20</v>
          </cell>
          <cell r="N145">
            <v>20</v>
          </cell>
          <cell r="O145"/>
          <cell r="P145"/>
          <cell r="Q145"/>
          <cell r="R145"/>
          <cell r="S145"/>
          <cell r="T145">
            <v>14</v>
          </cell>
          <cell r="U145">
            <v>2</v>
          </cell>
          <cell r="V145">
            <v>0</v>
          </cell>
          <cell r="W145">
            <v>2</v>
          </cell>
          <cell r="X145">
            <v>0</v>
          </cell>
          <cell r="Y145">
            <v>28</v>
          </cell>
        </row>
        <row r="146">
          <cell r="A146">
            <v>132</v>
          </cell>
          <cell r="B146" t="str">
            <v>Introduction to Research</v>
          </cell>
          <cell r="C146" t="str">
            <v>AC</v>
          </cell>
          <cell r="D146" t="str">
            <v>M</v>
          </cell>
          <cell r="E146" t="str">
            <v>I</v>
          </cell>
          <cell r="F146"/>
          <cell r="G146" t="str">
            <v>SE</v>
          </cell>
          <cell r="H146" t="str">
            <v>SE</v>
          </cell>
          <cell r="I146">
            <v>40</v>
          </cell>
          <cell r="J146">
            <v>1</v>
          </cell>
          <cell r="K146">
            <v>2</v>
          </cell>
          <cell r="L146">
            <v>2</v>
          </cell>
          <cell r="M146">
            <v>40</v>
          </cell>
          <cell r="N146">
            <v>20</v>
          </cell>
          <cell r="O146"/>
          <cell r="P146"/>
          <cell r="Q146"/>
          <cell r="R146"/>
          <cell r="S146"/>
          <cell r="T146">
            <v>14</v>
          </cell>
          <cell r="U146">
            <v>2</v>
          </cell>
          <cell r="V146">
            <v>0</v>
          </cell>
          <cell r="W146">
            <v>0</v>
          </cell>
          <cell r="X146">
            <v>0</v>
          </cell>
          <cell r="Y146">
            <v>28</v>
          </cell>
        </row>
        <row r="147">
          <cell r="A147">
            <v>133</v>
          </cell>
          <cell r="B147" t="str">
            <v>Parallel Algorithms</v>
          </cell>
          <cell r="C147" t="str">
            <v>AC</v>
          </cell>
          <cell r="D147" t="str">
            <v>M</v>
          </cell>
          <cell r="E147" t="str">
            <v>II</v>
          </cell>
          <cell r="F147"/>
          <cell r="G147" t="str">
            <v>SE</v>
          </cell>
          <cell r="H147" t="str">
            <v>SE</v>
          </cell>
          <cell r="I147">
            <v>31</v>
          </cell>
          <cell r="J147">
            <v>1</v>
          </cell>
          <cell r="K147">
            <v>1</v>
          </cell>
          <cell r="L147">
            <v>1</v>
          </cell>
          <cell r="M147">
            <v>31</v>
          </cell>
          <cell r="N147">
            <v>31</v>
          </cell>
          <cell r="O147">
            <v>14</v>
          </cell>
          <cell r="P147">
            <v>2</v>
          </cell>
          <cell r="Q147">
            <v>0</v>
          </cell>
          <cell r="R147">
            <v>2</v>
          </cell>
          <cell r="S147">
            <v>0</v>
          </cell>
          <cell r="T147"/>
          <cell r="U147"/>
          <cell r="V147"/>
          <cell r="W147"/>
          <cell r="X147"/>
          <cell r="Y147">
            <v>28</v>
          </cell>
        </row>
        <row r="148">
          <cell r="A148">
            <v>134</v>
          </cell>
          <cell r="B148" t="str">
            <v>Graphics Processing Systems</v>
          </cell>
          <cell r="C148" t="str">
            <v>AC</v>
          </cell>
          <cell r="D148" t="str">
            <v>M</v>
          </cell>
          <cell r="E148" t="str">
            <v>II</v>
          </cell>
          <cell r="F148"/>
          <cell r="G148" t="str">
            <v>SE</v>
          </cell>
          <cell r="H148" t="str">
            <v>SE</v>
          </cell>
          <cell r="I148">
            <v>35</v>
          </cell>
          <cell r="J148">
            <v>1</v>
          </cell>
          <cell r="K148">
            <v>2</v>
          </cell>
          <cell r="L148">
            <v>2</v>
          </cell>
          <cell r="M148">
            <v>35</v>
          </cell>
          <cell r="N148">
            <v>17.5</v>
          </cell>
          <cell r="O148">
            <v>14</v>
          </cell>
          <cell r="P148">
            <v>2</v>
          </cell>
          <cell r="Q148">
            <v>0</v>
          </cell>
          <cell r="R148">
            <v>2</v>
          </cell>
          <cell r="S148">
            <v>0</v>
          </cell>
          <cell r="T148"/>
          <cell r="U148"/>
          <cell r="V148"/>
          <cell r="W148"/>
          <cell r="X148"/>
          <cell r="Y148">
            <v>28</v>
          </cell>
        </row>
        <row r="149">
          <cell r="A149">
            <v>135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 t="str">
            <v/>
          </cell>
          <cell r="N149" t="str">
            <v/>
          </cell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 t="str">
            <v/>
          </cell>
        </row>
        <row r="150">
          <cell r="A150">
            <v>136</v>
          </cell>
          <cell r="B150" t="str">
            <v>Bioinformatics</v>
          </cell>
          <cell r="C150" t="str">
            <v>AC</v>
          </cell>
          <cell r="D150" t="str">
            <v>M</v>
          </cell>
          <cell r="E150" t="str">
            <v>I</v>
          </cell>
          <cell r="F150"/>
          <cell r="G150" t="str">
            <v>IT</v>
          </cell>
          <cell r="H150" t="str">
            <v>IT</v>
          </cell>
          <cell r="I150">
            <v>17</v>
          </cell>
          <cell r="J150">
            <v>1</v>
          </cell>
          <cell r="K150">
            <v>1</v>
          </cell>
          <cell r="L150">
            <v>1</v>
          </cell>
          <cell r="M150">
            <v>17</v>
          </cell>
          <cell r="N150">
            <v>17</v>
          </cell>
          <cell r="O150">
            <v>14</v>
          </cell>
          <cell r="P150">
            <v>2</v>
          </cell>
          <cell r="Q150">
            <v>0</v>
          </cell>
          <cell r="R150">
            <v>2</v>
          </cell>
          <cell r="S150">
            <v>0</v>
          </cell>
          <cell r="T150"/>
          <cell r="U150"/>
          <cell r="V150"/>
          <cell r="W150"/>
          <cell r="X150"/>
          <cell r="Y150">
            <v>28</v>
          </cell>
        </row>
        <row r="151">
          <cell r="A151">
            <v>137</v>
          </cell>
          <cell r="B151" t="str">
            <v>Cellular Data Networks</v>
          </cell>
          <cell r="C151" t="str">
            <v>AC</v>
          </cell>
          <cell r="D151" t="str">
            <v>M</v>
          </cell>
          <cell r="E151" t="str">
            <v>I</v>
          </cell>
          <cell r="F151"/>
          <cell r="G151" t="str">
            <v>IT</v>
          </cell>
          <cell r="H151" t="str">
            <v>IT</v>
          </cell>
          <cell r="I151">
            <v>18</v>
          </cell>
          <cell r="J151">
            <v>1</v>
          </cell>
          <cell r="K151">
            <v>1</v>
          </cell>
          <cell r="L151">
            <v>1</v>
          </cell>
          <cell r="M151">
            <v>18</v>
          </cell>
          <cell r="N151">
            <v>18</v>
          </cell>
          <cell r="O151">
            <v>14</v>
          </cell>
          <cell r="P151">
            <v>2</v>
          </cell>
          <cell r="Q151">
            <v>0</v>
          </cell>
          <cell r="R151">
            <v>2</v>
          </cell>
          <cell r="S151">
            <v>0</v>
          </cell>
          <cell r="T151"/>
          <cell r="U151"/>
          <cell r="V151"/>
          <cell r="W151"/>
          <cell r="X151"/>
          <cell r="Y151">
            <v>28</v>
          </cell>
        </row>
        <row r="152">
          <cell r="A152">
            <v>138</v>
          </cell>
          <cell r="B152" t="str">
            <v>Quantum Information and Computation</v>
          </cell>
          <cell r="C152" t="str">
            <v>AC</v>
          </cell>
          <cell r="D152" t="str">
            <v>M</v>
          </cell>
          <cell r="E152" t="str">
            <v>I</v>
          </cell>
          <cell r="F152"/>
          <cell r="G152" t="str">
            <v>IT</v>
          </cell>
          <cell r="H152" t="str">
            <v>IT</v>
          </cell>
          <cell r="I152">
            <v>17</v>
          </cell>
          <cell r="J152">
            <v>1</v>
          </cell>
          <cell r="K152">
            <v>1</v>
          </cell>
          <cell r="L152">
            <v>1</v>
          </cell>
          <cell r="M152">
            <v>17</v>
          </cell>
          <cell r="N152">
            <v>17</v>
          </cell>
          <cell r="O152">
            <v>14</v>
          </cell>
          <cell r="P152">
            <v>2</v>
          </cell>
          <cell r="Q152">
            <v>0</v>
          </cell>
          <cell r="R152">
            <v>2</v>
          </cell>
          <cell r="S152">
            <v>0</v>
          </cell>
          <cell r="T152"/>
          <cell r="U152"/>
          <cell r="V152"/>
          <cell r="W152"/>
          <cell r="X152"/>
          <cell r="Y152">
            <v>28</v>
          </cell>
        </row>
        <row r="153">
          <cell r="A153">
            <v>139</v>
          </cell>
          <cell r="B153" t="str">
            <v>Research topics in IT</v>
          </cell>
          <cell r="C153" t="str">
            <v>AC</v>
          </cell>
          <cell r="D153" t="str">
            <v>M</v>
          </cell>
          <cell r="E153" t="str">
            <v>I</v>
          </cell>
          <cell r="F153"/>
          <cell r="G153" t="str">
            <v>IT</v>
          </cell>
          <cell r="H153" t="str">
            <v>IT</v>
          </cell>
          <cell r="I153">
            <v>17</v>
          </cell>
          <cell r="J153">
            <v>1</v>
          </cell>
          <cell r="K153">
            <v>1</v>
          </cell>
          <cell r="L153">
            <v>1</v>
          </cell>
          <cell r="M153">
            <v>17</v>
          </cell>
          <cell r="N153">
            <v>17</v>
          </cell>
          <cell r="O153">
            <v>14</v>
          </cell>
          <cell r="P153">
            <v>2</v>
          </cell>
          <cell r="Q153">
            <v>0</v>
          </cell>
          <cell r="R153">
            <v>0</v>
          </cell>
          <cell r="S153">
            <v>0</v>
          </cell>
          <cell r="T153"/>
          <cell r="U153"/>
          <cell r="V153"/>
          <cell r="W153"/>
          <cell r="X153"/>
          <cell r="Y153">
            <v>28</v>
          </cell>
        </row>
        <row r="154">
          <cell r="A154">
            <v>140</v>
          </cell>
          <cell r="B154" t="str">
            <v>Integrated Information Systems</v>
          </cell>
          <cell r="C154" t="str">
            <v>AC</v>
          </cell>
          <cell r="D154" t="str">
            <v>M</v>
          </cell>
          <cell r="E154" t="str">
            <v>I</v>
          </cell>
          <cell r="F154"/>
          <cell r="G154" t="str">
            <v>IT</v>
          </cell>
          <cell r="H154" t="str">
            <v>IT</v>
          </cell>
          <cell r="I154">
            <v>16</v>
          </cell>
          <cell r="J154">
            <v>1</v>
          </cell>
          <cell r="K154">
            <v>1</v>
          </cell>
          <cell r="L154">
            <v>1</v>
          </cell>
          <cell r="M154">
            <v>16</v>
          </cell>
          <cell r="N154">
            <v>16</v>
          </cell>
          <cell r="O154"/>
          <cell r="P154"/>
          <cell r="Q154"/>
          <cell r="R154"/>
          <cell r="S154"/>
          <cell r="T154">
            <v>14</v>
          </cell>
          <cell r="U154">
            <v>2</v>
          </cell>
          <cell r="V154">
            <v>0</v>
          </cell>
          <cell r="W154">
            <v>2</v>
          </cell>
          <cell r="X154">
            <v>0</v>
          </cell>
          <cell r="Y154">
            <v>28</v>
          </cell>
        </row>
        <row r="155">
          <cell r="A155">
            <v>141</v>
          </cell>
          <cell r="B155" t="str">
            <v>Emergent and Collective Intelligence Systems</v>
          </cell>
          <cell r="C155" t="str">
            <v>AC</v>
          </cell>
          <cell r="D155" t="str">
            <v>M</v>
          </cell>
          <cell r="E155" t="str">
            <v>I</v>
          </cell>
          <cell r="F155"/>
          <cell r="G155" t="str">
            <v>IT</v>
          </cell>
          <cell r="H155" t="str">
            <v>IT</v>
          </cell>
          <cell r="I155">
            <v>15</v>
          </cell>
          <cell r="J155">
            <v>1</v>
          </cell>
          <cell r="K155">
            <v>1</v>
          </cell>
          <cell r="L155">
            <v>1</v>
          </cell>
          <cell r="M155">
            <v>15</v>
          </cell>
          <cell r="N155">
            <v>15</v>
          </cell>
          <cell r="O155"/>
          <cell r="P155"/>
          <cell r="Q155"/>
          <cell r="R155"/>
          <cell r="S155"/>
          <cell r="T155">
            <v>14</v>
          </cell>
          <cell r="U155">
            <v>2</v>
          </cell>
          <cell r="V155">
            <v>0</v>
          </cell>
          <cell r="W155">
            <v>2</v>
          </cell>
          <cell r="X155">
            <v>0</v>
          </cell>
          <cell r="Y155">
            <v>28</v>
          </cell>
        </row>
        <row r="156">
          <cell r="A156">
            <v>142</v>
          </cell>
          <cell r="B156" t="str">
            <v>Fault Diagnosis and Design for Testability</v>
          </cell>
          <cell r="C156" t="str">
            <v>AC</v>
          </cell>
          <cell r="D156" t="str">
            <v>M</v>
          </cell>
          <cell r="E156" t="str">
            <v>I</v>
          </cell>
          <cell r="F156"/>
          <cell r="G156" t="str">
            <v>IT</v>
          </cell>
          <cell r="H156" t="str">
            <v>IT</v>
          </cell>
          <cell r="I156">
            <v>16</v>
          </cell>
          <cell r="J156">
            <v>1</v>
          </cell>
          <cell r="K156">
            <v>1</v>
          </cell>
          <cell r="L156">
            <v>1</v>
          </cell>
          <cell r="M156">
            <v>16</v>
          </cell>
          <cell r="N156">
            <v>16</v>
          </cell>
          <cell r="O156"/>
          <cell r="P156"/>
          <cell r="Q156"/>
          <cell r="R156"/>
          <cell r="S156"/>
          <cell r="T156">
            <v>14</v>
          </cell>
          <cell r="U156">
            <v>2</v>
          </cell>
          <cell r="V156">
            <v>0</v>
          </cell>
          <cell r="W156">
            <v>2</v>
          </cell>
          <cell r="X156">
            <v>0</v>
          </cell>
          <cell r="Y156">
            <v>28</v>
          </cell>
        </row>
        <row r="157">
          <cell r="A157">
            <v>143</v>
          </cell>
          <cell r="B157" t="str">
            <v>Enterprise Architecture Modeling to Enable IT Systems</v>
          </cell>
          <cell r="C157" t="str">
            <v>AC</v>
          </cell>
          <cell r="D157" t="str">
            <v>M</v>
          </cell>
          <cell r="E157" t="str">
            <v>I</v>
          </cell>
          <cell r="F157"/>
          <cell r="G157" t="str">
            <v>IT</v>
          </cell>
          <cell r="H157" t="str">
            <v>IT</v>
          </cell>
          <cell r="I157">
            <v>16</v>
          </cell>
          <cell r="J157">
            <v>1</v>
          </cell>
          <cell r="K157">
            <v>1</v>
          </cell>
          <cell r="L157">
            <v>1</v>
          </cell>
          <cell r="M157">
            <v>16</v>
          </cell>
          <cell r="N157">
            <v>16</v>
          </cell>
          <cell r="O157"/>
          <cell r="P157"/>
          <cell r="Q157"/>
          <cell r="R157"/>
          <cell r="S157"/>
          <cell r="T157">
            <v>14</v>
          </cell>
          <cell r="U157">
            <v>2</v>
          </cell>
          <cell r="V157">
            <v>0</v>
          </cell>
          <cell r="W157">
            <v>2</v>
          </cell>
          <cell r="X157">
            <v>0</v>
          </cell>
          <cell r="Y157">
            <v>28</v>
          </cell>
        </row>
        <row r="158">
          <cell r="A158">
            <v>144</v>
          </cell>
          <cell r="B158" t="str">
            <v>Intoduction to Research</v>
          </cell>
          <cell r="C158" t="str">
            <v>AC</v>
          </cell>
          <cell r="D158" t="str">
            <v>M</v>
          </cell>
          <cell r="E158" t="str">
            <v>I</v>
          </cell>
          <cell r="F158"/>
          <cell r="G158" t="str">
            <v>IT</v>
          </cell>
          <cell r="H158" t="str">
            <v>IT</v>
          </cell>
          <cell r="I158">
            <v>17</v>
          </cell>
          <cell r="J158">
            <v>1</v>
          </cell>
          <cell r="K158">
            <v>1</v>
          </cell>
          <cell r="L158">
            <v>1</v>
          </cell>
          <cell r="M158">
            <v>17</v>
          </cell>
          <cell r="N158">
            <v>17</v>
          </cell>
          <cell r="O158"/>
          <cell r="P158"/>
          <cell r="Q158"/>
          <cell r="R158"/>
          <cell r="S158"/>
          <cell r="T158">
            <v>14</v>
          </cell>
          <cell r="U158">
            <v>2</v>
          </cell>
          <cell r="V158">
            <v>0</v>
          </cell>
          <cell r="W158">
            <v>0</v>
          </cell>
          <cell r="X158">
            <v>0</v>
          </cell>
          <cell r="Y158">
            <v>28</v>
          </cell>
        </row>
        <row r="159">
          <cell r="A159">
            <v>145</v>
          </cell>
          <cell r="B159" t="str">
            <v>Advanced Web Programming</v>
          </cell>
          <cell r="C159" t="str">
            <v>AC</v>
          </cell>
          <cell r="D159" t="str">
            <v>M</v>
          </cell>
          <cell r="E159" t="str">
            <v>II</v>
          </cell>
          <cell r="F159"/>
          <cell r="G159" t="str">
            <v>IT</v>
          </cell>
          <cell r="H159" t="str">
            <v>IT</v>
          </cell>
          <cell r="I159">
            <v>27</v>
          </cell>
          <cell r="J159">
            <v>1</v>
          </cell>
          <cell r="K159">
            <v>1</v>
          </cell>
          <cell r="L159">
            <v>1</v>
          </cell>
          <cell r="M159">
            <v>27</v>
          </cell>
          <cell r="N159">
            <v>27</v>
          </cell>
          <cell r="O159">
            <v>14</v>
          </cell>
          <cell r="P159">
            <v>2</v>
          </cell>
          <cell r="Q159">
            <v>0</v>
          </cell>
          <cell r="R159">
            <v>2</v>
          </cell>
          <cell r="S159">
            <v>0</v>
          </cell>
          <cell r="T159"/>
          <cell r="U159"/>
          <cell r="V159"/>
          <cell r="W159"/>
          <cell r="X159"/>
          <cell r="Y159">
            <v>28</v>
          </cell>
        </row>
        <row r="160">
          <cell r="A160">
            <v>146</v>
          </cell>
          <cell r="B160" t="str">
            <v>Big Data in Health and Bioinformatics</v>
          </cell>
          <cell r="C160" t="str">
            <v>AC</v>
          </cell>
          <cell r="D160" t="str">
            <v>M</v>
          </cell>
          <cell r="E160" t="str">
            <v>II</v>
          </cell>
          <cell r="F160"/>
          <cell r="G160" t="str">
            <v>IT+ML</v>
          </cell>
          <cell r="H160" t="str">
            <v>IT+ML</v>
          </cell>
          <cell r="I160">
            <v>38</v>
          </cell>
          <cell r="J160">
            <v>1</v>
          </cell>
          <cell r="K160">
            <v>1</v>
          </cell>
          <cell r="L160">
            <v>1</v>
          </cell>
          <cell r="M160">
            <v>38</v>
          </cell>
          <cell r="N160">
            <v>38</v>
          </cell>
          <cell r="O160">
            <v>14</v>
          </cell>
          <cell r="P160">
            <v>2</v>
          </cell>
          <cell r="Q160">
            <v>0</v>
          </cell>
          <cell r="R160">
            <v>2</v>
          </cell>
          <cell r="S160">
            <v>0</v>
          </cell>
          <cell r="T160"/>
          <cell r="U160"/>
          <cell r="V160"/>
          <cell r="W160"/>
          <cell r="X160"/>
          <cell r="Y160">
            <v>28</v>
          </cell>
        </row>
        <row r="161">
          <cell r="A161">
            <v>147</v>
          </cell>
          <cell r="B161" t="str">
            <v>Advanced Technologies for Application Development</v>
          </cell>
          <cell r="C161" t="str">
            <v>AC</v>
          </cell>
          <cell r="D161" t="str">
            <v>M</v>
          </cell>
          <cell r="E161" t="str">
            <v>II</v>
          </cell>
          <cell r="F161"/>
          <cell r="G161" t="str">
            <v>IT</v>
          </cell>
          <cell r="H161" t="str">
            <v>IT</v>
          </cell>
          <cell r="I161">
            <v>16</v>
          </cell>
          <cell r="J161">
            <v>1</v>
          </cell>
          <cell r="K161">
            <v>1</v>
          </cell>
          <cell r="L161">
            <v>1</v>
          </cell>
          <cell r="M161">
            <v>16</v>
          </cell>
          <cell r="N161">
            <v>16</v>
          </cell>
          <cell r="O161">
            <v>14</v>
          </cell>
          <cell r="P161">
            <v>2</v>
          </cell>
          <cell r="Q161">
            <v>0</v>
          </cell>
          <cell r="R161">
            <v>2</v>
          </cell>
          <cell r="S161">
            <v>0</v>
          </cell>
          <cell r="T161"/>
          <cell r="U161"/>
          <cell r="V161"/>
          <cell r="W161"/>
          <cell r="X161"/>
          <cell r="Y161">
            <v>28</v>
          </cell>
        </row>
        <row r="162">
          <cell r="A162">
            <v>148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 t="str">
            <v/>
          </cell>
          <cell r="N162" t="str">
            <v/>
          </cell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 t="str">
            <v/>
          </cell>
        </row>
        <row r="163">
          <cell r="A163">
            <v>149</v>
          </cell>
          <cell r="B163" t="str">
            <v>Fundamentals of Machine Learning</v>
          </cell>
          <cell r="C163" t="str">
            <v>AC</v>
          </cell>
          <cell r="D163" t="str">
            <v>M</v>
          </cell>
          <cell r="E163" t="str">
            <v>I</v>
          </cell>
          <cell r="F163"/>
          <cell r="G163" t="str">
            <v>ML</v>
          </cell>
          <cell r="H163" t="str">
            <v>ML</v>
          </cell>
          <cell r="I163">
            <v>40</v>
          </cell>
          <cell r="J163">
            <v>1</v>
          </cell>
          <cell r="K163">
            <v>3</v>
          </cell>
          <cell r="L163">
            <v>3</v>
          </cell>
          <cell r="M163">
            <v>40</v>
          </cell>
          <cell r="N163">
            <v>13.333333333333334</v>
          </cell>
          <cell r="O163">
            <v>14</v>
          </cell>
          <cell r="P163">
            <v>2</v>
          </cell>
          <cell r="Q163">
            <v>0</v>
          </cell>
          <cell r="R163">
            <v>2</v>
          </cell>
          <cell r="S163">
            <v>0</v>
          </cell>
          <cell r="T163"/>
          <cell r="U163"/>
          <cell r="V163"/>
          <cell r="W163"/>
          <cell r="X163"/>
          <cell r="Y163">
            <v>28</v>
          </cell>
        </row>
        <row r="164">
          <cell r="A164">
            <v>150</v>
          </cell>
          <cell r="B164" t="str">
            <v>Deep Learning</v>
          </cell>
          <cell r="C164" t="str">
            <v>AC</v>
          </cell>
          <cell r="D164" t="str">
            <v>M</v>
          </cell>
          <cell r="E164" t="str">
            <v>I</v>
          </cell>
          <cell r="F164"/>
          <cell r="G164" t="str">
            <v>ML</v>
          </cell>
          <cell r="H164" t="str">
            <v>ML</v>
          </cell>
          <cell r="I164">
            <v>39</v>
          </cell>
          <cell r="J164">
            <v>1</v>
          </cell>
          <cell r="K164">
            <v>2</v>
          </cell>
          <cell r="L164">
            <v>2</v>
          </cell>
          <cell r="M164">
            <v>39</v>
          </cell>
          <cell r="N164">
            <v>19.5</v>
          </cell>
          <cell r="O164">
            <v>14</v>
          </cell>
          <cell r="P164">
            <v>2</v>
          </cell>
          <cell r="Q164">
            <v>0</v>
          </cell>
          <cell r="R164">
            <v>2</v>
          </cell>
          <cell r="S164">
            <v>0</v>
          </cell>
          <cell r="T164"/>
          <cell r="U164"/>
          <cell r="V164"/>
          <cell r="W164"/>
          <cell r="X164"/>
          <cell r="Y164">
            <v>28</v>
          </cell>
        </row>
        <row r="165">
          <cell r="A165">
            <v>151</v>
          </cell>
          <cell r="B165" t="str">
            <v>Fundamentals of Computer Vision</v>
          </cell>
          <cell r="C165" t="str">
            <v>AC</v>
          </cell>
          <cell r="D165" t="str">
            <v>M</v>
          </cell>
          <cell r="E165" t="str">
            <v>I</v>
          </cell>
          <cell r="F165"/>
          <cell r="G165" t="str">
            <v>ML</v>
          </cell>
          <cell r="H165" t="str">
            <v>ML</v>
          </cell>
          <cell r="I165">
            <v>40</v>
          </cell>
          <cell r="J165">
            <v>1</v>
          </cell>
          <cell r="K165">
            <v>2</v>
          </cell>
          <cell r="L165">
            <v>2</v>
          </cell>
          <cell r="M165">
            <v>40</v>
          </cell>
          <cell r="N165">
            <v>20</v>
          </cell>
          <cell r="O165">
            <v>14</v>
          </cell>
          <cell r="P165">
            <v>2</v>
          </cell>
          <cell r="Q165">
            <v>0</v>
          </cell>
          <cell r="R165">
            <v>2</v>
          </cell>
          <cell r="S165">
            <v>0</v>
          </cell>
          <cell r="T165"/>
          <cell r="U165"/>
          <cell r="V165"/>
          <cell r="W165"/>
          <cell r="X165"/>
          <cell r="Y165">
            <v>28</v>
          </cell>
        </row>
        <row r="166">
          <cell r="A166">
            <v>152</v>
          </cell>
          <cell r="B166" t="str">
            <v>Research Topics in ML</v>
          </cell>
          <cell r="C166" t="str">
            <v>AC</v>
          </cell>
          <cell r="D166" t="str">
            <v>M</v>
          </cell>
          <cell r="E166" t="str">
            <v>I</v>
          </cell>
          <cell r="F166"/>
          <cell r="G166" t="str">
            <v>ML</v>
          </cell>
          <cell r="H166" t="str">
            <v>ML</v>
          </cell>
          <cell r="I166">
            <v>51</v>
          </cell>
          <cell r="J166">
            <v>1</v>
          </cell>
          <cell r="K166">
            <v>3</v>
          </cell>
          <cell r="L166">
            <v>3</v>
          </cell>
          <cell r="M166">
            <v>51</v>
          </cell>
          <cell r="N166">
            <v>17</v>
          </cell>
          <cell r="O166">
            <v>14</v>
          </cell>
          <cell r="P166">
            <v>2</v>
          </cell>
          <cell r="Q166">
            <v>0</v>
          </cell>
          <cell r="R166">
            <v>0</v>
          </cell>
          <cell r="S166">
            <v>0</v>
          </cell>
          <cell r="T166"/>
          <cell r="U166"/>
          <cell r="V166"/>
          <cell r="W166"/>
          <cell r="X166"/>
          <cell r="Y166">
            <v>28</v>
          </cell>
        </row>
        <row r="167">
          <cell r="A167">
            <v>153</v>
          </cell>
          <cell r="B167" t="str">
            <v>Natural Language Processing</v>
          </cell>
          <cell r="C167" t="str">
            <v>AC</v>
          </cell>
          <cell r="D167" t="str">
            <v>M</v>
          </cell>
          <cell r="E167" t="str">
            <v>I</v>
          </cell>
          <cell r="F167"/>
          <cell r="G167" t="str">
            <v>ML</v>
          </cell>
          <cell r="H167" t="str">
            <v>ML</v>
          </cell>
          <cell r="I167">
            <v>34</v>
          </cell>
          <cell r="J167">
            <v>1</v>
          </cell>
          <cell r="K167">
            <v>2</v>
          </cell>
          <cell r="L167">
            <v>2</v>
          </cell>
          <cell r="M167">
            <v>34</v>
          </cell>
          <cell r="N167">
            <v>17</v>
          </cell>
          <cell r="O167"/>
          <cell r="P167"/>
          <cell r="Q167"/>
          <cell r="R167"/>
          <cell r="S167"/>
          <cell r="T167">
            <v>14</v>
          </cell>
          <cell r="U167">
            <v>2</v>
          </cell>
          <cell r="V167">
            <v>0</v>
          </cell>
          <cell r="W167">
            <v>2</v>
          </cell>
          <cell r="X167">
            <v>0</v>
          </cell>
          <cell r="Y167">
            <v>28</v>
          </cell>
        </row>
        <row r="168">
          <cell r="A168">
            <v>154</v>
          </cell>
          <cell r="B168" t="str">
            <v>Probabilistic Graphical Models</v>
          </cell>
          <cell r="C168" t="str">
            <v>AC</v>
          </cell>
          <cell r="D168" t="str">
            <v>M</v>
          </cell>
          <cell r="E168" t="str">
            <v>I</v>
          </cell>
          <cell r="F168"/>
          <cell r="G168" t="str">
            <v>ML</v>
          </cell>
          <cell r="H168" t="str">
            <v>ML</v>
          </cell>
          <cell r="I168">
            <v>16</v>
          </cell>
          <cell r="J168">
            <v>1</v>
          </cell>
          <cell r="K168">
            <v>1</v>
          </cell>
          <cell r="L168">
            <v>1</v>
          </cell>
          <cell r="M168">
            <v>16</v>
          </cell>
          <cell r="N168">
            <v>16</v>
          </cell>
          <cell r="O168"/>
          <cell r="P168"/>
          <cell r="Q168"/>
          <cell r="R168"/>
          <cell r="S168"/>
          <cell r="T168">
            <v>14</v>
          </cell>
          <cell r="U168">
            <v>2</v>
          </cell>
          <cell r="V168">
            <v>0</v>
          </cell>
          <cell r="W168">
            <v>2</v>
          </cell>
          <cell r="X168">
            <v>0</v>
          </cell>
          <cell r="Y168">
            <v>28</v>
          </cell>
        </row>
        <row r="169">
          <cell r="A169">
            <v>155</v>
          </cell>
          <cell r="B169" t="str">
            <v>Reinforcement Learning</v>
          </cell>
          <cell r="C169" t="str">
            <v>AC</v>
          </cell>
          <cell r="D169" t="str">
            <v>M</v>
          </cell>
          <cell r="E169" t="str">
            <v>I</v>
          </cell>
          <cell r="F169"/>
          <cell r="G169" t="str">
            <v>ML</v>
          </cell>
          <cell r="H169" t="str">
            <v>ML</v>
          </cell>
          <cell r="I169">
            <v>37</v>
          </cell>
          <cell r="J169">
            <v>1</v>
          </cell>
          <cell r="K169">
            <v>2</v>
          </cell>
          <cell r="L169">
            <v>2</v>
          </cell>
          <cell r="M169">
            <v>37</v>
          </cell>
          <cell r="N169">
            <v>18.5</v>
          </cell>
          <cell r="O169"/>
          <cell r="P169"/>
          <cell r="Q169"/>
          <cell r="R169"/>
          <cell r="S169"/>
          <cell r="T169">
            <v>14</v>
          </cell>
          <cell r="U169">
            <v>2</v>
          </cell>
          <cell r="V169">
            <v>0</v>
          </cell>
          <cell r="W169">
            <v>2</v>
          </cell>
          <cell r="X169">
            <v>0</v>
          </cell>
          <cell r="Y169">
            <v>28</v>
          </cell>
        </row>
        <row r="170">
          <cell r="A170">
            <v>156</v>
          </cell>
          <cell r="B170" t="str">
            <v>Computer Vision</v>
          </cell>
          <cell r="C170" t="str">
            <v>AC</v>
          </cell>
          <cell r="D170" t="str">
            <v>M</v>
          </cell>
          <cell r="E170" t="str">
            <v>I</v>
          </cell>
          <cell r="F170"/>
          <cell r="G170" t="str">
            <v>ML</v>
          </cell>
          <cell r="H170" t="str">
            <v>ML</v>
          </cell>
          <cell r="I170">
            <v>37</v>
          </cell>
          <cell r="J170">
            <v>1</v>
          </cell>
          <cell r="K170">
            <v>2</v>
          </cell>
          <cell r="L170">
            <v>2</v>
          </cell>
          <cell r="M170">
            <v>37</v>
          </cell>
          <cell r="N170">
            <v>18.5</v>
          </cell>
          <cell r="O170"/>
          <cell r="P170"/>
          <cell r="Q170"/>
          <cell r="R170"/>
          <cell r="S170"/>
          <cell r="T170">
            <v>14</v>
          </cell>
          <cell r="U170">
            <v>2</v>
          </cell>
          <cell r="V170">
            <v>0</v>
          </cell>
          <cell r="W170">
            <v>2</v>
          </cell>
          <cell r="X170">
            <v>0</v>
          </cell>
          <cell r="Y170">
            <v>28</v>
          </cell>
        </row>
        <row r="171">
          <cell r="A171">
            <v>157</v>
          </cell>
          <cell r="B171" t="str">
            <v>Big Data Visualization</v>
          </cell>
          <cell r="C171" t="str">
            <v>AC</v>
          </cell>
          <cell r="D171" t="str">
            <v>M</v>
          </cell>
          <cell r="E171" t="str">
            <v>I</v>
          </cell>
          <cell r="F171"/>
          <cell r="G171" t="str">
            <v>ML</v>
          </cell>
          <cell r="H171" t="str">
            <v>ML</v>
          </cell>
          <cell r="I171">
            <v>20</v>
          </cell>
          <cell r="J171">
            <v>1</v>
          </cell>
          <cell r="K171">
            <v>1</v>
          </cell>
          <cell r="L171">
            <v>1</v>
          </cell>
          <cell r="M171">
            <v>20</v>
          </cell>
          <cell r="N171">
            <v>20</v>
          </cell>
          <cell r="O171"/>
          <cell r="P171"/>
          <cell r="Q171"/>
          <cell r="R171"/>
          <cell r="S171"/>
          <cell r="T171">
            <v>14</v>
          </cell>
          <cell r="U171">
            <v>2</v>
          </cell>
          <cell r="V171">
            <v>0</v>
          </cell>
          <cell r="W171">
            <v>2</v>
          </cell>
          <cell r="X171">
            <v>0</v>
          </cell>
          <cell r="Y171">
            <v>28</v>
          </cell>
        </row>
        <row r="172">
          <cell r="A172">
            <v>158</v>
          </cell>
          <cell r="B172" t="str">
            <v>Introduction to Research</v>
          </cell>
          <cell r="C172" t="str">
            <v>AC</v>
          </cell>
          <cell r="D172" t="str">
            <v>M</v>
          </cell>
          <cell r="E172" t="str">
            <v>I</v>
          </cell>
          <cell r="F172"/>
          <cell r="G172" t="str">
            <v>ML</v>
          </cell>
          <cell r="H172" t="str">
            <v>ML</v>
          </cell>
          <cell r="I172">
            <v>51</v>
          </cell>
          <cell r="J172">
            <v>1</v>
          </cell>
          <cell r="K172">
            <v>3</v>
          </cell>
          <cell r="L172">
            <v>3</v>
          </cell>
          <cell r="M172">
            <v>51</v>
          </cell>
          <cell r="N172">
            <v>17</v>
          </cell>
          <cell r="O172"/>
          <cell r="P172"/>
          <cell r="Q172"/>
          <cell r="R172"/>
          <cell r="S172"/>
          <cell r="T172">
            <v>14</v>
          </cell>
          <cell r="U172">
            <v>2</v>
          </cell>
          <cell r="V172">
            <v>0</v>
          </cell>
          <cell r="W172">
            <v>0</v>
          </cell>
          <cell r="X172">
            <v>0</v>
          </cell>
          <cell r="Y172">
            <v>28</v>
          </cell>
        </row>
        <row r="173">
          <cell r="A173">
            <v>159</v>
          </cell>
          <cell r="B173" t="str">
            <v>Text Mining and Recommender Systems</v>
          </cell>
          <cell r="C173" t="str">
            <v>AC</v>
          </cell>
          <cell r="D173" t="str">
            <v>M</v>
          </cell>
          <cell r="E173" t="str">
            <v>II</v>
          </cell>
          <cell r="F173"/>
          <cell r="G173" t="str">
            <v>ML</v>
          </cell>
          <cell r="H173" t="str">
            <v>ML</v>
          </cell>
          <cell r="I173">
            <v>16</v>
          </cell>
          <cell r="J173">
            <v>1</v>
          </cell>
          <cell r="K173">
            <v>1</v>
          </cell>
          <cell r="L173">
            <v>1</v>
          </cell>
          <cell r="M173">
            <v>16</v>
          </cell>
          <cell r="N173">
            <v>16</v>
          </cell>
          <cell r="O173">
            <v>14</v>
          </cell>
          <cell r="P173">
            <v>2</v>
          </cell>
          <cell r="Q173">
            <v>0</v>
          </cell>
          <cell r="R173">
            <v>2</v>
          </cell>
          <cell r="S173">
            <v>0</v>
          </cell>
          <cell r="T173"/>
          <cell r="U173"/>
          <cell r="V173"/>
          <cell r="W173"/>
          <cell r="X173"/>
          <cell r="Y173">
            <v>28</v>
          </cell>
        </row>
        <row r="174">
          <cell r="A174">
            <v>160</v>
          </cell>
          <cell r="B174" t="str">
            <v>Autonomus Driving</v>
          </cell>
          <cell r="C174" t="str">
            <v>AC</v>
          </cell>
          <cell r="D174" t="str">
            <v>M</v>
          </cell>
          <cell r="E174" t="str">
            <v>II</v>
          </cell>
          <cell r="F174"/>
          <cell r="G174" t="str">
            <v>ML</v>
          </cell>
          <cell r="H174" t="str">
            <v>ML</v>
          </cell>
          <cell r="I174">
            <v>44</v>
          </cell>
          <cell r="J174">
            <v>1</v>
          </cell>
          <cell r="K174">
            <v>2</v>
          </cell>
          <cell r="L174">
            <v>2</v>
          </cell>
          <cell r="M174">
            <v>44</v>
          </cell>
          <cell r="N174">
            <v>22</v>
          </cell>
          <cell r="O174">
            <v>14</v>
          </cell>
          <cell r="P174">
            <v>2</v>
          </cell>
          <cell r="Q174">
            <v>0</v>
          </cell>
          <cell r="R174">
            <v>2</v>
          </cell>
          <cell r="S174">
            <v>0</v>
          </cell>
          <cell r="T174"/>
          <cell r="U174"/>
          <cell r="V174"/>
          <cell r="W174"/>
          <cell r="X174"/>
          <cell r="Y174">
            <v>28</v>
          </cell>
        </row>
        <row r="175">
          <cell r="A175">
            <v>161</v>
          </cell>
          <cell r="B175" t="str">
            <v>Advanced Computer Vision</v>
          </cell>
          <cell r="C175" t="str">
            <v>AC</v>
          </cell>
          <cell r="D175" t="str">
            <v>M</v>
          </cell>
          <cell r="E175" t="str">
            <v>II</v>
          </cell>
          <cell r="F175"/>
          <cell r="G175" t="str">
            <v>ML</v>
          </cell>
          <cell r="H175" t="str">
            <v>ML</v>
          </cell>
          <cell r="I175">
            <v>34</v>
          </cell>
          <cell r="J175">
            <v>1</v>
          </cell>
          <cell r="K175">
            <v>2</v>
          </cell>
          <cell r="L175">
            <v>2</v>
          </cell>
          <cell r="M175">
            <v>34</v>
          </cell>
          <cell r="N175">
            <v>17</v>
          </cell>
          <cell r="O175">
            <v>14</v>
          </cell>
          <cell r="P175">
            <v>2</v>
          </cell>
          <cell r="Q175">
            <v>0</v>
          </cell>
          <cell r="R175">
            <v>2</v>
          </cell>
          <cell r="S175">
            <v>0</v>
          </cell>
          <cell r="T175"/>
          <cell r="U175"/>
          <cell r="V175"/>
          <cell r="W175"/>
          <cell r="X175"/>
          <cell r="Y175">
            <v>28</v>
          </cell>
        </row>
        <row r="176">
          <cell r="A176">
            <v>162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 t="str">
            <v/>
          </cell>
          <cell r="N176" t="str">
            <v/>
          </cell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 t="str">
            <v/>
          </cell>
        </row>
        <row r="177">
          <cell r="A177">
            <v>163</v>
          </cell>
          <cell r="B177" t="str">
            <v>IoT and Cloud Architectures and Communication Technologies</v>
          </cell>
          <cell r="C177" t="str">
            <v>AC</v>
          </cell>
          <cell r="D177" t="str">
            <v>M</v>
          </cell>
          <cell r="E177" t="str">
            <v>I</v>
          </cell>
          <cell r="F177"/>
          <cell r="G177" t="str">
            <v>CI</v>
          </cell>
          <cell r="H177" t="str">
            <v>CI</v>
          </cell>
          <cell r="I177">
            <v>33</v>
          </cell>
          <cell r="J177">
            <v>1</v>
          </cell>
          <cell r="K177">
            <v>2</v>
          </cell>
          <cell r="L177">
            <v>2</v>
          </cell>
          <cell r="M177">
            <v>33</v>
          </cell>
          <cell r="N177">
            <v>16.5</v>
          </cell>
          <cell r="O177">
            <v>14</v>
          </cell>
          <cell r="P177">
            <v>2</v>
          </cell>
          <cell r="Q177">
            <v>0</v>
          </cell>
          <cell r="R177">
            <v>2</v>
          </cell>
          <cell r="S177">
            <v>0</v>
          </cell>
          <cell r="T177"/>
          <cell r="U177"/>
          <cell r="V177"/>
          <cell r="W177"/>
          <cell r="X177"/>
          <cell r="Y177">
            <v>28</v>
          </cell>
        </row>
        <row r="178">
          <cell r="A178">
            <v>164</v>
          </cell>
          <cell r="B178" t="str">
            <v>Algorithms and Protocols in IoT and Cloud</v>
          </cell>
          <cell r="C178" t="str">
            <v>AC</v>
          </cell>
          <cell r="D178" t="str">
            <v>M</v>
          </cell>
          <cell r="E178" t="str">
            <v>I</v>
          </cell>
          <cell r="F178"/>
          <cell r="G178" t="str">
            <v>CI</v>
          </cell>
          <cell r="H178" t="str">
            <v>CI</v>
          </cell>
          <cell r="I178">
            <v>21</v>
          </cell>
          <cell r="J178">
            <v>1</v>
          </cell>
          <cell r="K178">
            <v>1</v>
          </cell>
          <cell r="L178">
            <v>1</v>
          </cell>
          <cell r="M178">
            <v>21</v>
          </cell>
          <cell r="N178">
            <v>21</v>
          </cell>
          <cell r="O178">
            <v>14</v>
          </cell>
          <cell r="P178">
            <v>2</v>
          </cell>
          <cell r="Q178">
            <v>0</v>
          </cell>
          <cell r="R178">
            <v>2</v>
          </cell>
          <cell r="S178">
            <v>0</v>
          </cell>
          <cell r="T178"/>
          <cell r="U178"/>
          <cell r="V178"/>
          <cell r="W178"/>
          <cell r="X178"/>
          <cell r="Y178">
            <v>28</v>
          </cell>
        </row>
        <row r="179">
          <cell r="A179">
            <v>165</v>
          </cell>
          <cell r="B179" t="str">
            <v>Smart Sensors and Sensor Networks</v>
          </cell>
          <cell r="C179" t="str">
            <v>AC</v>
          </cell>
          <cell r="D179" t="str">
            <v>M</v>
          </cell>
          <cell r="E179" t="str">
            <v>I</v>
          </cell>
          <cell r="F179"/>
          <cell r="G179" t="str">
            <v>CI</v>
          </cell>
          <cell r="H179" t="str">
            <v>CI</v>
          </cell>
          <cell r="I179">
            <v>17</v>
          </cell>
          <cell r="J179">
            <v>1</v>
          </cell>
          <cell r="K179">
            <v>1</v>
          </cell>
          <cell r="L179">
            <v>1</v>
          </cell>
          <cell r="M179">
            <v>17</v>
          </cell>
          <cell r="N179">
            <v>17</v>
          </cell>
          <cell r="O179">
            <v>14</v>
          </cell>
          <cell r="P179">
            <v>2</v>
          </cell>
          <cell r="Q179">
            <v>0</v>
          </cell>
          <cell r="R179">
            <v>2</v>
          </cell>
          <cell r="S179">
            <v>0</v>
          </cell>
          <cell r="T179"/>
          <cell r="U179"/>
          <cell r="V179"/>
          <cell r="W179"/>
          <cell r="X179"/>
          <cell r="Y179">
            <v>28</v>
          </cell>
        </row>
        <row r="180">
          <cell r="A180">
            <v>166</v>
          </cell>
          <cell r="B180" t="str">
            <v>Cyber Physical Systems</v>
          </cell>
          <cell r="C180" t="str">
            <v>AC</v>
          </cell>
          <cell r="D180" t="str">
            <v>M</v>
          </cell>
          <cell r="E180" t="str">
            <v>I</v>
          </cell>
          <cell r="F180"/>
          <cell r="G180" t="str">
            <v>CI</v>
          </cell>
          <cell r="H180" t="str">
            <v>CI</v>
          </cell>
          <cell r="I180">
            <v>16</v>
          </cell>
          <cell r="J180">
            <v>1</v>
          </cell>
          <cell r="K180">
            <v>1</v>
          </cell>
          <cell r="L180">
            <v>1</v>
          </cell>
          <cell r="M180">
            <v>16</v>
          </cell>
          <cell r="N180">
            <v>16</v>
          </cell>
          <cell r="O180">
            <v>14</v>
          </cell>
          <cell r="P180">
            <v>2</v>
          </cell>
          <cell r="Q180">
            <v>0</v>
          </cell>
          <cell r="R180">
            <v>2</v>
          </cell>
          <cell r="S180">
            <v>0</v>
          </cell>
          <cell r="T180"/>
          <cell r="U180"/>
          <cell r="V180"/>
          <cell r="W180"/>
          <cell r="X180"/>
          <cell r="Y180">
            <v>28</v>
          </cell>
        </row>
        <row r="181">
          <cell r="A181">
            <v>167</v>
          </cell>
          <cell r="B181" t="str">
            <v>Data Transmission, Coding and Compression</v>
          </cell>
          <cell r="C181" t="str">
            <v>AC</v>
          </cell>
          <cell r="D181" t="str">
            <v>M</v>
          </cell>
          <cell r="E181" t="str">
            <v>I</v>
          </cell>
          <cell r="F181"/>
          <cell r="G181" t="str">
            <v>CI</v>
          </cell>
          <cell r="H181" t="str">
            <v>CI</v>
          </cell>
          <cell r="I181">
            <v>14</v>
          </cell>
          <cell r="J181">
            <v>1</v>
          </cell>
          <cell r="K181">
            <v>1</v>
          </cell>
          <cell r="L181">
            <v>1</v>
          </cell>
          <cell r="M181">
            <v>14</v>
          </cell>
          <cell r="N181">
            <v>14</v>
          </cell>
          <cell r="O181">
            <v>14</v>
          </cell>
          <cell r="P181">
            <v>2</v>
          </cell>
          <cell r="Q181">
            <v>0</v>
          </cell>
          <cell r="R181">
            <v>2</v>
          </cell>
          <cell r="S181">
            <v>0</v>
          </cell>
          <cell r="T181"/>
          <cell r="U181"/>
          <cell r="V181"/>
          <cell r="W181"/>
          <cell r="X181"/>
          <cell r="Y181">
            <v>28</v>
          </cell>
        </row>
        <row r="182">
          <cell r="A182">
            <v>168</v>
          </cell>
          <cell r="B182" t="str">
            <v>Research Topics in CC and IoT</v>
          </cell>
          <cell r="C182" t="str">
            <v>AC</v>
          </cell>
          <cell r="D182" t="str">
            <v>M</v>
          </cell>
          <cell r="E182" t="str">
            <v>I</v>
          </cell>
          <cell r="F182"/>
          <cell r="G182" t="str">
            <v>CI</v>
          </cell>
          <cell r="H182" t="str">
            <v>CI</v>
          </cell>
          <cell r="I182">
            <v>29</v>
          </cell>
          <cell r="J182">
            <v>1</v>
          </cell>
          <cell r="K182">
            <v>1</v>
          </cell>
          <cell r="L182">
            <v>1</v>
          </cell>
          <cell r="M182">
            <v>29</v>
          </cell>
          <cell r="N182">
            <v>29</v>
          </cell>
          <cell r="O182">
            <v>14</v>
          </cell>
          <cell r="P182">
            <v>2</v>
          </cell>
          <cell r="Q182">
            <v>0</v>
          </cell>
          <cell r="R182">
            <v>0</v>
          </cell>
          <cell r="S182">
            <v>0</v>
          </cell>
          <cell r="T182"/>
          <cell r="U182"/>
          <cell r="V182"/>
          <cell r="W182"/>
          <cell r="X182"/>
          <cell r="Y182">
            <v>28</v>
          </cell>
        </row>
        <row r="183">
          <cell r="A183">
            <v>169</v>
          </cell>
          <cell r="B183" t="str">
            <v>Mobile Cloud Computing and Applications</v>
          </cell>
          <cell r="C183" t="str">
            <v>AC</v>
          </cell>
          <cell r="D183" t="str">
            <v>M</v>
          </cell>
          <cell r="E183" t="str">
            <v>I</v>
          </cell>
          <cell r="F183"/>
          <cell r="G183" t="str">
            <v>CI</v>
          </cell>
          <cell r="H183" t="str">
            <v>CI</v>
          </cell>
          <cell r="I183">
            <v>20</v>
          </cell>
          <cell r="J183">
            <v>1</v>
          </cell>
          <cell r="K183">
            <v>1</v>
          </cell>
          <cell r="L183">
            <v>1</v>
          </cell>
          <cell r="M183">
            <v>20</v>
          </cell>
          <cell r="N183">
            <v>20</v>
          </cell>
          <cell r="O183"/>
          <cell r="P183"/>
          <cell r="Q183"/>
          <cell r="R183"/>
          <cell r="S183"/>
          <cell r="T183">
            <v>14</v>
          </cell>
          <cell r="U183">
            <v>2</v>
          </cell>
          <cell r="V183">
            <v>0</v>
          </cell>
          <cell r="W183">
            <v>2</v>
          </cell>
          <cell r="X183">
            <v>0</v>
          </cell>
          <cell r="Y183">
            <v>28</v>
          </cell>
        </row>
        <row r="184">
          <cell r="A184">
            <v>170</v>
          </cell>
          <cell r="B184" t="str">
            <v>Advanced Embedded Systems</v>
          </cell>
          <cell r="C184" t="str">
            <v>AC</v>
          </cell>
          <cell r="D184" t="str">
            <v>M</v>
          </cell>
          <cell r="E184" t="str">
            <v>I</v>
          </cell>
          <cell r="F184"/>
          <cell r="G184" t="str">
            <v>CI</v>
          </cell>
          <cell r="H184" t="str">
            <v>CI</v>
          </cell>
          <cell r="I184">
            <v>16</v>
          </cell>
          <cell r="J184">
            <v>1</v>
          </cell>
          <cell r="K184">
            <v>1</v>
          </cell>
          <cell r="L184">
            <v>1</v>
          </cell>
          <cell r="M184">
            <v>16</v>
          </cell>
          <cell r="N184">
            <v>16</v>
          </cell>
          <cell r="O184"/>
          <cell r="P184"/>
          <cell r="Q184"/>
          <cell r="R184"/>
          <cell r="S184"/>
          <cell r="T184">
            <v>14</v>
          </cell>
          <cell r="U184">
            <v>2</v>
          </cell>
          <cell r="V184">
            <v>0</v>
          </cell>
          <cell r="W184">
            <v>2</v>
          </cell>
          <cell r="X184">
            <v>0</v>
          </cell>
          <cell r="Y184">
            <v>28</v>
          </cell>
        </row>
        <row r="185">
          <cell r="A185">
            <v>171</v>
          </cell>
          <cell r="B185" t="str">
            <v>Big Data in Cloud and IoT</v>
          </cell>
          <cell r="C185" t="str">
            <v>AC</v>
          </cell>
          <cell r="D185" t="str">
            <v>M</v>
          </cell>
          <cell r="E185" t="str">
            <v>I</v>
          </cell>
          <cell r="F185"/>
          <cell r="G185" t="str">
            <v>CI</v>
          </cell>
          <cell r="H185" t="str">
            <v>CI</v>
          </cell>
          <cell r="I185">
            <v>16</v>
          </cell>
          <cell r="J185">
            <v>1</v>
          </cell>
          <cell r="K185">
            <v>1</v>
          </cell>
          <cell r="L185">
            <v>1</v>
          </cell>
          <cell r="M185">
            <v>16</v>
          </cell>
          <cell r="N185">
            <v>16</v>
          </cell>
          <cell r="O185"/>
          <cell r="P185"/>
          <cell r="Q185"/>
          <cell r="R185"/>
          <cell r="S185"/>
          <cell r="T185">
            <v>14</v>
          </cell>
          <cell r="U185">
            <v>2</v>
          </cell>
          <cell r="V185">
            <v>0</v>
          </cell>
          <cell r="W185">
            <v>2</v>
          </cell>
          <cell r="X185">
            <v>0</v>
          </cell>
          <cell r="Y185">
            <v>28</v>
          </cell>
        </row>
        <row r="186">
          <cell r="A186">
            <v>172</v>
          </cell>
          <cell r="B186" t="str">
            <v>Cloud Based AI Services</v>
          </cell>
          <cell r="C186" t="str">
            <v>AC</v>
          </cell>
          <cell r="D186" t="str">
            <v>M</v>
          </cell>
          <cell r="E186" t="str">
            <v>I</v>
          </cell>
          <cell r="F186"/>
          <cell r="G186" t="str">
            <v>CI</v>
          </cell>
          <cell r="H186" t="str">
            <v>CI</v>
          </cell>
          <cell r="I186">
            <v>20</v>
          </cell>
          <cell r="J186">
            <v>1</v>
          </cell>
          <cell r="K186">
            <v>1</v>
          </cell>
          <cell r="L186">
            <v>1</v>
          </cell>
          <cell r="M186">
            <v>20</v>
          </cell>
          <cell r="N186">
            <v>20</v>
          </cell>
          <cell r="O186"/>
          <cell r="P186"/>
          <cell r="Q186"/>
          <cell r="R186"/>
          <cell r="S186"/>
          <cell r="T186">
            <v>14</v>
          </cell>
          <cell r="U186">
            <v>2</v>
          </cell>
          <cell r="V186">
            <v>0</v>
          </cell>
          <cell r="W186">
            <v>2</v>
          </cell>
          <cell r="X186">
            <v>0</v>
          </cell>
          <cell r="Y186">
            <v>28</v>
          </cell>
        </row>
        <row r="187">
          <cell r="A187">
            <v>173</v>
          </cell>
          <cell r="B187" t="str">
            <v>Fault Tolerance of IoT and Dependable Cloud Computing</v>
          </cell>
          <cell r="C187" t="str">
            <v>AC</v>
          </cell>
          <cell r="D187" t="str">
            <v>M</v>
          </cell>
          <cell r="E187" t="str">
            <v>I</v>
          </cell>
          <cell r="F187"/>
          <cell r="G187" t="str">
            <v>CI</v>
          </cell>
          <cell r="H187" t="str">
            <v>CI</v>
          </cell>
          <cell r="I187">
            <v>16</v>
          </cell>
          <cell r="J187">
            <v>1</v>
          </cell>
          <cell r="K187">
            <v>1</v>
          </cell>
          <cell r="L187">
            <v>1</v>
          </cell>
          <cell r="M187">
            <v>16</v>
          </cell>
          <cell r="N187">
            <v>16</v>
          </cell>
          <cell r="O187"/>
          <cell r="P187"/>
          <cell r="Q187"/>
          <cell r="R187"/>
          <cell r="S187"/>
          <cell r="T187">
            <v>14</v>
          </cell>
          <cell r="U187">
            <v>2</v>
          </cell>
          <cell r="V187">
            <v>0</v>
          </cell>
          <cell r="W187">
            <v>2</v>
          </cell>
          <cell r="X187">
            <v>0</v>
          </cell>
          <cell r="Y187">
            <v>28</v>
          </cell>
        </row>
        <row r="188">
          <cell r="A188">
            <v>174</v>
          </cell>
          <cell r="B188" t="str">
            <v>Introduction to Research</v>
          </cell>
          <cell r="C188" t="str">
            <v>AC</v>
          </cell>
          <cell r="D188" t="str">
            <v>M</v>
          </cell>
          <cell r="E188" t="str">
            <v>I</v>
          </cell>
          <cell r="F188"/>
          <cell r="G188" t="str">
            <v>CI</v>
          </cell>
          <cell r="H188" t="str">
            <v>CI</v>
          </cell>
          <cell r="I188">
            <v>29</v>
          </cell>
          <cell r="J188">
            <v>1</v>
          </cell>
          <cell r="K188">
            <v>1</v>
          </cell>
          <cell r="L188">
            <v>1</v>
          </cell>
          <cell r="M188">
            <v>29</v>
          </cell>
          <cell r="N188">
            <v>29</v>
          </cell>
          <cell r="O188"/>
          <cell r="P188"/>
          <cell r="Q188"/>
          <cell r="R188"/>
          <cell r="S188"/>
          <cell r="T188">
            <v>14</v>
          </cell>
          <cell r="U188">
            <v>2</v>
          </cell>
          <cell r="V188">
            <v>0</v>
          </cell>
          <cell r="W188">
            <v>0</v>
          </cell>
          <cell r="X188">
            <v>0</v>
          </cell>
          <cell r="Y188">
            <v>28</v>
          </cell>
        </row>
        <row r="189">
          <cell r="A189">
            <v>175</v>
          </cell>
          <cell r="B189" t="str">
            <v>Security and Privacy in IoT and Cloud</v>
          </cell>
          <cell r="C189" t="str">
            <v>AC</v>
          </cell>
          <cell r="D189" t="str">
            <v>M</v>
          </cell>
          <cell r="E189" t="str">
            <v>II</v>
          </cell>
          <cell r="F189"/>
          <cell r="G189" t="str">
            <v>CI</v>
          </cell>
          <cell r="H189" t="str">
            <v>CI</v>
          </cell>
          <cell r="I189">
            <v>17</v>
          </cell>
          <cell r="J189">
            <v>1</v>
          </cell>
          <cell r="K189">
            <v>1</v>
          </cell>
          <cell r="L189">
            <v>1</v>
          </cell>
          <cell r="M189">
            <v>17</v>
          </cell>
          <cell r="N189">
            <v>17</v>
          </cell>
          <cell r="O189">
            <v>14</v>
          </cell>
          <cell r="P189">
            <v>2</v>
          </cell>
          <cell r="Q189">
            <v>0</v>
          </cell>
          <cell r="R189">
            <v>2</v>
          </cell>
          <cell r="S189">
            <v>0</v>
          </cell>
          <cell r="T189"/>
          <cell r="U189"/>
          <cell r="V189"/>
          <cell r="W189"/>
          <cell r="X189"/>
          <cell r="Y189">
            <v>28</v>
          </cell>
        </row>
        <row r="190">
          <cell r="A190">
            <v>176</v>
          </cell>
          <cell r="B190" t="str">
            <v>Operating Systems for IoT</v>
          </cell>
          <cell r="C190" t="str">
            <v>AC</v>
          </cell>
          <cell r="D190" t="str">
            <v>M</v>
          </cell>
          <cell r="E190" t="str">
            <v>II</v>
          </cell>
          <cell r="F190"/>
          <cell r="G190" t="str">
            <v>CI</v>
          </cell>
          <cell r="H190" t="str">
            <v>CI</v>
          </cell>
          <cell r="I190">
            <v>16</v>
          </cell>
          <cell r="J190">
            <v>1</v>
          </cell>
          <cell r="K190">
            <v>1</v>
          </cell>
          <cell r="L190">
            <v>1</v>
          </cell>
          <cell r="M190">
            <v>16</v>
          </cell>
          <cell r="N190">
            <v>16</v>
          </cell>
          <cell r="O190">
            <v>14</v>
          </cell>
          <cell r="P190">
            <v>2</v>
          </cell>
          <cell r="Q190">
            <v>0</v>
          </cell>
          <cell r="R190">
            <v>2</v>
          </cell>
          <cell r="S190">
            <v>0</v>
          </cell>
          <cell r="T190"/>
          <cell r="U190"/>
          <cell r="V190"/>
          <cell r="W190"/>
          <cell r="X190"/>
          <cell r="Y190">
            <v>28</v>
          </cell>
        </row>
        <row r="191">
          <cell r="A191">
            <v>177</v>
          </cell>
          <cell r="B191" t="str">
            <v>Development of IoT Products</v>
          </cell>
          <cell r="C191" t="str">
            <v>AC</v>
          </cell>
          <cell r="D191" t="str">
            <v>M</v>
          </cell>
          <cell r="E191" t="str">
            <v>II</v>
          </cell>
          <cell r="F191"/>
          <cell r="G191" t="str">
            <v>CI</v>
          </cell>
          <cell r="H191" t="str">
            <v>CI</v>
          </cell>
          <cell r="I191">
            <v>17</v>
          </cell>
          <cell r="J191">
            <v>1</v>
          </cell>
          <cell r="K191">
            <v>1</v>
          </cell>
          <cell r="L191">
            <v>1</v>
          </cell>
          <cell r="M191">
            <v>17</v>
          </cell>
          <cell r="N191">
            <v>17</v>
          </cell>
          <cell r="O191">
            <v>14</v>
          </cell>
          <cell r="P191">
            <v>2</v>
          </cell>
          <cell r="Q191">
            <v>0</v>
          </cell>
          <cell r="R191">
            <v>2</v>
          </cell>
          <cell r="S191">
            <v>0</v>
          </cell>
          <cell r="T191"/>
          <cell r="U191"/>
          <cell r="V191"/>
          <cell r="W191"/>
          <cell r="X191"/>
          <cell r="Y191">
            <v>28</v>
          </cell>
        </row>
        <row r="192">
          <cell r="A192">
            <v>178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 t="str">
            <v/>
          </cell>
          <cell r="N192" t="str">
            <v/>
          </cell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 t="str">
            <v/>
          </cell>
        </row>
        <row r="193">
          <cell r="A193">
            <v>179</v>
          </cell>
          <cell r="B193" t="str">
            <v>Tehnici avansate de compilare</v>
          </cell>
          <cell r="C193" t="str">
            <v>AC</v>
          </cell>
          <cell r="D193" t="str">
            <v>M</v>
          </cell>
          <cell r="E193" t="str">
            <v>I</v>
          </cell>
          <cell r="F193"/>
          <cell r="G193" t="str">
            <v>TI</v>
          </cell>
          <cell r="H193" t="str">
            <v>TI</v>
          </cell>
          <cell r="I193">
            <v>38</v>
          </cell>
          <cell r="J193">
            <v>1</v>
          </cell>
          <cell r="K193">
            <v>2</v>
          </cell>
          <cell r="L193">
            <v>2</v>
          </cell>
          <cell r="M193">
            <v>38</v>
          </cell>
          <cell r="N193">
            <v>19</v>
          </cell>
          <cell r="O193">
            <v>14</v>
          </cell>
          <cell r="P193">
            <v>1.5</v>
          </cell>
          <cell r="Q193">
            <v>0</v>
          </cell>
          <cell r="R193">
            <v>0</v>
          </cell>
          <cell r="S193">
            <v>2</v>
          </cell>
          <cell r="T193"/>
          <cell r="U193"/>
          <cell r="V193"/>
          <cell r="W193"/>
          <cell r="X193"/>
          <cell r="Y193">
            <v>21</v>
          </cell>
        </row>
        <row r="194">
          <cell r="A194">
            <v>180</v>
          </cell>
          <cell r="B194" t="str">
            <v>Administrarea bazelor de date</v>
          </cell>
          <cell r="C194" t="str">
            <v>AC</v>
          </cell>
          <cell r="D194" t="str">
            <v>M</v>
          </cell>
          <cell r="E194" t="str">
            <v>I</v>
          </cell>
          <cell r="F194"/>
          <cell r="G194" t="str">
            <v>TI</v>
          </cell>
          <cell r="H194" t="str">
            <v>TI</v>
          </cell>
          <cell r="I194">
            <v>38</v>
          </cell>
          <cell r="J194">
            <v>1</v>
          </cell>
          <cell r="K194">
            <v>1</v>
          </cell>
          <cell r="L194">
            <v>1</v>
          </cell>
          <cell r="M194">
            <v>38</v>
          </cell>
          <cell r="N194">
            <v>38</v>
          </cell>
          <cell r="O194"/>
          <cell r="P194"/>
          <cell r="Q194"/>
          <cell r="R194"/>
          <cell r="S194"/>
          <cell r="T194">
            <v>14</v>
          </cell>
          <cell r="U194">
            <v>1.5</v>
          </cell>
          <cell r="V194">
            <v>0</v>
          </cell>
          <cell r="W194">
            <v>0</v>
          </cell>
          <cell r="X194">
            <v>2</v>
          </cell>
          <cell r="Y194">
            <v>21</v>
          </cell>
        </row>
        <row r="195">
          <cell r="A195">
            <v>181</v>
          </cell>
          <cell r="B195" t="str">
            <v>Programarea retelelor de calculatoare</v>
          </cell>
          <cell r="C195" t="str">
            <v>AC</v>
          </cell>
          <cell r="D195" t="str">
            <v>M</v>
          </cell>
          <cell r="E195" t="str">
            <v>I</v>
          </cell>
          <cell r="F195"/>
          <cell r="G195" t="str">
            <v>TI</v>
          </cell>
          <cell r="H195" t="str">
            <v>TI</v>
          </cell>
          <cell r="I195">
            <v>2</v>
          </cell>
          <cell r="J195">
            <v>1</v>
          </cell>
          <cell r="K195">
            <v>1</v>
          </cell>
          <cell r="L195">
            <v>1</v>
          </cell>
          <cell r="M195">
            <v>2</v>
          </cell>
          <cell r="N195">
            <v>2</v>
          </cell>
          <cell r="O195"/>
          <cell r="P195"/>
          <cell r="Q195"/>
          <cell r="R195"/>
          <cell r="S195"/>
          <cell r="T195">
            <v>14</v>
          </cell>
          <cell r="U195">
            <v>1.5</v>
          </cell>
          <cell r="V195">
            <v>0</v>
          </cell>
          <cell r="W195">
            <v>0</v>
          </cell>
          <cell r="X195">
            <v>2</v>
          </cell>
          <cell r="Y195">
            <v>21</v>
          </cell>
        </row>
        <row r="196">
          <cell r="A196">
            <v>182</v>
          </cell>
          <cell r="B196" t="str">
            <v>Managementul proiectelor software</v>
          </cell>
          <cell r="C196" t="str">
            <v>AC</v>
          </cell>
          <cell r="D196" t="str">
            <v>M</v>
          </cell>
          <cell r="E196" t="str">
            <v>I</v>
          </cell>
          <cell r="F196"/>
          <cell r="G196" t="str">
            <v>TI</v>
          </cell>
          <cell r="H196" t="str">
            <v>TI</v>
          </cell>
          <cell r="I196">
            <v>38</v>
          </cell>
          <cell r="J196">
            <v>1</v>
          </cell>
          <cell r="K196">
            <v>1</v>
          </cell>
          <cell r="L196">
            <v>1</v>
          </cell>
          <cell r="M196">
            <v>38</v>
          </cell>
          <cell r="N196">
            <v>38</v>
          </cell>
          <cell r="O196"/>
          <cell r="P196"/>
          <cell r="Q196"/>
          <cell r="R196"/>
          <cell r="S196"/>
          <cell r="T196">
            <v>14</v>
          </cell>
          <cell r="U196">
            <v>1.5</v>
          </cell>
          <cell r="V196">
            <v>0</v>
          </cell>
          <cell r="W196">
            <v>0</v>
          </cell>
          <cell r="X196">
            <v>2</v>
          </cell>
          <cell r="Y196">
            <v>21</v>
          </cell>
        </row>
        <row r="197">
          <cell r="A197">
            <v>183</v>
          </cell>
          <cell r="B197" t="str">
            <v>Proiectarea arhitecturala a sistemelor software</v>
          </cell>
          <cell r="C197" t="str">
            <v>AC</v>
          </cell>
          <cell r="D197" t="str">
            <v>M</v>
          </cell>
          <cell r="E197" t="str">
            <v>II</v>
          </cell>
          <cell r="F197"/>
          <cell r="G197" t="str">
            <v>TI</v>
          </cell>
          <cell r="H197" t="str">
            <v>TI</v>
          </cell>
          <cell r="I197">
            <v>43</v>
          </cell>
          <cell r="J197">
            <v>1</v>
          </cell>
          <cell r="K197">
            <v>1</v>
          </cell>
          <cell r="L197">
            <v>1</v>
          </cell>
          <cell r="M197">
            <v>43</v>
          </cell>
          <cell r="N197">
            <v>43</v>
          </cell>
          <cell r="O197">
            <v>14</v>
          </cell>
          <cell r="P197">
            <v>1.5</v>
          </cell>
          <cell r="Q197">
            <v>0</v>
          </cell>
          <cell r="R197">
            <v>0</v>
          </cell>
          <cell r="S197">
            <v>2</v>
          </cell>
          <cell r="T197"/>
          <cell r="U197"/>
          <cell r="V197"/>
          <cell r="W197"/>
          <cell r="X197"/>
          <cell r="Y197">
            <v>21</v>
          </cell>
        </row>
        <row r="198">
          <cell r="A198">
            <v>184</v>
          </cell>
          <cell r="B198" t="str">
            <v>Programarea sistemelor mobile</v>
          </cell>
          <cell r="C198" t="str">
            <v>AC</v>
          </cell>
          <cell r="D198" t="str">
            <v>M</v>
          </cell>
          <cell r="E198" t="str">
            <v>II</v>
          </cell>
          <cell r="F198"/>
          <cell r="G198" t="str">
            <v>TI</v>
          </cell>
          <cell r="H198" t="str">
            <v>TI</v>
          </cell>
          <cell r="I198">
            <v>43</v>
          </cell>
          <cell r="J198">
            <v>1</v>
          </cell>
          <cell r="K198">
            <v>1</v>
          </cell>
          <cell r="L198">
            <v>1</v>
          </cell>
          <cell r="M198">
            <v>43</v>
          </cell>
          <cell r="N198">
            <v>43</v>
          </cell>
          <cell r="O198">
            <v>14</v>
          </cell>
          <cell r="P198">
            <v>1.5</v>
          </cell>
          <cell r="Q198">
            <v>0</v>
          </cell>
          <cell r="R198">
            <v>0</v>
          </cell>
          <cell r="S198">
            <v>2</v>
          </cell>
          <cell r="T198"/>
          <cell r="U198"/>
          <cell r="V198"/>
          <cell r="W198"/>
          <cell r="X198"/>
          <cell r="Y198">
            <v>21</v>
          </cell>
        </row>
        <row r="199">
          <cell r="A199">
            <v>185</v>
          </cell>
          <cell r="B199" t="str">
            <v>Sisteme autoadaptive: design si aplicatii</v>
          </cell>
          <cell r="C199" t="str">
            <v>AC</v>
          </cell>
          <cell r="D199" t="str">
            <v>M</v>
          </cell>
          <cell r="E199" t="str">
            <v>II</v>
          </cell>
          <cell r="F199"/>
          <cell r="G199" t="str">
            <v>TI</v>
          </cell>
          <cell r="H199" t="str">
            <v>TI</v>
          </cell>
          <cell r="I199">
            <v>43</v>
          </cell>
          <cell r="J199">
            <v>1</v>
          </cell>
          <cell r="K199">
            <v>1</v>
          </cell>
          <cell r="L199">
            <v>1</v>
          </cell>
          <cell r="M199">
            <v>43</v>
          </cell>
          <cell r="N199">
            <v>43</v>
          </cell>
          <cell r="O199">
            <v>14</v>
          </cell>
          <cell r="P199">
            <v>1.5</v>
          </cell>
          <cell r="Q199">
            <v>0</v>
          </cell>
          <cell r="R199">
            <v>0</v>
          </cell>
          <cell r="S199">
            <v>2</v>
          </cell>
          <cell r="T199"/>
          <cell r="U199"/>
          <cell r="V199"/>
          <cell r="W199"/>
          <cell r="X199"/>
          <cell r="Y199">
            <v>21</v>
          </cell>
        </row>
        <row r="200">
          <cell r="A200">
            <v>186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 t="str">
            <v/>
          </cell>
          <cell r="N200" t="str">
            <v/>
          </cell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 t="str">
            <v/>
          </cell>
        </row>
        <row r="201">
          <cell r="A201">
            <v>187</v>
          </cell>
          <cell r="B201" t="str">
            <v>Software project management</v>
          </cell>
          <cell r="C201" t="str">
            <v>AC</v>
          </cell>
          <cell r="D201" t="str">
            <v>M</v>
          </cell>
          <cell r="E201" t="str">
            <v>I</v>
          </cell>
          <cell r="F201"/>
          <cell r="G201" t="str">
            <v>AES</v>
          </cell>
          <cell r="H201" t="str">
            <v>AES</v>
          </cell>
          <cell r="I201">
            <v>8</v>
          </cell>
          <cell r="J201">
            <v>1</v>
          </cell>
          <cell r="K201">
            <v>1</v>
          </cell>
          <cell r="L201">
            <v>1</v>
          </cell>
          <cell r="M201">
            <v>8</v>
          </cell>
          <cell r="N201">
            <v>8</v>
          </cell>
          <cell r="O201">
            <v>14</v>
          </cell>
          <cell r="P201">
            <v>2</v>
          </cell>
          <cell r="Q201">
            <v>0</v>
          </cell>
          <cell r="R201">
            <v>0</v>
          </cell>
          <cell r="S201">
            <v>1</v>
          </cell>
          <cell r="T201"/>
          <cell r="U201"/>
          <cell r="V201"/>
          <cell r="W201"/>
          <cell r="X201"/>
          <cell r="Y201">
            <v>28</v>
          </cell>
        </row>
        <row r="202">
          <cell r="A202">
            <v>188</v>
          </cell>
          <cell r="B202" t="str">
            <v>Embedded systems testing</v>
          </cell>
          <cell r="C202" t="str">
            <v>AC</v>
          </cell>
          <cell r="D202" t="str">
            <v>M</v>
          </cell>
          <cell r="E202" t="str">
            <v>I</v>
          </cell>
          <cell r="F202"/>
          <cell r="G202" t="str">
            <v>AES</v>
          </cell>
          <cell r="H202" t="str">
            <v>AES</v>
          </cell>
          <cell r="I202">
            <v>8</v>
          </cell>
          <cell r="J202">
            <v>1</v>
          </cell>
          <cell r="K202">
            <v>1</v>
          </cell>
          <cell r="L202">
            <v>1</v>
          </cell>
          <cell r="M202">
            <v>8</v>
          </cell>
          <cell r="N202">
            <v>8</v>
          </cell>
          <cell r="O202"/>
          <cell r="P202"/>
          <cell r="Q202"/>
          <cell r="R202"/>
          <cell r="S202"/>
          <cell r="T202">
            <v>14</v>
          </cell>
          <cell r="U202">
            <v>1.5</v>
          </cell>
          <cell r="V202">
            <v>0</v>
          </cell>
          <cell r="W202">
            <v>1.5</v>
          </cell>
          <cell r="X202">
            <v>0</v>
          </cell>
          <cell r="Y202">
            <v>21</v>
          </cell>
        </row>
        <row r="203">
          <cell r="A203">
            <v>189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 t="str">
            <v/>
          </cell>
          <cell r="N203" t="str">
            <v/>
          </cell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 t="str">
            <v/>
          </cell>
        </row>
        <row r="204">
          <cell r="A204">
            <v>190</v>
          </cell>
          <cell r="B204" t="str">
            <v>Securitatea aplicatiilor mobile</v>
          </cell>
          <cell r="C204" t="str">
            <v>AC</v>
          </cell>
          <cell r="D204" t="str">
            <v>M</v>
          </cell>
          <cell r="E204" t="str">
            <v>I</v>
          </cell>
          <cell r="F204"/>
          <cell r="G204" t="str">
            <v>SISC</v>
          </cell>
          <cell r="H204" t="str">
            <v>SISC</v>
          </cell>
          <cell r="I204">
            <v>31</v>
          </cell>
          <cell r="J204">
            <v>1</v>
          </cell>
          <cell r="K204">
            <v>1</v>
          </cell>
          <cell r="L204">
            <v>1</v>
          </cell>
          <cell r="M204">
            <v>31</v>
          </cell>
          <cell r="N204">
            <v>31</v>
          </cell>
          <cell r="O204">
            <v>14</v>
          </cell>
          <cell r="P204">
            <v>2</v>
          </cell>
          <cell r="Q204">
            <v>0</v>
          </cell>
          <cell r="R204">
            <v>1</v>
          </cell>
          <cell r="S204">
            <v>0.5</v>
          </cell>
          <cell r="T204"/>
          <cell r="U204"/>
          <cell r="V204"/>
          <cell r="W204"/>
          <cell r="X204"/>
          <cell r="Y204">
            <v>28</v>
          </cell>
        </row>
        <row r="205">
          <cell r="A205">
            <v>191</v>
          </cell>
          <cell r="B205" t="str">
            <v>Securitatea aplicatiilor web</v>
          </cell>
          <cell r="C205" t="str">
            <v>AC</v>
          </cell>
          <cell r="D205" t="str">
            <v>M</v>
          </cell>
          <cell r="E205" t="str">
            <v>I</v>
          </cell>
          <cell r="F205"/>
          <cell r="G205" t="str">
            <v>SISC</v>
          </cell>
          <cell r="H205" t="str">
            <v>SISC</v>
          </cell>
          <cell r="I205">
            <v>31</v>
          </cell>
          <cell r="J205">
            <v>1</v>
          </cell>
          <cell r="K205">
            <v>1</v>
          </cell>
          <cell r="L205">
            <v>1</v>
          </cell>
          <cell r="M205">
            <v>31</v>
          </cell>
          <cell r="N205">
            <v>31</v>
          </cell>
          <cell r="O205">
            <v>14</v>
          </cell>
          <cell r="P205">
            <v>2</v>
          </cell>
          <cell r="Q205">
            <v>0</v>
          </cell>
          <cell r="R205">
            <v>1</v>
          </cell>
          <cell r="S205">
            <v>1</v>
          </cell>
          <cell r="T205"/>
          <cell r="U205"/>
          <cell r="V205"/>
          <cell r="W205"/>
          <cell r="X205"/>
          <cell r="Y205">
            <v>28</v>
          </cell>
        </row>
        <row r="206">
          <cell r="A206">
            <v>192</v>
          </cell>
          <cell r="B206" t="str">
            <v>Virusologie si vulnerabilitati ale sistemelor informatice</v>
          </cell>
          <cell r="C206" t="str">
            <v>AC</v>
          </cell>
          <cell r="D206" t="str">
            <v>M</v>
          </cell>
          <cell r="E206" t="str">
            <v>I</v>
          </cell>
          <cell r="F206"/>
          <cell r="G206" t="str">
            <v>SISC</v>
          </cell>
          <cell r="H206" t="str">
            <v>SISC</v>
          </cell>
          <cell r="I206">
            <v>31</v>
          </cell>
          <cell r="J206">
            <v>1</v>
          </cell>
          <cell r="K206">
            <v>1</v>
          </cell>
          <cell r="L206">
            <v>1</v>
          </cell>
          <cell r="M206">
            <v>31</v>
          </cell>
          <cell r="N206">
            <v>31</v>
          </cell>
          <cell r="O206"/>
          <cell r="P206"/>
          <cell r="Q206"/>
          <cell r="R206"/>
          <cell r="S206"/>
          <cell r="T206">
            <v>14</v>
          </cell>
          <cell r="U206">
            <v>2</v>
          </cell>
          <cell r="V206">
            <v>0</v>
          </cell>
          <cell r="W206">
            <v>1</v>
          </cell>
          <cell r="X206">
            <v>0.5</v>
          </cell>
          <cell r="Y206">
            <v>28</v>
          </cell>
        </row>
        <row r="207">
          <cell r="A207">
            <v>193</v>
          </cell>
          <cell r="B207" t="str">
            <v>Standarde si metodologii pentru evaluarea securitatii</v>
          </cell>
          <cell r="C207" t="str">
            <v>AC</v>
          </cell>
          <cell r="D207" t="str">
            <v>M</v>
          </cell>
          <cell r="E207" t="str">
            <v>I</v>
          </cell>
          <cell r="F207"/>
          <cell r="G207" t="str">
            <v>SISC</v>
          </cell>
          <cell r="H207" t="str">
            <v>SISC</v>
          </cell>
          <cell r="I207">
            <v>31</v>
          </cell>
          <cell r="J207">
            <v>1</v>
          </cell>
          <cell r="K207">
            <v>1</v>
          </cell>
          <cell r="L207">
            <v>1</v>
          </cell>
          <cell r="M207">
            <v>31</v>
          </cell>
          <cell r="N207">
            <v>31</v>
          </cell>
          <cell r="O207"/>
          <cell r="P207"/>
          <cell r="Q207"/>
          <cell r="R207"/>
          <cell r="S207"/>
          <cell r="T207">
            <v>14</v>
          </cell>
          <cell r="U207">
            <v>2</v>
          </cell>
          <cell r="V207">
            <v>0</v>
          </cell>
          <cell r="W207">
            <v>0.5</v>
          </cell>
          <cell r="X207">
            <v>1</v>
          </cell>
          <cell r="Y207">
            <v>28</v>
          </cell>
        </row>
        <row r="208">
          <cell r="A208">
            <v>194</v>
          </cell>
          <cell r="B208" t="str">
            <v>Tratarea incidentelor de securitate si masuri de preventie</v>
          </cell>
          <cell r="C208" t="str">
            <v>AC</v>
          </cell>
          <cell r="D208" t="str">
            <v>M</v>
          </cell>
          <cell r="E208" t="str">
            <v>II</v>
          </cell>
          <cell r="F208"/>
          <cell r="G208" t="str">
            <v>SISC</v>
          </cell>
          <cell r="H208" t="str">
            <v>SISC</v>
          </cell>
          <cell r="I208">
            <v>40</v>
          </cell>
          <cell r="J208">
            <v>1</v>
          </cell>
          <cell r="K208">
            <v>1</v>
          </cell>
          <cell r="L208">
            <v>1</v>
          </cell>
          <cell r="M208">
            <v>40</v>
          </cell>
          <cell r="N208">
            <v>40</v>
          </cell>
          <cell r="O208">
            <v>14</v>
          </cell>
          <cell r="P208">
            <v>2</v>
          </cell>
          <cell r="Q208">
            <v>0</v>
          </cell>
          <cell r="R208">
            <v>0.5</v>
          </cell>
          <cell r="S208">
            <v>1</v>
          </cell>
          <cell r="T208"/>
          <cell r="U208"/>
          <cell r="V208"/>
          <cell r="W208"/>
          <cell r="X208"/>
          <cell r="Y208">
            <v>28</v>
          </cell>
        </row>
        <row r="209">
          <cell r="A209">
            <v>195</v>
          </cell>
          <cell r="B209" t="str">
            <v>Comunicatii de date intervehiculare</v>
          </cell>
          <cell r="C209" t="str">
            <v>AC</v>
          </cell>
          <cell r="D209" t="str">
            <v>M</v>
          </cell>
          <cell r="E209" t="str">
            <v>II</v>
          </cell>
          <cell r="F209"/>
          <cell r="G209" t="str">
            <v>SISC</v>
          </cell>
          <cell r="H209" t="str">
            <v>SISC</v>
          </cell>
          <cell r="I209">
            <v>40</v>
          </cell>
          <cell r="J209">
            <v>1</v>
          </cell>
          <cell r="K209">
            <v>1</v>
          </cell>
          <cell r="L209">
            <v>1</v>
          </cell>
          <cell r="M209">
            <v>40</v>
          </cell>
          <cell r="N209">
            <v>40</v>
          </cell>
          <cell r="O209">
            <v>14</v>
          </cell>
          <cell r="P209">
            <v>2</v>
          </cell>
          <cell r="Q209">
            <v>0</v>
          </cell>
          <cell r="R209">
            <v>0</v>
          </cell>
          <cell r="S209">
            <v>1.5</v>
          </cell>
          <cell r="T209"/>
          <cell r="U209"/>
          <cell r="V209"/>
          <cell r="W209"/>
          <cell r="X209"/>
          <cell r="Y209">
            <v>28</v>
          </cell>
        </row>
        <row r="210">
          <cell r="A210">
            <v>196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 t="str">
            <v/>
          </cell>
          <cell r="N210" t="str">
            <v/>
          </cell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 t="str">
            <v/>
          </cell>
        </row>
        <row r="211">
          <cell r="A211">
            <v>197</v>
          </cell>
          <cell r="B211" t="str">
            <v>Administrarea retelelor de calculatoare</v>
          </cell>
          <cell r="C211" t="str">
            <v>ETC</v>
          </cell>
          <cell r="D211" t="str">
            <v>M</v>
          </cell>
          <cell r="E211" t="str">
            <v>I</v>
          </cell>
          <cell r="F211"/>
          <cell r="G211" t="str">
            <v>IRT</v>
          </cell>
          <cell r="H211" t="str">
            <v>IRT</v>
          </cell>
          <cell r="I211">
            <v>27</v>
          </cell>
          <cell r="J211">
            <v>1</v>
          </cell>
          <cell r="K211">
            <v>1</v>
          </cell>
          <cell r="L211">
            <v>1</v>
          </cell>
          <cell r="M211">
            <v>27</v>
          </cell>
          <cell r="N211">
            <v>27</v>
          </cell>
          <cell r="O211"/>
          <cell r="P211"/>
          <cell r="Q211"/>
          <cell r="R211"/>
          <cell r="S211"/>
          <cell r="T211">
            <v>14</v>
          </cell>
          <cell r="U211">
            <v>2</v>
          </cell>
          <cell r="V211">
            <v>0</v>
          </cell>
          <cell r="W211">
            <v>1</v>
          </cell>
          <cell r="X211">
            <v>0</v>
          </cell>
          <cell r="Y211">
            <v>28</v>
          </cell>
        </row>
        <row r="212">
          <cell r="A212">
            <v>198</v>
          </cell>
          <cell r="B212" t="str">
            <v>Limbaje de programare</v>
          </cell>
          <cell r="C212" t="str">
            <v>ETC</v>
          </cell>
          <cell r="D212" t="str">
            <v>L</v>
          </cell>
          <cell r="E212" t="str">
            <v>I</v>
          </cell>
          <cell r="F212" t="str">
            <v>A</v>
          </cell>
          <cell r="G212" t="str">
            <v>A</v>
          </cell>
          <cell r="H212" t="str">
            <v>A</v>
          </cell>
          <cell r="I212">
            <v>89</v>
          </cell>
          <cell r="J212">
            <v>3</v>
          </cell>
          <cell r="K212">
            <v>8</v>
          </cell>
          <cell r="L212">
            <v>8</v>
          </cell>
          <cell r="M212">
            <v>29.666666666666668</v>
          </cell>
          <cell r="N212">
            <v>11.125</v>
          </cell>
          <cell r="O212">
            <v>14</v>
          </cell>
          <cell r="P212">
            <v>2</v>
          </cell>
          <cell r="Q212">
            <v>0</v>
          </cell>
          <cell r="R212">
            <v>2</v>
          </cell>
          <cell r="S212">
            <v>0</v>
          </cell>
          <cell r="T212"/>
          <cell r="U212"/>
          <cell r="V212"/>
          <cell r="W212"/>
          <cell r="X212"/>
          <cell r="Y212">
            <v>28</v>
          </cell>
        </row>
        <row r="213">
          <cell r="A213">
            <v>199</v>
          </cell>
          <cell r="B213" t="str">
            <v>Limbaje de programare</v>
          </cell>
          <cell r="C213" t="str">
            <v>ETC</v>
          </cell>
          <cell r="D213" t="str">
            <v>L</v>
          </cell>
          <cell r="E213" t="str">
            <v>I</v>
          </cell>
          <cell r="F213" t="str">
            <v>B</v>
          </cell>
          <cell r="G213" t="str">
            <v>B</v>
          </cell>
          <cell r="H213" t="str">
            <v>B</v>
          </cell>
          <cell r="I213">
            <v>89</v>
          </cell>
          <cell r="J213">
            <v>3</v>
          </cell>
          <cell r="K213">
            <v>8</v>
          </cell>
          <cell r="L213">
            <v>8</v>
          </cell>
          <cell r="M213">
            <v>29.666666666666668</v>
          </cell>
          <cell r="N213">
            <v>11.125</v>
          </cell>
          <cell r="O213">
            <v>14</v>
          </cell>
          <cell r="P213">
            <v>2</v>
          </cell>
          <cell r="Q213">
            <v>0</v>
          </cell>
          <cell r="R213">
            <v>2</v>
          </cell>
          <cell r="S213">
            <v>0</v>
          </cell>
          <cell r="T213"/>
          <cell r="U213"/>
          <cell r="V213"/>
          <cell r="W213"/>
          <cell r="X213"/>
          <cell r="Y213">
            <v>28</v>
          </cell>
        </row>
        <row r="214">
          <cell r="A214">
            <v>200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 t="str">
            <v/>
          </cell>
          <cell r="N214" t="str">
            <v/>
          </cell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 t="str">
            <v/>
          </cell>
        </row>
        <row r="215">
          <cell r="A215">
            <v>201</v>
          </cell>
          <cell r="B215" t="str">
            <v>Programarea calculatoarelor si limbaje de programare/Informatica aplicata</v>
          </cell>
          <cell r="C215" t="str">
            <v>MPT</v>
          </cell>
          <cell r="D215" t="str">
            <v>L</v>
          </cell>
          <cell r="E215" t="str">
            <v>I</v>
          </cell>
          <cell r="F215"/>
          <cell r="G215" t="str">
            <v>IM+AP</v>
          </cell>
          <cell r="H215" t="str">
            <v>IM+AP</v>
          </cell>
          <cell r="I215">
            <v>173</v>
          </cell>
          <cell r="J215">
            <v>6</v>
          </cell>
          <cell r="K215">
            <v>12</v>
          </cell>
          <cell r="L215">
            <v>12</v>
          </cell>
          <cell r="M215">
            <v>28.833333333333332</v>
          </cell>
          <cell r="N215">
            <v>14.416666666666666</v>
          </cell>
          <cell r="O215">
            <v>14</v>
          </cell>
          <cell r="P215">
            <v>2</v>
          </cell>
          <cell r="Q215">
            <v>0</v>
          </cell>
          <cell r="R215">
            <v>2</v>
          </cell>
          <cell r="S215">
            <v>0</v>
          </cell>
          <cell r="T215"/>
          <cell r="U215"/>
          <cell r="V215"/>
          <cell r="W215"/>
          <cell r="X215"/>
          <cell r="Y215">
            <v>28</v>
          </cell>
        </row>
        <row r="216">
          <cell r="A216">
            <v>202</v>
          </cell>
          <cell r="B216" t="str">
            <v>Echipamente si circuite electrice si electronice</v>
          </cell>
          <cell r="C216" t="str">
            <v>MPT</v>
          </cell>
          <cell r="D216" t="str">
            <v>L</v>
          </cell>
          <cell r="E216" t="str">
            <v>III</v>
          </cell>
          <cell r="F216"/>
          <cell r="G216" t="str">
            <v>IM</v>
          </cell>
          <cell r="H216" t="str">
            <v>IM</v>
          </cell>
          <cell r="I216">
            <v>33</v>
          </cell>
          <cell r="J216">
            <v>1</v>
          </cell>
          <cell r="K216">
            <v>2</v>
          </cell>
          <cell r="L216">
            <v>2</v>
          </cell>
          <cell r="M216">
            <v>33</v>
          </cell>
          <cell r="N216">
            <v>16.5</v>
          </cell>
          <cell r="O216"/>
          <cell r="P216"/>
          <cell r="Q216"/>
          <cell r="R216"/>
          <cell r="S216"/>
          <cell r="T216">
            <v>14</v>
          </cell>
          <cell r="U216">
            <v>2</v>
          </cell>
          <cell r="V216">
            <v>0</v>
          </cell>
          <cell r="W216">
            <v>1.5</v>
          </cell>
          <cell r="X216">
            <v>0</v>
          </cell>
          <cell r="Y216">
            <v>28</v>
          </cell>
        </row>
        <row r="217">
          <cell r="A217">
            <v>203</v>
          </cell>
          <cell r="B217" t="str">
            <v>Sisteme cu microprocesor</v>
          </cell>
          <cell r="C217" t="str">
            <v>MPT</v>
          </cell>
          <cell r="D217" t="str">
            <v>L</v>
          </cell>
          <cell r="E217" t="str">
            <v>IV</v>
          </cell>
          <cell r="F217"/>
          <cell r="G217" t="str">
            <v>IM</v>
          </cell>
          <cell r="H217" t="str">
            <v>IM</v>
          </cell>
          <cell r="I217">
            <v>31</v>
          </cell>
          <cell r="J217">
            <v>1</v>
          </cell>
          <cell r="K217">
            <v>2</v>
          </cell>
          <cell r="L217">
            <v>2</v>
          </cell>
          <cell r="M217">
            <v>31</v>
          </cell>
          <cell r="N217">
            <v>15.5</v>
          </cell>
          <cell r="O217">
            <v>14</v>
          </cell>
          <cell r="P217">
            <v>2</v>
          </cell>
          <cell r="Q217">
            <v>0</v>
          </cell>
          <cell r="R217">
            <v>2</v>
          </cell>
          <cell r="S217">
            <v>0</v>
          </cell>
          <cell r="T217"/>
          <cell r="U217"/>
          <cell r="V217"/>
          <cell r="W217"/>
          <cell r="X217"/>
          <cell r="Y217">
            <v>28</v>
          </cell>
        </row>
        <row r="218">
          <cell r="A218">
            <v>204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 t="str">
            <v/>
          </cell>
          <cell r="N218" t="str">
            <v/>
          </cell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 t="str">
            <v/>
          </cell>
        </row>
        <row r="219">
          <cell r="A219">
            <v>205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 t="str">
            <v/>
          </cell>
          <cell r="N219" t="str">
            <v/>
          </cell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 t="str">
            <v/>
          </cell>
        </row>
        <row r="220">
          <cell r="A220">
            <v>206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 t="str">
            <v/>
          </cell>
          <cell r="N220" t="str">
            <v/>
          </cell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 t="str">
            <v/>
          </cell>
        </row>
        <row r="221">
          <cell r="A221">
            <v>207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 t="str">
            <v/>
          </cell>
          <cell r="N221" t="str">
            <v/>
          </cell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 t="str">
            <v/>
          </cell>
        </row>
        <row r="222">
          <cell r="A222">
            <v>208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 t="str">
            <v/>
          </cell>
          <cell r="N222" t="str">
            <v/>
          </cell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 t="str">
            <v/>
          </cell>
        </row>
        <row r="223">
          <cell r="A223">
            <v>209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 t="str">
            <v/>
          </cell>
          <cell r="N223" t="str">
            <v/>
          </cell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 t="str">
            <v/>
          </cell>
        </row>
        <row r="224">
          <cell r="A224">
            <v>210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 t="str">
            <v/>
          </cell>
          <cell r="N224" t="str">
            <v/>
          </cell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 t="str">
            <v/>
          </cell>
        </row>
        <row r="225">
          <cell r="A225">
            <v>211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 t="str">
            <v/>
          </cell>
          <cell r="N225" t="str">
            <v/>
          </cell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 t="str">
            <v/>
          </cell>
        </row>
        <row r="226">
          <cell r="A226">
            <v>212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 t="str">
            <v/>
          </cell>
          <cell r="N226" t="str">
            <v/>
          </cell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 t="str">
            <v/>
          </cell>
        </row>
        <row r="227">
          <cell r="A227">
            <v>213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 t="str">
            <v/>
          </cell>
          <cell r="N227" t="str">
            <v/>
          </cell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 t="str">
            <v/>
          </cell>
        </row>
        <row r="228">
          <cell r="A228">
            <v>214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 t="str">
            <v/>
          </cell>
          <cell r="N228" t="str">
            <v/>
          </cell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 t="str">
            <v/>
          </cell>
        </row>
        <row r="229">
          <cell r="A229">
            <v>215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 t="str">
            <v/>
          </cell>
          <cell r="N229" t="str">
            <v/>
          </cell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 t="str">
            <v/>
          </cell>
        </row>
        <row r="230">
          <cell r="A230">
            <v>216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 t="str">
            <v/>
          </cell>
          <cell r="N230" t="str">
            <v/>
          </cell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 t="str">
            <v/>
          </cell>
        </row>
        <row r="231">
          <cell r="A231">
            <v>217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 t="str">
            <v/>
          </cell>
          <cell r="N231" t="str">
            <v/>
          </cell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 t="str">
            <v/>
          </cell>
        </row>
        <row r="232">
          <cell r="A232">
            <v>218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 t="str">
            <v/>
          </cell>
          <cell r="N232" t="str">
            <v/>
          </cell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 t="str">
            <v/>
          </cell>
        </row>
        <row r="233">
          <cell r="A233">
            <v>219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 t="str">
            <v/>
          </cell>
          <cell r="N233" t="str">
            <v/>
          </cell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 t="str">
            <v/>
          </cell>
        </row>
        <row r="234">
          <cell r="A234">
            <v>220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 t="str">
            <v/>
          </cell>
          <cell r="N234" t="str">
            <v/>
          </cell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 t="str">
            <v/>
          </cell>
        </row>
        <row r="235">
          <cell r="A235">
            <v>221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 t="str">
            <v/>
          </cell>
          <cell r="N235" t="str">
            <v/>
          </cell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 t="str">
            <v/>
          </cell>
        </row>
        <row r="236">
          <cell r="A236">
            <v>222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 t="str">
            <v/>
          </cell>
          <cell r="N236" t="str">
            <v/>
          </cell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 t="str">
            <v/>
          </cell>
        </row>
        <row r="237">
          <cell r="A237">
            <v>223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 t="str">
            <v/>
          </cell>
          <cell r="N237" t="str">
            <v/>
          </cell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 t="str">
            <v/>
          </cell>
        </row>
        <row r="238">
          <cell r="A238">
            <v>224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 t="str">
            <v/>
          </cell>
          <cell r="N238" t="str">
            <v/>
          </cell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 t="str">
            <v/>
          </cell>
        </row>
        <row r="239">
          <cell r="A239">
            <v>225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 t="str">
            <v/>
          </cell>
          <cell r="N239" t="str">
            <v/>
          </cell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 t="str">
            <v/>
          </cell>
        </row>
        <row r="240">
          <cell r="A240">
            <v>226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 t="str">
            <v/>
          </cell>
          <cell r="N240" t="str">
            <v/>
          </cell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 t="str">
            <v/>
          </cell>
        </row>
        <row r="241">
          <cell r="A241">
            <v>227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 t="str">
            <v/>
          </cell>
          <cell r="N241" t="str">
            <v/>
          </cell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 t="str">
            <v/>
          </cell>
        </row>
        <row r="242">
          <cell r="A242">
            <v>228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 t="str">
            <v/>
          </cell>
          <cell r="N242" t="str">
            <v/>
          </cell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 t="str">
            <v/>
          </cell>
        </row>
        <row r="243">
          <cell r="A243">
            <v>229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 t="str">
            <v/>
          </cell>
          <cell r="N243" t="str">
            <v/>
          </cell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 t="str">
            <v/>
          </cell>
        </row>
        <row r="244">
          <cell r="A244">
            <v>230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 t="str">
            <v/>
          </cell>
          <cell r="N244" t="str">
            <v/>
          </cell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 t="str">
            <v/>
          </cell>
        </row>
        <row r="245">
          <cell r="A245">
            <v>231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 t="str">
            <v/>
          </cell>
          <cell r="N245" t="str">
            <v/>
          </cell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 t="str">
            <v/>
          </cell>
        </row>
        <row r="246">
          <cell r="A246">
            <v>232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 t="str">
            <v/>
          </cell>
          <cell r="N246" t="str">
            <v/>
          </cell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 t="str">
            <v/>
          </cell>
        </row>
        <row r="247">
          <cell r="A247">
            <v>233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 t="str">
            <v/>
          </cell>
          <cell r="N247" t="str">
            <v/>
          </cell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 t="str">
            <v/>
          </cell>
        </row>
        <row r="248">
          <cell r="A248">
            <v>234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 t="str">
            <v/>
          </cell>
          <cell r="N248" t="str">
            <v/>
          </cell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 t="str">
            <v/>
          </cell>
        </row>
        <row r="249">
          <cell r="A249">
            <v>235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 t="str">
            <v/>
          </cell>
          <cell r="N249" t="str">
            <v/>
          </cell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 t="str">
            <v/>
          </cell>
        </row>
        <row r="250">
          <cell r="A250">
            <v>236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 t="str">
            <v/>
          </cell>
          <cell r="N250" t="str">
            <v/>
          </cell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 t="str">
            <v/>
          </cell>
        </row>
        <row r="251">
          <cell r="A251">
            <v>237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 t="str">
            <v/>
          </cell>
          <cell r="N251" t="str">
            <v/>
          </cell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 t="str">
            <v/>
          </cell>
        </row>
        <row r="252">
          <cell r="A252">
            <v>238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 t="str">
            <v/>
          </cell>
          <cell r="N252" t="str">
            <v/>
          </cell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 t="str">
            <v/>
          </cell>
        </row>
        <row r="253">
          <cell r="A253">
            <v>239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 t="str">
            <v/>
          </cell>
          <cell r="N253" t="str">
            <v/>
          </cell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 t="str">
            <v/>
          </cell>
        </row>
        <row r="254">
          <cell r="A254">
            <v>240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 t="str">
            <v/>
          </cell>
          <cell r="N254" t="str">
            <v/>
          </cell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 t="str">
            <v/>
          </cell>
        </row>
        <row r="255">
          <cell r="A255">
            <v>241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 t="str">
            <v/>
          </cell>
          <cell r="N255" t="str">
            <v/>
          </cell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 t="str">
            <v/>
          </cell>
        </row>
        <row r="256">
          <cell r="A256">
            <v>242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 t="str">
            <v/>
          </cell>
          <cell r="N256" t="str">
            <v/>
          </cell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 t="str">
            <v/>
          </cell>
        </row>
        <row r="257">
          <cell r="A257">
            <v>243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 t="str">
            <v/>
          </cell>
          <cell r="N257" t="str">
            <v/>
          </cell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 t="str">
            <v/>
          </cell>
        </row>
        <row r="258">
          <cell r="A258">
            <v>244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 t="str">
            <v/>
          </cell>
          <cell r="N258" t="str">
            <v/>
          </cell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 t="str">
            <v/>
          </cell>
        </row>
        <row r="259">
          <cell r="A259">
            <v>245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 t="str">
            <v/>
          </cell>
          <cell r="N259" t="str">
            <v/>
          </cell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 t="str">
            <v/>
          </cell>
        </row>
        <row r="260">
          <cell r="A260">
            <v>246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 t="str">
            <v/>
          </cell>
          <cell r="N260" t="str">
            <v/>
          </cell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 t="str">
            <v/>
          </cell>
        </row>
        <row r="261">
          <cell r="A261">
            <v>247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 t="str">
            <v/>
          </cell>
          <cell r="N261" t="str">
            <v/>
          </cell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 t="str">
            <v/>
          </cell>
        </row>
        <row r="262">
          <cell r="A262">
            <v>248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 t="str">
            <v/>
          </cell>
          <cell r="N262" t="str">
            <v/>
          </cell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 t="str">
            <v/>
          </cell>
        </row>
        <row r="263">
          <cell r="A263">
            <v>249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 t="str">
            <v/>
          </cell>
          <cell r="N263" t="str">
            <v/>
          </cell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 t="str">
            <v/>
          </cell>
        </row>
        <row r="264">
          <cell r="A264">
            <v>250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 t="str">
            <v/>
          </cell>
          <cell r="N264" t="str">
            <v/>
          </cell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 t="str">
            <v/>
          </cell>
        </row>
        <row r="265">
          <cell r="A265">
            <v>251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 t="str">
            <v/>
          </cell>
          <cell r="N265" t="str">
            <v/>
          </cell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 t="str">
            <v/>
          </cell>
        </row>
        <row r="266">
          <cell r="A266">
            <v>252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 t="str">
            <v/>
          </cell>
          <cell r="N266" t="str">
            <v/>
          </cell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 t="str">
            <v/>
          </cell>
        </row>
        <row r="267">
          <cell r="A267">
            <v>253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 t="str">
            <v/>
          </cell>
          <cell r="N267" t="str">
            <v/>
          </cell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 t="str">
            <v/>
          </cell>
        </row>
        <row r="268">
          <cell r="A268">
            <v>254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 t="str">
            <v/>
          </cell>
          <cell r="N268" t="str">
            <v/>
          </cell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 t="str">
            <v/>
          </cell>
        </row>
        <row r="269">
          <cell r="A269">
            <v>255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 t="str">
            <v/>
          </cell>
          <cell r="N269" t="str">
            <v/>
          </cell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 t="str">
            <v/>
          </cell>
        </row>
        <row r="270">
          <cell r="A270">
            <v>256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 t="str">
            <v/>
          </cell>
          <cell r="N270" t="str">
            <v/>
          </cell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 t="str">
            <v/>
          </cell>
        </row>
        <row r="271">
          <cell r="A271">
            <v>257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 t="str">
            <v/>
          </cell>
          <cell r="N271" t="str">
            <v/>
          </cell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 t="str">
            <v/>
          </cell>
        </row>
        <row r="272">
          <cell r="A272">
            <v>258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 t="str">
            <v/>
          </cell>
          <cell r="N272" t="str">
            <v/>
          </cell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 t="str">
            <v/>
          </cell>
        </row>
        <row r="273">
          <cell r="A273">
            <v>259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 t="str">
            <v/>
          </cell>
          <cell r="N273" t="str">
            <v/>
          </cell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 t="str">
            <v/>
          </cell>
        </row>
        <row r="274">
          <cell r="A274">
            <v>260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 t="str">
            <v/>
          </cell>
          <cell r="N274" t="str">
            <v/>
          </cell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 t="str">
            <v/>
          </cell>
        </row>
        <row r="275">
          <cell r="A275">
            <v>261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 t="str">
            <v/>
          </cell>
          <cell r="N275" t="str">
            <v/>
          </cell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 t="str">
            <v/>
          </cell>
        </row>
        <row r="276">
          <cell r="A276">
            <v>262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 t="str">
            <v/>
          </cell>
          <cell r="N276" t="str">
            <v/>
          </cell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 t="str">
            <v/>
          </cell>
        </row>
        <row r="277">
          <cell r="A277">
            <v>263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 t="str">
            <v/>
          </cell>
          <cell r="N277" t="str">
            <v/>
          </cell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 t="str">
            <v/>
          </cell>
        </row>
        <row r="278">
          <cell r="A278">
            <v>264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 t="str">
            <v/>
          </cell>
          <cell r="N278" t="str">
            <v/>
          </cell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 t="str">
            <v/>
          </cell>
        </row>
        <row r="279">
          <cell r="A279">
            <v>265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 t="str">
            <v/>
          </cell>
          <cell r="N279" t="str">
            <v/>
          </cell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 t="str">
            <v/>
          </cell>
        </row>
        <row r="280">
          <cell r="A280">
            <v>266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 t="str">
            <v/>
          </cell>
          <cell r="N280" t="str">
            <v/>
          </cell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 t="str">
            <v/>
          </cell>
        </row>
        <row r="281">
          <cell r="A281">
            <v>267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 t="str">
            <v/>
          </cell>
          <cell r="N281" t="str">
            <v/>
          </cell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 t="str">
            <v/>
          </cell>
        </row>
        <row r="282">
          <cell r="A282">
            <v>268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 t="str">
            <v/>
          </cell>
          <cell r="N282" t="str">
            <v/>
          </cell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 t="str">
            <v/>
          </cell>
        </row>
        <row r="283">
          <cell r="A283">
            <v>269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 t="str">
            <v/>
          </cell>
          <cell r="N283" t="str">
            <v/>
          </cell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 t="str">
            <v/>
          </cell>
        </row>
        <row r="284">
          <cell r="A284">
            <v>270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 t="str">
            <v/>
          </cell>
          <cell r="N284" t="str">
            <v/>
          </cell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 t="str">
            <v/>
          </cell>
        </row>
        <row r="285">
          <cell r="A285">
            <v>271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 t="str">
            <v/>
          </cell>
          <cell r="N285" t="str">
            <v/>
          </cell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 t="str">
            <v/>
          </cell>
        </row>
        <row r="286">
          <cell r="A286">
            <v>272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 t="str">
            <v/>
          </cell>
          <cell r="N286" t="str">
            <v/>
          </cell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 t="str">
            <v/>
          </cell>
        </row>
        <row r="287">
          <cell r="A287">
            <v>273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 t="str">
            <v/>
          </cell>
          <cell r="N287" t="str">
            <v/>
          </cell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 t="str">
            <v/>
          </cell>
        </row>
        <row r="288">
          <cell r="A288">
            <v>274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 t="str">
            <v/>
          </cell>
          <cell r="N288" t="str">
            <v/>
          </cell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 t="str">
            <v/>
          </cell>
        </row>
        <row r="289">
          <cell r="A289">
            <v>275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 t="str">
            <v/>
          </cell>
          <cell r="N289" t="str">
            <v/>
          </cell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 t="str">
            <v/>
          </cell>
        </row>
        <row r="290">
          <cell r="A290">
            <v>276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 t="str">
            <v/>
          </cell>
          <cell r="N290" t="str">
            <v/>
          </cell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 t="str">
            <v/>
          </cell>
        </row>
        <row r="291">
          <cell r="A291">
            <v>277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 t="str">
            <v/>
          </cell>
          <cell r="N291" t="str">
            <v/>
          </cell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 t="str">
            <v/>
          </cell>
        </row>
        <row r="292">
          <cell r="A292">
            <v>278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 t="str">
            <v/>
          </cell>
          <cell r="N292" t="str">
            <v/>
          </cell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 t="str">
            <v/>
          </cell>
        </row>
        <row r="293">
          <cell r="A293">
            <v>279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 t="str">
            <v/>
          </cell>
          <cell r="N293" t="str">
            <v/>
          </cell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 t="str">
            <v/>
          </cell>
        </row>
        <row r="294">
          <cell r="A294">
            <v>280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 t="str">
            <v/>
          </cell>
          <cell r="N294" t="str">
            <v/>
          </cell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 t="str">
            <v/>
          </cell>
        </row>
        <row r="295">
          <cell r="A295">
            <v>281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 t="str">
            <v/>
          </cell>
          <cell r="N295" t="str">
            <v/>
          </cell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 t="str">
            <v/>
          </cell>
        </row>
        <row r="296">
          <cell r="A296">
            <v>282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 t="str">
            <v/>
          </cell>
          <cell r="N296" t="str">
            <v/>
          </cell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 t="str">
            <v/>
          </cell>
        </row>
        <row r="297">
          <cell r="A297">
            <v>283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 t="str">
            <v/>
          </cell>
          <cell r="N297" t="str">
            <v/>
          </cell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 t="str">
            <v/>
          </cell>
        </row>
        <row r="298">
          <cell r="A298">
            <v>284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 t="str">
            <v/>
          </cell>
          <cell r="N298" t="str">
            <v/>
          </cell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 t="str">
            <v/>
          </cell>
        </row>
        <row r="299">
          <cell r="A299">
            <v>285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 t="str">
            <v/>
          </cell>
          <cell r="N299" t="str">
            <v/>
          </cell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 t="str">
            <v/>
          </cell>
        </row>
        <row r="300">
          <cell r="A300">
            <v>286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 t="str">
            <v/>
          </cell>
          <cell r="N300" t="str">
            <v/>
          </cell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 t="str">
            <v/>
          </cell>
        </row>
        <row r="301">
          <cell r="A301">
            <v>287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 t="str">
            <v/>
          </cell>
          <cell r="N301" t="str">
            <v/>
          </cell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 t="str">
            <v/>
          </cell>
        </row>
        <row r="302">
          <cell r="A302">
            <v>288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 t="str">
            <v/>
          </cell>
          <cell r="N302" t="str">
            <v/>
          </cell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 t="str">
            <v/>
          </cell>
        </row>
        <row r="303">
          <cell r="A303">
            <v>289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 t="str">
            <v/>
          </cell>
          <cell r="N303" t="str">
            <v/>
          </cell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 t="str">
            <v/>
          </cell>
        </row>
        <row r="304">
          <cell r="A304">
            <v>290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 t="str">
            <v/>
          </cell>
          <cell r="N304" t="str">
            <v/>
          </cell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 t="str">
            <v/>
          </cell>
        </row>
        <row r="305">
          <cell r="A305">
            <v>291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 t="str">
            <v/>
          </cell>
          <cell r="N305" t="str">
            <v/>
          </cell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 t="str">
            <v/>
          </cell>
        </row>
        <row r="306">
          <cell r="A306">
            <v>292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 t="str">
            <v/>
          </cell>
          <cell r="N306" t="str">
            <v/>
          </cell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 t="str">
            <v/>
          </cell>
        </row>
        <row r="307">
          <cell r="A307">
            <v>293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 t="str">
            <v/>
          </cell>
          <cell r="N307" t="str">
            <v/>
          </cell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 t="str">
            <v/>
          </cell>
        </row>
        <row r="308">
          <cell r="A308">
            <v>294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 t="str">
            <v/>
          </cell>
          <cell r="N308" t="str">
            <v/>
          </cell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 t="str">
            <v/>
          </cell>
        </row>
        <row r="309">
          <cell r="A309">
            <v>295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 t="str">
            <v/>
          </cell>
          <cell r="N309" t="str">
            <v/>
          </cell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 t="str">
            <v/>
          </cell>
        </row>
        <row r="310">
          <cell r="A310">
            <v>296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 t="str">
            <v/>
          </cell>
          <cell r="N310" t="str">
            <v/>
          </cell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 t="str">
            <v/>
          </cell>
        </row>
        <row r="311">
          <cell r="A311">
            <v>297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 t="str">
            <v/>
          </cell>
          <cell r="N311" t="str">
            <v/>
          </cell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 t="str">
            <v/>
          </cell>
        </row>
        <row r="312">
          <cell r="A312">
            <v>298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 t="str">
            <v/>
          </cell>
          <cell r="N312" t="str">
            <v/>
          </cell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 t="str">
            <v/>
          </cell>
        </row>
        <row r="313">
          <cell r="A313">
            <v>299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 t="str">
            <v/>
          </cell>
          <cell r="N313" t="str">
            <v/>
          </cell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 t="str">
            <v/>
          </cell>
        </row>
        <row r="314">
          <cell r="A314">
            <v>300</v>
          </cell>
          <cell r="B314" t="str">
            <v>Indrumare 1 doctorand cu frecvenţă</v>
          </cell>
          <cell r="C314" t="str">
            <v>AC</v>
          </cell>
          <cell r="D314" t="str">
            <v>D</v>
          </cell>
          <cell r="E314" t="str">
            <v xml:space="preserve"> </v>
          </cell>
          <cell r="F314" t="str">
            <v xml:space="preserve">  </v>
          </cell>
          <cell r="G314" t="str">
            <v xml:space="preserve">  </v>
          </cell>
          <cell r="H314" t="str">
            <v xml:space="preserve">  </v>
          </cell>
          <cell r="I314">
            <v>1</v>
          </cell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</row>
        <row r="315">
          <cell r="A315">
            <v>301</v>
          </cell>
          <cell r="B315" t="str">
            <v>Indrumare 2 doctoranzi cu frecvenţă</v>
          </cell>
          <cell r="C315" t="str">
            <v>AC</v>
          </cell>
          <cell r="D315" t="str">
            <v>D</v>
          </cell>
          <cell r="E315" t="str">
            <v xml:space="preserve"> </v>
          </cell>
          <cell r="F315" t="str">
            <v xml:space="preserve">  </v>
          </cell>
          <cell r="G315" t="str">
            <v xml:space="preserve">  </v>
          </cell>
          <cell r="H315" t="str">
            <v xml:space="preserve">  </v>
          </cell>
          <cell r="I315">
            <v>2</v>
          </cell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</row>
        <row r="316">
          <cell r="A316">
            <v>302</v>
          </cell>
          <cell r="B316" t="str">
            <v>Doctoranzi cu frecvenţă normaţi în col.13</v>
          </cell>
          <cell r="C316" t="str">
            <v>AC</v>
          </cell>
          <cell r="D316" t="str">
            <v>D</v>
          </cell>
          <cell r="E316" t="str">
            <v xml:space="preserve"> </v>
          </cell>
          <cell r="F316" t="str">
            <v xml:space="preserve">  </v>
          </cell>
          <cell r="G316" t="str">
            <v xml:space="preserve">  </v>
          </cell>
          <cell r="H316" t="str">
            <v xml:space="preserve">  </v>
          </cell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</row>
        <row r="317">
          <cell r="A317">
            <v>303</v>
          </cell>
          <cell r="B317" t="str">
            <v>Doctoranzi fără frecvenţă, normaţi în col.13</v>
          </cell>
          <cell r="C317" t="str">
            <v>AC</v>
          </cell>
          <cell r="D317" t="str">
            <v>D</v>
          </cell>
          <cell r="E317" t="str">
            <v xml:space="preserve"> </v>
          </cell>
          <cell r="F317" t="str">
            <v xml:space="preserve">  </v>
          </cell>
          <cell r="G317" t="str">
            <v xml:space="preserve">  </v>
          </cell>
          <cell r="H317" t="str">
            <v xml:space="preserve">  </v>
          </cell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</row>
        <row r="318">
          <cell r="A318">
            <v>304</v>
          </cell>
          <cell r="B318" t="str">
            <v xml:space="preserve">Participare comisii îndrumare doctorat </v>
          </cell>
          <cell r="C318" t="str">
            <v>AC</v>
          </cell>
          <cell r="D318" t="str">
            <v>D</v>
          </cell>
          <cell r="E318" t="str">
            <v xml:space="preserve"> </v>
          </cell>
          <cell r="F318" t="str">
            <v xml:space="preserve">  </v>
          </cell>
          <cell r="G318" t="str">
            <v xml:space="preserve">  </v>
          </cell>
          <cell r="H318" t="str">
            <v xml:space="preserve">  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</row>
        <row r="319">
          <cell r="A319">
            <v>305</v>
          </cell>
          <cell r="B319" t="str">
            <v>Proiecte D/L/DIS/A</v>
          </cell>
          <cell r="C319"/>
          <cell r="D319"/>
          <cell r="E319" t="str">
            <v xml:space="preserve"> </v>
          </cell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>
            <v>306</v>
          </cell>
          <cell r="B320" t="str">
            <v>Comisii D/L/DIS/A</v>
          </cell>
          <cell r="C320"/>
          <cell r="D320"/>
          <cell r="E320" t="str">
            <v xml:space="preserve"> </v>
          </cell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</row>
        <row r="321">
          <cell r="A321">
            <v>307</v>
          </cell>
          <cell r="B321" t="str">
            <v>Practică anul I</v>
          </cell>
          <cell r="C321"/>
          <cell r="D321"/>
          <cell r="E321" t="str">
            <v xml:space="preserve"> </v>
          </cell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</row>
        <row r="322">
          <cell r="A322">
            <v>308</v>
          </cell>
          <cell r="B322" t="str">
            <v>Practică anul II</v>
          </cell>
          <cell r="C322"/>
          <cell r="D322"/>
          <cell r="E322" t="str">
            <v xml:space="preserve"> </v>
          </cell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</row>
        <row r="323">
          <cell r="A323">
            <v>309</v>
          </cell>
          <cell r="B323" t="str">
            <v xml:space="preserve">Practică anul III </v>
          </cell>
          <cell r="C323"/>
          <cell r="D323"/>
          <cell r="E323" t="str">
            <v xml:space="preserve"> </v>
          </cell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>
            <v>310</v>
          </cell>
          <cell r="B324" t="str">
            <v>Practică anul IV</v>
          </cell>
          <cell r="C324"/>
          <cell r="D324"/>
          <cell r="E324" t="str">
            <v xml:space="preserve"> </v>
          </cell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>
            <v>311</v>
          </cell>
          <cell r="B325" t="str">
            <v>Etică și integritate academică în cercetarea științifică și diseminarea rezultatelor - I</v>
          </cell>
          <cell r="C325" t="str">
            <v>IOSUD</v>
          </cell>
          <cell r="D325"/>
          <cell r="E325" t="str">
            <v xml:space="preserve"> </v>
          </cell>
          <cell r="F325"/>
          <cell r="G325"/>
          <cell r="H325"/>
          <cell r="I325">
            <v>114</v>
          </cell>
          <cell r="J325">
            <v>7</v>
          </cell>
          <cell r="K325">
            <v>7</v>
          </cell>
          <cell r="L325">
            <v>7</v>
          </cell>
          <cell r="M325">
            <v>16.285714285714285</v>
          </cell>
          <cell r="N325">
            <v>16.285714285714285</v>
          </cell>
          <cell r="O325">
            <v>7</v>
          </cell>
          <cell r="P325">
            <v>2</v>
          </cell>
          <cell r="Q325"/>
          <cell r="R325">
            <v>1</v>
          </cell>
          <cell r="S325"/>
          <cell r="T325"/>
          <cell r="U325"/>
          <cell r="V325"/>
          <cell r="W325"/>
          <cell r="X325"/>
          <cell r="Y325">
            <v>14</v>
          </cell>
        </row>
        <row r="326">
          <cell r="A326">
            <v>312</v>
          </cell>
          <cell r="B326" t="str">
            <v>Etică și integritate academică în cercetarea științifică și diseminarea rezultatelor - II</v>
          </cell>
          <cell r="C326" t="str">
            <v>IOSUD</v>
          </cell>
          <cell r="D326"/>
          <cell r="E326" t="str">
            <v xml:space="preserve"> </v>
          </cell>
          <cell r="F326"/>
          <cell r="G326"/>
          <cell r="H326"/>
          <cell r="I326">
            <v>114</v>
          </cell>
          <cell r="J326">
            <v>7</v>
          </cell>
          <cell r="K326">
            <v>7</v>
          </cell>
          <cell r="L326">
            <v>7</v>
          </cell>
          <cell r="M326">
            <v>16.285714285714285</v>
          </cell>
          <cell r="N326">
            <v>16.285714285714285</v>
          </cell>
          <cell r="O326"/>
          <cell r="P326"/>
          <cell r="Q326"/>
          <cell r="R326"/>
          <cell r="S326"/>
          <cell r="T326">
            <v>7</v>
          </cell>
          <cell r="U326">
            <v>2</v>
          </cell>
          <cell r="V326"/>
          <cell r="W326">
            <v>1</v>
          </cell>
          <cell r="X326"/>
          <cell r="Y326">
            <v>14</v>
          </cell>
        </row>
        <row r="327">
          <cell r="A327"/>
          <cell r="B327" t="str">
            <v>TOTAL</v>
          </cell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>
            <v>5404</v>
          </cell>
        </row>
      </sheetData>
      <sheetData sheetId="6"/>
      <sheetData sheetId="7"/>
      <sheetData sheetId="8">
        <row r="1">
          <cell r="D1"/>
          <cell r="E1"/>
          <cell r="F1"/>
          <cell r="G1"/>
          <cell r="H1"/>
          <cell r="I1"/>
        </row>
        <row r="2">
          <cell r="D2">
            <v>44815</v>
          </cell>
        </row>
        <row r="3">
          <cell r="D3"/>
          <cell r="E3"/>
          <cell r="F3"/>
          <cell r="G3"/>
          <cell r="H3"/>
          <cell r="I3"/>
        </row>
        <row r="4">
          <cell r="D4" t="str">
            <v>Numele si prenumele</v>
          </cell>
          <cell r="E4" t="str">
            <v>Data nasterii  (zz.ll.aaaa)</v>
          </cell>
          <cell r="F4" t="str">
            <v>Salariul brut</v>
          </cell>
          <cell r="G4" t="str">
            <v>Viramente UPT</v>
          </cell>
          <cell r="H4" t="str">
            <v>Brut si viramente</v>
          </cell>
          <cell r="I4" t="str">
            <v>Salariul net</v>
          </cell>
        </row>
        <row r="5"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</row>
        <row r="6">
          <cell r="D6"/>
          <cell r="E6"/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</row>
        <row r="7">
          <cell r="D7"/>
          <cell r="E7"/>
          <cell r="F7"/>
          <cell r="G7"/>
          <cell r="H7"/>
          <cell r="I7"/>
        </row>
        <row r="8">
          <cell r="D8" t="str">
            <v>MARCU MARIUS</v>
          </cell>
          <cell r="E8" t="str">
            <v>26.07.1972</v>
          </cell>
          <cell r="F8">
            <v>20133</v>
          </cell>
          <cell r="G8">
            <v>453</v>
          </cell>
          <cell r="H8">
            <v>20586</v>
          </cell>
          <cell r="I8">
            <v>11777.804999999998</v>
          </cell>
        </row>
        <row r="9">
          <cell r="D9" t="str">
            <v>MARINESCU RADU</v>
          </cell>
          <cell r="E9" t="str">
            <v>10.06.1974</v>
          </cell>
          <cell r="F9">
            <v>12905</v>
          </cell>
          <cell r="G9">
            <v>290</v>
          </cell>
          <cell r="H9">
            <v>13195</v>
          </cell>
          <cell r="I9">
            <v>7549.4249999999993</v>
          </cell>
        </row>
        <row r="10">
          <cell r="D10" t="str">
            <v>MICEA MIHAI VICTOR</v>
          </cell>
          <cell r="E10" t="str">
            <v>17.08.1970</v>
          </cell>
          <cell r="F10">
            <v>17967</v>
          </cell>
          <cell r="G10">
            <v>404</v>
          </cell>
          <cell r="H10">
            <v>18371</v>
          </cell>
          <cell r="I10">
            <v>10510.695</v>
          </cell>
        </row>
        <row r="11">
          <cell r="D11" t="str">
            <v>MINEA MARIUS</v>
          </cell>
          <cell r="E11" t="str">
            <v>09.04.1969</v>
          </cell>
          <cell r="F11">
            <v>8517</v>
          </cell>
          <cell r="G11">
            <v>192</v>
          </cell>
          <cell r="H11">
            <v>8709</v>
          </cell>
          <cell r="I11">
            <v>4982.4449999999997</v>
          </cell>
        </row>
        <row r="12">
          <cell r="D12" t="str">
            <v>MOLDOVAN HORATIU VASILE</v>
          </cell>
          <cell r="E12" t="str">
            <v>06.04.1961</v>
          </cell>
          <cell r="F12">
            <v>10968</v>
          </cell>
          <cell r="G12">
            <v>247</v>
          </cell>
          <cell r="H12">
            <v>11215</v>
          </cell>
          <cell r="I12">
            <v>6416.28</v>
          </cell>
        </row>
        <row r="13">
          <cell r="D13" t="str">
            <v>PESCARU DAN</v>
          </cell>
          <cell r="E13" t="str">
            <v>22.08.1970</v>
          </cell>
          <cell r="F13">
            <v>10775</v>
          </cell>
          <cell r="G13">
            <v>242</v>
          </cell>
          <cell r="H13">
            <v>11017</v>
          </cell>
          <cell r="I13">
            <v>6303.375</v>
          </cell>
        </row>
        <row r="14">
          <cell r="D14" t="str">
            <v>BOCAN VALER</v>
          </cell>
          <cell r="E14" t="str">
            <v>31.10.1975</v>
          </cell>
          <cell r="F14">
            <v>7045</v>
          </cell>
          <cell r="G14">
            <v>159</v>
          </cell>
          <cell r="H14">
            <v>7204</v>
          </cell>
          <cell r="I14">
            <v>4121.3249999999998</v>
          </cell>
        </row>
        <row r="15">
          <cell r="D15" t="str">
            <v>SORA IOANA</v>
          </cell>
          <cell r="E15" t="str">
            <v>27.11.1971</v>
          </cell>
          <cell r="F15">
            <v>10775</v>
          </cell>
          <cell r="G15">
            <v>242</v>
          </cell>
          <cell r="H15">
            <v>11017</v>
          </cell>
          <cell r="I15">
            <v>6303.375</v>
          </cell>
        </row>
        <row r="16">
          <cell r="D16" t="str">
            <v>TODINCA DORU</v>
          </cell>
          <cell r="E16" t="str">
            <v>04.02.1965</v>
          </cell>
          <cell r="F16">
            <v>10775</v>
          </cell>
          <cell r="G16">
            <v>242</v>
          </cell>
          <cell r="H16">
            <v>11017</v>
          </cell>
          <cell r="I16">
            <v>6303.375</v>
          </cell>
        </row>
        <row r="17">
          <cell r="D17" t="str">
            <v>PRODAN LUCIAN</v>
          </cell>
          <cell r="E17" t="str">
            <v>08.09.1974</v>
          </cell>
          <cell r="F17">
            <v>11717</v>
          </cell>
          <cell r="G17">
            <v>264</v>
          </cell>
          <cell r="H17">
            <v>11981</v>
          </cell>
          <cell r="I17">
            <v>6854.4449999999997</v>
          </cell>
        </row>
        <row r="18">
          <cell r="D18" t="str">
            <v>UDRESCU MILOSAV MIHAI</v>
          </cell>
          <cell r="E18" t="str">
            <v>12.02.1973</v>
          </cell>
          <cell r="F18">
            <v>16176</v>
          </cell>
          <cell r="G18">
            <v>364</v>
          </cell>
          <cell r="H18">
            <v>16540</v>
          </cell>
          <cell r="I18">
            <v>9462.9599999999991</v>
          </cell>
        </row>
        <row r="19">
          <cell r="D19" t="str">
            <v>ANCUSA VERSAVIA</v>
          </cell>
          <cell r="E19" t="str">
            <v>11.03.1981</v>
          </cell>
          <cell r="F19">
            <v>8517</v>
          </cell>
          <cell r="G19">
            <v>192</v>
          </cell>
          <cell r="H19">
            <v>8709</v>
          </cell>
          <cell r="I19">
            <v>4982.4449999999997</v>
          </cell>
        </row>
        <row r="20">
          <cell r="D20" t="str">
            <v>BABII SORIN</v>
          </cell>
          <cell r="E20" t="str">
            <v>15.12.1962</v>
          </cell>
          <cell r="F20">
            <v>7986</v>
          </cell>
          <cell r="G20">
            <v>180</v>
          </cell>
          <cell r="H20">
            <v>8166</v>
          </cell>
          <cell r="I20">
            <v>4671.8099999999995</v>
          </cell>
        </row>
        <row r="21">
          <cell r="D21" t="str">
            <v>CAUS OANA MARIA</v>
          </cell>
          <cell r="E21" t="str">
            <v>08.05.1968</v>
          </cell>
          <cell r="F21">
            <v>7201</v>
          </cell>
          <cell r="G21">
            <v>162</v>
          </cell>
          <cell r="H21">
            <v>7363</v>
          </cell>
          <cell r="I21">
            <v>4212.585</v>
          </cell>
        </row>
        <row r="22">
          <cell r="D22" t="str">
            <v xml:space="preserve">CERNAZANU COSMIN </v>
          </cell>
          <cell r="E22" t="str">
            <v>21.02.1977</v>
          </cell>
          <cell r="F22">
            <v>11717</v>
          </cell>
          <cell r="G22">
            <v>264</v>
          </cell>
          <cell r="H22">
            <v>11981</v>
          </cell>
          <cell r="I22">
            <v>6854.4449999999997</v>
          </cell>
        </row>
        <row r="23">
          <cell r="D23" t="str">
            <v>CHIRILA CIPRIAN BOGDAN</v>
          </cell>
          <cell r="E23" t="str">
            <v>07.09.1977</v>
          </cell>
          <cell r="F23">
            <v>18095</v>
          </cell>
          <cell r="G23">
            <v>407</v>
          </cell>
          <cell r="H23">
            <v>18502</v>
          </cell>
          <cell r="I23">
            <v>10585.574999999999</v>
          </cell>
        </row>
        <row r="24">
          <cell r="D24" t="str">
            <v>CIOARGA RAZVAN DOREL</v>
          </cell>
          <cell r="E24" t="str">
            <v>14.11.1980</v>
          </cell>
          <cell r="F24">
            <v>9626</v>
          </cell>
          <cell r="G24">
            <v>217</v>
          </cell>
          <cell r="H24">
            <v>9843</v>
          </cell>
          <cell r="I24">
            <v>5631.21</v>
          </cell>
        </row>
        <row r="25">
          <cell r="D25" t="str">
            <v>COSMA DAN CALIN</v>
          </cell>
          <cell r="E25" t="str">
            <v>16.09.1973</v>
          </cell>
          <cell r="F25">
            <v>7601</v>
          </cell>
          <cell r="G25">
            <v>171</v>
          </cell>
          <cell r="H25">
            <v>7772</v>
          </cell>
          <cell r="I25">
            <v>4446.585</v>
          </cell>
        </row>
        <row r="26">
          <cell r="D26" t="str">
            <v>FUICU SEBASTIAN</v>
          </cell>
          <cell r="E26" t="str">
            <v>29.08.1975</v>
          </cell>
          <cell r="F26">
            <v>7597</v>
          </cell>
          <cell r="G26">
            <v>171</v>
          </cell>
          <cell r="H26">
            <v>7768</v>
          </cell>
          <cell r="I26">
            <v>4444.2449999999999</v>
          </cell>
        </row>
        <row r="27">
          <cell r="D27" t="str">
            <v>TOPIRCEANU IOAN</v>
          </cell>
          <cell r="E27" t="str">
            <v>26.10.1987</v>
          </cell>
          <cell r="F27">
            <v>10606</v>
          </cell>
          <cell r="G27">
            <v>239</v>
          </cell>
          <cell r="H27">
            <v>10845</v>
          </cell>
          <cell r="I27">
            <v>6204.5099999999993</v>
          </cell>
        </row>
        <row r="28">
          <cell r="D28" t="str">
            <v>MARINESCU CRISTINA</v>
          </cell>
          <cell r="E28" t="str">
            <v>06.09.1979</v>
          </cell>
          <cell r="F28">
            <v>8517</v>
          </cell>
          <cell r="G28">
            <v>192</v>
          </cell>
          <cell r="H28">
            <v>8709</v>
          </cell>
          <cell r="I28">
            <v>4982.4449999999997</v>
          </cell>
        </row>
        <row r="29">
          <cell r="D29" t="str">
            <v>MIHANCEA PETRU FLORIN</v>
          </cell>
          <cell r="E29" t="str">
            <v>20.12.1979</v>
          </cell>
          <cell r="F29">
            <v>10166</v>
          </cell>
          <cell r="G29">
            <v>229</v>
          </cell>
          <cell r="H29">
            <v>10395</v>
          </cell>
          <cell r="I29">
            <v>5947.11</v>
          </cell>
        </row>
        <row r="30">
          <cell r="D30" t="str">
            <v>STANESCU DANIELA</v>
          </cell>
          <cell r="E30" t="str">
            <v>03.05.1972</v>
          </cell>
          <cell r="F30">
            <v>7601</v>
          </cell>
          <cell r="G30">
            <v>171</v>
          </cell>
          <cell r="H30">
            <v>7772</v>
          </cell>
          <cell r="I30">
            <v>4446.585</v>
          </cell>
        </row>
        <row r="31">
          <cell r="D31" t="str">
            <v>AMARICAI BONCALO ALEXANDRU</v>
          </cell>
          <cell r="E31" t="str">
            <v>15.12.1982</v>
          </cell>
          <cell r="F31">
            <v>8517</v>
          </cell>
          <cell r="G31">
            <v>192</v>
          </cell>
          <cell r="H31">
            <v>8709</v>
          </cell>
          <cell r="I31">
            <v>4982.4449999999997</v>
          </cell>
        </row>
        <row r="32">
          <cell r="D32" t="str">
            <v xml:space="preserve">AMARICAI BONCALO OANA </v>
          </cell>
          <cell r="E32" t="str">
            <v>14.07.1983</v>
          </cell>
          <cell r="F32">
            <v>12836</v>
          </cell>
          <cell r="G32">
            <v>289</v>
          </cell>
          <cell r="H32">
            <v>13125</v>
          </cell>
          <cell r="I32">
            <v>7509.0599999999995</v>
          </cell>
        </row>
        <row r="33">
          <cell r="D33" t="str">
            <v>OPRITOIU FLAVIUS</v>
          </cell>
          <cell r="E33" t="str">
            <v>02.11.1983</v>
          </cell>
          <cell r="F33">
            <v>6887</v>
          </cell>
          <cell r="G33">
            <v>155</v>
          </cell>
          <cell r="H33">
            <v>7042</v>
          </cell>
          <cell r="I33">
            <v>4028.895</v>
          </cell>
        </row>
        <row r="34">
          <cell r="D34" t="str">
            <v>BOGDAN RAZVAN</v>
          </cell>
          <cell r="E34" t="str">
            <v>20.06.1982</v>
          </cell>
          <cell r="F34">
            <v>11759</v>
          </cell>
          <cell r="G34">
            <v>265</v>
          </cell>
          <cell r="H34">
            <v>12024</v>
          </cell>
          <cell r="I34">
            <v>6879.0149999999994</v>
          </cell>
        </row>
        <row r="35">
          <cell r="D35" t="str">
            <v>ISTIN CODRUTA-MIHAELA</v>
          </cell>
          <cell r="E35" t="str">
            <v>17.05.1982</v>
          </cell>
          <cell r="F35">
            <v>7842</v>
          </cell>
          <cell r="G35">
            <v>176</v>
          </cell>
          <cell r="H35">
            <v>8018</v>
          </cell>
          <cell r="I35">
            <v>4587.57</v>
          </cell>
        </row>
        <row r="36">
          <cell r="D36" t="str">
            <v>ANTON ALIN</v>
          </cell>
          <cell r="E36" t="str">
            <v>26.02.1983</v>
          </cell>
          <cell r="F36">
            <v>7376</v>
          </cell>
          <cell r="G36">
            <v>166</v>
          </cell>
          <cell r="H36">
            <v>7542</v>
          </cell>
          <cell r="I36">
            <v>4314.96</v>
          </cell>
        </row>
        <row r="37">
          <cell r="D37" t="str">
            <v>IOVANOVICI ALEXANDRU</v>
          </cell>
          <cell r="E37" t="str">
            <v>18.05.1986</v>
          </cell>
          <cell r="F37">
            <v>8933</v>
          </cell>
          <cell r="G37">
            <v>201</v>
          </cell>
          <cell r="H37">
            <v>9134</v>
          </cell>
          <cell r="I37">
            <v>5225.8049999999994</v>
          </cell>
        </row>
        <row r="38">
          <cell r="D38" t="str">
            <v>STANGACIU CRISTINA</v>
          </cell>
          <cell r="E38" t="str">
            <v>09.05.1985</v>
          </cell>
          <cell r="F38">
            <v>8166</v>
          </cell>
          <cell r="G38">
            <v>184</v>
          </cell>
          <cell r="H38">
            <v>8350</v>
          </cell>
          <cell r="I38">
            <v>4777.1099999999997</v>
          </cell>
        </row>
        <row r="39">
          <cell r="D39" t="str">
            <v>STANGACIU VALENTIN</v>
          </cell>
          <cell r="E39" t="str">
            <v>12.12.1984</v>
          </cell>
          <cell r="F39">
            <v>8166</v>
          </cell>
          <cell r="G39">
            <v>184</v>
          </cell>
          <cell r="H39">
            <v>8350</v>
          </cell>
          <cell r="I39">
            <v>4777.1099999999997</v>
          </cell>
        </row>
        <row r="40">
          <cell r="D40" t="str">
            <v>POPA CALIN ADRIAN</v>
          </cell>
          <cell r="E40" t="str">
            <v>22.05.1986</v>
          </cell>
          <cell r="F40">
            <v>9335</v>
          </cell>
          <cell r="G40">
            <v>210</v>
          </cell>
          <cell r="H40">
            <v>9545</v>
          </cell>
          <cell r="I40">
            <v>5460.9749999999995</v>
          </cell>
        </row>
        <row r="41">
          <cell r="D41" t="str">
            <v>ACIU RAZVAN</v>
          </cell>
          <cell r="E41" t="str">
            <v>31.05.1977</v>
          </cell>
          <cell r="F41">
            <v>6573</v>
          </cell>
          <cell r="G41">
            <v>148</v>
          </cell>
          <cell r="H41">
            <v>6721</v>
          </cell>
          <cell r="I41">
            <v>3845.2049999999999</v>
          </cell>
        </row>
        <row r="42">
          <cell r="D42" t="str">
            <v>NIMARA SERGIU</v>
          </cell>
          <cell r="E42" t="str">
            <v>22.05.1988</v>
          </cell>
          <cell r="F42">
            <v>7780</v>
          </cell>
          <cell r="G42">
            <v>175</v>
          </cell>
          <cell r="H42">
            <v>7955</v>
          </cell>
          <cell r="I42">
            <v>4551.2999999999993</v>
          </cell>
        </row>
        <row r="43">
          <cell r="D43" t="str">
            <v>RUSU DANIELA ANA</v>
          </cell>
          <cell r="E43" t="str">
            <v>28.09.1991</v>
          </cell>
          <cell r="F43">
            <v>6270</v>
          </cell>
          <cell r="G43">
            <v>141</v>
          </cell>
          <cell r="H43">
            <v>6411</v>
          </cell>
          <cell r="I43">
            <v>3667.95</v>
          </cell>
        </row>
        <row r="44">
          <cell r="D44" t="str">
            <v>CAPOTA EUGENIA ANA</v>
          </cell>
          <cell r="E44" t="str">
            <v>03.06.1993</v>
          </cell>
          <cell r="F44">
            <v>6002</v>
          </cell>
          <cell r="G44">
            <v>135</v>
          </cell>
          <cell r="H44">
            <v>6137</v>
          </cell>
          <cell r="I44">
            <v>3511.1699999999996</v>
          </cell>
        </row>
        <row r="45">
          <cell r="D45" t="str">
            <v>CSEREOKA PETRA</v>
          </cell>
          <cell r="E45" t="str">
            <v>01.04.1994</v>
          </cell>
          <cell r="F45">
            <v>5275</v>
          </cell>
          <cell r="G45">
            <v>119</v>
          </cell>
          <cell r="H45">
            <v>5394</v>
          </cell>
          <cell r="I45">
            <v>3085.875</v>
          </cell>
        </row>
        <row r="46">
          <cell r="D46" t="str">
            <v>MARSAVINA COSMIN</v>
          </cell>
          <cell r="E46" t="str">
            <v>14.08.1989</v>
          </cell>
          <cell r="F46">
            <v>6427</v>
          </cell>
          <cell r="G46">
            <v>145</v>
          </cell>
          <cell r="H46">
            <v>6572</v>
          </cell>
          <cell r="I46">
            <v>3759.7949999999996</v>
          </cell>
        </row>
        <row r="47">
          <cell r="D47" t="str">
            <v>BOZDOG ALEXANDRU CRISTIAN</v>
          </cell>
          <cell r="E47" t="str">
            <v>15.12.1990</v>
          </cell>
          <cell r="F47">
            <v>5252</v>
          </cell>
          <cell r="G47">
            <v>118</v>
          </cell>
          <cell r="H47">
            <v>5370</v>
          </cell>
          <cell r="I47">
            <v>3072.4199999999996</v>
          </cell>
        </row>
        <row r="48">
          <cell r="D48" t="str">
            <v>POP MADALIN DORIN</v>
          </cell>
          <cell r="E48" t="str">
            <v>04.08.1992</v>
          </cell>
          <cell r="F48">
            <v>6677</v>
          </cell>
          <cell r="G48">
            <v>150</v>
          </cell>
          <cell r="H48">
            <v>6827</v>
          </cell>
          <cell r="I48">
            <v>3906.0449999999996</v>
          </cell>
        </row>
        <row r="49">
          <cell r="D49" t="str">
            <v>IONASCU MARIAN</v>
          </cell>
          <cell r="E49"/>
          <cell r="F49">
            <v>4970</v>
          </cell>
          <cell r="G49">
            <v>112</v>
          </cell>
          <cell r="H49">
            <v>5082</v>
          </cell>
          <cell r="I49">
            <v>2907.45</v>
          </cell>
        </row>
        <row r="50">
          <cell r="D50"/>
          <cell r="E50"/>
          <cell r="F50"/>
          <cell r="G50"/>
          <cell r="H50"/>
          <cell r="I50"/>
        </row>
        <row r="51">
          <cell r="D51" t="str">
            <v>Departamentul Calculatoare</v>
          </cell>
          <cell r="E51"/>
          <cell r="F51">
            <v>398026</v>
          </cell>
          <cell r="G51">
            <v>8959</v>
          </cell>
          <cell r="H51">
            <v>406985</v>
          </cell>
          <cell r="I51">
            <v>232845.21</v>
          </cell>
        </row>
        <row r="54">
          <cell r="D54"/>
          <cell r="E54"/>
          <cell r="F54"/>
          <cell r="G54"/>
          <cell r="H54"/>
          <cell r="I54"/>
        </row>
        <row r="55">
          <cell r="D55" t="str">
            <v>PETOFI ALEXANDRU</v>
          </cell>
          <cell r="E55"/>
          <cell r="F55">
            <v>6600</v>
          </cell>
          <cell r="G55">
            <v>149</v>
          </cell>
          <cell r="H55">
            <v>6749</v>
          </cell>
          <cell r="I55">
            <v>3860.9999999999995</v>
          </cell>
        </row>
        <row r="56">
          <cell r="D56" t="str">
            <v>VLAICOV DRAGOSLAVA</v>
          </cell>
          <cell r="E56"/>
          <cell r="F56">
            <v>3865</v>
          </cell>
          <cell r="G56">
            <v>87</v>
          </cell>
          <cell r="H56">
            <v>3952</v>
          </cell>
          <cell r="I56">
            <v>2261.0249999999996</v>
          </cell>
        </row>
        <row r="57">
          <cell r="D57" t="str">
            <v>CIOARGA ADRIANA-RAMONA</v>
          </cell>
          <cell r="E57"/>
          <cell r="F57">
            <v>7177</v>
          </cell>
          <cell r="G57">
            <v>161</v>
          </cell>
          <cell r="H57">
            <v>7338</v>
          </cell>
          <cell r="I57">
            <v>4198.5450000000001</v>
          </cell>
        </row>
        <row r="58">
          <cell r="D58" t="str">
            <v>ANGELESCU ALEXANDRINA CORNELIA</v>
          </cell>
          <cell r="E58"/>
          <cell r="F58">
            <v>5428</v>
          </cell>
          <cell r="G58">
            <v>122</v>
          </cell>
          <cell r="H58">
            <v>5550</v>
          </cell>
          <cell r="I58">
            <v>3175.3799999999997</v>
          </cell>
        </row>
        <row r="59">
          <cell r="D59" t="str">
            <v>GRECU DANIELA</v>
          </cell>
          <cell r="E59"/>
          <cell r="F59">
            <v>6754</v>
          </cell>
          <cell r="G59">
            <v>152</v>
          </cell>
          <cell r="H59">
            <v>6906</v>
          </cell>
          <cell r="I59">
            <v>3951.0899999999997</v>
          </cell>
        </row>
        <row r="60">
          <cell r="D60" t="str">
            <v>BALAURE MIOARA GABRIELA</v>
          </cell>
          <cell r="E60"/>
          <cell r="F60">
            <v>4613</v>
          </cell>
          <cell r="G60">
            <v>104</v>
          </cell>
          <cell r="H60">
            <v>4717</v>
          </cell>
          <cell r="I60">
            <v>2698.605</v>
          </cell>
        </row>
        <row r="61">
          <cell r="D61" t="str">
            <v>GHIBA LUCICA</v>
          </cell>
          <cell r="E61"/>
          <cell r="F61">
            <v>3349</v>
          </cell>
          <cell r="G61">
            <v>75</v>
          </cell>
          <cell r="H61">
            <v>3424</v>
          </cell>
          <cell r="I61">
            <v>1959.165</v>
          </cell>
        </row>
        <row r="62">
          <cell r="D62" t="str">
            <v>GLADUN ZOICA EUGENIA</v>
          </cell>
          <cell r="E62"/>
          <cell r="F62">
            <v>3545</v>
          </cell>
          <cell r="G62">
            <v>80</v>
          </cell>
          <cell r="H62">
            <v>3625</v>
          </cell>
          <cell r="I62">
            <v>2073.8249999999998</v>
          </cell>
        </row>
        <row r="63">
          <cell r="D63" t="str">
            <v>T O T A L</v>
          </cell>
          <cell r="E63"/>
          <cell r="F63">
            <v>34437</v>
          </cell>
          <cell r="G63">
            <v>775</v>
          </cell>
          <cell r="H63">
            <v>35212</v>
          </cell>
          <cell r="I63">
            <v>20145.644999999997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710"/>
  <sheetViews>
    <sheetView topLeftCell="A11" zoomScaleNormal="100" workbookViewId="0">
      <selection activeCell="D11" sqref="D11"/>
    </sheetView>
  </sheetViews>
  <sheetFormatPr defaultColWidth="8.6640625" defaultRowHeight="14.4" x14ac:dyDescent="0.3"/>
  <cols>
    <col min="1" max="1" width="5.33203125" style="5" customWidth="1"/>
    <col min="2" max="2" width="4.6640625" style="5" customWidth="1"/>
    <col min="3" max="3" width="4.6640625" style="5" hidden="1" customWidth="1"/>
    <col min="4" max="4" width="25.6640625" style="5" customWidth="1"/>
    <col min="5" max="7" width="4.6640625" style="5" customWidth="1"/>
    <col min="8" max="8" width="4.6640625" style="2" customWidth="1"/>
    <col min="9" max="9" width="4.6640625" style="2" hidden="1" customWidth="1"/>
    <col min="10" max="10" width="4.6640625" style="4" customWidth="1"/>
    <col min="11" max="11" width="40.6640625" style="2" customWidth="1"/>
    <col min="12" max="12" width="5.6640625" style="4" customWidth="1"/>
    <col min="13" max="14" width="4.6640625" style="2" customWidth="1"/>
    <col min="15" max="15" width="4.6640625" style="4" customWidth="1"/>
    <col min="16" max="16" width="4.6640625" style="2" customWidth="1"/>
    <col min="17" max="22" width="3.33203125" style="2" customWidth="1"/>
    <col min="23" max="23" width="5.6640625" style="2" customWidth="1"/>
    <col min="24" max="24" width="8.6640625" style="2" customWidth="1"/>
    <col min="25" max="25" width="6.6640625" style="2" customWidth="1"/>
    <col min="26" max="26" width="6.6640625" style="239" customWidth="1"/>
    <col min="27" max="28" width="6.6640625" style="2" customWidth="1"/>
    <col min="29" max="29" width="6.6640625" style="239" customWidth="1"/>
    <col min="30" max="30" width="6.6640625" style="2" customWidth="1"/>
    <col min="31" max="31" width="4.44140625" style="2" customWidth="1"/>
    <col min="32" max="32" width="6.33203125" style="2" customWidth="1"/>
    <col min="33" max="33" width="10.44140625" style="2" hidden="1" customWidth="1"/>
    <col min="34" max="34" width="10.44140625" style="151" hidden="1" customWidth="1"/>
    <col min="35" max="35" width="10.33203125" style="2" hidden="1" customWidth="1"/>
    <col min="36" max="36" width="9.6640625" style="2" hidden="1" customWidth="1"/>
    <col min="37" max="37" width="9.6640625" style="3" hidden="1" customWidth="1"/>
    <col min="38" max="38" width="8.33203125" style="4" hidden="1" customWidth="1"/>
    <col min="39" max="39" width="6.33203125" style="5" hidden="1" customWidth="1"/>
    <col min="40" max="41" width="6.44140625" style="5" hidden="1" customWidth="1"/>
    <col min="42" max="42" width="6.6640625" style="5" hidden="1" customWidth="1"/>
    <col min="43" max="44" width="7" style="5" hidden="1" customWidth="1"/>
    <col min="45" max="45" width="6.6640625" style="5" hidden="1" customWidth="1"/>
    <col min="46" max="46" width="6.44140625" style="5" hidden="1" customWidth="1"/>
    <col min="47" max="47" width="6.6640625" style="5" hidden="1" customWidth="1"/>
    <col min="48" max="48" width="7" style="5" hidden="1" customWidth="1"/>
    <col min="49" max="51" width="6.44140625" style="5" hidden="1" customWidth="1"/>
    <col min="52" max="53" width="6.6640625" style="5" hidden="1" customWidth="1"/>
    <col min="54" max="56" width="6.44140625" style="5" hidden="1" customWidth="1"/>
    <col min="57" max="58" width="6.33203125" style="5" hidden="1" customWidth="1"/>
    <col min="59" max="59" width="5.6640625" style="5" hidden="1" customWidth="1"/>
    <col min="60" max="60" width="9.6640625" style="5" hidden="1" customWidth="1"/>
    <col min="61" max="61" width="10.44140625" style="5" hidden="1" customWidth="1"/>
    <col min="62" max="62" width="9.33203125" style="2" hidden="1" customWidth="1"/>
    <col min="63" max="63" width="10.6640625" style="6" hidden="1" customWidth="1"/>
    <col min="64" max="64" width="11.6640625" style="6" hidden="1" customWidth="1"/>
    <col min="65" max="65" width="11.33203125" style="57" hidden="1" customWidth="1"/>
    <col min="66" max="66" width="9.44140625" style="7" hidden="1" customWidth="1"/>
    <col min="67" max="67" width="11.44140625" style="57" hidden="1" customWidth="1"/>
    <col min="68" max="68" width="11.6640625" style="57" hidden="1" customWidth="1"/>
    <col min="69" max="69" width="11.44140625" style="57" hidden="1" customWidth="1"/>
    <col min="70" max="70" width="11.33203125" style="57" hidden="1" customWidth="1"/>
    <col min="71" max="72" width="12" style="57" hidden="1" customWidth="1"/>
    <col min="73" max="73" width="9.33203125" style="2" hidden="1" customWidth="1"/>
    <col min="74" max="81" width="6.6640625" style="2" hidden="1" customWidth="1"/>
    <col min="82" max="83" width="6.6640625" style="5" hidden="1" customWidth="1"/>
    <col min="84" max="84" width="6.6640625" style="9" hidden="1" customWidth="1"/>
    <col min="85" max="85" width="7.33203125" style="5" hidden="1" customWidth="1"/>
    <col min="86" max="86" width="6.6640625" hidden="1" customWidth="1"/>
    <col min="87" max="94" width="9.33203125" style="10" hidden="1" customWidth="1"/>
    <col min="95" max="95" width="9.33203125" hidden="1" customWidth="1"/>
    <col min="96" max="97" width="9.33203125" style="11" hidden="1" customWidth="1"/>
    <col min="98" max="98" width="9.33203125" style="12" hidden="1" customWidth="1"/>
    <col min="99" max="99" width="9.33203125" style="10" hidden="1" customWidth="1"/>
    <col min="100" max="100" width="9.33203125" style="13" hidden="1" customWidth="1"/>
    <col min="101" max="101" width="9.33203125" hidden="1" customWidth="1"/>
    <col min="102" max="102" width="11.33203125" hidden="1" customWidth="1"/>
    <col min="103" max="103" width="9.33203125" hidden="1" customWidth="1"/>
    <col min="104" max="118" width="9.33203125" customWidth="1"/>
  </cols>
  <sheetData>
    <row r="1" spans="1:104" x14ac:dyDescent="0.3">
      <c r="A1" s="370" t="s">
        <v>0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1"/>
      <c r="BL1" s="6">
        <f>AN_LIMITA+25</f>
        <v>1979</v>
      </c>
      <c r="BM1" s="6">
        <f>AN_LIMITA</f>
        <v>1954</v>
      </c>
      <c r="BO1" s="6">
        <f>AN_LIMITA+25</f>
        <v>1979</v>
      </c>
      <c r="BP1" s="6">
        <f>AN_LIMITA+20</f>
        <v>1974</v>
      </c>
      <c r="BQ1" s="6">
        <f>AN_LIMITA+15</f>
        <v>1969</v>
      </c>
      <c r="BR1" s="6">
        <f>AN_LIMITA+10</f>
        <v>1964</v>
      </c>
      <c r="BS1" s="6">
        <f>AN_LIMITA+5</f>
        <v>1959</v>
      </c>
      <c r="BT1" s="8">
        <f>AN_LIMITA</f>
        <v>1954</v>
      </c>
    </row>
    <row r="2" spans="1:104" x14ac:dyDescent="0.3">
      <c r="A2" s="371" t="str">
        <f>CONCATENATE("anul universitar  ",AN_UNIV)</f>
        <v>anul universitar  2022/2023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14"/>
      <c r="AI2" s="15"/>
      <c r="BL2" s="6">
        <v>10</v>
      </c>
      <c r="BM2" s="6">
        <v>10</v>
      </c>
      <c r="BO2" s="6">
        <v>10</v>
      </c>
      <c r="BP2" s="6">
        <v>10</v>
      </c>
      <c r="BQ2" s="6">
        <v>10</v>
      </c>
      <c r="BR2" s="6">
        <v>10</v>
      </c>
      <c r="BS2" s="6">
        <v>10</v>
      </c>
      <c r="BT2" s="6">
        <v>10</v>
      </c>
    </row>
    <row r="3" spans="1:104" s="18" customFormat="1" ht="13.2" x14ac:dyDescent="0.25">
      <c r="A3" s="16"/>
      <c r="B3" s="16"/>
      <c r="C3" s="16"/>
      <c r="D3" s="17"/>
      <c r="E3" s="16"/>
      <c r="F3" s="16"/>
      <c r="G3" s="16"/>
      <c r="J3" s="19"/>
      <c r="L3" s="19"/>
      <c r="O3" s="19"/>
      <c r="W3" s="20"/>
      <c r="X3" s="367" t="s">
        <v>1</v>
      </c>
      <c r="Y3" s="367"/>
      <c r="Z3" s="367"/>
      <c r="AA3" s="367"/>
      <c r="AB3" s="367"/>
      <c r="AC3" s="367"/>
      <c r="AD3" s="367"/>
      <c r="AE3" s="367"/>
      <c r="AF3" s="367"/>
      <c r="AG3" s="21">
        <v>794814.10758886195</v>
      </c>
      <c r="AH3" s="22"/>
      <c r="AI3" s="15"/>
      <c r="AJ3" s="2"/>
      <c r="AK3" s="23"/>
      <c r="AL3" s="24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"/>
      <c r="BK3" s="26"/>
      <c r="BL3" s="26">
        <v>1</v>
      </c>
      <c r="BM3" s="26">
        <v>1</v>
      </c>
      <c r="BN3" s="27"/>
      <c r="BO3" s="26">
        <v>1</v>
      </c>
      <c r="BP3" s="26">
        <v>1</v>
      </c>
      <c r="BQ3" s="26">
        <v>1</v>
      </c>
      <c r="BR3" s="26">
        <v>1</v>
      </c>
      <c r="BS3" s="26">
        <v>1</v>
      </c>
      <c r="BT3" s="26">
        <v>1</v>
      </c>
      <c r="BU3" s="28"/>
      <c r="BV3" s="28"/>
      <c r="BW3" s="28"/>
      <c r="BX3" s="28"/>
      <c r="BY3" s="28"/>
      <c r="BZ3" s="28"/>
      <c r="CA3" s="28"/>
      <c r="CB3" s="28"/>
      <c r="CC3" s="28"/>
      <c r="CD3" s="25"/>
      <c r="CE3" s="25"/>
      <c r="CF3" s="29"/>
      <c r="CG3" s="25"/>
      <c r="CI3" s="30"/>
      <c r="CJ3" s="30"/>
      <c r="CK3" s="30"/>
      <c r="CL3" s="30"/>
      <c r="CM3" s="30"/>
      <c r="CN3" s="30"/>
      <c r="CO3" s="30"/>
      <c r="CP3" s="30"/>
      <c r="CR3" s="31">
        <v>3195</v>
      </c>
      <c r="CS3" s="32"/>
      <c r="CT3" s="33">
        <f>CR3/32</f>
        <v>99.84375</v>
      </c>
      <c r="CU3" s="30"/>
      <c r="CV3" s="34"/>
    </row>
    <row r="4" spans="1:104" s="18" customFormat="1" ht="13.8" x14ac:dyDescent="0.25">
      <c r="A4" s="25"/>
      <c r="B4" s="25"/>
      <c r="C4" s="25"/>
      <c r="D4" s="35"/>
      <c r="E4" s="25"/>
      <c r="F4" s="25"/>
      <c r="G4" s="25"/>
      <c r="H4" s="28"/>
      <c r="I4" s="28"/>
      <c r="J4" s="24"/>
      <c r="K4" s="366" t="str">
        <f>CONCATENATE("DEPARTAMENTUL  ",'[1]Date initiale'!B6)</f>
        <v>DEPARTAMENTUL  C</v>
      </c>
      <c r="L4" s="366"/>
      <c r="M4" s="366"/>
      <c r="N4" s="366"/>
      <c r="O4" s="366"/>
      <c r="P4" s="366"/>
      <c r="Q4" s="366"/>
      <c r="R4" s="366"/>
      <c r="S4" s="366"/>
      <c r="T4" s="36"/>
      <c r="U4" s="36"/>
      <c r="V4" s="36"/>
      <c r="W4" s="37"/>
      <c r="X4" s="367" t="s">
        <v>2</v>
      </c>
      <c r="Y4" s="367"/>
      <c r="Z4" s="367"/>
      <c r="AA4" s="367"/>
      <c r="AB4" s="367"/>
      <c r="AC4" s="367"/>
      <c r="AD4" s="367"/>
      <c r="AE4" s="367"/>
      <c r="AF4" s="367"/>
      <c r="AG4" s="21">
        <v>535212.50482877879</v>
      </c>
      <c r="AH4" s="22"/>
      <c r="AI4" s="15"/>
      <c r="AJ4" s="38"/>
      <c r="AK4" s="23"/>
      <c r="AL4" s="24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"/>
      <c r="BK4" s="26"/>
      <c r="BL4" s="39">
        <f>DATE(BL1,BL2,BL3)</f>
        <v>29129</v>
      </c>
      <c r="BM4" s="39">
        <f>DATE(BM1,BM2,BM3)</f>
        <v>19998</v>
      </c>
      <c r="BN4" s="27"/>
      <c r="BO4" s="39">
        <f t="shared" ref="BO4:BT4" si="0">DATE(BO1,BO2,BO3)</f>
        <v>29129</v>
      </c>
      <c r="BP4" s="39">
        <f t="shared" si="0"/>
        <v>27303</v>
      </c>
      <c r="BQ4" s="39">
        <f t="shared" si="0"/>
        <v>25477</v>
      </c>
      <c r="BR4" s="39">
        <f t="shared" si="0"/>
        <v>23651</v>
      </c>
      <c r="BS4" s="39">
        <f t="shared" si="0"/>
        <v>21824</v>
      </c>
      <c r="BT4" s="39">
        <f t="shared" si="0"/>
        <v>19998</v>
      </c>
      <c r="BU4" s="28"/>
      <c r="BV4" s="369" t="s">
        <v>3</v>
      </c>
      <c r="BW4" s="369"/>
      <c r="BX4" s="369"/>
      <c r="BY4" s="369"/>
      <c r="BZ4" s="369"/>
      <c r="CA4" s="369"/>
      <c r="CB4" s="369"/>
      <c r="CC4" s="369"/>
      <c r="CD4" s="369"/>
      <c r="CE4" s="369"/>
      <c r="CF4" s="369"/>
      <c r="CG4" s="26"/>
      <c r="CI4" s="365" t="s">
        <v>4</v>
      </c>
      <c r="CJ4" s="365"/>
      <c r="CK4" s="365"/>
      <c r="CL4" s="365"/>
      <c r="CM4" s="365" t="s">
        <v>5</v>
      </c>
      <c r="CN4" s="365"/>
      <c r="CO4" s="365"/>
      <c r="CP4" s="365"/>
      <c r="CR4" s="31">
        <v>2549</v>
      </c>
      <c r="CS4" s="32"/>
      <c r="CT4" s="33">
        <f>CR4/44</f>
        <v>57.93181818181818</v>
      </c>
      <c r="CU4" s="30"/>
      <c r="CV4" s="41" t="s">
        <v>6</v>
      </c>
      <c r="CW4" s="41"/>
      <c r="CX4" s="42" t="e">
        <f>$AI$10-$AJ$10</f>
        <v>#REF!</v>
      </c>
    </row>
    <row r="5" spans="1:104" s="18" customFormat="1" ht="15.75" customHeight="1" thickBot="1" x14ac:dyDescent="0.3">
      <c r="A5" s="25"/>
      <c r="B5" s="25"/>
      <c r="C5" s="25"/>
      <c r="D5" s="25"/>
      <c r="E5" s="25"/>
      <c r="F5" s="25"/>
      <c r="G5" s="25"/>
      <c r="H5" s="28"/>
      <c r="I5" s="28"/>
      <c r="J5" s="24"/>
      <c r="K5" s="366"/>
      <c r="L5" s="366"/>
      <c r="M5" s="366"/>
      <c r="N5" s="366"/>
      <c r="O5" s="366"/>
      <c r="P5" s="366"/>
      <c r="Q5" s="366"/>
      <c r="R5" s="366"/>
      <c r="S5" s="366"/>
      <c r="T5" s="36"/>
      <c r="U5" s="36"/>
      <c r="V5" s="36"/>
      <c r="W5" s="37"/>
      <c r="X5" s="367" t="s">
        <v>7</v>
      </c>
      <c r="Y5" s="367"/>
      <c r="Z5" s="367"/>
      <c r="AA5" s="367"/>
      <c r="AB5" s="367"/>
      <c r="AC5" s="367"/>
      <c r="AD5" s="367"/>
      <c r="AE5" s="367"/>
      <c r="AF5" s="367"/>
      <c r="AG5" s="21">
        <v>259601.60276008316</v>
      </c>
      <c r="AH5" s="22"/>
      <c r="AI5" s="15"/>
      <c r="AJ5" s="2"/>
      <c r="AK5" s="23"/>
      <c r="AL5" s="24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"/>
      <c r="BK5" s="43"/>
      <c r="BL5" s="43"/>
      <c r="BM5" s="43"/>
      <c r="BN5" s="368" t="s">
        <v>8</v>
      </c>
      <c r="BO5" s="43"/>
      <c r="BP5" s="43"/>
      <c r="BQ5" s="43"/>
      <c r="BR5" s="43"/>
      <c r="BS5" s="43"/>
      <c r="BT5" s="43"/>
      <c r="BU5" s="28"/>
      <c r="BV5" s="369" t="s">
        <v>9</v>
      </c>
      <c r="BW5" s="369"/>
      <c r="BX5" s="369" t="s">
        <v>10</v>
      </c>
      <c r="BY5" s="369"/>
      <c r="BZ5" s="369" t="s">
        <v>11</v>
      </c>
      <c r="CA5" s="369"/>
      <c r="CB5" s="369" t="s">
        <v>12</v>
      </c>
      <c r="CC5" s="369"/>
      <c r="CD5" s="369" t="s">
        <v>13</v>
      </c>
      <c r="CE5" s="369"/>
      <c r="CF5" s="44" t="s">
        <v>14</v>
      </c>
      <c r="CG5" s="26" t="s">
        <v>15</v>
      </c>
      <c r="CI5" s="40" t="s">
        <v>9</v>
      </c>
      <c r="CJ5" s="40" t="s">
        <v>10</v>
      </c>
      <c r="CK5" s="40" t="s">
        <v>11</v>
      </c>
      <c r="CL5" s="40" t="s">
        <v>12</v>
      </c>
      <c r="CM5" s="40" t="s">
        <v>9</v>
      </c>
      <c r="CN5" s="40" t="s">
        <v>10</v>
      </c>
      <c r="CO5" s="40" t="s">
        <v>11</v>
      </c>
      <c r="CP5" s="40" t="s">
        <v>12</v>
      </c>
      <c r="CR5" s="45"/>
      <c r="CS5" s="45"/>
      <c r="CT5" s="46"/>
      <c r="CU5" s="30"/>
      <c r="CV5" s="34"/>
    </row>
    <row r="6" spans="1:104" ht="15" thickBot="1" x14ac:dyDescent="0.35">
      <c r="W6" s="47"/>
      <c r="X6" s="330" t="s">
        <v>16</v>
      </c>
      <c r="Y6" s="331"/>
      <c r="Z6" s="331"/>
      <c r="AA6" s="331"/>
      <c r="AB6" s="331"/>
      <c r="AC6" s="331"/>
      <c r="AD6" s="331"/>
      <c r="AE6" s="331"/>
      <c r="AF6" s="332"/>
      <c r="AG6" s="48">
        <v>142.67617303445661</v>
      </c>
      <c r="AH6" s="49"/>
      <c r="AI6" s="15"/>
      <c r="AM6" s="333" t="s">
        <v>17</v>
      </c>
      <c r="AN6" s="333"/>
      <c r="AO6" s="333"/>
      <c r="AP6" s="333"/>
      <c r="AQ6" s="333"/>
      <c r="AR6" s="333"/>
      <c r="AS6" s="333" t="s">
        <v>18</v>
      </c>
      <c r="AT6" s="333"/>
      <c r="AU6" s="333"/>
      <c r="AV6" s="333"/>
      <c r="AW6" s="333"/>
      <c r="AX6" s="333" t="s">
        <v>19</v>
      </c>
      <c r="AY6" s="333"/>
      <c r="AZ6" s="333"/>
      <c r="BA6" s="333"/>
      <c r="BB6" s="333"/>
      <c r="BC6" s="333" t="s">
        <v>20</v>
      </c>
      <c r="BD6" s="333"/>
      <c r="BE6" s="333"/>
      <c r="BF6" s="333"/>
      <c r="BG6" s="333"/>
      <c r="BH6" s="333" t="s">
        <v>21</v>
      </c>
      <c r="BI6" s="333"/>
      <c r="BJ6" s="51"/>
      <c r="BK6" s="52" t="s">
        <v>22</v>
      </c>
      <c r="BL6" s="50" t="s">
        <v>23</v>
      </c>
      <c r="BM6" s="50" t="s">
        <v>24</v>
      </c>
      <c r="BN6" s="368"/>
      <c r="BO6" s="50" t="s">
        <v>25</v>
      </c>
      <c r="BP6" s="50" t="s">
        <v>26</v>
      </c>
      <c r="BQ6" s="50" t="s">
        <v>27</v>
      </c>
      <c r="BR6" s="50" t="s">
        <v>28</v>
      </c>
      <c r="BS6" s="50" t="s">
        <v>29</v>
      </c>
      <c r="BT6" s="50" t="s">
        <v>30</v>
      </c>
      <c r="BV6" s="50" t="s">
        <v>31</v>
      </c>
      <c r="BW6" s="50" t="s">
        <v>32</v>
      </c>
      <c r="BX6" s="50" t="s">
        <v>31</v>
      </c>
      <c r="BY6" s="50" t="s">
        <v>32</v>
      </c>
      <c r="BZ6" s="50" t="s">
        <v>31</v>
      </c>
      <c r="CA6" s="50" t="s">
        <v>32</v>
      </c>
      <c r="CB6" s="50" t="s">
        <v>31</v>
      </c>
      <c r="CC6" s="52" t="s">
        <v>32</v>
      </c>
      <c r="CD6" s="50" t="s">
        <v>31</v>
      </c>
      <c r="CE6" s="52" t="s">
        <v>32</v>
      </c>
      <c r="CF6" s="53" t="s">
        <v>31</v>
      </c>
      <c r="CG6" s="6" t="s">
        <v>31</v>
      </c>
      <c r="CI6" s="54" t="s">
        <v>33</v>
      </c>
      <c r="CJ6" s="54" t="s">
        <v>33</v>
      </c>
      <c r="CK6" s="54" t="s">
        <v>33</v>
      </c>
      <c r="CL6" s="54" t="s">
        <v>33</v>
      </c>
      <c r="CM6" s="54" t="s">
        <v>33</v>
      </c>
      <c r="CN6" s="54" t="s">
        <v>33</v>
      </c>
      <c r="CO6" s="54" t="s">
        <v>33</v>
      </c>
      <c r="CP6" s="54" t="s">
        <v>33</v>
      </c>
      <c r="CY6" s="55"/>
    </row>
    <row r="7" spans="1:104" ht="18" customHeight="1" thickBot="1" x14ac:dyDescent="0.35">
      <c r="A7" s="261" t="s">
        <v>34</v>
      </c>
      <c r="B7" s="261" t="s">
        <v>35</v>
      </c>
      <c r="C7" s="264" t="s">
        <v>36</v>
      </c>
      <c r="D7" s="322" t="s">
        <v>37</v>
      </c>
      <c r="E7" s="324" t="s">
        <v>38</v>
      </c>
      <c r="F7" s="327" t="s">
        <v>39</v>
      </c>
      <c r="G7" s="344" t="s">
        <v>40</v>
      </c>
      <c r="H7" s="347" t="s">
        <v>41</v>
      </c>
      <c r="I7" s="350" t="s">
        <v>42</v>
      </c>
      <c r="J7" s="261" t="s">
        <v>43</v>
      </c>
      <c r="K7" s="353" t="s">
        <v>44</v>
      </c>
      <c r="L7" s="356" t="s">
        <v>45</v>
      </c>
      <c r="M7" s="334" t="s">
        <v>46</v>
      </c>
      <c r="N7" s="334" t="s">
        <v>47</v>
      </c>
      <c r="O7" s="337" t="s">
        <v>48</v>
      </c>
      <c r="P7" s="337" t="s">
        <v>49</v>
      </c>
      <c r="Q7" s="340" t="s">
        <v>50</v>
      </c>
      <c r="R7" s="340"/>
      <c r="S7" s="340"/>
      <c r="T7" s="340"/>
      <c r="U7" s="340"/>
      <c r="V7" s="340"/>
      <c r="W7" s="341" t="s">
        <v>51</v>
      </c>
      <c r="X7" s="304" t="s">
        <v>52</v>
      </c>
      <c r="Y7" s="307" t="s">
        <v>53</v>
      </c>
      <c r="Z7" s="308"/>
      <c r="AA7" s="308"/>
      <c r="AB7" s="308"/>
      <c r="AC7" s="308"/>
      <c r="AD7" s="309"/>
      <c r="AE7" s="310" t="s">
        <v>54</v>
      </c>
      <c r="AF7" s="311"/>
      <c r="AG7" s="304" t="s">
        <v>55</v>
      </c>
      <c r="AH7" s="316" t="s">
        <v>56</v>
      </c>
      <c r="AI7" s="319" t="s">
        <v>57</v>
      </c>
      <c r="AJ7" s="319" t="s">
        <v>58</v>
      </c>
      <c r="AK7" s="359" t="s">
        <v>59</v>
      </c>
      <c r="AL7" s="362" t="s">
        <v>60</v>
      </c>
      <c r="AM7" s="302" t="s">
        <v>61</v>
      </c>
      <c r="AN7" s="302" t="s">
        <v>62</v>
      </c>
      <c r="AO7" s="302" t="s">
        <v>11</v>
      </c>
      <c r="AP7" s="302" t="s">
        <v>63</v>
      </c>
      <c r="AQ7" s="302" t="s">
        <v>13</v>
      </c>
      <c r="AR7" s="303" t="s">
        <v>14</v>
      </c>
      <c r="AS7" s="302" t="s">
        <v>61</v>
      </c>
      <c r="AT7" s="302" t="s">
        <v>62</v>
      </c>
      <c r="AU7" s="302" t="s">
        <v>11</v>
      </c>
      <c r="AV7" s="302" t="s">
        <v>63</v>
      </c>
      <c r="AW7" s="302" t="s">
        <v>13</v>
      </c>
      <c r="AX7" s="302" t="s">
        <v>61</v>
      </c>
      <c r="AY7" s="302" t="s">
        <v>62</v>
      </c>
      <c r="AZ7" s="302" t="s">
        <v>11</v>
      </c>
      <c r="BA7" s="302" t="s">
        <v>63</v>
      </c>
      <c r="BB7" s="302" t="s">
        <v>13</v>
      </c>
      <c r="BC7" s="302" t="s">
        <v>61</v>
      </c>
      <c r="BD7" s="302" t="s">
        <v>62</v>
      </c>
      <c r="BE7" s="302" t="s">
        <v>11</v>
      </c>
      <c r="BF7" s="302" t="s">
        <v>63</v>
      </c>
      <c r="BG7" s="302" t="s">
        <v>13</v>
      </c>
      <c r="BH7" s="296" t="s">
        <v>64</v>
      </c>
      <c r="BI7" s="296" t="s">
        <v>65</v>
      </c>
      <c r="BJ7" s="297" t="s">
        <v>66</v>
      </c>
      <c r="BL7" s="8" t="s">
        <v>67</v>
      </c>
      <c r="BO7" s="6" t="s">
        <v>67</v>
      </c>
      <c r="BV7" s="50">
        <f>$AM$10+$AS$10</f>
        <v>0</v>
      </c>
      <c r="BW7" s="50">
        <f>($AX$10+$BC$10)</f>
        <v>0</v>
      </c>
      <c r="BX7" s="50">
        <f>$AN$10+$AT$10</f>
        <v>2</v>
      </c>
      <c r="BY7" s="50">
        <f>($AY$10+$BD$10)</f>
        <v>0</v>
      </c>
      <c r="BZ7" s="50">
        <f>($AO$10+$AU$10)</f>
        <v>0</v>
      </c>
      <c r="CA7" s="50">
        <f>($AZ$10+$BE$10)</f>
        <v>0</v>
      </c>
      <c r="CB7" s="50">
        <f>($AP$10+$AV$10)</f>
        <v>1</v>
      </c>
      <c r="CC7" s="50">
        <f>$BA$10+$BF$10</f>
        <v>0</v>
      </c>
      <c r="CD7" s="58">
        <f>($AQ$10+$AW$10)</f>
        <v>0</v>
      </c>
      <c r="CE7" s="58">
        <f>($BB$10+$BG$10)</f>
        <v>0</v>
      </c>
      <c r="CF7" s="58">
        <f>$AR$10</f>
        <v>0</v>
      </c>
      <c r="CG7" s="6">
        <f>$BH$10+$BI$10</f>
        <v>0</v>
      </c>
      <c r="CI7" s="54"/>
      <c r="CJ7" s="54"/>
      <c r="CK7" s="54"/>
      <c r="CL7" s="54"/>
      <c r="CM7" s="54"/>
      <c r="CN7" s="54"/>
      <c r="CO7" s="54"/>
      <c r="CP7" s="54"/>
      <c r="CR7" s="300"/>
      <c r="CS7" s="300"/>
      <c r="CT7" s="301"/>
      <c r="CU7" s="285"/>
      <c r="CV7" s="286"/>
      <c r="CX7" s="287"/>
      <c r="CY7" s="289"/>
      <c r="CZ7" s="291"/>
    </row>
    <row r="8" spans="1:104" ht="19.5" customHeight="1" x14ac:dyDescent="0.3">
      <c r="A8" s="262"/>
      <c r="B8" s="262"/>
      <c r="C8" s="265"/>
      <c r="D8" s="323"/>
      <c r="E8" s="325"/>
      <c r="F8" s="328"/>
      <c r="G8" s="345"/>
      <c r="H8" s="348"/>
      <c r="I8" s="351"/>
      <c r="J8" s="262"/>
      <c r="K8" s="354"/>
      <c r="L8" s="357"/>
      <c r="M8" s="335"/>
      <c r="N8" s="335"/>
      <c r="O8" s="338"/>
      <c r="P8" s="338"/>
      <c r="Q8" s="292" t="s">
        <v>68</v>
      </c>
      <c r="R8" s="292"/>
      <c r="S8" s="292"/>
      <c r="T8" s="292" t="s">
        <v>69</v>
      </c>
      <c r="U8" s="292"/>
      <c r="V8" s="292"/>
      <c r="W8" s="342"/>
      <c r="X8" s="305"/>
      <c r="Y8" s="293" t="s">
        <v>70</v>
      </c>
      <c r="Z8" s="294"/>
      <c r="AA8" s="295"/>
      <c r="AB8" s="293" t="s">
        <v>71</v>
      </c>
      <c r="AC8" s="294"/>
      <c r="AD8" s="295"/>
      <c r="AE8" s="312"/>
      <c r="AF8" s="313"/>
      <c r="AG8" s="305"/>
      <c r="AH8" s="317"/>
      <c r="AI8" s="320"/>
      <c r="AJ8" s="320"/>
      <c r="AK8" s="360"/>
      <c r="AL8" s="363"/>
      <c r="AM8" s="302"/>
      <c r="AN8" s="302"/>
      <c r="AO8" s="302"/>
      <c r="AP8" s="302"/>
      <c r="AQ8" s="302"/>
      <c r="AR8" s="303"/>
      <c r="AS8" s="302"/>
      <c r="AT8" s="302"/>
      <c r="AU8" s="302"/>
      <c r="AV8" s="302"/>
      <c r="AW8" s="302"/>
      <c r="AX8" s="302"/>
      <c r="AY8" s="302"/>
      <c r="AZ8" s="302"/>
      <c r="BA8" s="302"/>
      <c r="BB8" s="302"/>
      <c r="BC8" s="302"/>
      <c r="BD8" s="302"/>
      <c r="BE8" s="302"/>
      <c r="BF8" s="302"/>
      <c r="BG8" s="302"/>
      <c r="BH8" s="296"/>
      <c r="BI8" s="296"/>
      <c r="BJ8" s="298"/>
      <c r="BL8" s="8"/>
      <c r="BV8" s="57"/>
      <c r="BW8" s="57"/>
      <c r="BX8" s="57"/>
      <c r="BY8" s="57"/>
      <c r="BZ8" s="57"/>
      <c r="CA8" s="57"/>
      <c r="CB8" s="57"/>
      <c r="CC8" s="57"/>
      <c r="CD8" s="6"/>
      <c r="CE8" s="6"/>
      <c r="CF8" s="59" t="s">
        <v>72</v>
      </c>
      <c r="CG8" s="60" t="s">
        <v>13</v>
      </c>
      <c r="CH8" s="61">
        <f>CF7-CF10</f>
        <v>0</v>
      </c>
      <c r="CI8" s="54"/>
      <c r="CJ8" s="54"/>
      <c r="CK8" s="54"/>
      <c r="CL8" s="54"/>
      <c r="CM8" s="54"/>
      <c r="CN8" s="54"/>
      <c r="CO8" s="54"/>
      <c r="CP8" s="54"/>
      <c r="CR8" s="300"/>
      <c r="CS8" s="300"/>
      <c r="CT8" s="301"/>
      <c r="CU8" s="285"/>
      <c r="CV8" s="286"/>
      <c r="CX8" s="288"/>
      <c r="CY8" s="290"/>
      <c r="CZ8" s="291"/>
    </row>
    <row r="9" spans="1:104" ht="36" customHeight="1" thickBot="1" x14ac:dyDescent="0.35">
      <c r="A9" s="263"/>
      <c r="B9" s="263"/>
      <c r="C9" s="266"/>
      <c r="D9" s="62" t="s">
        <v>73</v>
      </c>
      <c r="E9" s="326"/>
      <c r="F9" s="329"/>
      <c r="G9" s="346"/>
      <c r="H9" s="349"/>
      <c r="I9" s="352"/>
      <c r="J9" s="263"/>
      <c r="K9" s="355"/>
      <c r="L9" s="358"/>
      <c r="M9" s="336"/>
      <c r="N9" s="336"/>
      <c r="O9" s="339"/>
      <c r="P9" s="339"/>
      <c r="Q9" s="63" t="s">
        <v>74</v>
      </c>
      <c r="R9" s="63" t="s">
        <v>75</v>
      </c>
      <c r="S9" s="63" t="s">
        <v>61</v>
      </c>
      <c r="T9" s="63" t="s">
        <v>74</v>
      </c>
      <c r="U9" s="63" t="s">
        <v>75</v>
      </c>
      <c r="V9" s="63" t="s">
        <v>61</v>
      </c>
      <c r="W9" s="343"/>
      <c r="X9" s="306"/>
      <c r="Y9" s="64" t="s">
        <v>76</v>
      </c>
      <c r="Z9" s="235" t="s">
        <v>77</v>
      </c>
      <c r="AA9" s="65" t="s">
        <v>78</v>
      </c>
      <c r="AB9" s="66" t="s">
        <v>76</v>
      </c>
      <c r="AC9" s="235" t="s">
        <v>77</v>
      </c>
      <c r="AD9" s="65" t="s">
        <v>78</v>
      </c>
      <c r="AE9" s="314"/>
      <c r="AF9" s="315"/>
      <c r="AG9" s="306"/>
      <c r="AH9" s="318"/>
      <c r="AI9" s="321"/>
      <c r="AJ9" s="321"/>
      <c r="AK9" s="361"/>
      <c r="AL9" s="364"/>
      <c r="AM9" s="302"/>
      <c r="AN9" s="302"/>
      <c r="AO9" s="302"/>
      <c r="AP9" s="302"/>
      <c r="AQ9" s="302"/>
      <c r="AR9" s="303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296"/>
      <c r="BI9" s="296"/>
      <c r="BJ9" s="299"/>
      <c r="BL9" s="8"/>
      <c r="BV9" s="57"/>
      <c r="BW9" s="57"/>
      <c r="BX9" s="57"/>
      <c r="BY9" s="57"/>
      <c r="BZ9" s="57"/>
      <c r="CA9" s="57"/>
      <c r="CB9" s="57"/>
      <c r="CC9" s="57"/>
      <c r="CD9" s="6"/>
      <c r="CE9" s="6"/>
      <c r="CF9" s="60" t="s">
        <v>12</v>
      </c>
      <c r="CG9" s="6"/>
      <c r="CI9" s="54"/>
      <c r="CJ9" s="54"/>
      <c r="CK9" s="54"/>
      <c r="CL9" s="54"/>
      <c r="CM9" s="54"/>
      <c r="CN9" s="54"/>
      <c r="CO9" s="54"/>
      <c r="CP9" s="54"/>
      <c r="CR9" s="300"/>
      <c r="CS9" s="300"/>
      <c r="CT9" s="301"/>
      <c r="CU9" s="285"/>
      <c r="CV9" s="286"/>
      <c r="CX9" s="288"/>
      <c r="CY9" s="290"/>
      <c r="CZ9" s="291"/>
    </row>
    <row r="10" spans="1:104" ht="15" thickBot="1" x14ac:dyDescent="0.35">
      <c r="A10" s="67">
        <v>0</v>
      </c>
      <c r="B10" s="68">
        <v>1</v>
      </c>
      <c r="C10" s="69"/>
      <c r="D10" s="56">
        <v>2</v>
      </c>
      <c r="E10" s="68">
        <v>3</v>
      </c>
      <c r="F10" s="70">
        <v>4</v>
      </c>
      <c r="G10" s="68">
        <v>5</v>
      </c>
      <c r="H10" s="67">
        <v>6</v>
      </c>
      <c r="I10" s="71" t="s">
        <v>79</v>
      </c>
      <c r="J10" s="68" t="s">
        <v>80</v>
      </c>
      <c r="K10" s="72">
        <v>7</v>
      </c>
      <c r="L10" s="73" t="s">
        <v>81</v>
      </c>
      <c r="M10" s="74" t="s">
        <v>82</v>
      </c>
      <c r="N10" s="74" t="s">
        <v>83</v>
      </c>
      <c r="O10" s="75" t="s">
        <v>84</v>
      </c>
      <c r="P10" s="75" t="s">
        <v>85</v>
      </c>
      <c r="Q10" s="75" t="s">
        <v>86</v>
      </c>
      <c r="R10" s="75" t="s">
        <v>87</v>
      </c>
      <c r="S10" s="75" t="s">
        <v>88</v>
      </c>
      <c r="T10" s="75" t="s">
        <v>86</v>
      </c>
      <c r="U10" s="75" t="s">
        <v>87</v>
      </c>
      <c r="V10" s="75" t="s">
        <v>88</v>
      </c>
      <c r="W10" s="76" t="s">
        <v>89</v>
      </c>
      <c r="X10" s="77">
        <v>10</v>
      </c>
      <c r="Y10" s="78">
        <v>11</v>
      </c>
      <c r="Z10" s="236" t="s">
        <v>90</v>
      </c>
      <c r="AA10" s="79" t="s">
        <v>91</v>
      </c>
      <c r="AB10" s="80" t="s">
        <v>92</v>
      </c>
      <c r="AC10" s="240" t="s">
        <v>93</v>
      </c>
      <c r="AD10" s="81" t="s">
        <v>94</v>
      </c>
      <c r="AE10" s="78" t="s">
        <v>95</v>
      </c>
      <c r="AF10" s="79" t="s">
        <v>96</v>
      </c>
      <c r="AG10" s="82">
        <v>14</v>
      </c>
      <c r="AH10" s="83">
        <v>15</v>
      </c>
      <c r="AI10" s="84" t="e">
        <f>#REF!</f>
        <v>#REF!</v>
      </c>
      <c r="AJ10" s="84" t="e">
        <f>(#REF!+#REF!+#REF!+#REF!+#REF!+#REF!+#REF!+AJ20+#REF!+#REF!+#REF!+#REF!+#REF!+#REF!+AJ30+#REF!+#REF!+#REF!+#REF!+#REF!+#REF!+AJ36+AJ42+AJ51+AJ60+AJ68+#REF!+#REF!+#REF!+#REF!+#REF!+#REF!+#REF!+#REF!+#REF!+#REF!+#REF!+#REF!+#REF!+#REF!++AJ77+AJ88+AJ98+#REF!+AJ108+#REF!+AJ118+#REF!+AJ128+AJ137+#REF!+#REF!+AJ147+#REF!+#REF!+#REF!+#REF!+#REF!+AJ157+AJ166+AJ179+AJ187+AJ199+AJ210+AJ222+AJ232+AJ243+AJ253+AJ264+AJ275+AJ287+AJ297+AJ307+AJ317+AJ329+AJ339+AJ350+AJ361+AJ372+AJ382+AJ397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)</f>
        <v>#REF!</v>
      </c>
      <c r="AK10" s="85">
        <f t="shared" ref="AK10:BJ10" si="1">SUM(AK11:AK397)</f>
        <v>0</v>
      </c>
      <c r="AL10" s="86">
        <f t="shared" si="1"/>
        <v>0</v>
      </c>
      <c r="AM10" s="86">
        <f t="shared" si="1"/>
        <v>0</v>
      </c>
      <c r="AN10" s="86">
        <f t="shared" si="1"/>
        <v>2</v>
      </c>
      <c r="AO10" s="86">
        <f t="shared" si="1"/>
        <v>0</v>
      </c>
      <c r="AP10" s="86">
        <f t="shared" si="1"/>
        <v>1</v>
      </c>
      <c r="AQ10" s="86">
        <f t="shared" si="1"/>
        <v>0</v>
      </c>
      <c r="AR10" s="86">
        <f t="shared" si="1"/>
        <v>0</v>
      </c>
      <c r="AS10" s="86">
        <f t="shared" si="1"/>
        <v>0</v>
      </c>
      <c r="AT10" s="86">
        <f t="shared" si="1"/>
        <v>0</v>
      </c>
      <c r="AU10" s="86">
        <f t="shared" si="1"/>
        <v>0</v>
      </c>
      <c r="AV10" s="86">
        <f t="shared" si="1"/>
        <v>0</v>
      </c>
      <c r="AW10" s="86">
        <f t="shared" si="1"/>
        <v>0</v>
      </c>
      <c r="AX10" s="86">
        <f t="shared" si="1"/>
        <v>0</v>
      </c>
      <c r="AY10" s="86">
        <f t="shared" si="1"/>
        <v>0</v>
      </c>
      <c r="AZ10" s="86">
        <f t="shared" si="1"/>
        <v>0</v>
      </c>
      <c r="BA10" s="86">
        <f t="shared" si="1"/>
        <v>0</v>
      </c>
      <c r="BB10" s="86">
        <f t="shared" si="1"/>
        <v>0</v>
      </c>
      <c r="BC10" s="86">
        <f t="shared" si="1"/>
        <v>0</v>
      </c>
      <c r="BD10" s="86">
        <f t="shared" si="1"/>
        <v>0</v>
      </c>
      <c r="BE10" s="86">
        <f t="shared" si="1"/>
        <v>0</v>
      </c>
      <c r="BF10" s="86">
        <f t="shared" si="1"/>
        <v>0</v>
      </c>
      <c r="BG10" s="86">
        <f t="shared" si="1"/>
        <v>0</v>
      </c>
      <c r="BH10" s="86">
        <f t="shared" si="1"/>
        <v>0</v>
      </c>
      <c r="BI10" s="86">
        <f t="shared" si="1"/>
        <v>0</v>
      </c>
      <c r="BJ10" s="86">
        <f t="shared" si="1"/>
        <v>0</v>
      </c>
      <c r="BK10" s="86">
        <f t="shared" ref="BK10:BT10" si="2">SUM(BK11:BK210)</f>
        <v>3</v>
      </c>
      <c r="BL10" s="86">
        <f t="shared" si="2"/>
        <v>3</v>
      </c>
      <c r="BM10" s="86">
        <f t="shared" si="2"/>
        <v>12</v>
      </c>
      <c r="BN10" s="86">
        <f t="shared" si="2"/>
        <v>93566</v>
      </c>
      <c r="BO10" s="86">
        <f t="shared" si="2"/>
        <v>0</v>
      </c>
      <c r="BP10" s="86">
        <f t="shared" si="2"/>
        <v>0</v>
      </c>
      <c r="BQ10" s="86">
        <f t="shared" si="2"/>
        <v>0</v>
      </c>
      <c r="BR10" s="86">
        <f t="shared" si="2"/>
        <v>0</v>
      </c>
      <c r="BS10" s="86">
        <f t="shared" si="2"/>
        <v>0</v>
      </c>
      <c r="BT10" s="86">
        <f t="shared" si="2"/>
        <v>0</v>
      </c>
      <c r="BV10" s="87">
        <f>IF(BV7=0,0,(SUM(BV11:BV397))/BV7)</f>
        <v>0</v>
      </c>
      <c r="BW10" s="87">
        <f>IF(BW7=0,0,SUM(BW11:BW397)/BW7)</f>
        <v>0</v>
      </c>
      <c r="BX10" s="87">
        <f>IF(BX7=0,0,(SUM(BX11:BX397))/BX7)</f>
        <v>8</v>
      </c>
      <c r="BY10" s="87">
        <f>IF(BY7=0,0,SUM(BY11:BY397)/BY7)</f>
        <v>0</v>
      </c>
      <c r="BZ10" s="87">
        <f>IF(BZ7=0,0,(SUM(BZ11:BZ397))/BZ7)</f>
        <v>0</v>
      </c>
      <c r="CA10" s="87">
        <f>IF(CA7=0,0,SUM(CA11:CA397)/CA7)</f>
        <v>0</v>
      </c>
      <c r="CB10" s="87">
        <f>IF(CB7=0,0,(SUM(CB11:CB397))/CB7)</f>
        <v>0</v>
      </c>
      <c r="CC10" s="87">
        <f>IF(CC7=0,0,SUM(CC11:CC397)/CC7)</f>
        <v>0</v>
      </c>
      <c r="CD10" s="87">
        <f>IF(CD7=0,0,(SUM(CD11:CD397))/CD7)</f>
        <v>0</v>
      </c>
      <c r="CE10" s="87">
        <f>IF(CE7=0,0,SUM(CE11:CE397)/CE7)</f>
        <v>0</v>
      </c>
      <c r="CF10" s="88">
        <f>SUM(CF11:CF397)</f>
        <v>0</v>
      </c>
      <c r="CG10" s="87">
        <f>IF(CG7=0,0,(SUM(CG11:CG397))/CG7)</f>
        <v>0</v>
      </c>
      <c r="CI10" s="89">
        <f t="shared" ref="CI10:CP10" si="3">SUM(CI11:CI397)</f>
        <v>0</v>
      </c>
      <c r="CJ10" s="89">
        <f t="shared" si="3"/>
        <v>0</v>
      </c>
      <c r="CK10" s="89">
        <f t="shared" si="3"/>
        <v>0</v>
      </c>
      <c r="CL10" s="89">
        <f t="shared" si="3"/>
        <v>0</v>
      </c>
      <c r="CM10" s="89">
        <f t="shared" si="3"/>
        <v>0</v>
      </c>
      <c r="CN10" s="89">
        <f t="shared" si="3"/>
        <v>0</v>
      </c>
      <c r="CO10" s="89">
        <f t="shared" si="3"/>
        <v>0</v>
      </c>
      <c r="CP10" s="89">
        <f t="shared" si="3"/>
        <v>0</v>
      </c>
      <c r="CR10" s="90"/>
      <c r="CS10" s="90"/>
      <c r="CT10" s="91"/>
      <c r="CU10" s="91"/>
      <c r="CV10" s="92"/>
      <c r="CX10" s="93"/>
      <c r="CY10" s="94"/>
      <c r="CZ10" s="94"/>
    </row>
    <row r="11" spans="1:104" ht="12.75" customHeight="1" x14ac:dyDescent="0.3">
      <c r="A11" s="258">
        <v>8</v>
      </c>
      <c r="B11" s="261" t="str">
        <f>CO</f>
        <v>CONFERENTIAR</v>
      </c>
      <c r="C11" s="264" t="s">
        <v>97</v>
      </c>
      <c r="D11" s="187" t="s">
        <v>220</v>
      </c>
      <c r="E11" s="246" t="str">
        <f>CO</f>
        <v>CONFERENTIAR</v>
      </c>
      <c r="F11" s="246" t="str">
        <f>DRI</f>
        <v>DR.ING.</v>
      </c>
      <c r="G11" s="246"/>
      <c r="H11" s="246" t="str">
        <f>T</f>
        <v>TITULAR</v>
      </c>
      <c r="I11" s="249" t="str">
        <f>_xlfn.IFNA(IF(OR(D11="",D11="VACANT",H11="DF",H11="DFP",H11="DFT"),"",VLOOKUP(D11,[1]Anexa!D:I,2,FALSE)),"")</f>
        <v/>
      </c>
      <c r="J11" s="146">
        <v>83</v>
      </c>
      <c r="K11" s="147" t="s">
        <v>128</v>
      </c>
      <c r="L11" s="95" t="s">
        <v>98</v>
      </c>
      <c r="M11" s="96" t="s">
        <v>75</v>
      </c>
      <c r="N11" s="96" t="s">
        <v>62</v>
      </c>
      <c r="O11" s="96" t="s">
        <v>99</v>
      </c>
      <c r="P11" s="96">
        <v>0</v>
      </c>
      <c r="Q11" s="97"/>
      <c r="R11" s="97"/>
      <c r="S11" s="98"/>
      <c r="T11" s="97"/>
      <c r="U11" s="97"/>
      <c r="V11" s="98"/>
      <c r="W11" s="99">
        <v>115</v>
      </c>
      <c r="X11" s="100">
        <v>2</v>
      </c>
      <c r="Y11" s="101">
        <v>1</v>
      </c>
      <c r="Z11" s="237">
        <v>2</v>
      </c>
      <c r="AA11" s="102"/>
      <c r="AB11" s="103">
        <v>0</v>
      </c>
      <c r="AC11" s="241">
        <v>0</v>
      </c>
      <c r="AD11" s="104">
        <v>0</v>
      </c>
      <c r="AE11" s="160" t="s">
        <v>100</v>
      </c>
      <c r="AF11" s="105">
        <v>0</v>
      </c>
      <c r="AG11" s="106">
        <v>3</v>
      </c>
      <c r="AH11" s="107">
        <v>8709</v>
      </c>
      <c r="AI11" s="153"/>
      <c r="AJ11" s="108" t="str">
        <f>IF(OR($H$11="CMSD",$H$11="CMDD",$H$11="TITULAR"),"",IF(M11="","",IF(M11="D",0,IF(M11="M",Z11*2.5+AC11*1.5,Z11*2+AC11)*(VLOOKUP(J11,[1]Recapitulatie!A:Y,15,FALSE)*$AH$13)+IF(M11="M",AA11*2.5+AD11*1.5,AA11*2+AD11)*(VLOOKUP(J11,[1]Recapitulatie!A:Y,20,FALSE)*$AH$13))))</f>
        <v/>
      </c>
      <c r="AK11" s="161"/>
      <c r="AL11" s="109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V11" s="57"/>
      <c r="BW11" s="57"/>
      <c r="BX11" s="57"/>
      <c r="BY11" s="57"/>
      <c r="BZ11" s="57"/>
      <c r="CA11" s="57"/>
      <c r="CB11" s="57"/>
      <c r="CC11" s="57"/>
      <c r="CD11" s="6"/>
      <c r="CE11" s="6"/>
      <c r="CF11" s="86"/>
      <c r="CG11" s="6"/>
      <c r="CI11" s="54"/>
      <c r="CJ11" s="54"/>
      <c r="CK11" s="54"/>
      <c r="CL11" s="54"/>
      <c r="CM11" s="54"/>
      <c r="CN11" s="54"/>
      <c r="CO11" s="54"/>
      <c r="CP11" s="54"/>
    </row>
    <row r="12" spans="1:104" x14ac:dyDescent="0.3">
      <c r="A12" s="259"/>
      <c r="B12" s="262"/>
      <c r="C12" s="265"/>
      <c r="D12" s="188" t="s">
        <v>220</v>
      </c>
      <c r="E12" s="247"/>
      <c r="F12" s="247"/>
      <c r="G12" s="247"/>
      <c r="H12" s="247"/>
      <c r="I12" s="250"/>
      <c r="J12" s="148">
        <v>64</v>
      </c>
      <c r="K12" s="149" t="s">
        <v>129</v>
      </c>
      <c r="L12" s="110" t="s">
        <v>98</v>
      </c>
      <c r="M12" s="111" t="s">
        <v>75</v>
      </c>
      <c r="N12" s="111" t="s">
        <v>104</v>
      </c>
      <c r="O12" s="111" t="s">
        <v>102</v>
      </c>
      <c r="P12" s="111">
        <v>0</v>
      </c>
      <c r="Q12" s="112"/>
      <c r="R12" s="112"/>
      <c r="S12" s="113"/>
      <c r="T12" s="112"/>
      <c r="U12" s="112"/>
      <c r="V12" s="113"/>
      <c r="W12" s="114">
        <v>34</v>
      </c>
      <c r="X12" s="115">
        <v>2</v>
      </c>
      <c r="Y12" s="101">
        <v>1</v>
      </c>
      <c r="Z12" s="237">
        <v>2</v>
      </c>
      <c r="AA12" s="102"/>
      <c r="AB12" s="116">
        <v>0</v>
      </c>
      <c r="AC12" s="242">
        <v>0</v>
      </c>
      <c r="AD12" s="117">
        <v>0</v>
      </c>
      <c r="AE12" s="154" t="s">
        <v>101</v>
      </c>
      <c r="AF12" s="118">
        <v>0</v>
      </c>
      <c r="AG12" s="119">
        <v>16</v>
      </c>
      <c r="AH12" s="120">
        <v>0</v>
      </c>
      <c r="AI12" s="155"/>
      <c r="AJ12" s="108" t="str">
        <f>IF(OR($H$11="CMSD",$H$11="CMDD",$H$11="TITULAR"),"",IF(M12="","",IF(M12="D",0,IF(M12="M",Z12*2.5+AC12*1.5,Z12*2+AC12)*(VLOOKUP(J12,[1]Recapitulatie!A:Y,15,FALSE)*$AH$13)+IF(M12="M",AA12*2.5+AD12*1.5,AA12*2+AD12)*(VLOOKUP(J12,[1]Recapitulatie!A:Y,20,FALSE)*$AH$13))))</f>
        <v/>
      </c>
      <c r="AK12" s="162"/>
      <c r="AL12" s="109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V12" s="57"/>
      <c r="BW12" s="57"/>
      <c r="BX12" s="57"/>
      <c r="BY12" s="57"/>
      <c r="BZ12" s="57"/>
      <c r="CA12" s="57"/>
      <c r="CB12" s="57"/>
      <c r="CC12" s="57"/>
      <c r="CD12" s="6"/>
      <c r="CE12" s="6"/>
      <c r="CF12" s="86"/>
      <c r="CG12" s="6"/>
      <c r="CI12" s="54"/>
      <c r="CJ12" s="54"/>
      <c r="CK12" s="54"/>
      <c r="CL12" s="54"/>
      <c r="CM12" s="54"/>
      <c r="CN12" s="54"/>
      <c r="CO12" s="54"/>
      <c r="CP12" s="54"/>
    </row>
    <row r="13" spans="1:104" x14ac:dyDescent="0.3">
      <c r="A13" s="259"/>
      <c r="B13" s="262"/>
      <c r="C13" s="265"/>
      <c r="D13" s="188" t="s">
        <v>221</v>
      </c>
      <c r="E13" s="247"/>
      <c r="F13" s="247"/>
      <c r="G13" s="247"/>
      <c r="H13" s="247"/>
      <c r="I13" s="250"/>
      <c r="J13" s="148">
        <v>43</v>
      </c>
      <c r="K13" s="149" t="s">
        <v>130</v>
      </c>
      <c r="L13" s="110" t="s">
        <v>98</v>
      </c>
      <c r="M13" s="111" t="s">
        <v>75</v>
      </c>
      <c r="N13" s="111" t="s">
        <v>62</v>
      </c>
      <c r="O13" s="111" t="s">
        <v>102</v>
      </c>
      <c r="P13" s="111">
        <v>0</v>
      </c>
      <c r="Q13" s="112"/>
      <c r="R13" s="112"/>
      <c r="S13" s="113"/>
      <c r="T13" s="112"/>
      <c r="U13" s="112"/>
      <c r="V13" s="113"/>
      <c r="W13" s="114">
        <v>78</v>
      </c>
      <c r="X13" s="115">
        <v>2</v>
      </c>
      <c r="Y13" s="101">
        <v>1</v>
      </c>
      <c r="Z13" s="237">
        <v>2</v>
      </c>
      <c r="AA13" s="102"/>
      <c r="AB13" s="116">
        <v>2</v>
      </c>
      <c r="AC13" s="242">
        <v>0</v>
      </c>
      <c r="AD13" s="117">
        <v>0</v>
      </c>
      <c r="AE13" s="154" t="s">
        <v>103</v>
      </c>
      <c r="AF13" s="118">
        <v>0</v>
      </c>
      <c r="AG13" s="119"/>
      <c r="AH13" s="120">
        <v>87.136363636363626</v>
      </c>
      <c r="AI13" s="155"/>
      <c r="AJ13" s="108" t="str">
        <f>IF(OR($H$11="CMSD",$H$11="CMDD",$H$11="TITULAR"),"",IF(M13="","",IF(M13="D",0,IF(M13="M",Z13*2.5+AC13*1.5,Z13*2+AC13)*(VLOOKUP(J13,[1]Recapitulatie!A:Y,15,FALSE)*$AH$13)+IF(M13="M",AA13*2.5+AD13*1.5,AA13*2+AD13)*(VLOOKUP(J13,[1]Recapitulatie!A:Y,20,FALSE)*$AH$13))))</f>
        <v/>
      </c>
      <c r="AK13" s="162"/>
      <c r="AL13" s="109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V13" s="57"/>
      <c r="BW13" s="57"/>
      <c r="BX13" s="57"/>
      <c r="BY13" s="57"/>
      <c r="BZ13" s="57"/>
      <c r="CA13" s="57"/>
      <c r="CB13" s="57"/>
      <c r="CC13" s="57"/>
      <c r="CD13" s="6"/>
      <c r="CE13" s="6"/>
      <c r="CF13" s="86"/>
      <c r="CG13" s="6"/>
      <c r="CI13" s="54"/>
      <c r="CJ13" s="54"/>
      <c r="CK13" s="54"/>
      <c r="CL13" s="54"/>
      <c r="CM13" s="54"/>
      <c r="CN13" s="54"/>
      <c r="CO13" s="54"/>
      <c r="CP13" s="54"/>
    </row>
    <row r="14" spans="1:104" x14ac:dyDescent="0.3">
      <c r="A14" s="259"/>
      <c r="B14" s="262"/>
      <c r="C14" s="265"/>
      <c r="D14" s="188" t="s">
        <v>222</v>
      </c>
      <c r="E14" s="247"/>
      <c r="F14" s="247"/>
      <c r="G14" s="247"/>
      <c r="H14" s="247"/>
      <c r="I14" s="250"/>
      <c r="J14" s="148">
        <v>43</v>
      </c>
      <c r="K14" s="149" t="s">
        <v>130</v>
      </c>
      <c r="L14" s="110" t="s">
        <v>98</v>
      </c>
      <c r="M14" s="111" t="s">
        <v>75</v>
      </c>
      <c r="N14" s="111" t="s">
        <v>62</v>
      </c>
      <c r="O14" s="111" t="s">
        <v>102</v>
      </c>
      <c r="P14" s="111">
        <v>0</v>
      </c>
      <c r="Q14" s="112"/>
      <c r="R14" s="112">
        <v>1</v>
      </c>
      <c r="S14" s="113"/>
      <c r="T14" s="112"/>
      <c r="U14" s="112"/>
      <c r="V14" s="113"/>
      <c r="W14" s="114">
        <v>16</v>
      </c>
      <c r="X14" s="115">
        <v>1</v>
      </c>
      <c r="Y14" s="101" t="s">
        <v>107</v>
      </c>
      <c r="Z14" s="237"/>
      <c r="AA14" s="102"/>
      <c r="AB14" s="116">
        <v>1</v>
      </c>
      <c r="AC14" s="242">
        <v>2</v>
      </c>
      <c r="AD14" s="117">
        <v>0</v>
      </c>
      <c r="AE14" s="154" t="s">
        <v>105</v>
      </c>
      <c r="AF14" s="118">
        <v>0</v>
      </c>
      <c r="AG14" s="121">
        <v>8</v>
      </c>
      <c r="AH14" s="120">
        <v>0</v>
      </c>
      <c r="AI14" s="155"/>
      <c r="AJ14" s="108" t="str">
        <f>IF(OR($H$11="CMSD",$H$11="CMDD",$H$11="TITULAR"),"",IF(M14="","",IF(M14="D",0,IF(M14="M",Z14*2.5+AC14*1.5,Z14*2+AC14)*(VLOOKUP(J14,[1]Recapitulatie!A:Y,15,FALSE)*$AH$13)+IF(M14="M",AA14*2.5+AD14*1.5,AA14*2+AD14)*(VLOOKUP(J14,[1]Recapitulatie!A:Y,20,FALSE)*$AH$13))))</f>
        <v/>
      </c>
      <c r="AK14" s="162"/>
      <c r="AL14" s="10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V14" s="57"/>
      <c r="BW14" s="57"/>
      <c r="BX14" s="57"/>
      <c r="BY14" s="57"/>
      <c r="BZ14" s="57"/>
      <c r="CA14" s="57"/>
      <c r="CB14" s="57"/>
      <c r="CC14" s="57"/>
      <c r="CD14" s="6"/>
      <c r="CE14" s="6"/>
      <c r="CF14" s="86"/>
      <c r="CG14" s="6"/>
      <c r="CI14" s="54"/>
      <c r="CJ14" s="54"/>
      <c r="CK14" s="54"/>
      <c r="CL14" s="54"/>
      <c r="CM14" s="54"/>
      <c r="CN14" s="54"/>
      <c r="CO14" s="54"/>
      <c r="CP14" s="54"/>
    </row>
    <row r="15" spans="1:104" x14ac:dyDescent="0.3">
      <c r="A15" s="259"/>
      <c r="B15" s="262"/>
      <c r="C15" s="265"/>
      <c r="D15" s="188" t="s">
        <v>223</v>
      </c>
      <c r="E15" s="247"/>
      <c r="F15" s="247"/>
      <c r="G15" s="247"/>
      <c r="H15" s="247"/>
      <c r="I15" s="250"/>
      <c r="J15" s="148">
        <v>43</v>
      </c>
      <c r="K15" s="149" t="s">
        <v>130</v>
      </c>
      <c r="L15" s="110" t="s">
        <v>98</v>
      </c>
      <c r="M15" s="111" t="s">
        <v>75</v>
      </c>
      <c r="N15" s="111" t="s">
        <v>62</v>
      </c>
      <c r="O15" s="111" t="s">
        <v>102</v>
      </c>
      <c r="P15" s="111">
        <v>0</v>
      </c>
      <c r="Q15" s="112"/>
      <c r="R15" s="112">
        <v>1</v>
      </c>
      <c r="S15" s="113"/>
      <c r="T15" s="112"/>
      <c r="U15" s="112"/>
      <c r="V15" s="113"/>
      <c r="W15" s="114">
        <v>16</v>
      </c>
      <c r="X15" s="115">
        <v>1</v>
      </c>
      <c r="Y15" s="101" t="s">
        <v>107</v>
      </c>
      <c r="Z15" s="237"/>
      <c r="AA15" s="102"/>
      <c r="AB15" s="116">
        <v>1</v>
      </c>
      <c r="AC15" s="242">
        <v>2</v>
      </c>
      <c r="AD15" s="117">
        <v>0</v>
      </c>
      <c r="AE15" s="154" t="s">
        <v>108</v>
      </c>
      <c r="AF15" s="118">
        <v>0</v>
      </c>
      <c r="AG15" s="121"/>
      <c r="AH15" s="120"/>
      <c r="AI15" s="155"/>
      <c r="AJ15" s="108" t="str">
        <f>IF(OR($H$11="CMSD",$H$11="CMDD",$H$11="TITULAR"),"",IF(M15="","",IF(M15="D",0,IF(M15="M",Z15*2.5+AC15*1.5,Z15*2+AC15)*(VLOOKUP(J15,[1]Recapitulatie!A:Y,15,FALSE)*$AH$13)+IF(M15="M",AA15*2.5+AD15*1.5,AA15*2+AD15)*(VLOOKUP(J15,[1]Recapitulatie!A:Y,20,FALSE)*$AH$13))))</f>
        <v/>
      </c>
      <c r="AK15" s="162"/>
      <c r="AL15" s="109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V15" s="57"/>
      <c r="BW15" s="57"/>
      <c r="BX15" s="57"/>
      <c r="BY15" s="57"/>
      <c r="BZ15" s="57"/>
      <c r="CA15" s="57"/>
      <c r="CB15" s="57"/>
      <c r="CC15" s="57"/>
      <c r="CD15" s="6"/>
      <c r="CE15" s="6"/>
      <c r="CF15" s="86"/>
      <c r="CG15" s="6"/>
      <c r="CI15" s="54"/>
      <c r="CJ15" s="54"/>
      <c r="CK15" s="54"/>
      <c r="CL15" s="54"/>
      <c r="CM15" s="54"/>
      <c r="CN15" s="54"/>
      <c r="CO15" s="54"/>
      <c r="CP15" s="54"/>
    </row>
    <row r="16" spans="1:104" x14ac:dyDescent="0.3">
      <c r="A16" s="259"/>
      <c r="B16" s="262"/>
      <c r="C16" s="265"/>
      <c r="D16" s="188"/>
      <c r="E16" s="247"/>
      <c r="F16" s="247"/>
      <c r="G16" s="247"/>
      <c r="H16" s="247"/>
      <c r="I16" s="250"/>
      <c r="J16" s="148"/>
      <c r="K16" s="149" t="s">
        <v>107</v>
      </c>
      <c r="L16" s="110" t="s">
        <v>107</v>
      </c>
      <c r="M16" s="111" t="s">
        <v>107</v>
      </c>
      <c r="N16" s="111" t="s">
        <v>107</v>
      </c>
      <c r="O16" s="111" t="s">
        <v>107</v>
      </c>
      <c r="P16" s="111" t="s">
        <v>107</v>
      </c>
      <c r="Q16" s="112"/>
      <c r="R16" s="112"/>
      <c r="S16" s="113"/>
      <c r="T16" s="112"/>
      <c r="U16" s="112"/>
      <c r="V16" s="113"/>
      <c r="W16" s="114" t="s">
        <v>107</v>
      </c>
      <c r="X16" s="115" t="s">
        <v>106</v>
      </c>
      <c r="Y16" s="101" t="s">
        <v>107</v>
      </c>
      <c r="Z16" s="237"/>
      <c r="AA16" s="102"/>
      <c r="AB16" s="116" t="s">
        <v>107</v>
      </c>
      <c r="AC16" s="242" t="s">
        <v>107</v>
      </c>
      <c r="AD16" s="117" t="s">
        <v>107</v>
      </c>
      <c r="AE16" s="154" t="s">
        <v>109</v>
      </c>
      <c r="AF16" s="118">
        <v>3.0401785714285716</v>
      </c>
      <c r="AG16" s="121"/>
      <c r="AH16" s="120"/>
      <c r="AI16" s="155"/>
      <c r="AJ16" s="108" t="str">
        <f>IF(OR($H$11="CMSD",$H$11="CMDD",$H$11="TITULAR"),"",IF(M16="","",IF(M16="D",0,IF(M16="M",Z16*2.5+AC16*1.5,Z16*2+AC16)*(VLOOKUP(J16,[1]Recapitulatie!A:Y,15,FALSE)*$AH$13)+IF(M16="M",AA16*2.5+AD16*1.5,AA16*2+AD16)*(VLOOKUP(J16,[1]Recapitulatie!A:Y,20,FALSE)*$AH$13))))</f>
        <v/>
      </c>
      <c r="AK16" s="162"/>
      <c r="AL16" s="109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V16" s="57"/>
      <c r="BW16" s="57"/>
      <c r="BX16" s="57"/>
      <c r="BY16" s="57"/>
      <c r="BZ16" s="57"/>
      <c r="CA16" s="57"/>
      <c r="CB16" s="57"/>
      <c r="CC16" s="57"/>
      <c r="CD16" s="6"/>
      <c r="CE16" s="6"/>
      <c r="CF16" s="86"/>
      <c r="CG16" s="6"/>
      <c r="CI16" s="54"/>
      <c r="CJ16" s="54"/>
      <c r="CK16" s="54"/>
      <c r="CL16" s="54"/>
      <c r="CM16" s="54"/>
      <c r="CN16" s="54"/>
      <c r="CO16" s="54"/>
      <c r="CP16" s="54"/>
    </row>
    <row r="17" spans="1:94" x14ac:dyDescent="0.3">
      <c r="A17" s="259"/>
      <c r="B17" s="262"/>
      <c r="C17" s="265"/>
      <c r="D17" s="188"/>
      <c r="E17" s="247"/>
      <c r="F17" s="247"/>
      <c r="G17" s="247"/>
      <c r="H17" s="247"/>
      <c r="I17" s="250"/>
      <c r="J17" s="148"/>
      <c r="K17" s="149" t="s">
        <v>107</v>
      </c>
      <c r="L17" s="110" t="s">
        <v>107</v>
      </c>
      <c r="M17" s="111" t="s">
        <v>107</v>
      </c>
      <c r="N17" s="111" t="s">
        <v>107</v>
      </c>
      <c r="O17" s="111" t="s">
        <v>107</v>
      </c>
      <c r="P17" s="111" t="s">
        <v>107</v>
      </c>
      <c r="Q17" s="112"/>
      <c r="R17" s="112"/>
      <c r="S17" s="113"/>
      <c r="T17" s="112"/>
      <c r="U17" s="112"/>
      <c r="V17" s="113"/>
      <c r="W17" s="114" t="s">
        <v>107</v>
      </c>
      <c r="X17" s="115" t="s">
        <v>106</v>
      </c>
      <c r="Y17" s="101" t="s">
        <v>107</v>
      </c>
      <c r="Z17" s="237"/>
      <c r="AA17" s="102"/>
      <c r="AB17" s="116" t="s">
        <v>107</v>
      </c>
      <c r="AC17" s="242" t="s">
        <v>107</v>
      </c>
      <c r="AD17" s="117" t="s">
        <v>107</v>
      </c>
      <c r="AE17" s="154" t="s">
        <v>110</v>
      </c>
      <c r="AF17" s="118">
        <v>0</v>
      </c>
      <c r="AG17" s="121"/>
      <c r="AH17" s="120"/>
      <c r="AI17" s="155"/>
      <c r="AJ17" s="108" t="str">
        <f>IF(OR($H$11="CMSD",$H$11="CMDD",$H$11="TITULAR"),"",IF(M17="","",IF(M17="D",0,IF(M17="M",Z17*2.5+AC17*1.5,Z17*2+AC17)*(VLOOKUP(J17,[1]Recapitulatie!A:Y,15,FALSE)*$AH$13)+IF(M17="M",AA17*2.5+AD17*1.5,AA17*2+AD17)*(VLOOKUP(J17,[1]Recapitulatie!A:Y,20,FALSE)*$AH$13))))</f>
        <v/>
      </c>
      <c r="AK17" s="162"/>
      <c r="AL17" s="109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V17" s="57"/>
      <c r="BW17" s="57"/>
      <c r="BX17" s="57"/>
      <c r="BY17" s="57"/>
      <c r="BZ17" s="57"/>
      <c r="CA17" s="57"/>
      <c r="CB17" s="57"/>
      <c r="CC17" s="57"/>
      <c r="CD17" s="6"/>
      <c r="CE17" s="6"/>
      <c r="CF17" s="86"/>
      <c r="CG17" s="6"/>
      <c r="CI17" s="54"/>
      <c r="CJ17" s="54"/>
      <c r="CK17" s="54"/>
      <c r="CL17" s="54"/>
      <c r="CM17" s="54"/>
      <c r="CN17" s="54"/>
      <c r="CO17" s="54"/>
      <c r="CP17" s="54"/>
    </row>
    <row r="18" spans="1:94" x14ac:dyDescent="0.3">
      <c r="A18" s="259"/>
      <c r="B18" s="262"/>
      <c r="C18" s="265"/>
      <c r="D18" s="279" t="s">
        <v>131</v>
      </c>
      <c r="E18" s="247"/>
      <c r="F18" s="247"/>
      <c r="G18" s="247"/>
      <c r="H18" s="247"/>
      <c r="I18" s="250"/>
      <c r="J18" s="148"/>
      <c r="K18" s="149" t="s">
        <v>107</v>
      </c>
      <c r="L18" s="110" t="s">
        <v>107</v>
      </c>
      <c r="M18" s="111" t="s">
        <v>107</v>
      </c>
      <c r="N18" s="111" t="s">
        <v>107</v>
      </c>
      <c r="O18" s="111" t="s">
        <v>107</v>
      </c>
      <c r="P18" s="111" t="s">
        <v>107</v>
      </c>
      <c r="Q18" s="112"/>
      <c r="R18" s="112"/>
      <c r="S18" s="113"/>
      <c r="T18" s="112"/>
      <c r="U18" s="112"/>
      <c r="V18" s="113"/>
      <c r="W18" s="114" t="s">
        <v>107</v>
      </c>
      <c r="X18" s="115" t="s">
        <v>106</v>
      </c>
      <c r="Y18" s="101" t="s">
        <v>107</v>
      </c>
      <c r="Z18" s="237"/>
      <c r="AA18" s="102"/>
      <c r="AB18" s="116" t="s">
        <v>107</v>
      </c>
      <c r="AC18" s="242" t="s">
        <v>107</v>
      </c>
      <c r="AD18" s="117" t="s">
        <v>107</v>
      </c>
      <c r="AE18" s="156"/>
      <c r="AF18" s="118"/>
      <c r="AG18" s="121"/>
      <c r="AH18" s="120"/>
      <c r="AI18" s="155"/>
      <c r="AJ18" s="108" t="str">
        <f>IF(OR($H$11="CMSD",$H$11="CMDD",$H$11="TITULAR"),"",IF(M18="","",IF(M18="D",0,IF(M18="M",Z18*2.5+AC18*1.5,Z18*2+AC18)*(VLOOKUP(J18,[1]Recapitulatie!A:Y,15,FALSE)*$AH$13)+IF(M18="M",AA18*2.5+AD18*1.5,AA18*2+AD18)*(VLOOKUP(J18,[1]Recapitulatie!A:Y,20,FALSE)*$AH$13))))</f>
        <v/>
      </c>
      <c r="AK18" s="162"/>
      <c r="AL18" s="109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V18" s="57"/>
      <c r="BW18" s="57"/>
      <c r="BX18" s="57"/>
      <c r="BY18" s="57"/>
      <c r="BZ18" s="57"/>
      <c r="CA18" s="57"/>
      <c r="CB18" s="57"/>
      <c r="CC18" s="57"/>
      <c r="CD18" s="6"/>
      <c r="CE18" s="6"/>
      <c r="CF18" s="86"/>
      <c r="CG18" s="6"/>
      <c r="CI18" s="54"/>
      <c r="CJ18" s="54"/>
      <c r="CK18" s="54"/>
      <c r="CL18" s="54"/>
      <c r="CM18" s="54"/>
      <c r="CN18" s="54"/>
      <c r="CO18" s="54"/>
      <c r="CP18" s="54"/>
    </row>
    <row r="19" spans="1:94" ht="15" thickBot="1" x14ac:dyDescent="0.35">
      <c r="A19" s="259"/>
      <c r="B19" s="262"/>
      <c r="C19" s="265"/>
      <c r="D19" s="280"/>
      <c r="E19" s="247"/>
      <c r="F19" s="247"/>
      <c r="G19" s="247"/>
      <c r="H19" s="247"/>
      <c r="I19" s="250"/>
      <c r="J19" s="148"/>
      <c r="K19" s="149" t="s">
        <v>107</v>
      </c>
      <c r="L19" s="123" t="s">
        <v>107</v>
      </c>
      <c r="M19" s="124" t="s">
        <v>107</v>
      </c>
      <c r="N19" s="124" t="s">
        <v>107</v>
      </c>
      <c r="O19" s="124" t="s">
        <v>107</v>
      </c>
      <c r="P19" s="124" t="s">
        <v>107</v>
      </c>
      <c r="Q19" s="125"/>
      <c r="R19" s="125"/>
      <c r="S19" s="126"/>
      <c r="T19" s="125"/>
      <c r="U19" s="125"/>
      <c r="V19" s="126"/>
      <c r="W19" s="127" t="s">
        <v>107</v>
      </c>
      <c r="X19" s="128" t="s">
        <v>106</v>
      </c>
      <c r="Y19" s="101" t="s">
        <v>107</v>
      </c>
      <c r="Z19" s="237"/>
      <c r="AA19" s="102"/>
      <c r="AB19" s="129" t="s">
        <v>107</v>
      </c>
      <c r="AC19" s="243" t="s">
        <v>107</v>
      </c>
      <c r="AD19" s="130" t="s">
        <v>107</v>
      </c>
      <c r="AE19" s="157"/>
      <c r="AF19" s="131"/>
      <c r="AG19" s="121"/>
      <c r="AH19" s="120"/>
      <c r="AI19" s="158"/>
      <c r="AJ19" s="108" t="str">
        <f>IF(OR($H$11="CMSD",$H$11="CMDD",$H$11="TITULAR"),"",IF(M19="","",IF(M19="D",0,IF(M19="M",Z19*2.5+AC19*1.5,Z19*2+AC19)*(VLOOKUP(J19,[1]Recapitulatie!A:Y,15,FALSE)*$AH$13)+IF(M19="M",AA19*2.5+AD19*1.5,AA19*2+AD19)*(VLOOKUP(J19,[1]Recapitulatie!A:Y,20,FALSE)*$AH$13))))</f>
        <v/>
      </c>
      <c r="AK19" s="163"/>
      <c r="AL19" s="109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V19" s="57"/>
      <c r="BW19" s="57"/>
      <c r="BX19" s="57"/>
      <c r="BY19" s="57"/>
      <c r="BZ19" s="57"/>
      <c r="CA19" s="57"/>
      <c r="CB19" s="57"/>
      <c r="CC19" s="57"/>
      <c r="CD19" s="6"/>
      <c r="CE19" s="6"/>
      <c r="CF19" s="86"/>
      <c r="CG19" s="6"/>
      <c r="CI19" s="54"/>
      <c r="CJ19" s="54"/>
      <c r="CK19" s="54"/>
      <c r="CL19" s="54"/>
      <c r="CM19" s="54"/>
      <c r="CN19" s="54"/>
      <c r="CO19" s="54"/>
      <c r="CP19" s="54"/>
    </row>
    <row r="20" spans="1:94" ht="13.5" customHeight="1" thickBot="1" x14ac:dyDescent="0.35">
      <c r="A20" s="260"/>
      <c r="B20" s="263"/>
      <c r="C20" s="266"/>
      <c r="D20" s="281"/>
      <c r="E20" s="248"/>
      <c r="F20" s="248"/>
      <c r="G20" s="248"/>
      <c r="H20" s="248"/>
      <c r="I20" s="251"/>
      <c r="J20" s="150"/>
      <c r="K20" s="133" t="s">
        <v>107</v>
      </c>
      <c r="L20" s="282" t="s">
        <v>76</v>
      </c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4"/>
      <c r="X20" s="134">
        <v>8</v>
      </c>
      <c r="Y20" s="135">
        <v>3</v>
      </c>
      <c r="Z20" s="238"/>
      <c r="AA20" s="136"/>
      <c r="AB20" s="137">
        <f>IF(D11="","",SUM(AB11:AB19))</f>
        <v>4</v>
      </c>
      <c r="AC20" s="244"/>
      <c r="AD20" s="138"/>
      <c r="AE20" s="159"/>
      <c r="AF20" s="139">
        <f>IF(D11="","",'[1]C13 C'!$S$16)</f>
        <v>3.0401785714285716</v>
      </c>
      <c r="AG20" s="140">
        <v>11.040178571428571</v>
      </c>
      <c r="AH20" s="141">
        <v>8709</v>
      </c>
      <c r="AI20" s="85" t="e">
        <f>#REF!+AH20</f>
        <v>#REF!</v>
      </c>
      <c r="AJ20" s="84">
        <f>SUM(AJ11:AJ19)/12*VIRAM</f>
        <v>0</v>
      </c>
      <c r="AK20" s="85">
        <f>IF(OR(H11="",H11="PO",H11="DF",H11="DFP",H11="DFT"),0,IF(H11="CMSD",AG20*POD_P*VIRAM*4,IF(AND(H11="TITULAR",B11="PROFESOR"),(AF11+AF12)*POD_P*4*VIRAM,IF(AND(H11="TITULAR",B11="CONFERENTIAR"),(AF11+AF12)*POD_C*4*VIRAM,IF(AND(H11="TITULAR",B11="SEF LUCRARI"),(AF11+AF12)*POD_SL*4*VIRAM,(AF11+AF12)*POD_AS*4*VIRAM)))))</f>
        <v>0</v>
      </c>
      <c r="AL20" s="142">
        <f>IF(AND($A11&lt;&gt;"",H11="DFP"),1,0)</f>
        <v>0</v>
      </c>
      <c r="AM20" s="8">
        <f>IF(AND($A11&lt;&gt;"",$B11="PROFESOR",$C11="POST VALID",$H11="TITULAR"),1,0)</f>
        <v>0</v>
      </c>
      <c r="AN20" s="8">
        <f>IF(AND($A11&lt;&gt;"",$B11="CONFERENTIAR",$C11="POST VALID",$H11="TITULAR"),1,0)</f>
        <v>1</v>
      </c>
      <c r="AO20" s="8">
        <f>IF(AND($A11&lt;&gt;"",$B11="SEF LUCRARI",$C11="POST VALID",$H11="TITULAR"),1,0)</f>
        <v>0</v>
      </c>
      <c r="AP20" s="8">
        <f>IF(AND($A11&lt;&gt;"",$B11="ASISTENT",$C11="POST VALID",$H11="TITULAR"),1,0)</f>
        <v>0</v>
      </c>
      <c r="AQ20" s="8">
        <f>IF(AND($A11&lt;&gt;"",$B11="ASISTENT CERCETARE",$C11="POST VALID"),1,0)</f>
        <v>0</v>
      </c>
      <c r="AR20" s="8">
        <f>IF(AND($A11&lt;&gt;"",H11="DF"),1,0)</f>
        <v>0</v>
      </c>
      <c r="AS20" s="8">
        <f>IF(AND($A11&lt;&gt;"",$B11="PROFESOR",$C11="POST FARA FINANTARE",$H11="TITULAR"),1,0)</f>
        <v>0</v>
      </c>
      <c r="AT20" s="8">
        <f>IF(AND($A11&lt;&gt;"",$B11="CONFERENTIAR",$C11="POST FARA FINANTARE",$H11="TITULAR"),1,0)</f>
        <v>0</v>
      </c>
      <c r="AU20" s="8">
        <f>IF(AND($A11&lt;&gt;"",$B11="SEF LUCRARI",$C11="POST FARA FINANTARE",$H11="TITULAR"),1,0)</f>
        <v>0</v>
      </c>
      <c r="AV20" s="8">
        <f>IF(AND($A11&lt;&gt;"",$B11="ASISTENT",$C11="POST FARA FINANTARE",$H11="TITULAR"),1,0)</f>
        <v>0</v>
      </c>
      <c r="AW20" s="8">
        <f>IF(AND($A11&lt;&gt;"",$B11="ASISTENT CERCETARE",$C11="POST FARA FINANTARE"),1,0)</f>
        <v>0</v>
      </c>
      <c r="AX20" s="8">
        <f>IF(AND($A11&lt;&gt;"",$B11="PROFESOR",$D11="VACANT",$C11="POST VALID"),1,0)</f>
        <v>0</v>
      </c>
      <c r="AY20" s="8">
        <f>IF(AND($A11&lt;&gt;"",$B11="CONFERENTIAR",$D11="VACANT",$C11="POST VALID"),1,0)</f>
        <v>0</v>
      </c>
      <c r="AZ20" s="8">
        <f>IF(AND($A11&lt;&gt;"",$B11="SEF LUCRARI",$D11="VACANT",$C11="POST VALID"),1,0)</f>
        <v>0</v>
      </c>
      <c r="BA20" s="8">
        <f>IF(AND($A11&lt;&gt;"",$B11="ASISTENT",$C11="POST VALID",$D11="VACANT"),1,0)</f>
        <v>0</v>
      </c>
      <c r="BB20" s="8"/>
      <c r="BC20" s="8">
        <f>IF(AND($A11&lt;&gt;"",$B11="PROFESOR",$D11="VACANT",$C11="POST FARA FINANTARE"),1,0)</f>
        <v>0</v>
      </c>
      <c r="BD20" s="8">
        <f>IF(AND($A11&lt;&gt;"",$B11="CONFERENTIAR",$D11="VACANT",$C11="POST FARA FINANTARE"),1,0)</f>
        <v>0</v>
      </c>
      <c r="BE20" s="8">
        <f>IF(AND($A11&lt;&gt;"",$B11="SEF LUCRARI",$D11="VACANT",$C11="POST FARA FINANTARE"),1,0)</f>
        <v>0</v>
      </c>
      <c r="BF20" s="8">
        <f>IF(AND($A11&lt;&gt;"",$B11="ASISTENT",$D11="VACANT",$C11="POST FARA FINANTARE"),1,0)</f>
        <v>0</v>
      </c>
      <c r="BG20" s="8"/>
      <c r="BH20" s="8">
        <f>IF(AND($B11="PROFESOR",$H11="CMSD",$C11="POST VALID"),1,0)</f>
        <v>0</v>
      </c>
      <c r="BI20" s="8">
        <f>IF(AND($B11="PROFESOR",$H11="CMSD",$C11="POST FARA FINANTARE"),1,0)</f>
        <v>0</v>
      </c>
      <c r="BJ20" s="142">
        <f>IF(AND($A11&lt;&gt;"",H11="DFT"),1,0)</f>
        <v>0</v>
      </c>
      <c r="BK20" s="8">
        <f>IF(OR($H11="CMSD",$H11="ASOCIAT",$H11="DF",$H11="CMSD"),0,(IF(OR($F11="DR.ING.",$F11="DR.",$F11="DR. ING.",$F11="DR"),1,0)))</f>
        <v>1</v>
      </c>
      <c r="BL20" s="8" t="str">
        <f>IF(OR($B11="",$D11="",$D11="VACANT",$H11="CMSD",$H11="DF",$H11="DFP",$H11="DFT",),"",(IF($I11="","",(IF($BN20&gt;$BL$4,1,0)))))</f>
        <v/>
      </c>
      <c r="BM20" s="8">
        <f>IF(OR($B11="",$D11="",$D11="VACANT",$H11="DF",$H11="DFP",$H11="DFT"),"",(IF($H11="CMSD",0,(IF(BN20&lt;=$BM$4,1,0)))))</f>
        <v>1</v>
      </c>
      <c r="BN20" s="143">
        <f>IF(I11="",0,DATEVALUE(I11))</f>
        <v>0</v>
      </c>
      <c r="BO20" s="8">
        <f>IF(AND($BN20&gt;$BO$4,$BN20&lt;$BL$4),1,0)</f>
        <v>0</v>
      </c>
      <c r="BP20" s="8">
        <f>IF(AND($BN20&gt;$BP$4,$BN20&lt;$BO$4),1,0)</f>
        <v>0</v>
      </c>
      <c r="BQ20" s="8">
        <f>IF(AND($BN20&gt;$BQ$4,$BN20&lt;$BP$4),1,0)</f>
        <v>0</v>
      </c>
      <c r="BR20" s="8">
        <f>IF(AND($BN20&gt;$BR$4,$BN20&lt;$BQ$4),1,0)</f>
        <v>0</v>
      </c>
      <c r="BS20" s="8">
        <f>IF(AND($BN20&gt;$BS$4,$BN20&lt;$BR$4),1,0)</f>
        <v>0</v>
      </c>
      <c r="BT20" s="8">
        <f>IF(AND($BN20&gt;$BT$4,$BN20&lt;$BS$4),1,0)</f>
        <v>0</v>
      </c>
      <c r="BV20" s="144">
        <f>IF(AND($B11="PROFESOR",$D11&lt;&gt;"",$H11="TITULAR"),$X20,0)</f>
        <v>0</v>
      </c>
      <c r="BW20" s="144">
        <f>IF(AND($B11="PROFESOR",$D11="VACANT"),$X20,0)</f>
        <v>0</v>
      </c>
      <c r="BX20" s="144">
        <f>IF(AND($B11="CONFERENTIAR",$D11&lt;&gt;"",$H11="TITULAR"),$X20,0)</f>
        <v>8</v>
      </c>
      <c r="BY20" s="144">
        <f>IF(AND($B11="CONFERENTIAR",$D11="VACANT"),$X20,0)</f>
        <v>0</v>
      </c>
      <c r="BZ20" s="144">
        <f>IF(AND($B11="SEF LUCRARI",$D11&lt;&gt;"",$H11="TITULAR"),$X20,0)</f>
        <v>0</v>
      </c>
      <c r="CA20" s="144">
        <f>IF(AND($B11="SEF LUCRARI",$D11="VACANT"),$X20,0)</f>
        <v>0</v>
      </c>
      <c r="CB20" s="144">
        <f>IF(AND($B11="ASISTENT",$D11&lt;&gt;"",(OR($H11="TITULAR",$H11="SUPLINITOR",$H11="DF"))),$X20,0)</f>
        <v>0</v>
      </c>
      <c r="CC20" s="144">
        <f>IF(AND($B11="ASISTENT",OR($D11="VACANT")),$X20,0)</f>
        <v>0</v>
      </c>
      <c r="CD20" s="144">
        <f>IF(AND($B11="ASISTENT CERCETARE",$D11&lt;&gt;"",$H11="TITULAR"),$X20,IF(AND($B11="ASISTENT CERCETARE",$H11="DF"),$X20,0))</f>
        <v>0</v>
      </c>
      <c r="CE20" s="144">
        <f>IF(AND($B11="ASISTENT CERCETARE",OR($D11="VACANT")),$X20,0)</f>
        <v>0</v>
      </c>
      <c r="CF20" s="86">
        <f>IF(AND(A11&lt;&gt;"",B11="ASISTENT",H11="DF"),1,0)</f>
        <v>0</v>
      </c>
      <c r="CG20" s="145">
        <f>IF(AND($B11="PROFESOR",$D11&lt;&gt;"",$H11="CMSD"),$X20,0)</f>
        <v>0</v>
      </c>
      <c r="CI20" s="54">
        <f>IF(AND(B11="PROFESOR",H11="CMDD"),1,0)</f>
        <v>0</v>
      </c>
      <c r="CJ20" s="54">
        <f>IF(AND(B11="CONFERENTIAR",H11="CMDD"),1,0)</f>
        <v>0</v>
      </c>
      <c r="CK20" s="54">
        <f>IF(AND(B11="SEF LUCRARI",H11="CMDD"),1,0)</f>
        <v>0</v>
      </c>
      <c r="CL20" s="54">
        <f>IF(AND(B11="ASISTENT",H11="CMDD"),1,0)</f>
        <v>0</v>
      </c>
      <c r="CM20" s="132">
        <f>IF(CI20=0,0,X20)</f>
        <v>0</v>
      </c>
      <c r="CN20" s="132">
        <f>IF(CJ20=0,0,X20)</f>
        <v>0</v>
      </c>
      <c r="CO20" s="132">
        <f>IF(CK20=0,0,X20)</f>
        <v>0</v>
      </c>
      <c r="CP20" s="132">
        <f>IF(CL20=0,0,X20)</f>
        <v>0</v>
      </c>
    </row>
    <row r="21" spans="1:94" ht="12.75" customHeight="1" x14ac:dyDescent="0.3">
      <c r="A21" s="258">
        <v>15</v>
      </c>
      <c r="B21" s="261" t="str">
        <f>CO</f>
        <v>CONFERENTIAR</v>
      </c>
      <c r="C21" s="264" t="s">
        <v>97</v>
      </c>
      <c r="D21" s="187" t="s">
        <v>295</v>
      </c>
      <c r="E21" s="246" t="str">
        <f>CO</f>
        <v>CONFERENTIAR</v>
      </c>
      <c r="F21" s="246" t="str">
        <f>DRI</f>
        <v>DR.ING.</v>
      </c>
      <c r="G21" s="246"/>
      <c r="H21" s="276" t="str">
        <f>T</f>
        <v>TITULAR</v>
      </c>
      <c r="I21" s="249" t="str">
        <f>_xlfn.IFNA(IF(OR(D21="",D21="VACANT",H21="DF",H21="DFP",H21="DFT"),"",VLOOKUP(D21,[1]Anexa!D:I,2,FALSE)),"")</f>
        <v/>
      </c>
      <c r="J21" s="148">
        <v>27</v>
      </c>
      <c r="K21" s="147" t="s">
        <v>143</v>
      </c>
      <c r="L21" s="95" t="s">
        <v>98</v>
      </c>
      <c r="M21" s="96" t="s">
        <v>75</v>
      </c>
      <c r="N21" s="96" t="s">
        <v>104</v>
      </c>
      <c r="O21" s="96" t="s">
        <v>112</v>
      </c>
      <c r="P21" s="96">
        <v>0</v>
      </c>
      <c r="Q21" s="97"/>
      <c r="R21" s="97"/>
      <c r="S21" s="98"/>
      <c r="T21" s="97"/>
      <c r="U21" s="97"/>
      <c r="V21" s="98"/>
      <c r="W21" s="99">
        <v>85</v>
      </c>
      <c r="X21" s="100">
        <v>3</v>
      </c>
      <c r="Y21" s="101">
        <v>1.5</v>
      </c>
      <c r="Z21" s="237">
        <v>3</v>
      </c>
      <c r="AA21" s="102"/>
      <c r="AB21" s="103">
        <v>0</v>
      </c>
      <c r="AC21" s="241">
        <v>0</v>
      </c>
      <c r="AD21" s="104">
        <v>0</v>
      </c>
      <c r="AE21" s="160" t="s">
        <v>100</v>
      </c>
      <c r="AF21" s="164">
        <v>0</v>
      </c>
      <c r="AG21" s="106">
        <v>3</v>
      </c>
      <c r="AH21" s="107">
        <v>8709</v>
      </c>
      <c r="AI21" s="153"/>
      <c r="AJ21" s="108" t="str">
        <f>IF(OR($H$21="CMSD",$H$21="CMDD",$H$21="TITULAR"),"",IF(M21="","",IF(M21="D",0,IF(M21="M",Z21*2.5+AC21*1.5,Z21*2+AC21)*(VLOOKUP(J21,[1]Recapitulatie!A:Y,15,FALSE)*$AH$23)+IF(M21="M",AA21*2.5+AD21*1.5,AA21*2+AD21)*(VLOOKUP(J21,[1]Recapitulatie!A:Y,20,FALSE)*$AH$23))))</f>
        <v/>
      </c>
      <c r="AK21" s="161"/>
      <c r="AL21" s="109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V21" s="57"/>
      <c r="BW21" s="57"/>
      <c r="BX21" s="57"/>
      <c r="BY21" s="57"/>
      <c r="BZ21" s="57"/>
      <c r="CA21" s="57"/>
      <c r="CB21" s="57"/>
      <c r="CC21" s="57"/>
      <c r="CD21" s="6"/>
      <c r="CE21" s="6"/>
      <c r="CF21" s="86"/>
      <c r="CG21" s="6"/>
      <c r="CI21" s="54"/>
      <c r="CJ21" s="54"/>
      <c r="CK21" s="54"/>
      <c r="CL21" s="54"/>
      <c r="CM21" s="54"/>
      <c r="CN21" s="54"/>
      <c r="CO21" s="54"/>
      <c r="CP21" s="54"/>
    </row>
    <row r="22" spans="1:94" x14ac:dyDescent="0.3">
      <c r="A22" s="259"/>
      <c r="B22" s="262"/>
      <c r="C22" s="265"/>
      <c r="D22" s="188" t="s">
        <v>247</v>
      </c>
      <c r="E22" s="247"/>
      <c r="F22" s="247"/>
      <c r="G22" s="247"/>
      <c r="H22" s="277"/>
      <c r="I22" s="250"/>
      <c r="J22" s="148">
        <v>42</v>
      </c>
      <c r="K22" s="149" t="s">
        <v>198</v>
      </c>
      <c r="L22" s="110" t="s">
        <v>98</v>
      </c>
      <c r="M22" s="111" t="s">
        <v>75</v>
      </c>
      <c r="N22" s="111" t="s">
        <v>62</v>
      </c>
      <c r="O22" s="111" t="s">
        <v>102</v>
      </c>
      <c r="P22" s="111">
        <v>0</v>
      </c>
      <c r="Q22" s="112"/>
      <c r="R22" s="112">
        <v>1</v>
      </c>
      <c r="S22" s="113"/>
      <c r="T22" s="112"/>
      <c r="U22" s="112"/>
      <c r="V22" s="113"/>
      <c r="W22" s="114">
        <v>62</v>
      </c>
      <c r="X22" s="115">
        <v>2</v>
      </c>
      <c r="Y22" s="101">
        <v>1</v>
      </c>
      <c r="Z22" s="237">
        <v>2</v>
      </c>
      <c r="AA22" s="102"/>
      <c r="AB22" s="116">
        <v>1</v>
      </c>
      <c r="AC22" s="242">
        <v>2</v>
      </c>
      <c r="AD22" s="117">
        <v>0</v>
      </c>
      <c r="AE22" s="154" t="s">
        <v>103</v>
      </c>
      <c r="AF22" s="118">
        <v>0</v>
      </c>
      <c r="AG22" s="119">
        <v>16</v>
      </c>
      <c r="AH22" s="120">
        <v>0</v>
      </c>
      <c r="AI22" s="155"/>
      <c r="AJ22" s="108" t="str">
        <f>IF(OR($H$21="CMSD",$H$21="CMDD",$H$21="TITULAR"),"",IF(M22="","",IF(M22="D",0,IF(M22="M",Z22*2.5+AC22*1.5,Z22*2+AC22)*(VLOOKUP(J22,[1]Recapitulatie!A:Y,15,FALSE)*$AH$23)+IF(M22="M",AA22*2.5+AD22*1.5,AA22*2+AD22)*(VLOOKUP(J22,[1]Recapitulatie!A:Y,20,FALSE)*$AH$23))))</f>
        <v/>
      </c>
      <c r="AK22" s="162"/>
      <c r="AL22" s="109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V22" s="57"/>
      <c r="BW22" s="57"/>
      <c r="BX22" s="57"/>
      <c r="BY22" s="57"/>
      <c r="BZ22" s="57"/>
      <c r="CA22" s="57"/>
      <c r="CB22" s="57"/>
      <c r="CC22" s="57"/>
      <c r="CD22" s="6"/>
      <c r="CE22" s="6"/>
      <c r="CF22" s="86"/>
      <c r="CG22" s="6"/>
      <c r="CI22" s="54"/>
      <c r="CJ22" s="54"/>
      <c r="CK22" s="54"/>
      <c r="CL22" s="54"/>
      <c r="CM22" s="54"/>
      <c r="CN22" s="54"/>
      <c r="CO22" s="54"/>
      <c r="CP22" s="54"/>
    </row>
    <row r="23" spans="1:94" x14ac:dyDescent="0.3">
      <c r="A23" s="259"/>
      <c r="B23" s="262"/>
      <c r="C23" s="265"/>
      <c r="D23" s="188" t="s">
        <v>247</v>
      </c>
      <c r="E23" s="247"/>
      <c r="F23" s="247"/>
      <c r="G23" s="247"/>
      <c r="H23" s="277"/>
      <c r="I23" s="250"/>
      <c r="J23" s="148">
        <v>86</v>
      </c>
      <c r="K23" s="149" t="s">
        <v>201</v>
      </c>
      <c r="L23" s="110" t="s">
        <v>98</v>
      </c>
      <c r="M23" s="111" t="s">
        <v>75</v>
      </c>
      <c r="N23" s="111" t="s">
        <v>62</v>
      </c>
      <c r="O23" s="111" t="s">
        <v>99</v>
      </c>
      <c r="P23" s="111">
        <v>0</v>
      </c>
      <c r="Q23" s="112"/>
      <c r="R23" s="112"/>
      <c r="S23" s="113"/>
      <c r="T23" s="112"/>
      <c r="U23" s="112"/>
      <c r="V23" s="113"/>
      <c r="W23" s="114">
        <v>83</v>
      </c>
      <c r="X23" s="115">
        <v>2</v>
      </c>
      <c r="Y23" s="101">
        <v>1</v>
      </c>
      <c r="Z23" s="237">
        <v>2</v>
      </c>
      <c r="AA23" s="102"/>
      <c r="AB23" s="116">
        <v>0</v>
      </c>
      <c r="AC23" s="242">
        <v>0</v>
      </c>
      <c r="AD23" s="117">
        <v>0</v>
      </c>
      <c r="AE23" s="154" t="s">
        <v>109</v>
      </c>
      <c r="AF23" s="118">
        <v>8.2232142857142865</v>
      </c>
      <c r="AG23" s="119"/>
      <c r="AH23" s="120">
        <v>87.136363636363626</v>
      </c>
      <c r="AI23" s="155"/>
      <c r="AJ23" s="108" t="str">
        <f>IF(OR($H$21="CMSD",$H$21="CMDD",$H$21="TITULAR"),"",IF(M23="","",IF(M23="D",0,IF(M23="M",Z23*2.5+AC23*1.5,Z23*2+AC23)*(VLOOKUP(J23,[1]Recapitulatie!A:Y,15,FALSE)*$AH$23)+IF(M23="M",AA23*2.5+AD23*1.5,AA23*2+AD23)*(VLOOKUP(J23,[1]Recapitulatie!A:Y,20,FALSE)*$AH$23))))</f>
        <v/>
      </c>
      <c r="AK23" s="162"/>
      <c r="AL23" s="109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V23" s="57"/>
      <c r="BW23" s="57"/>
      <c r="BX23" s="57"/>
      <c r="BY23" s="57"/>
      <c r="BZ23" s="57"/>
      <c r="CA23" s="57"/>
      <c r="CB23" s="57"/>
      <c r="CC23" s="57"/>
      <c r="CD23" s="6"/>
      <c r="CE23" s="6"/>
      <c r="CF23" s="86"/>
      <c r="CG23" s="6"/>
      <c r="CI23" s="54"/>
      <c r="CJ23" s="54"/>
      <c r="CK23" s="54"/>
      <c r="CL23" s="54"/>
      <c r="CM23" s="54"/>
      <c r="CN23" s="54"/>
      <c r="CO23" s="54"/>
      <c r="CP23" s="54"/>
    </row>
    <row r="24" spans="1:94" x14ac:dyDescent="0.3">
      <c r="A24" s="259"/>
      <c r="B24" s="262"/>
      <c r="C24" s="265"/>
      <c r="D24" s="188"/>
      <c r="E24" s="247"/>
      <c r="F24" s="247"/>
      <c r="G24" s="247"/>
      <c r="H24" s="277"/>
      <c r="I24" s="250"/>
      <c r="J24" s="148"/>
      <c r="K24" s="149" t="s">
        <v>107</v>
      </c>
      <c r="L24" s="110" t="s">
        <v>107</v>
      </c>
      <c r="M24" s="111" t="s">
        <v>107</v>
      </c>
      <c r="N24" s="111" t="s">
        <v>107</v>
      </c>
      <c r="O24" s="111" t="s">
        <v>107</v>
      </c>
      <c r="P24" s="111" t="s">
        <v>107</v>
      </c>
      <c r="Q24" s="112"/>
      <c r="R24" s="112"/>
      <c r="S24" s="113"/>
      <c r="T24" s="112"/>
      <c r="U24" s="112"/>
      <c r="V24" s="113"/>
      <c r="W24" s="114" t="s">
        <v>107</v>
      </c>
      <c r="X24" s="115" t="s">
        <v>106</v>
      </c>
      <c r="Y24" s="101" t="s">
        <v>107</v>
      </c>
      <c r="Z24" s="237"/>
      <c r="AA24" s="102"/>
      <c r="AB24" s="116" t="s">
        <v>107</v>
      </c>
      <c r="AC24" s="242" t="s">
        <v>107</v>
      </c>
      <c r="AD24" s="117" t="s">
        <v>107</v>
      </c>
      <c r="AE24" s="154" t="s">
        <v>105</v>
      </c>
      <c r="AF24" s="118">
        <v>0</v>
      </c>
      <c r="AG24" s="121">
        <v>8</v>
      </c>
      <c r="AH24" s="120">
        <v>0</v>
      </c>
      <c r="AI24" s="155"/>
      <c r="AJ24" s="108" t="str">
        <f>IF(OR($H$21="CMSD",$H$21="CMDD",$H$21="TITULAR"),"",IF(M24="","",IF(M24="D",0,IF(M24="M",Z24*2.5+AC24*1.5,Z24*2+AC24)*(VLOOKUP(J24,[1]Recapitulatie!A:Y,15,FALSE)*$AH$23)+IF(M24="M",AA24*2.5+AD24*1.5,AA24*2+AD24)*(VLOOKUP(J24,[1]Recapitulatie!A:Y,20,FALSE)*$AH$23))))</f>
        <v/>
      </c>
      <c r="AK24" s="162"/>
      <c r="AL24" s="10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V24" s="57"/>
      <c r="BW24" s="57"/>
      <c r="BX24" s="57"/>
      <c r="BY24" s="57"/>
      <c r="BZ24" s="57"/>
      <c r="CA24" s="57"/>
      <c r="CB24" s="57"/>
      <c r="CC24" s="57"/>
      <c r="CD24" s="6"/>
      <c r="CE24" s="6"/>
      <c r="CF24" s="86"/>
      <c r="CG24" s="6"/>
      <c r="CI24" s="54"/>
      <c r="CJ24" s="54"/>
      <c r="CK24" s="54"/>
      <c r="CL24" s="54"/>
      <c r="CM24" s="54"/>
      <c r="CN24" s="54"/>
      <c r="CO24" s="54"/>
      <c r="CP24" s="54"/>
    </row>
    <row r="25" spans="1:94" x14ac:dyDescent="0.3">
      <c r="A25" s="259"/>
      <c r="B25" s="262"/>
      <c r="C25" s="265"/>
      <c r="D25" s="188"/>
      <c r="E25" s="247"/>
      <c r="F25" s="247"/>
      <c r="G25" s="247"/>
      <c r="H25" s="277"/>
      <c r="I25" s="250"/>
      <c r="J25" s="148"/>
      <c r="K25" s="149" t="s">
        <v>107</v>
      </c>
      <c r="L25" s="110" t="s">
        <v>107</v>
      </c>
      <c r="M25" s="111" t="s">
        <v>107</v>
      </c>
      <c r="N25" s="111" t="s">
        <v>107</v>
      </c>
      <c r="O25" s="111" t="s">
        <v>107</v>
      </c>
      <c r="P25" s="111" t="s">
        <v>107</v>
      </c>
      <c r="Q25" s="112"/>
      <c r="R25" s="112"/>
      <c r="S25" s="113"/>
      <c r="T25" s="112"/>
      <c r="U25" s="112"/>
      <c r="V25" s="113"/>
      <c r="W25" s="114" t="s">
        <v>107</v>
      </c>
      <c r="X25" s="115" t="s">
        <v>106</v>
      </c>
      <c r="Y25" s="101" t="s">
        <v>107</v>
      </c>
      <c r="Z25" s="237"/>
      <c r="AA25" s="102"/>
      <c r="AB25" s="116" t="s">
        <v>107</v>
      </c>
      <c r="AC25" s="242" t="s">
        <v>107</v>
      </c>
      <c r="AD25" s="117" t="s">
        <v>107</v>
      </c>
      <c r="AE25" s="154" t="s">
        <v>108</v>
      </c>
      <c r="AF25" s="118">
        <v>0</v>
      </c>
      <c r="AG25" s="121"/>
      <c r="AH25" s="120"/>
      <c r="AI25" s="155"/>
      <c r="AJ25" s="108" t="str">
        <f>IF(OR($H$21="CMSD",$H$21="CMDD",$H$21="TITULAR"),"",IF(M25="","",IF(M25="D",0,IF(M25="M",Z25*2.5+AC25*1.5,Z25*2+AC25)*(VLOOKUP(J25,[1]Recapitulatie!A:Y,15,FALSE)*$AH$23)+IF(M25="M",AA25*2.5+AD25*1.5,AA25*2+AD25)*(VLOOKUP(J25,[1]Recapitulatie!A:Y,20,FALSE)*$AH$23))))</f>
        <v/>
      </c>
      <c r="AK25" s="162"/>
      <c r="AL25" s="109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V25" s="57"/>
      <c r="BW25" s="57"/>
      <c r="BX25" s="57"/>
      <c r="BY25" s="57"/>
      <c r="BZ25" s="57"/>
      <c r="CA25" s="57"/>
      <c r="CB25" s="57"/>
      <c r="CC25" s="57"/>
      <c r="CD25" s="6"/>
      <c r="CE25" s="6"/>
      <c r="CF25" s="86"/>
      <c r="CG25" s="6"/>
      <c r="CI25" s="54"/>
      <c r="CJ25" s="54"/>
      <c r="CK25" s="54"/>
      <c r="CL25" s="54"/>
      <c r="CM25" s="54"/>
      <c r="CN25" s="54"/>
      <c r="CO25" s="54"/>
      <c r="CP25" s="54"/>
    </row>
    <row r="26" spans="1:94" x14ac:dyDescent="0.3">
      <c r="A26" s="259"/>
      <c r="B26" s="262"/>
      <c r="C26" s="265"/>
      <c r="D26" s="188"/>
      <c r="E26" s="247"/>
      <c r="F26" s="247"/>
      <c r="G26" s="247"/>
      <c r="H26" s="277"/>
      <c r="I26" s="250"/>
      <c r="J26" s="148"/>
      <c r="K26" s="149" t="s">
        <v>107</v>
      </c>
      <c r="L26" s="110" t="s">
        <v>107</v>
      </c>
      <c r="M26" s="111" t="s">
        <v>107</v>
      </c>
      <c r="N26" s="111" t="s">
        <v>107</v>
      </c>
      <c r="O26" s="111" t="s">
        <v>107</v>
      </c>
      <c r="P26" s="111" t="s">
        <v>107</v>
      </c>
      <c r="Q26" s="112"/>
      <c r="R26" s="112"/>
      <c r="S26" s="113"/>
      <c r="T26" s="112"/>
      <c r="U26" s="112"/>
      <c r="V26" s="113"/>
      <c r="W26" s="114" t="s">
        <v>107</v>
      </c>
      <c r="X26" s="115" t="s">
        <v>106</v>
      </c>
      <c r="Y26" s="101" t="s">
        <v>107</v>
      </c>
      <c r="Z26" s="237"/>
      <c r="AA26" s="102"/>
      <c r="AB26" s="116" t="s">
        <v>107</v>
      </c>
      <c r="AC26" s="242" t="s">
        <v>107</v>
      </c>
      <c r="AD26" s="117" t="s">
        <v>107</v>
      </c>
      <c r="AE26" s="154" t="s">
        <v>109</v>
      </c>
      <c r="AF26" s="118">
        <v>5.3303571428571432</v>
      </c>
      <c r="AG26" s="121"/>
      <c r="AH26" s="120"/>
      <c r="AI26" s="155"/>
      <c r="AJ26" s="108" t="str">
        <f>IF(OR($H$21="CMSD",$H$21="CMDD",$H$21="TITULAR"),"",IF(M26="","",IF(M26="D",0,IF(M26="M",Z26*2.5+AC26*1.5,Z26*2+AC26)*(VLOOKUP(J26,[1]Recapitulatie!A:Y,15,FALSE)*$AH$23)+IF(M26="M",AA26*2.5+AD26*1.5,AA26*2+AD26)*(VLOOKUP(J26,[1]Recapitulatie!A:Y,20,FALSE)*$AH$23))))</f>
        <v/>
      </c>
      <c r="AK26" s="162"/>
      <c r="AL26" s="109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V26" s="57"/>
      <c r="BW26" s="57"/>
      <c r="BX26" s="57"/>
      <c r="BY26" s="57"/>
      <c r="BZ26" s="57"/>
      <c r="CA26" s="57"/>
      <c r="CB26" s="57"/>
      <c r="CC26" s="57"/>
      <c r="CD26" s="6"/>
      <c r="CE26" s="6"/>
      <c r="CF26" s="86"/>
      <c r="CG26" s="6"/>
      <c r="CI26" s="54"/>
      <c r="CJ26" s="54"/>
      <c r="CK26" s="54"/>
      <c r="CL26" s="54"/>
      <c r="CM26" s="54"/>
      <c r="CN26" s="54"/>
      <c r="CO26" s="54"/>
      <c r="CP26" s="54"/>
    </row>
    <row r="27" spans="1:94" x14ac:dyDescent="0.3">
      <c r="A27" s="259"/>
      <c r="B27" s="262"/>
      <c r="C27" s="265"/>
      <c r="D27" s="188"/>
      <c r="E27" s="247"/>
      <c r="F27" s="247"/>
      <c r="G27" s="247"/>
      <c r="H27" s="277"/>
      <c r="I27" s="250"/>
      <c r="J27" s="148"/>
      <c r="K27" s="149" t="s">
        <v>107</v>
      </c>
      <c r="L27" s="110" t="s">
        <v>107</v>
      </c>
      <c r="M27" s="111" t="s">
        <v>107</v>
      </c>
      <c r="N27" s="111" t="s">
        <v>107</v>
      </c>
      <c r="O27" s="111" t="s">
        <v>107</v>
      </c>
      <c r="P27" s="111" t="s">
        <v>107</v>
      </c>
      <c r="Q27" s="112"/>
      <c r="R27" s="112"/>
      <c r="S27" s="113"/>
      <c r="T27" s="112"/>
      <c r="U27" s="112"/>
      <c r="V27" s="113"/>
      <c r="W27" s="114" t="s">
        <v>107</v>
      </c>
      <c r="X27" s="115" t="s">
        <v>106</v>
      </c>
      <c r="Y27" s="101" t="s">
        <v>107</v>
      </c>
      <c r="Z27" s="237"/>
      <c r="AA27" s="102"/>
      <c r="AB27" s="116" t="s">
        <v>107</v>
      </c>
      <c r="AC27" s="242" t="s">
        <v>107</v>
      </c>
      <c r="AD27" s="117" t="s">
        <v>107</v>
      </c>
      <c r="AE27" s="154" t="s">
        <v>110</v>
      </c>
      <c r="AF27" s="118">
        <v>0</v>
      </c>
      <c r="AG27" s="121"/>
      <c r="AH27" s="120"/>
      <c r="AI27" s="155"/>
      <c r="AJ27" s="108" t="str">
        <f>IF(OR($H$21="CMSD",$H$21="CMDD",$H$21="TITULAR"),"",IF(M27="","",IF(M27="D",0,IF(M27="M",Z27*2.5+AC27*1.5,Z27*2+AC27)*(VLOOKUP(J27,[1]Recapitulatie!A:Y,15,FALSE)*$AH$23)+IF(M27="M",AA27*2.5+AD27*1.5,AA27*2+AD27)*(VLOOKUP(J27,[1]Recapitulatie!A:Y,20,FALSE)*$AH$23))))</f>
        <v/>
      </c>
      <c r="AK27" s="162"/>
      <c r="AL27" s="109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V27" s="57"/>
      <c r="BW27" s="57"/>
      <c r="BX27" s="57"/>
      <c r="BY27" s="57"/>
      <c r="BZ27" s="57"/>
      <c r="CA27" s="57"/>
      <c r="CB27" s="57"/>
      <c r="CC27" s="57"/>
      <c r="CD27" s="6"/>
      <c r="CE27" s="6"/>
      <c r="CF27" s="86"/>
      <c r="CG27" s="6"/>
      <c r="CI27" s="54"/>
      <c r="CJ27" s="54"/>
      <c r="CK27" s="54"/>
      <c r="CL27" s="54"/>
      <c r="CM27" s="54"/>
      <c r="CN27" s="54"/>
      <c r="CO27" s="54"/>
      <c r="CP27" s="54"/>
    </row>
    <row r="28" spans="1:94" x14ac:dyDescent="0.3">
      <c r="A28" s="259"/>
      <c r="B28" s="262"/>
      <c r="C28" s="265"/>
      <c r="D28" s="252"/>
      <c r="E28" s="247"/>
      <c r="F28" s="247"/>
      <c r="G28" s="247"/>
      <c r="H28" s="277"/>
      <c r="I28" s="250"/>
      <c r="J28" s="148"/>
      <c r="K28" s="149" t="s">
        <v>107</v>
      </c>
      <c r="L28" s="110" t="s">
        <v>107</v>
      </c>
      <c r="M28" s="111" t="s">
        <v>107</v>
      </c>
      <c r="N28" s="111" t="s">
        <v>107</v>
      </c>
      <c r="O28" s="111" t="s">
        <v>107</v>
      </c>
      <c r="P28" s="111" t="s">
        <v>107</v>
      </c>
      <c r="Q28" s="112"/>
      <c r="R28" s="112"/>
      <c r="S28" s="113"/>
      <c r="T28" s="112"/>
      <c r="U28" s="112"/>
      <c r="V28" s="113"/>
      <c r="W28" s="114" t="s">
        <v>107</v>
      </c>
      <c r="X28" s="115" t="s">
        <v>106</v>
      </c>
      <c r="Y28" s="101" t="s">
        <v>107</v>
      </c>
      <c r="Z28" s="237"/>
      <c r="AA28" s="102"/>
      <c r="AB28" s="116" t="s">
        <v>107</v>
      </c>
      <c r="AC28" s="242" t="s">
        <v>107</v>
      </c>
      <c r="AD28" s="117" t="s">
        <v>107</v>
      </c>
      <c r="AE28" s="156"/>
      <c r="AF28" s="118"/>
      <c r="AG28" s="121"/>
      <c r="AH28" s="120"/>
      <c r="AI28" s="155"/>
      <c r="AJ28" s="108" t="str">
        <f>IF(OR($H$21="CMSD",$H$21="CMDD",$H$21="TITULAR"),"",IF(M28="","",IF(M28="D",0,IF(M28="M",Z28*2.5+AC28*1.5,Z28*2+AC28)*(VLOOKUP(J28,[1]Recapitulatie!A:Y,15,FALSE)*$AH$23)+IF(M28="M",AA28*2.5+AD28*1.5,AA28*2+AD28)*(VLOOKUP(J28,[1]Recapitulatie!A:Y,20,FALSE)*$AH$23))))</f>
        <v/>
      </c>
      <c r="AK28" s="162"/>
      <c r="AL28" s="109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V28" s="57"/>
      <c r="BW28" s="57"/>
      <c r="BX28" s="57"/>
      <c r="BY28" s="57"/>
      <c r="BZ28" s="57"/>
      <c r="CA28" s="57"/>
      <c r="CB28" s="57"/>
      <c r="CC28" s="57"/>
      <c r="CD28" s="6"/>
      <c r="CE28" s="6"/>
      <c r="CF28" s="86"/>
      <c r="CG28" s="6"/>
      <c r="CI28" s="54"/>
      <c r="CJ28" s="54"/>
      <c r="CK28" s="54"/>
      <c r="CL28" s="54"/>
      <c r="CM28" s="54"/>
      <c r="CN28" s="54"/>
      <c r="CO28" s="54"/>
      <c r="CP28" s="54"/>
    </row>
    <row r="29" spans="1:94" ht="15" thickBot="1" x14ac:dyDescent="0.35">
      <c r="A29" s="259"/>
      <c r="B29" s="262"/>
      <c r="C29" s="265"/>
      <c r="D29" s="253"/>
      <c r="E29" s="247"/>
      <c r="F29" s="247"/>
      <c r="G29" s="247"/>
      <c r="H29" s="277"/>
      <c r="I29" s="250"/>
      <c r="J29" s="148"/>
      <c r="K29" s="149" t="s">
        <v>107</v>
      </c>
      <c r="L29" s="123" t="s">
        <v>107</v>
      </c>
      <c r="M29" s="124" t="s">
        <v>107</v>
      </c>
      <c r="N29" s="124" t="s">
        <v>107</v>
      </c>
      <c r="O29" s="124" t="s">
        <v>107</v>
      </c>
      <c r="P29" s="124" t="s">
        <v>107</v>
      </c>
      <c r="Q29" s="125"/>
      <c r="R29" s="125"/>
      <c r="S29" s="126"/>
      <c r="T29" s="125"/>
      <c r="U29" s="125"/>
      <c r="V29" s="126"/>
      <c r="W29" s="127" t="s">
        <v>107</v>
      </c>
      <c r="X29" s="128" t="s">
        <v>106</v>
      </c>
      <c r="Y29" s="101" t="s">
        <v>107</v>
      </c>
      <c r="Z29" s="237"/>
      <c r="AA29" s="102"/>
      <c r="AB29" s="129" t="s">
        <v>107</v>
      </c>
      <c r="AC29" s="243" t="s">
        <v>107</v>
      </c>
      <c r="AD29" s="130" t="s">
        <v>107</v>
      </c>
      <c r="AE29" s="165"/>
      <c r="AF29" s="166"/>
      <c r="AG29" s="121"/>
      <c r="AH29" s="120"/>
      <c r="AI29" s="158"/>
      <c r="AJ29" s="108" t="str">
        <f>IF(OR($H$21="CMSD",$H$21="CMDD",$H$21="TITULAR"),"",IF(M29="","",IF(M29="D",0,IF(M29="M",Z29*2.5+AC29*1.5,Z29*2+AC29)*(VLOOKUP(J29,[1]Recapitulatie!A:Y,15,FALSE)*$AH$23)+IF(M29="M",AA29*2.5+AD29*1.5,AA29*2+AD29)*(VLOOKUP(J29,[1]Recapitulatie!A:Y,20,FALSE)*$AH$23))))</f>
        <v/>
      </c>
      <c r="AK29" s="163"/>
      <c r="AL29" s="109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V29" s="57"/>
      <c r="BW29" s="57"/>
      <c r="BX29" s="57"/>
      <c r="BY29" s="57"/>
      <c r="BZ29" s="57"/>
      <c r="CA29" s="57"/>
      <c r="CB29" s="57"/>
      <c r="CC29" s="57"/>
      <c r="CD29" s="6"/>
      <c r="CE29" s="6"/>
      <c r="CF29" s="86"/>
      <c r="CG29" s="6"/>
      <c r="CI29" s="54"/>
      <c r="CJ29" s="54"/>
      <c r="CK29" s="54"/>
      <c r="CL29" s="54"/>
      <c r="CM29" s="54"/>
      <c r="CN29" s="54"/>
      <c r="CO29" s="54"/>
      <c r="CP29" s="54"/>
    </row>
    <row r="30" spans="1:94" ht="15" thickBot="1" x14ac:dyDescent="0.35">
      <c r="A30" s="260"/>
      <c r="B30" s="263"/>
      <c r="C30" s="266"/>
      <c r="D30" s="254"/>
      <c r="E30" s="248"/>
      <c r="F30" s="248"/>
      <c r="G30" s="248"/>
      <c r="H30" s="278"/>
      <c r="I30" s="251"/>
      <c r="J30" s="150"/>
      <c r="K30" s="133" t="s">
        <v>107</v>
      </c>
      <c r="L30" s="255" t="s">
        <v>76</v>
      </c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7"/>
      <c r="X30" s="134">
        <v>8</v>
      </c>
      <c r="Y30" s="135">
        <v>3.5</v>
      </c>
      <c r="Z30" s="238"/>
      <c r="AA30" s="136"/>
      <c r="AB30" s="137">
        <f>IF(D21="","",SUM(AB21:AB29))</f>
        <v>1</v>
      </c>
      <c r="AC30" s="244"/>
      <c r="AD30" s="138"/>
      <c r="AE30" s="159"/>
      <c r="AF30" s="167">
        <v>5.4803571428571436</v>
      </c>
      <c r="AG30" s="140">
        <v>13.480357142857144</v>
      </c>
      <c r="AH30" s="141">
        <v>8709</v>
      </c>
      <c r="AI30" s="85" t="e">
        <f>#REF!+AH30</f>
        <v>#REF!</v>
      </c>
      <c r="AJ30" s="84">
        <f>SUM(AJ21:AJ29)/12*VIRAM</f>
        <v>0</v>
      </c>
      <c r="AK30" s="85">
        <f>IF(OR(H21="",H21="PO",H21="DF",H21="DFP",H21="DFT"),0,IF(H21="CMSD",AG30*POD_P*VIRAM*4,IF(AND(H21="TITULAR",B21="PROFESOR"),(AF21+AF22)*POD_P*4*VIRAM,IF(AND(H21="TITULAR",B21="CONFERENTIAR"),(AF21+AF22)*POD_C*4*VIRAM,IF(AND(H21="TITULAR",B21="SEF LUCRARI"),(AF21+AF22)*POD_SL*4*VIRAM,(AF21+AF22)*POD_AS*4*VIRAM)))))</f>
        <v>0</v>
      </c>
      <c r="AL30" s="142">
        <f>IF(AND($A21&lt;&gt;"",H21="DFP"),1,0)</f>
        <v>0</v>
      </c>
      <c r="AM30" s="8">
        <f>IF(AND($A21&lt;&gt;"",$B21="PROFESOR",$C21="POST VALID",$H21="TITULAR"),1,0)</f>
        <v>0</v>
      </c>
      <c r="AN30" s="8">
        <f>IF(AND($A21&lt;&gt;"",$B21="CONFERENTIAR",$C21="POST VALID",$H21="TITULAR"),1,0)</f>
        <v>1</v>
      </c>
      <c r="AO30" s="8">
        <f>IF(AND($A21&lt;&gt;"",$B21="SEF LUCRARI",$C21="POST VALID",$H21="TITULAR"),1,0)</f>
        <v>0</v>
      </c>
      <c r="AP30" s="8">
        <f>IF(AND($A21&lt;&gt;"",$B21="ASISTENT",$C21="POST VALID",$H21="TITULAR"),1,0)</f>
        <v>0</v>
      </c>
      <c r="AQ30" s="8">
        <f>IF(AND($A21&lt;&gt;"",$B21="ASISTENT CERCETARE",$C21="POST VALID"),1,0)</f>
        <v>0</v>
      </c>
      <c r="AR30" s="8">
        <f>IF(AND($A21&lt;&gt;"",H21="DF"),1,0)</f>
        <v>0</v>
      </c>
      <c r="AS30" s="8">
        <f>IF(AND($A21&lt;&gt;"",$B21="PROFESOR",$C21="POST FARA FINANTARE",$H21="TITULAR"),1,0)</f>
        <v>0</v>
      </c>
      <c r="AT30" s="8">
        <f>IF(AND($A21&lt;&gt;"",$B21="CONFERENTIAR",$C21="POST FARA FINANTARE",$H21="TITULAR"),1,0)</f>
        <v>0</v>
      </c>
      <c r="AU30" s="8">
        <f>IF(AND($A21&lt;&gt;"",$B21="SEF LUCRARI",$C21="POST FARA FINANTARE",$H21="TITULAR"),1,0)</f>
        <v>0</v>
      </c>
      <c r="AV30" s="8">
        <f>IF(AND($A21&lt;&gt;"",$B21="ASISTENT",$C21="POST FARA FINANTARE",$H21="TITULAR"),1,0)</f>
        <v>0</v>
      </c>
      <c r="AW30" s="8">
        <f>IF(AND($A21&lt;&gt;"",$B21="ASISTENT CERCETARE",$C21="POST FARA FINANTARE"),1,0)</f>
        <v>0</v>
      </c>
      <c r="AX30" s="8">
        <f>IF(AND($A21&lt;&gt;"",$B21="PROFESOR",$D21="VACANT",$C21="POST VALID"),1,0)</f>
        <v>0</v>
      </c>
      <c r="AY30" s="8">
        <f>IF(AND($A21&lt;&gt;"",$B21="CONFERENTIAR",$D21="VACANT",$C21="POST VALID"),1,0)</f>
        <v>0</v>
      </c>
      <c r="AZ30" s="8">
        <f>IF(AND($A21&lt;&gt;"",$B21="SEF LUCRARI",$D21="VACANT",$C21="POST VALID"),1,0)</f>
        <v>0</v>
      </c>
      <c r="BA30" s="8">
        <f>IF(AND($A21&lt;&gt;"",$B21="ASISTENT",$C21="POST VALID",$D21="VACANT"),1,0)</f>
        <v>0</v>
      </c>
      <c r="BB30" s="8"/>
      <c r="BC30" s="8">
        <f>IF(AND($A21&lt;&gt;"",$B21="PROFESOR",$D21="VACANT",$C21="POST FARA FINANTARE"),1,0)</f>
        <v>0</v>
      </c>
      <c r="BD30" s="8">
        <f>IF(AND($A21&lt;&gt;"",$B21="CONFERENTIAR",$D21="VACANT",$C21="POST FARA FINANTARE"),1,0)</f>
        <v>0</v>
      </c>
      <c r="BE30" s="8">
        <f>IF(AND($A21&lt;&gt;"",$B21="SEF LUCRARI",$D21="VACANT",$C21="POST FARA FINANTARE"),1,0)</f>
        <v>0</v>
      </c>
      <c r="BF30" s="8">
        <f>IF(AND($A21&lt;&gt;"",$B21="ASISTENT",$D21="VACANT",$C21="POST FARA FINANTARE"),1,0)</f>
        <v>0</v>
      </c>
      <c r="BG30" s="8"/>
      <c r="BH30" s="8">
        <f>IF(AND($B21="PROFESOR",$H21="CMSD",$C21="POST VALID"),1,0)</f>
        <v>0</v>
      </c>
      <c r="BI30" s="8">
        <f>IF(AND($B21="PROFESOR",$H21="CMSD",$C21="POST FARA FINANTARE"),1,0)</f>
        <v>0</v>
      </c>
      <c r="BJ30" s="142">
        <f>IF(AND($A21&lt;&gt;"",H21="DFT"),1,0)</f>
        <v>0</v>
      </c>
      <c r="BK30" s="8">
        <f>IF(OR($H21="CMSD",$H21="ASOCIAT",$H21="DF",$H21="CMSD"),0,(IF(OR($F21="DR.ING.",$F21="DR.",$F21="DR. ING.",$F21="DR"),1,0)))</f>
        <v>1</v>
      </c>
      <c r="BL30" s="8" t="str">
        <f>IF(OR($B21="",$D21="",$D21="VACANT",$H21="CMSD",$H21="DF",$H21="DFP",$H21="DFT",),"",(IF($I21="","",(IF($BN30&gt;$BL$4,1,0)))))</f>
        <v/>
      </c>
      <c r="BM30" s="8">
        <f>IF(OR($B21="",$D21="",$D21="VACANT",$H21="DF",$H21="DFP",$H21="DFT"),"",(IF($H21="CMSD",0,(IF(BN30&lt;=$BM$4,1,0)))))</f>
        <v>1</v>
      </c>
      <c r="BN30" s="143">
        <f>IF(I21="",0,DATEVALUE(I21))</f>
        <v>0</v>
      </c>
      <c r="BO30" s="8">
        <f>IF(AND($BN30&gt;$BO$4,$BN30&lt;$BL$4),1,0)</f>
        <v>0</v>
      </c>
      <c r="BP30" s="8">
        <f>IF(AND($BN30&gt;$BP$4,$BN30&lt;$BO$4),1,0)</f>
        <v>0</v>
      </c>
      <c r="BQ30" s="8">
        <f>IF(AND($BN30&gt;$BQ$4,$BN30&lt;$BP$4),1,0)</f>
        <v>0</v>
      </c>
      <c r="BR30" s="8">
        <f>IF(AND($BN30&gt;$BR$4,$BN30&lt;$BQ$4),1,0)</f>
        <v>0</v>
      </c>
      <c r="BS30" s="8">
        <f>IF(AND($BN30&gt;$BS$4,$BN30&lt;$BR$4),1,0)</f>
        <v>0</v>
      </c>
      <c r="BT30" s="8">
        <f>IF(AND($BN30&gt;$BT$4,$BN30&lt;$BS$4),1,0)</f>
        <v>0</v>
      </c>
      <c r="BV30" s="144">
        <f>IF(AND($B21="PROFESOR",$D21&lt;&gt;"",$H21="TITULAR"),$X30,0)</f>
        <v>0</v>
      </c>
      <c r="BW30" s="144">
        <f>IF(AND($B21="PROFESOR",$D21="VACANT"),$X30,0)</f>
        <v>0</v>
      </c>
      <c r="BX30" s="144">
        <f>IF(AND($B21="CONFERENTIAR",$D21&lt;&gt;"",$H21="TITULAR"),$X30,0)</f>
        <v>8</v>
      </c>
      <c r="BY30" s="144">
        <f>IF(AND($B21="CONFERENTIAR",$D21="VACANT"),$X30,0)</f>
        <v>0</v>
      </c>
      <c r="BZ30" s="144">
        <f>IF(AND($B21="SEF LUCRARI",$D21&lt;&gt;"",$H21="TITULAR"),$X30,0)</f>
        <v>0</v>
      </c>
      <c r="CA30" s="144">
        <f>IF(AND($B21="SEF LUCRARI",$D21="VACANT"),$X30,0)</f>
        <v>0</v>
      </c>
      <c r="CB30" s="144">
        <f>IF(AND($B21="ASISTENT",$D21&lt;&gt;"",(OR($H21="TITULAR",$H21="SUPLINITOR",$H21="DF"))),$X30,0)</f>
        <v>0</v>
      </c>
      <c r="CC30" s="144">
        <f>IF(AND($B21="ASISTENT",OR($D21="VACANT")),$X30,0)</f>
        <v>0</v>
      </c>
      <c r="CD30" s="144">
        <f>IF(AND($B21="ASISTENT CERCETARE",$D21&lt;&gt;"",$H21="TITULAR"),$X30,IF(AND($B21="ASISTENT CERCETARE",$H21="DF"),$X30,0))</f>
        <v>0</v>
      </c>
      <c r="CE30" s="144">
        <f>IF(AND($B21="ASISTENT CERCETARE",OR($D21="VACANT")),$X30,0)</f>
        <v>0</v>
      </c>
      <c r="CF30" s="86">
        <f>IF(AND(A21&lt;&gt;"",B21="ASISTENT",H21="DF"),1,0)</f>
        <v>0</v>
      </c>
      <c r="CG30" s="145">
        <f>IF(AND($B21="PROFESOR",$D21&lt;&gt;"",$H21="CMSD"),$X30,0)</f>
        <v>0</v>
      </c>
      <c r="CI30" s="54">
        <f>IF(AND(B21="PROFESOR",H21="CMDD"),1,0)</f>
        <v>0</v>
      </c>
      <c r="CJ30" s="54">
        <f>IF(AND(B21="CONFERENTIAR",H21="CMDD"),1,0)</f>
        <v>0</v>
      </c>
      <c r="CK30" s="54">
        <f>IF(AND(B21="SEF LUCRARI",H21="CMDD"),1,0)</f>
        <v>0</v>
      </c>
      <c r="CL30" s="54">
        <f>IF(AND(B21="ASISTENT",H21="CMDD"),1,0)</f>
        <v>0</v>
      </c>
      <c r="CM30" s="132">
        <f>IF(CI30=0,0,X30)</f>
        <v>0</v>
      </c>
      <c r="CN30" s="132">
        <f>IF(CJ30=0,0,X30)</f>
        <v>0</v>
      </c>
      <c r="CO30" s="132">
        <f>IF(CK30=0,0,X30)</f>
        <v>0</v>
      </c>
      <c r="CP30" s="132">
        <f>IF(CL30=0,0,X30)</f>
        <v>0</v>
      </c>
    </row>
    <row r="31" spans="1:94" ht="12.75" customHeight="1" x14ac:dyDescent="0.3">
      <c r="A31" s="258">
        <v>22</v>
      </c>
      <c r="B31" s="261" t="str">
        <f>CO</f>
        <v>CONFERENTIAR</v>
      </c>
      <c r="C31" s="264" t="s">
        <v>97</v>
      </c>
      <c r="D31" s="187" t="s">
        <v>226</v>
      </c>
      <c r="E31" s="246" t="str">
        <f>CO</f>
        <v>CONFERENTIAR</v>
      </c>
      <c r="F31" s="246"/>
      <c r="G31" s="246"/>
      <c r="H31" s="246" t="str">
        <f>po</f>
        <v>PO</v>
      </c>
      <c r="I31" s="249" t="str">
        <f>_xlfn.IFNA(IF(OR(D31="",D31="VACANT",H31="DF",H31="DFP",H31="DFT"),"",VLOOKUP(D31,[1]Anexa!D:I,2,FALSE)),"")</f>
        <v/>
      </c>
      <c r="J31" s="146">
        <v>179</v>
      </c>
      <c r="K31" s="147" t="s">
        <v>154</v>
      </c>
      <c r="L31" s="95" t="s">
        <v>98</v>
      </c>
      <c r="M31" s="96" t="s">
        <v>113</v>
      </c>
      <c r="N31" s="96" t="s">
        <v>142</v>
      </c>
      <c r="O31" s="96" t="s">
        <v>115</v>
      </c>
      <c r="P31" s="96">
        <v>0</v>
      </c>
      <c r="Q31" s="97"/>
      <c r="R31" s="97"/>
      <c r="S31" s="98"/>
      <c r="T31" s="97"/>
      <c r="U31" s="97"/>
      <c r="V31" s="98"/>
      <c r="W31" s="99">
        <v>38</v>
      </c>
      <c r="X31" s="100">
        <v>1.875</v>
      </c>
      <c r="Y31" s="101">
        <v>0.75</v>
      </c>
      <c r="Z31" s="237">
        <v>1.5</v>
      </c>
      <c r="AA31" s="102"/>
      <c r="AB31" s="103">
        <v>0</v>
      </c>
      <c r="AC31" s="241">
        <v>0</v>
      </c>
      <c r="AD31" s="104">
        <v>0</v>
      </c>
      <c r="AE31" s="160" t="s">
        <v>100</v>
      </c>
      <c r="AF31" s="164">
        <v>0</v>
      </c>
      <c r="AG31" s="106">
        <v>0</v>
      </c>
      <c r="AH31" s="107">
        <v>0</v>
      </c>
      <c r="AI31" s="153"/>
      <c r="AJ31" s="108">
        <f>IF(OR($H$31="CMSD",$H$31="CMDD",$H$31="TITULAR"),"",IF(M31="","",IF(M31="D",0,IF(M31="M",Z31*2.5+AC31*1.5,Z31*2+AC31)*(VLOOKUP(J31,[1]Recapitulatie!A:Y,15,FALSE)*$AH$32)+IF(M31="M",AA31*2.5+AD31*1.5,AA31*2+AD31)*(VLOOKUP(J31,[1]Recapitulatie!A:Y,20,FALSE)*$AH$32))))</f>
        <v>4574.6590909090901</v>
      </c>
      <c r="AK31" s="161"/>
      <c r="AL31" s="109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V31" s="57"/>
      <c r="BW31" s="57"/>
      <c r="BX31" s="57"/>
      <c r="BY31" s="57"/>
      <c r="BZ31" s="57"/>
      <c r="CA31" s="57"/>
      <c r="CB31" s="57"/>
      <c r="CC31" s="57"/>
      <c r="CD31" s="6"/>
      <c r="CE31" s="6"/>
      <c r="CF31" s="86"/>
      <c r="CG31" s="6"/>
      <c r="CI31" s="54"/>
      <c r="CJ31" s="54"/>
      <c r="CK31" s="54"/>
      <c r="CL31" s="54"/>
      <c r="CM31" s="54"/>
      <c r="CN31" s="54"/>
      <c r="CO31" s="54"/>
      <c r="CP31" s="54"/>
    </row>
    <row r="32" spans="1:94" x14ac:dyDescent="0.3">
      <c r="A32" s="259"/>
      <c r="B32" s="262"/>
      <c r="C32" s="265"/>
      <c r="D32" s="188" t="s">
        <v>227</v>
      </c>
      <c r="E32" s="247"/>
      <c r="F32" s="247"/>
      <c r="G32" s="247"/>
      <c r="H32" s="247"/>
      <c r="I32" s="250"/>
      <c r="J32" s="148">
        <v>15</v>
      </c>
      <c r="K32" s="149" t="s">
        <v>155</v>
      </c>
      <c r="L32" s="110" t="s">
        <v>98</v>
      </c>
      <c r="M32" s="111" t="s">
        <v>75</v>
      </c>
      <c r="N32" s="111" t="s">
        <v>62</v>
      </c>
      <c r="O32" s="111" t="s">
        <v>112</v>
      </c>
      <c r="P32" s="111">
        <v>0</v>
      </c>
      <c r="Q32" s="112"/>
      <c r="R32" s="112"/>
      <c r="S32" s="113"/>
      <c r="T32" s="112"/>
      <c r="U32" s="112"/>
      <c r="V32" s="113"/>
      <c r="W32" s="114">
        <v>186</v>
      </c>
      <c r="X32" s="115">
        <v>2</v>
      </c>
      <c r="Y32" s="101">
        <v>1</v>
      </c>
      <c r="Z32" s="237">
        <v>2</v>
      </c>
      <c r="AA32" s="102"/>
      <c r="AB32" s="116">
        <v>0</v>
      </c>
      <c r="AC32" s="242">
        <v>0</v>
      </c>
      <c r="AD32" s="117">
        <v>0</v>
      </c>
      <c r="AE32" s="154" t="s">
        <v>103</v>
      </c>
      <c r="AF32" s="118">
        <v>0</v>
      </c>
      <c r="AG32" s="119"/>
      <c r="AH32" s="120">
        <v>87.136363636363626</v>
      </c>
      <c r="AI32" s="155"/>
      <c r="AJ32" s="108">
        <f>IF(OR($H$31="CMSD",$H$31="CMDD",$H$31="TITULAR"),"",IF(M32="","",IF(M32="D",0,IF(M32="M",Z32*2.5+AC32*1.5,Z32*2+AC32)*(VLOOKUP(J32,[1]Recapitulatie!A:Y,15,FALSE)*$AH$32)+IF(M32="M",AA32*2.5+AD32*1.5,AA32*2+AD32)*(VLOOKUP(J32,[1]Recapitulatie!A:Y,20,FALSE)*$AH$32))))</f>
        <v>4879.6363636363631</v>
      </c>
      <c r="AK32" s="162"/>
      <c r="AL32" s="109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V32" s="57"/>
      <c r="BW32" s="57"/>
      <c r="BX32" s="57"/>
      <c r="BY32" s="57"/>
      <c r="BZ32" s="57"/>
      <c r="CA32" s="57"/>
      <c r="CB32" s="57"/>
      <c r="CC32" s="57"/>
      <c r="CD32" s="6"/>
      <c r="CE32" s="6"/>
      <c r="CF32" s="86"/>
      <c r="CG32" s="6"/>
      <c r="CI32" s="54"/>
      <c r="CJ32" s="54"/>
      <c r="CK32" s="54"/>
      <c r="CL32" s="54"/>
      <c r="CM32" s="54"/>
      <c r="CN32" s="54"/>
      <c r="CO32" s="54"/>
      <c r="CP32" s="54"/>
    </row>
    <row r="33" spans="1:99" x14ac:dyDescent="0.3">
      <c r="A33" s="259"/>
      <c r="B33" s="262"/>
      <c r="C33" s="265"/>
      <c r="D33" s="188" t="s">
        <v>228</v>
      </c>
      <c r="E33" s="247"/>
      <c r="F33" s="247"/>
      <c r="G33" s="247"/>
      <c r="H33" s="247"/>
      <c r="I33" s="250"/>
      <c r="J33" s="148">
        <v>81</v>
      </c>
      <c r="K33" s="149" t="s">
        <v>156</v>
      </c>
      <c r="L33" s="110" t="s">
        <v>98</v>
      </c>
      <c r="M33" s="111" t="s">
        <v>75</v>
      </c>
      <c r="N33" s="111" t="s">
        <v>62</v>
      </c>
      <c r="O33" s="111" t="s">
        <v>99</v>
      </c>
      <c r="P33" s="111">
        <v>0</v>
      </c>
      <c r="Q33" s="112"/>
      <c r="R33" s="112"/>
      <c r="S33" s="113"/>
      <c r="T33" s="112"/>
      <c r="U33" s="112"/>
      <c r="V33" s="113"/>
      <c r="W33" s="114">
        <v>99</v>
      </c>
      <c r="X33" s="115">
        <v>2</v>
      </c>
      <c r="Y33" s="101">
        <v>1</v>
      </c>
      <c r="Z33" s="237">
        <v>2</v>
      </c>
      <c r="AA33" s="102"/>
      <c r="AB33" s="116">
        <v>0</v>
      </c>
      <c r="AC33" s="242">
        <v>0</v>
      </c>
      <c r="AD33" s="117">
        <v>0</v>
      </c>
      <c r="AE33" s="154" t="s">
        <v>110</v>
      </c>
      <c r="AF33" s="118">
        <v>0</v>
      </c>
      <c r="AG33" s="121"/>
      <c r="AH33" s="120"/>
      <c r="AI33" s="155"/>
      <c r="AJ33" s="108">
        <f>IF(OR($H$31="CMSD",$H$31="CMDD",$H$31="TITULAR"),"",IF(M33="","",IF(M33="D",0,IF(M33="M",Z33*2.5+AC33*1.5,Z33*2+AC33)*(VLOOKUP(J33,[1]Recapitulatie!A:Y,15,FALSE)*$AH$32)+IF(M33="M",AA33*2.5+AD33*1.5,AA33*2+AD33)*(VLOOKUP(J33,[1]Recapitulatie!A:Y,20,FALSE)*$AH$32))))</f>
        <v>4879.6363636363631</v>
      </c>
      <c r="AK33" s="162"/>
      <c r="AL33" s="109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V33" s="57"/>
      <c r="BW33" s="57"/>
      <c r="BX33" s="57"/>
      <c r="BY33" s="57"/>
      <c r="BZ33" s="57"/>
      <c r="CA33" s="57"/>
      <c r="CB33" s="57"/>
      <c r="CC33" s="57"/>
      <c r="CD33" s="6"/>
      <c r="CE33" s="6"/>
      <c r="CF33" s="86"/>
      <c r="CG33" s="6"/>
      <c r="CI33" s="54"/>
      <c r="CJ33" s="54"/>
      <c r="CK33" s="54"/>
      <c r="CL33" s="54"/>
      <c r="CM33" s="54"/>
      <c r="CN33" s="54"/>
      <c r="CO33" s="54"/>
      <c r="CP33" s="54"/>
    </row>
    <row r="34" spans="1:99" x14ac:dyDescent="0.3">
      <c r="A34" s="259"/>
      <c r="B34" s="262"/>
      <c r="C34" s="265"/>
      <c r="D34" s="274"/>
      <c r="E34" s="247"/>
      <c r="F34" s="247"/>
      <c r="G34" s="247"/>
      <c r="H34" s="247"/>
      <c r="I34" s="250"/>
      <c r="J34" s="148"/>
      <c r="K34" s="149" t="s">
        <v>107</v>
      </c>
      <c r="L34" s="110" t="s">
        <v>107</v>
      </c>
      <c r="M34" s="111" t="s">
        <v>107</v>
      </c>
      <c r="N34" s="111" t="s">
        <v>107</v>
      </c>
      <c r="O34" s="111" t="s">
        <v>107</v>
      </c>
      <c r="P34" s="111" t="s">
        <v>107</v>
      </c>
      <c r="Q34" s="112"/>
      <c r="R34" s="112"/>
      <c r="S34" s="113"/>
      <c r="T34" s="112"/>
      <c r="U34" s="112"/>
      <c r="V34" s="113"/>
      <c r="W34" s="114" t="s">
        <v>107</v>
      </c>
      <c r="X34" s="115" t="s">
        <v>106</v>
      </c>
      <c r="Y34" s="101" t="s">
        <v>107</v>
      </c>
      <c r="Z34" s="237"/>
      <c r="AA34" s="102"/>
      <c r="AB34" s="116" t="s">
        <v>107</v>
      </c>
      <c r="AC34" s="242" t="s">
        <v>107</v>
      </c>
      <c r="AD34" s="117" t="s">
        <v>107</v>
      </c>
      <c r="AE34" s="156"/>
      <c r="AF34" s="118"/>
      <c r="AG34" s="121"/>
      <c r="AH34" s="120"/>
      <c r="AI34" s="155"/>
      <c r="AJ34" s="108" t="str">
        <f>IF(OR($H$31="CMSD",$H$31="CMDD",$H$31="TITULAR"),"",IF(M34="","",IF(M34="D",0,IF(M34="M",Z34*2.5+AC34*1.5,Z34*2+AC34)*(VLOOKUP(J34,[1]Recapitulatie!A:Y,15,FALSE)*$AH$32)+IF(M34="M",AA34*2.5+AD34*1.5,AA34*2+AD34)*(VLOOKUP(J34,[1]Recapitulatie!A:Y,20,FALSE)*$AH$32))))</f>
        <v/>
      </c>
      <c r="AK34" s="162"/>
      <c r="AL34" s="109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V34" s="57"/>
      <c r="BW34" s="57"/>
      <c r="BX34" s="57"/>
      <c r="BY34" s="57"/>
      <c r="BZ34" s="57"/>
      <c r="CA34" s="57"/>
      <c r="CB34" s="57"/>
      <c r="CC34" s="57"/>
      <c r="CD34" s="6"/>
      <c r="CE34" s="6"/>
      <c r="CF34" s="86"/>
      <c r="CG34" s="6"/>
      <c r="CI34" s="54"/>
      <c r="CJ34" s="54"/>
      <c r="CK34" s="54"/>
      <c r="CL34" s="54"/>
      <c r="CM34" s="54"/>
      <c r="CN34" s="54"/>
      <c r="CO34" s="54"/>
      <c r="CP34" s="54"/>
    </row>
    <row r="35" spans="1:99" ht="15" thickBot="1" x14ac:dyDescent="0.35">
      <c r="A35" s="259"/>
      <c r="B35" s="262"/>
      <c r="C35" s="265"/>
      <c r="D35" s="275"/>
      <c r="E35" s="247"/>
      <c r="F35" s="247"/>
      <c r="G35" s="247"/>
      <c r="H35" s="247"/>
      <c r="I35" s="250"/>
      <c r="J35" s="148"/>
      <c r="K35" s="149" t="s">
        <v>107</v>
      </c>
      <c r="L35" s="123" t="s">
        <v>107</v>
      </c>
      <c r="M35" s="124" t="s">
        <v>107</v>
      </c>
      <c r="N35" s="124" t="s">
        <v>107</v>
      </c>
      <c r="O35" s="124" t="s">
        <v>107</v>
      </c>
      <c r="P35" s="124" t="s">
        <v>107</v>
      </c>
      <c r="Q35" s="125"/>
      <c r="R35" s="125"/>
      <c r="S35" s="126"/>
      <c r="T35" s="125"/>
      <c r="U35" s="125"/>
      <c r="V35" s="126"/>
      <c r="W35" s="127" t="s">
        <v>107</v>
      </c>
      <c r="X35" s="128" t="s">
        <v>106</v>
      </c>
      <c r="Y35" s="101" t="s">
        <v>107</v>
      </c>
      <c r="Z35" s="237"/>
      <c r="AA35" s="102"/>
      <c r="AB35" s="129" t="s">
        <v>107</v>
      </c>
      <c r="AC35" s="243" t="s">
        <v>107</v>
      </c>
      <c r="AD35" s="130" t="s">
        <v>107</v>
      </c>
      <c r="AE35" s="165"/>
      <c r="AF35" s="166"/>
      <c r="AG35" s="121"/>
      <c r="AH35" s="120"/>
      <c r="AI35" s="158"/>
      <c r="AJ35" s="108" t="str">
        <f>IF(OR($H$31="CMSD",$H$31="CMDD",$H$31="TITULAR"),"",IF(M35="","",IF(M35="D",0,IF(M35="M",Z35*2.5+AC35*1.5,Z35*2+AC35)*(VLOOKUP(J35,[1]Recapitulatie!A:Y,15,FALSE)*$AH$32)+IF(M35="M",AA35*2.5+AD35*1.5,AA35*2+AD35)*(VLOOKUP(J35,[1]Recapitulatie!A:Y,20,FALSE)*$AH$32))))</f>
        <v/>
      </c>
      <c r="AK35" s="163"/>
      <c r="AL35" s="109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V35" s="57"/>
      <c r="BW35" s="57"/>
      <c r="BX35" s="57"/>
      <c r="BY35" s="57"/>
      <c r="BZ35" s="57"/>
      <c r="CA35" s="57"/>
      <c r="CB35" s="57"/>
      <c r="CC35" s="57"/>
      <c r="CD35" s="6"/>
      <c r="CE35" s="6"/>
      <c r="CF35" s="86"/>
      <c r="CG35" s="6"/>
      <c r="CI35" s="54"/>
      <c r="CJ35" s="54"/>
      <c r="CK35" s="54"/>
      <c r="CL35" s="54"/>
      <c r="CM35" s="54"/>
      <c r="CN35" s="54"/>
      <c r="CO35" s="54"/>
      <c r="CP35" s="54"/>
    </row>
    <row r="36" spans="1:99" ht="15" thickBot="1" x14ac:dyDescent="0.35">
      <c r="A36" s="260"/>
      <c r="B36" s="263"/>
      <c r="C36" s="266"/>
      <c r="D36" s="275"/>
      <c r="E36" s="248"/>
      <c r="F36" s="248"/>
      <c r="G36" s="248"/>
      <c r="H36" s="248"/>
      <c r="I36" s="251"/>
      <c r="J36" s="150"/>
      <c r="K36" s="133" t="s">
        <v>107</v>
      </c>
      <c r="L36" s="255" t="s">
        <v>76</v>
      </c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7"/>
      <c r="X36" s="134">
        <v>13.75</v>
      </c>
      <c r="Y36" s="135">
        <v>6.5</v>
      </c>
      <c r="Z36" s="238"/>
      <c r="AA36" s="136"/>
      <c r="AB36" s="137">
        <f>IF(D31="","",SUM(AB31:AB35))</f>
        <v>0</v>
      </c>
      <c r="AC36" s="244"/>
      <c r="AD36" s="138"/>
      <c r="AE36" s="159"/>
      <c r="AF36" s="167">
        <v>9.75</v>
      </c>
      <c r="AG36" s="140">
        <v>23.5</v>
      </c>
      <c r="AH36" s="141">
        <v>2858.5265624999997</v>
      </c>
      <c r="AI36" s="85" t="e">
        <f>#REF!+AH36</f>
        <v>#REF!</v>
      </c>
      <c r="AJ36" s="84">
        <f>SUM(AJ31:AJ35)/12*VIRAM</f>
        <v>1221.3704403409088</v>
      </c>
      <c r="AK36" s="85">
        <f>IF(OR(H31="",H31="PO",H31="DF",H31="DFP",H31="DFT"),0,IF(H31="CMSD",AG36*POD_P*VIRAM*4,IF(AND(H31="TITULAR",B31="PROFESOR"),(AF31+#REF!)*POD_P*4*VIRAM,IF(AND(H31="TITULAR",B31="CONFERENTIAR"),(AF31+#REF!)*POD_C*4*VIRAM,IF(AND(H31="TITULAR",B31="SEF LUCRARI"),(AF31+#REF!)*POD_SL*4*VIRAM,(AF31+#REF!)*POD_AS*4*VIRAM)))))</f>
        <v>0</v>
      </c>
      <c r="AL36" s="142">
        <f>IF(AND($A31&lt;&gt;"",H31="DFP"),1,0)</f>
        <v>0</v>
      </c>
      <c r="AM36" s="8">
        <f>IF(AND($A31&lt;&gt;"",$B31="PROFESOR",$C31="POST VALID",$H31="TITULAR"),1,0)</f>
        <v>0</v>
      </c>
      <c r="AN36" s="8">
        <f>IF(AND($A31&lt;&gt;"",$B31="CONFERENTIAR",$C31="POST VALID",$H31="TITULAR"),1,0)</f>
        <v>0</v>
      </c>
      <c r="AO36" s="8">
        <f>IF(AND($A31&lt;&gt;"",$B31="SEF LUCRARI",$C31="POST VALID",$H31="TITULAR"),1,0)</f>
        <v>0</v>
      </c>
      <c r="AP36" s="8">
        <f>IF(AND($A31&lt;&gt;"",$B31="ASISTENT",$C31="POST VALID",$H31="TITULAR"),1,0)</f>
        <v>0</v>
      </c>
      <c r="AQ36" s="8">
        <f>IF(AND($A31&lt;&gt;"",$B31="ASISTENT CERCETARE",$C31="POST VALID"),1,0)</f>
        <v>0</v>
      </c>
      <c r="AR36" s="8">
        <f>IF(AND($A31&lt;&gt;"",H31="DF"),1,0)</f>
        <v>0</v>
      </c>
      <c r="AS36" s="8">
        <f>IF(AND($A31&lt;&gt;"",$B31="PROFESOR",$C31="POST FARA FINANTARE",$H31="TITULAR"),1,0)</f>
        <v>0</v>
      </c>
      <c r="AT36" s="8">
        <f>IF(AND($A31&lt;&gt;"",$B31="CONFERENTIAR",$C31="POST FARA FINANTARE",$H31="TITULAR"),1,0)</f>
        <v>0</v>
      </c>
      <c r="AU36" s="8">
        <f>IF(AND($A31&lt;&gt;"",$B31="SEF LUCRARI",$C31="POST FARA FINANTARE",$H31="TITULAR"),1,0)</f>
        <v>0</v>
      </c>
      <c r="AV36" s="8">
        <f>IF(AND($A31&lt;&gt;"",$B31="ASISTENT",$C31="POST FARA FINANTARE",$H31="TITULAR"),1,0)</f>
        <v>0</v>
      </c>
      <c r="AW36" s="8">
        <f>IF(AND($A31&lt;&gt;"",$B31="ASISTENT CERCETARE",$C31="POST FARA FINANTARE"),1,0)</f>
        <v>0</v>
      </c>
      <c r="AX36" s="8">
        <f>IF(AND($A31&lt;&gt;"",$B31="PROFESOR",$D31="VACANT",$C31="POST VALID"),1,0)</f>
        <v>0</v>
      </c>
      <c r="AY36" s="8">
        <f>IF(AND($A31&lt;&gt;"",$B31="CONFERENTIAR",$D31="VACANT",$C31="POST VALID"),1,0)</f>
        <v>0</v>
      </c>
      <c r="AZ36" s="8">
        <f>IF(AND($A31&lt;&gt;"",$B31="SEF LUCRARI",$D31="VACANT",$C31="POST VALID"),1,0)</f>
        <v>0</v>
      </c>
      <c r="BA36" s="8">
        <f>IF(AND($A31&lt;&gt;"",$B31="ASISTENT",$C31="POST VALID",$D31="VACANT"),1,0)</f>
        <v>0</v>
      </c>
      <c r="BB36" s="8"/>
      <c r="BC36" s="8">
        <f>IF(AND($A31&lt;&gt;"",$B31="PROFESOR",$D31="VACANT",$C31="POST FARA FINANTARE"),1,0)</f>
        <v>0</v>
      </c>
      <c r="BD36" s="8">
        <f>IF(AND($A31&lt;&gt;"",$B31="CONFERENTIAR",$D31="VACANT",$C31="POST FARA FINANTARE"),1,0)</f>
        <v>0</v>
      </c>
      <c r="BE36" s="8">
        <f>IF(AND($A31&lt;&gt;"",$B31="SEF LUCRARI",$D31="VACANT",$C31="POST FARA FINANTARE"),1,0)</f>
        <v>0</v>
      </c>
      <c r="BF36" s="8">
        <f>IF(AND($A31&lt;&gt;"",$B31="ASISTENT",$D31="VACANT",$C31="POST FARA FINANTARE"),1,0)</f>
        <v>0</v>
      </c>
      <c r="BG36" s="8"/>
      <c r="BH36" s="8">
        <f>IF(AND($B31="PROFESOR",$H31="CMSD",$C31="POST VALID"),1,0)</f>
        <v>0</v>
      </c>
      <c r="BI36" s="8">
        <f>IF(AND($B31="PROFESOR",$H31="CMSD",$C31="POST FARA FINANTARE"),1,0)</f>
        <v>0</v>
      </c>
      <c r="BJ36" s="142">
        <f>IF(AND($A31&lt;&gt;"",H31="DFT"),1,0)</f>
        <v>0</v>
      </c>
      <c r="BK36" s="8">
        <f>IF(OR($H31="CMSD",$H31="ASOCIAT",$H31="DF",$H31="CMSD"),0,(IF(OR($F31="DR.ING.",$F31="DR.",$F31="DR. ING.",$F31="DR"),1,0)))</f>
        <v>0</v>
      </c>
      <c r="BL36" s="8" t="str">
        <f>IF(OR($B31="",$D31="",$D31="VACANT",$H31="CMSD",$H31="DF",$H31="DFP",$H31="DFT",),"",(IF($I31="","",(IF($BN36&gt;$BL$4,1,0)))))</f>
        <v/>
      </c>
      <c r="BM36" s="8">
        <f>IF(OR($B31="",$D31="",$D31="VACANT",$H31="DF",$H31="DFP",$H31="DFT"),"",(IF($H31="CMSD",0,(IF(BN36&lt;=$BM$4,1,0)))))</f>
        <v>1</v>
      </c>
      <c r="BN36" s="143">
        <f>IF(I31="",0,DATEVALUE(I31))</f>
        <v>0</v>
      </c>
      <c r="BO36" s="8">
        <f>IF(AND($BN36&gt;$BO$4,$BN36&lt;$BL$4),1,0)</f>
        <v>0</v>
      </c>
      <c r="BP36" s="8">
        <f>IF(AND($BN36&gt;$BP$4,$BN36&lt;$BO$4),1,0)</f>
        <v>0</v>
      </c>
      <c r="BQ36" s="8">
        <f>IF(AND($BN36&gt;$BQ$4,$BN36&lt;$BP$4),1,0)</f>
        <v>0</v>
      </c>
      <c r="BR36" s="8">
        <f>IF(AND($BN36&gt;$BR$4,$BN36&lt;$BQ$4),1,0)</f>
        <v>0</v>
      </c>
      <c r="BS36" s="8">
        <f>IF(AND($BN36&gt;$BS$4,$BN36&lt;$BR$4),1,0)</f>
        <v>0</v>
      </c>
      <c r="BT36" s="8">
        <f>IF(AND($BN36&gt;$BT$4,$BN36&lt;$BS$4),1,0)</f>
        <v>0</v>
      </c>
      <c r="BV36" s="144">
        <f>IF(AND($B31="PROFESOR",$D31&lt;&gt;"",$H31="TITULAR"),$X36,0)</f>
        <v>0</v>
      </c>
      <c r="BW36" s="144">
        <f>IF(AND($B31="PROFESOR",$D31="VACANT"),$X36,0)</f>
        <v>0</v>
      </c>
      <c r="BX36" s="144">
        <f>IF(AND($B31="CONFERENTIAR",$D31&lt;&gt;"",$H31="TITULAR"),$X36,0)</f>
        <v>0</v>
      </c>
      <c r="BY36" s="144">
        <f>IF(AND($B31="CONFERENTIAR",$D31="VACANT"),$X36,0)</f>
        <v>0</v>
      </c>
      <c r="BZ36" s="144">
        <f>IF(AND($B31="SEF LUCRARI",$D31&lt;&gt;"",$H31="TITULAR"),$X36,0)</f>
        <v>0</v>
      </c>
      <c r="CA36" s="144">
        <f>IF(AND($B31="SEF LUCRARI",$D31="VACANT"),$X36,0)</f>
        <v>0</v>
      </c>
      <c r="CB36" s="144">
        <f>IF(AND($B31="ASISTENT",$D31&lt;&gt;"",(OR($H31="TITULAR",$H31="SUPLINITOR",$H31="DF"))),$X36,0)</f>
        <v>0</v>
      </c>
      <c r="CC36" s="144">
        <f>IF(AND($B31="ASISTENT",OR($D31="VACANT")),$X36,0)</f>
        <v>0</v>
      </c>
      <c r="CD36" s="144">
        <f>IF(AND($B31="ASISTENT CERCETARE",$D31&lt;&gt;"",$H31="TITULAR"),$X36,IF(AND($B31="ASISTENT CERCETARE",$H31="DF"),$X36,0))</f>
        <v>0</v>
      </c>
      <c r="CE36" s="144">
        <f>IF(AND($B31="ASISTENT CERCETARE",OR($D31="VACANT")),$X36,0)</f>
        <v>0</v>
      </c>
      <c r="CF36" s="86">
        <f>IF(AND(A31&lt;&gt;"",B31="ASISTENT",H31="DF"),1,0)</f>
        <v>0</v>
      </c>
      <c r="CG36" s="145">
        <f>IF(AND($B31="PROFESOR",$D31&lt;&gt;"",$H31="CMSD"),$X36,0)</f>
        <v>0</v>
      </c>
      <c r="CI36" s="54">
        <f>IF(AND(B31="PROFESOR",H31="CMDD"),1,0)</f>
        <v>0</v>
      </c>
      <c r="CJ36" s="54">
        <f>IF(AND(B31="CONFERENTIAR",H31="CMDD"),1,0)</f>
        <v>0</v>
      </c>
      <c r="CK36" s="54">
        <f>IF(AND(B31="SEF LUCRARI",H31="CMDD"),1,0)</f>
        <v>0</v>
      </c>
      <c r="CL36" s="54">
        <f>IF(AND(B31="ASISTENT",H31="CMDD"),1,0)</f>
        <v>0</v>
      </c>
      <c r="CM36" s="132">
        <f>IF(CI36=0,0,X36)</f>
        <v>0</v>
      </c>
      <c r="CN36" s="132">
        <f>IF(CJ36=0,0,X36)</f>
        <v>0</v>
      </c>
      <c r="CO36" s="132">
        <f>IF(CK36=0,0,X36)</f>
        <v>0</v>
      </c>
      <c r="CP36" s="132">
        <f>IF(CL36=0,0,X36)</f>
        <v>0</v>
      </c>
      <c r="CU36" s="168"/>
    </row>
    <row r="37" spans="1:99" ht="12.75" customHeight="1" x14ac:dyDescent="0.3">
      <c r="A37" s="258">
        <v>23</v>
      </c>
      <c r="B37" s="261" t="str">
        <f>CO</f>
        <v>CONFERENTIAR</v>
      </c>
      <c r="C37" s="264" t="s">
        <v>97</v>
      </c>
      <c r="D37" s="187"/>
      <c r="E37" s="246" t="str">
        <f>CO</f>
        <v>CONFERENTIAR</v>
      </c>
      <c r="F37" s="246"/>
      <c r="G37" s="246"/>
      <c r="H37" s="273" t="str">
        <f>po</f>
        <v>PO</v>
      </c>
      <c r="I37" s="249" t="str">
        <f>_xlfn.IFNA(IF(OR(D37="",D37="VACANT",H37="DF",H37="DFP",H37="DFT"),"",VLOOKUP(D37,[1]Anexa!D:I,2,FALSE)),"")</f>
        <v/>
      </c>
      <c r="J37" s="146"/>
      <c r="K37" s="147"/>
      <c r="L37" s="95"/>
      <c r="M37" s="96"/>
      <c r="N37" s="96"/>
      <c r="O37" s="96"/>
      <c r="P37" s="96"/>
      <c r="Q37" s="97"/>
      <c r="R37" s="97"/>
      <c r="S37" s="98"/>
      <c r="T37" s="97"/>
      <c r="U37" s="97"/>
      <c r="V37" s="98"/>
      <c r="W37" s="99"/>
      <c r="X37" s="100"/>
      <c r="Y37" s="101"/>
      <c r="Z37" s="237"/>
      <c r="AA37" s="102"/>
      <c r="AB37" s="103"/>
      <c r="AC37" s="241"/>
      <c r="AD37" s="104"/>
      <c r="AE37" s="160"/>
      <c r="AF37" s="164"/>
      <c r="AG37" s="106">
        <v>0</v>
      </c>
      <c r="AH37" s="107">
        <v>0</v>
      </c>
      <c r="AI37" s="153"/>
      <c r="AJ37" s="108" t="str">
        <f>IF(OR($H$37="CMSD",$H$37="CMDD",$H$37="TITULAR"),"",IF(M37="","",IF(M37="D",0,IF(M37="M",Z37*2.5+AC37*1.5,Z37*2+AC37)*(VLOOKUP(J37,[1]Recapitulatie!A:Y,15,FALSE)*#REF!)+IF(M37="M",AA37*2.5+AD37*1.5,AA37*2+AD37)*(VLOOKUP(J37,[1]Recapitulatie!A:Y,20,FALSE)*#REF!))))</f>
        <v/>
      </c>
      <c r="AK37" s="161"/>
      <c r="AL37" s="109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V37" s="57"/>
      <c r="BW37" s="57"/>
      <c r="BX37" s="57"/>
      <c r="BY37" s="57"/>
      <c r="BZ37" s="57"/>
      <c r="CA37" s="57"/>
      <c r="CB37" s="57"/>
      <c r="CC37" s="57"/>
      <c r="CD37" s="6"/>
      <c r="CE37" s="6"/>
      <c r="CF37" s="86"/>
      <c r="CG37" s="6"/>
      <c r="CI37" s="54"/>
      <c r="CJ37" s="54"/>
      <c r="CK37" s="54"/>
      <c r="CL37" s="54"/>
      <c r="CM37" s="54"/>
      <c r="CN37" s="54"/>
      <c r="CO37" s="54"/>
      <c r="CP37" s="54"/>
    </row>
    <row r="38" spans="1:99" x14ac:dyDescent="0.3">
      <c r="A38" s="259"/>
      <c r="B38" s="262"/>
      <c r="C38" s="265"/>
      <c r="D38" s="188" t="s">
        <v>229</v>
      </c>
      <c r="E38" s="247"/>
      <c r="F38" s="247"/>
      <c r="G38" s="247"/>
      <c r="H38" s="247"/>
      <c r="I38" s="250"/>
      <c r="J38" s="148">
        <v>76</v>
      </c>
      <c r="K38" s="149" t="s">
        <v>157</v>
      </c>
      <c r="L38" s="110" t="s">
        <v>98</v>
      </c>
      <c r="M38" s="111" t="s">
        <v>75</v>
      </c>
      <c r="N38" s="111" t="s">
        <v>62</v>
      </c>
      <c r="O38" s="111" t="s">
        <v>99</v>
      </c>
      <c r="P38" s="111">
        <v>0</v>
      </c>
      <c r="Q38" s="112"/>
      <c r="R38" s="112"/>
      <c r="S38" s="113"/>
      <c r="T38" s="112"/>
      <c r="U38" s="112"/>
      <c r="V38" s="113"/>
      <c r="W38" s="114">
        <v>82</v>
      </c>
      <c r="X38" s="115">
        <v>2</v>
      </c>
      <c r="Y38" s="101">
        <v>1</v>
      </c>
      <c r="Z38" s="237">
        <v>2</v>
      </c>
      <c r="AA38" s="102"/>
      <c r="AB38" s="116">
        <v>0</v>
      </c>
      <c r="AC38" s="242">
        <v>0</v>
      </c>
      <c r="AD38" s="117">
        <v>0</v>
      </c>
      <c r="AE38" s="154" t="s">
        <v>105</v>
      </c>
      <c r="AF38" s="118">
        <v>0</v>
      </c>
      <c r="AG38" s="121">
        <v>15</v>
      </c>
      <c r="AH38" s="120">
        <v>0</v>
      </c>
      <c r="AI38" s="155"/>
      <c r="AJ38" s="108" t="e">
        <f>IF(OR($H$37="CMSD",$H$37="CMDD",$H$37="TITULAR"),"",IF(M38="","",IF(M38="D",0,IF(M38="M",Z38*2.5+AC38*1.5,Z38*2+AC38)*(VLOOKUP(J38,[1]Recapitulatie!A:Y,15,FALSE)*#REF!)+IF(M38="M",AA38*2.5+AD38*1.5,AA38*2+AD38)*(VLOOKUP(J38,[1]Recapitulatie!A:Y,20,FALSE)*#REF!))))</f>
        <v>#REF!</v>
      </c>
      <c r="AK38" s="162"/>
      <c r="AL38" s="109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V38" s="57"/>
      <c r="BW38" s="57"/>
      <c r="BX38" s="57"/>
      <c r="BY38" s="57"/>
      <c r="BZ38" s="57"/>
      <c r="CA38" s="57"/>
      <c r="CB38" s="57"/>
      <c r="CC38" s="57"/>
      <c r="CD38" s="6"/>
      <c r="CE38" s="6"/>
      <c r="CF38" s="86"/>
      <c r="CG38" s="6"/>
      <c r="CI38" s="54"/>
      <c r="CJ38" s="54"/>
      <c r="CK38" s="54"/>
      <c r="CL38" s="54"/>
      <c r="CM38" s="54"/>
      <c r="CN38" s="54"/>
      <c r="CO38" s="54"/>
      <c r="CP38" s="54"/>
    </row>
    <row r="39" spans="1:99" x14ac:dyDescent="0.3">
      <c r="A39" s="259"/>
      <c r="B39" s="262"/>
      <c r="C39" s="265"/>
      <c r="D39" s="188" t="s">
        <v>231</v>
      </c>
      <c r="E39" s="247"/>
      <c r="F39" s="247"/>
      <c r="G39" s="247"/>
      <c r="H39" s="247"/>
      <c r="I39" s="250"/>
      <c r="J39" s="148">
        <v>126</v>
      </c>
      <c r="K39" s="149" t="s">
        <v>158</v>
      </c>
      <c r="L39" s="110" t="s">
        <v>98</v>
      </c>
      <c r="M39" s="111" t="s">
        <v>113</v>
      </c>
      <c r="N39" s="111" t="s">
        <v>114</v>
      </c>
      <c r="O39" s="111" t="s">
        <v>115</v>
      </c>
      <c r="P39" s="111">
        <v>0</v>
      </c>
      <c r="Q39" s="112"/>
      <c r="R39" s="112"/>
      <c r="S39" s="113"/>
      <c r="T39" s="112"/>
      <c r="U39" s="112"/>
      <c r="V39" s="113"/>
      <c r="W39" s="114">
        <v>53</v>
      </c>
      <c r="X39" s="115">
        <v>2.5</v>
      </c>
      <c r="Y39" s="101">
        <v>1</v>
      </c>
      <c r="Z39" s="237">
        <v>2</v>
      </c>
      <c r="AA39" s="102"/>
      <c r="AB39" s="116">
        <v>0</v>
      </c>
      <c r="AC39" s="242">
        <v>0</v>
      </c>
      <c r="AD39" s="117">
        <v>0</v>
      </c>
      <c r="AE39" s="154" t="s">
        <v>110</v>
      </c>
      <c r="AF39" s="118">
        <v>0</v>
      </c>
      <c r="AG39" s="121"/>
      <c r="AH39" s="120"/>
      <c r="AI39" s="155"/>
      <c r="AJ39" s="108" t="e">
        <f>IF(OR($H$37="CMSD",$H$37="CMDD",$H$37="TITULAR"),"",IF(M39="","",IF(M39="D",0,IF(M39="M",Z39*2.5+AC39*1.5,Z39*2+AC39)*(VLOOKUP(J39,[1]Recapitulatie!A:Y,15,FALSE)*#REF!)+IF(M39="M",AA39*2.5+AD39*1.5,AA39*2+AD39)*(VLOOKUP(J39,[1]Recapitulatie!A:Y,20,FALSE)*#REF!))))</f>
        <v>#REF!</v>
      </c>
      <c r="AK39" s="162"/>
      <c r="AL39" s="109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V39" s="57"/>
      <c r="BW39" s="57"/>
      <c r="BX39" s="57"/>
      <c r="BY39" s="57"/>
      <c r="BZ39" s="57"/>
      <c r="CA39" s="57"/>
      <c r="CB39" s="57"/>
      <c r="CC39" s="57"/>
      <c r="CD39" s="6"/>
      <c r="CE39" s="6"/>
      <c r="CF39" s="86"/>
      <c r="CG39" s="6"/>
      <c r="CI39" s="54"/>
      <c r="CJ39" s="54"/>
      <c r="CK39" s="54"/>
      <c r="CL39" s="54"/>
      <c r="CM39" s="54"/>
      <c r="CN39" s="54"/>
      <c r="CO39" s="54"/>
      <c r="CP39" s="54"/>
    </row>
    <row r="40" spans="1:99" x14ac:dyDescent="0.3">
      <c r="A40" s="259"/>
      <c r="B40" s="262"/>
      <c r="C40" s="265"/>
      <c r="D40" s="274"/>
      <c r="E40" s="247"/>
      <c r="F40" s="247"/>
      <c r="G40" s="247"/>
      <c r="H40" s="247"/>
      <c r="I40" s="250"/>
      <c r="J40" s="148"/>
      <c r="K40" s="149" t="s">
        <v>107</v>
      </c>
      <c r="L40" s="110" t="s">
        <v>107</v>
      </c>
      <c r="M40" s="111" t="s">
        <v>107</v>
      </c>
      <c r="N40" s="111" t="s">
        <v>107</v>
      </c>
      <c r="O40" s="111" t="s">
        <v>107</v>
      </c>
      <c r="P40" s="111" t="s">
        <v>107</v>
      </c>
      <c r="Q40" s="112"/>
      <c r="R40" s="112"/>
      <c r="S40" s="113"/>
      <c r="T40" s="112"/>
      <c r="U40" s="112"/>
      <c r="V40" s="113"/>
      <c r="W40" s="114" t="s">
        <v>107</v>
      </c>
      <c r="X40" s="115" t="s">
        <v>106</v>
      </c>
      <c r="Y40" s="101" t="s">
        <v>107</v>
      </c>
      <c r="Z40" s="237"/>
      <c r="AA40" s="102"/>
      <c r="AB40" s="116" t="s">
        <v>107</v>
      </c>
      <c r="AC40" s="242" t="s">
        <v>107</v>
      </c>
      <c r="AD40" s="117" t="s">
        <v>107</v>
      </c>
      <c r="AE40" s="156"/>
      <c r="AF40" s="118"/>
      <c r="AG40" s="121"/>
      <c r="AH40" s="120"/>
      <c r="AI40" s="155"/>
      <c r="AJ40" s="108" t="str">
        <f>IF(OR($H$37="CMSD",$H$37="CMDD",$H$37="TITULAR"),"",IF(M40="","",IF(M40="D",0,IF(M40="M",Z40*2.5+AC40*1.5,Z40*2+AC40)*(VLOOKUP(J40,[1]Recapitulatie!A:Y,15,FALSE)*#REF!)+IF(M40="M",AA40*2.5+AD40*1.5,AA40*2+AD40)*(VLOOKUP(J40,[1]Recapitulatie!A:Y,20,FALSE)*#REF!))))</f>
        <v/>
      </c>
      <c r="AK40" s="162"/>
      <c r="AL40" s="109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V40" s="57"/>
      <c r="BW40" s="57"/>
      <c r="BX40" s="57"/>
      <c r="BY40" s="57"/>
      <c r="BZ40" s="57"/>
      <c r="CA40" s="57"/>
      <c r="CB40" s="57"/>
      <c r="CC40" s="57"/>
      <c r="CD40" s="6"/>
      <c r="CE40" s="6"/>
      <c r="CF40" s="86"/>
      <c r="CG40" s="6"/>
      <c r="CI40" s="54"/>
      <c r="CJ40" s="54"/>
      <c r="CK40" s="54"/>
      <c r="CL40" s="54"/>
      <c r="CM40" s="54"/>
      <c r="CN40" s="54"/>
      <c r="CO40" s="54"/>
      <c r="CP40" s="54"/>
    </row>
    <row r="41" spans="1:99" ht="15" thickBot="1" x14ac:dyDescent="0.35">
      <c r="A41" s="259"/>
      <c r="B41" s="262"/>
      <c r="C41" s="265"/>
      <c r="D41" s="275"/>
      <c r="E41" s="247"/>
      <c r="F41" s="247"/>
      <c r="G41" s="247"/>
      <c r="H41" s="247"/>
      <c r="I41" s="250"/>
      <c r="J41" s="148"/>
      <c r="K41" s="149" t="s">
        <v>107</v>
      </c>
      <c r="L41" s="123" t="s">
        <v>107</v>
      </c>
      <c r="M41" s="124" t="s">
        <v>107</v>
      </c>
      <c r="N41" s="124" t="s">
        <v>107</v>
      </c>
      <c r="O41" s="124" t="s">
        <v>107</v>
      </c>
      <c r="P41" s="124" t="s">
        <v>107</v>
      </c>
      <c r="Q41" s="125"/>
      <c r="R41" s="125"/>
      <c r="S41" s="126"/>
      <c r="T41" s="125"/>
      <c r="U41" s="125"/>
      <c r="V41" s="126"/>
      <c r="W41" s="127" t="s">
        <v>107</v>
      </c>
      <c r="X41" s="128" t="s">
        <v>106</v>
      </c>
      <c r="Y41" s="101" t="s">
        <v>107</v>
      </c>
      <c r="Z41" s="237"/>
      <c r="AA41" s="102"/>
      <c r="AB41" s="129" t="s">
        <v>107</v>
      </c>
      <c r="AC41" s="243" t="s">
        <v>107</v>
      </c>
      <c r="AD41" s="130" t="s">
        <v>107</v>
      </c>
      <c r="AE41" s="165"/>
      <c r="AF41" s="166"/>
      <c r="AG41" s="121"/>
      <c r="AH41" s="120"/>
      <c r="AI41" s="158"/>
      <c r="AJ41" s="108" t="str">
        <f>IF(OR($H$37="CMSD",$H$37="CMDD",$H$37="TITULAR"),"",IF(M41="","",IF(M41="D",0,IF(M41="M",Z41*2.5+AC41*1.5,Z41*2+AC41)*(VLOOKUP(J41,[1]Recapitulatie!A:Y,15,FALSE)*#REF!)+IF(M41="M",AA41*2.5+AD41*1.5,AA41*2+AD41)*(VLOOKUP(J41,[1]Recapitulatie!A:Y,20,FALSE)*#REF!))))</f>
        <v/>
      </c>
      <c r="AK41" s="163"/>
      <c r="AL41" s="109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V41" s="57"/>
      <c r="BW41" s="57"/>
      <c r="BX41" s="57"/>
      <c r="BY41" s="57"/>
      <c r="BZ41" s="57"/>
      <c r="CA41" s="57"/>
      <c r="CB41" s="57"/>
      <c r="CC41" s="57"/>
      <c r="CD41" s="6"/>
      <c r="CE41" s="6"/>
      <c r="CF41" s="86"/>
      <c r="CG41" s="6"/>
      <c r="CI41" s="54"/>
      <c r="CJ41" s="54"/>
      <c r="CK41" s="54"/>
      <c r="CL41" s="54"/>
      <c r="CM41" s="54"/>
      <c r="CN41" s="54"/>
      <c r="CO41" s="54"/>
      <c r="CP41" s="54"/>
    </row>
    <row r="42" spans="1:99" ht="15" thickBot="1" x14ac:dyDescent="0.35">
      <c r="A42" s="260"/>
      <c r="B42" s="263"/>
      <c r="C42" s="266"/>
      <c r="D42" s="275"/>
      <c r="E42" s="248"/>
      <c r="F42" s="248"/>
      <c r="G42" s="248"/>
      <c r="H42" s="248"/>
      <c r="I42" s="251"/>
      <c r="J42" s="150"/>
      <c r="K42" s="133" t="s">
        <v>107</v>
      </c>
      <c r="L42" s="255" t="s">
        <v>76</v>
      </c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7"/>
      <c r="X42" s="134">
        <v>15.5</v>
      </c>
      <c r="Y42" s="135">
        <v>7</v>
      </c>
      <c r="Z42" s="238"/>
      <c r="AA42" s="136"/>
      <c r="AB42" s="137" t="str">
        <f>IF(D37="","",SUM(AB37:AB41))</f>
        <v/>
      </c>
      <c r="AC42" s="244"/>
      <c r="AD42" s="138"/>
      <c r="AE42" s="159"/>
      <c r="AF42" s="167">
        <v>8.5044642857142865</v>
      </c>
      <c r="AG42" s="140">
        <v>24.004464285714285</v>
      </c>
      <c r="AH42" s="141">
        <v>3222.3390340909086</v>
      </c>
      <c r="AI42" s="85" t="e">
        <f>AI36+AH42</f>
        <v>#REF!</v>
      </c>
      <c r="AJ42" s="84" t="e">
        <f>SUM(AJ37:AJ41)/12*VIRAM</f>
        <v>#REF!</v>
      </c>
      <c r="AK42" s="85">
        <f>IF(OR(H37="",H37="PO",H37="DF",H37="DFP",H37="DFT"),0,IF(H37="CMSD",AG42*POD_P*VIRAM*4,IF(AND(H37="TITULAR",B37="PROFESOR"),(AF37+#REF!)*POD_P*4*VIRAM,IF(AND(H37="TITULAR",B37="CONFERENTIAR"),(AF37+#REF!)*POD_C*4*VIRAM,IF(AND(H37="TITULAR",B37="SEF LUCRARI"),(AF37+#REF!)*POD_SL*4*VIRAM,(AF37+#REF!)*POD_AS*4*VIRAM)))))</f>
        <v>0</v>
      </c>
      <c r="AL42" s="142">
        <f>IF(AND($A37&lt;&gt;"",H37="DFP"),1,0)</f>
        <v>0</v>
      </c>
      <c r="AM42" s="8">
        <f>IF(AND($A37&lt;&gt;"",$B37="PROFESOR",$C37="POST VALID",$H37="TITULAR"),1,0)</f>
        <v>0</v>
      </c>
      <c r="AN42" s="8">
        <f>IF(AND($A37&lt;&gt;"",$B37="CONFERENTIAR",$C37="POST VALID",$H37="TITULAR"),1,0)</f>
        <v>0</v>
      </c>
      <c r="AO42" s="8">
        <f>IF(AND($A37&lt;&gt;"",$B37="SEF LUCRARI",$C37="POST VALID",$H37="TITULAR"),1,0)</f>
        <v>0</v>
      </c>
      <c r="AP42" s="8">
        <f>IF(AND($A37&lt;&gt;"",$B37="ASISTENT",$C37="POST VALID",$H37="TITULAR"),1,0)</f>
        <v>0</v>
      </c>
      <c r="AQ42" s="8">
        <f>IF(AND($A37&lt;&gt;"",$B37="ASISTENT CERCETARE",$C37="POST VALID"),1,0)</f>
        <v>0</v>
      </c>
      <c r="AR42" s="8">
        <f>IF(AND($A37&lt;&gt;"",H37="DF"),1,0)</f>
        <v>0</v>
      </c>
      <c r="AS42" s="8">
        <f>IF(AND($A37&lt;&gt;"",$B37="PROFESOR",$C37="POST FARA FINANTARE",$H37="TITULAR"),1,0)</f>
        <v>0</v>
      </c>
      <c r="AT42" s="8">
        <f>IF(AND($A37&lt;&gt;"",$B37="CONFERENTIAR",$C37="POST FARA FINANTARE",$H37="TITULAR"),1,0)</f>
        <v>0</v>
      </c>
      <c r="AU42" s="8">
        <f>IF(AND($A37&lt;&gt;"",$B37="SEF LUCRARI",$C37="POST FARA FINANTARE",$H37="TITULAR"),1,0)</f>
        <v>0</v>
      </c>
      <c r="AV42" s="8">
        <f>IF(AND($A37&lt;&gt;"",$B37="ASISTENT",$C37="POST FARA FINANTARE",$H37="TITULAR"),1,0)</f>
        <v>0</v>
      </c>
      <c r="AW42" s="8">
        <f>IF(AND($A37&lt;&gt;"",$B37="ASISTENT CERCETARE",$C37="POST FARA FINANTARE"),1,0)</f>
        <v>0</v>
      </c>
      <c r="AX42" s="8">
        <f>IF(AND($A37&lt;&gt;"",$B37="PROFESOR",$D37="VACANT",$C37="POST VALID"),1,0)</f>
        <v>0</v>
      </c>
      <c r="AY42" s="8">
        <f>IF(AND($A37&lt;&gt;"",$B37="CONFERENTIAR",$D37="VACANT",$C37="POST VALID"),1,0)</f>
        <v>0</v>
      </c>
      <c r="AZ42" s="8">
        <f>IF(AND($A37&lt;&gt;"",$B37="SEF LUCRARI",$D37="VACANT",$C37="POST VALID"),1,0)</f>
        <v>0</v>
      </c>
      <c r="BA42" s="8">
        <f>IF(AND($A37&lt;&gt;"",$B37="ASISTENT",$C37="POST VALID",$D37="VACANT"),1,0)</f>
        <v>0</v>
      </c>
      <c r="BB42" s="8"/>
      <c r="BC42" s="8">
        <f>IF(AND($A37&lt;&gt;"",$B37="PROFESOR",$D37="VACANT",$C37="POST FARA FINANTARE"),1,0)</f>
        <v>0</v>
      </c>
      <c r="BD42" s="8">
        <f>IF(AND($A37&lt;&gt;"",$B37="CONFERENTIAR",$D37="VACANT",$C37="POST FARA FINANTARE"),1,0)</f>
        <v>0</v>
      </c>
      <c r="BE42" s="8">
        <f>IF(AND($A37&lt;&gt;"",$B37="SEF LUCRARI",$D37="VACANT",$C37="POST FARA FINANTARE"),1,0)</f>
        <v>0</v>
      </c>
      <c r="BF42" s="8">
        <f>IF(AND($A37&lt;&gt;"",$B37="ASISTENT",$D37="VACANT",$C37="POST FARA FINANTARE"),1,0)</f>
        <v>0</v>
      </c>
      <c r="BG42" s="8"/>
      <c r="BH42" s="8">
        <f>IF(AND($B37="PROFESOR",$H37="CMSD",$C37="POST VALID"),1,0)</f>
        <v>0</v>
      </c>
      <c r="BI42" s="8">
        <f>IF(AND($B37="PROFESOR",$H37="CMSD",$C37="POST FARA FINANTARE"),1,0)</f>
        <v>0</v>
      </c>
      <c r="BJ42" s="142">
        <f>IF(AND($A37&lt;&gt;"",H37="DFT"),1,0)</f>
        <v>0</v>
      </c>
      <c r="BK42" s="8">
        <f>IF(OR($H37="CMSD",$H37="ASOCIAT",$H37="DF",$H37="CMSD"),0,(IF(OR($F37="DR.ING.",$F37="DR.",$F37="DR. ING.",$F37="DR"),1,0)))</f>
        <v>0</v>
      </c>
      <c r="BL42" s="8" t="str">
        <f>IF(OR($B37="",$D37="",$D37="VACANT",$H37="CMSD",$H37="DF",$H37="DFP",$H37="DFT",),"",(IF($I37="","",(IF($BN42&gt;$BL$4,1,0)))))</f>
        <v/>
      </c>
      <c r="BM42" s="8" t="str">
        <f>IF(OR($B37="",$D37="",$D37="VACANT",$H37="DF",$H37="DFP",$H37="DFT"),"",(IF($H37="CMSD",0,(IF(BN42&lt;=$BM$4,1,0)))))</f>
        <v/>
      </c>
      <c r="BN42" s="143">
        <f>IF(I37="",0,DATEVALUE(I37))</f>
        <v>0</v>
      </c>
      <c r="BO42" s="8">
        <f>IF(AND($BN42&gt;$BO$4,$BN42&lt;$BL$4),1,0)</f>
        <v>0</v>
      </c>
      <c r="BP42" s="8">
        <f>IF(AND($BN42&gt;$BP$4,$BN42&lt;$BO$4),1,0)</f>
        <v>0</v>
      </c>
      <c r="BQ42" s="8">
        <f>IF(AND($BN42&gt;$BQ$4,$BN42&lt;$BP$4),1,0)</f>
        <v>0</v>
      </c>
      <c r="BR42" s="8">
        <f>IF(AND($BN42&gt;$BR$4,$BN42&lt;$BQ$4),1,0)</f>
        <v>0</v>
      </c>
      <c r="BS42" s="8">
        <f>IF(AND($BN42&gt;$BS$4,$BN42&lt;$BR$4),1,0)</f>
        <v>0</v>
      </c>
      <c r="BT42" s="8">
        <f>IF(AND($BN42&gt;$BT$4,$BN42&lt;$BS$4),1,0)</f>
        <v>0</v>
      </c>
      <c r="BV42" s="144">
        <f>IF(AND($B37="PROFESOR",$D37&lt;&gt;"",$H37="TITULAR"),$X42,0)</f>
        <v>0</v>
      </c>
      <c r="BW42" s="144">
        <f>IF(AND($B37="PROFESOR",$D37="VACANT"),$X42,0)</f>
        <v>0</v>
      </c>
      <c r="BX42" s="144">
        <f>IF(AND($B37="CONFERENTIAR",$D37&lt;&gt;"",$H37="TITULAR"),$X42,0)</f>
        <v>0</v>
      </c>
      <c r="BY42" s="144">
        <f>IF(AND($B37="CONFERENTIAR",$D37="VACANT"),$X42,0)</f>
        <v>0</v>
      </c>
      <c r="BZ42" s="144">
        <f>IF(AND($B37="SEF LUCRARI",$D37&lt;&gt;"",$H37="TITULAR"),$X42,0)</f>
        <v>0</v>
      </c>
      <c r="CA42" s="144">
        <f>IF(AND($B37="SEF LUCRARI",$D37="VACANT"),$X42,0)</f>
        <v>0</v>
      </c>
      <c r="CB42" s="144">
        <f>IF(AND($B37="ASISTENT",$D37&lt;&gt;"",(OR($H37="TITULAR",$H37="SUPLINITOR",$H37="DF"))),$X42,0)</f>
        <v>0</v>
      </c>
      <c r="CC42" s="144">
        <f>IF(AND($B37="ASISTENT",OR($D37="VACANT")),$X42,0)</f>
        <v>0</v>
      </c>
      <c r="CD42" s="144">
        <f>IF(AND($B37="ASISTENT CERCETARE",$D37&lt;&gt;"",$H37="TITULAR"),$X42,IF(AND($B37="ASISTENT CERCETARE",$H37="DF"),$X42,0))</f>
        <v>0</v>
      </c>
      <c r="CE42" s="144">
        <f>IF(AND($B37="ASISTENT CERCETARE",OR($D37="VACANT")),$X42,0)</f>
        <v>0</v>
      </c>
      <c r="CF42" s="86">
        <f>IF(AND(A37&lt;&gt;"",B37="ASISTENT",H37="DF"),1,0)</f>
        <v>0</v>
      </c>
      <c r="CG42" s="145">
        <f>IF(AND($B37="PROFESOR",$D37&lt;&gt;"",$H37="CMSD"),$X42,0)</f>
        <v>0</v>
      </c>
      <c r="CI42" s="54">
        <f>IF(AND(B37="PROFESOR",H37="CMDD"),1,0)</f>
        <v>0</v>
      </c>
      <c r="CJ42" s="54">
        <f>IF(AND(B37="CONFERENTIAR",H37="CMDD"),1,0)</f>
        <v>0</v>
      </c>
      <c r="CK42" s="54">
        <f>IF(AND(B37="SEF LUCRARI",H37="CMDD"),1,0)</f>
        <v>0</v>
      </c>
      <c r="CL42" s="54">
        <f>IF(AND(B37="ASISTENT",H37="CMDD"),1,0)</f>
        <v>0</v>
      </c>
      <c r="CM42" s="132">
        <f>IF(CI42=0,0,X42)</f>
        <v>0</v>
      </c>
      <c r="CN42" s="132">
        <f>IF(CJ42=0,0,X42)</f>
        <v>0</v>
      </c>
      <c r="CO42" s="132">
        <f>IF(CK42=0,0,X42)</f>
        <v>0</v>
      </c>
      <c r="CP42" s="132">
        <f>IF(CL42=0,0,X42)</f>
        <v>0</v>
      </c>
    </row>
    <row r="43" spans="1:99" ht="12.75" customHeight="1" x14ac:dyDescent="0.3">
      <c r="A43" s="258">
        <v>24</v>
      </c>
      <c r="B43" s="261" t="str">
        <f>CO</f>
        <v>CONFERENTIAR</v>
      </c>
      <c r="C43" s="264" t="s">
        <v>97</v>
      </c>
      <c r="D43" s="187"/>
      <c r="E43" s="246" t="str">
        <f>CO</f>
        <v>CONFERENTIAR</v>
      </c>
      <c r="F43" s="246"/>
      <c r="G43" s="246"/>
      <c r="H43" s="273" t="str">
        <f>po</f>
        <v>PO</v>
      </c>
      <c r="I43" s="249" t="str">
        <f>_xlfn.IFNA(IF(OR(D43="",D43="VACANT",H43="DF",H43="DFP",H43="DFT"),"",VLOOKUP(D43,[1]Anexa!D:I,2,FALSE)),"")</f>
        <v/>
      </c>
      <c r="J43" s="148"/>
      <c r="K43" s="147"/>
      <c r="L43" s="95"/>
      <c r="M43" s="96"/>
      <c r="N43" s="96"/>
      <c r="O43" s="96"/>
      <c r="P43" s="96"/>
      <c r="Q43" s="169"/>
      <c r="R43" s="169"/>
      <c r="S43" s="170"/>
      <c r="T43" s="97"/>
      <c r="U43" s="97"/>
      <c r="V43" s="98"/>
      <c r="W43" s="99"/>
      <c r="X43" s="100"/>
      <c r="Y43" s="101"/>
      <c r="Z43" s="237"/>
      <c r="AA43" s="102"/>
      <c r="AB43" s="103"/>
      <c r="AC43" s="241"/>
      <c r="AD43" s="104"/>
      <c r="AE43" s="160"/>
      <c r="AF43" s="164"/>
      <c r="AG43" s="106">
        <v>0</v>
      </c>
      <c r="AH43" s="107">
        <v>0</v>
      </c>
      <c r="AI43" s="153"/>
      <c r="AJ43" s="108" t="str">
        <f>IF(OR($H$43="CMSD",$H$43="CMDD",$H$43="TITULAR"),"",IF(M43="","",IF(M43="D",0,IF(M43="M",Z43*2.5+AC43*1.5,Z43*2+AC43)*(VLOOKUP(J43,[1]Recapitulatie!A:Y,15,FALSE)*$AH$45)+IF(M43="M",AA43*2.5+AD43*1.5,AA43*2+AD43)*(VLOOKUP(J43,[1]Recapitulatie!A:Y,20,FALSE)*$AH$45))))</f>
        <v/>
      </c>
      <c r="AK43" s="161"/>
      <c r="AL43" s="109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V43" s="57"/>
      <c r="BW43" s="57"/>
      <c r="BX43" s="57"/>
      <c r="BY43" s="57"/>
      <c r="BZ43" s="57"/>
      <c r="CA43" s="57"/>
      <c r="CB43" s="57"/>
      <c r="CC43" s="57"/>
      <c r="CD43" s="6"/>
      <c r="CE43" s="6"/>
      <c r="CF43" s="86"/>
      <c r="CG43" s="6"/>
      <c r="CI43" s="54"/>
      <c r="CJ43" s="54"/>
      <c r="CK43" s="54"/>
      <c r="CL43" s="54"/>
      <c r="CM43" s="54"/>
      <c r="CN43" s="54"/>
      <c r="CO43" s="54"/>
      <c r="CP43" s="54"/>
    </row>
    <row r="44" spans="1:99" x14ac:dyDescent="0.3">
      <c r="A44" s="259"/>
      <c r="B44" s="262"/>
      <c r="C44" s="265"/>
      <c r="D44" s="188" t="s">
        <v>259</v>
      </c>
      <c r="E44" s="247"/>
      <c r="F44" s="247"/>
      <c r="G44" s="247"/>
      <c r="H44" s="247"/>
      <c r="I44" s="250"/>
      <c r="J44" s="148">
        <v>175</v>
      </c>
      <c r="K44" s="149" t="s">
        <v>159</v>
      </c>
      <c r="L44" s="110" t="s">
        <v>98</v>
      </c>
      <c r="M44" s="111" t="s">
        <v>113</v>
      </c>
      <c r="N44" s="111" t="s">
        <v>120</v>
      </c>
      <c r="O44" s="111" t="s">
        <v>112</v>
      </c>
      <c r="P44" s="111">
        <v>0</v>
      </c>
      <c r="Q44" s="112"/>
      <c r="R44" s="112"/>
      <c r="S44" s="113"/>
      <c r="T44" s="112"/>
      <c r="U44" s="112"/>
      <c r="V44" s="113"/>
      <c r="W44" s="114">
        <v>32</v>
      </c>
      <c r="X44" s="115">
        <v>2.5</v>
      </c>
      <c r="Y44" s="101">
        <v>1</v>
      </c>
      <c r="Z44" s="237">
        <v>2</v>
      </c>
      <c r="AA44" s="102"/>
      <c r="AB44" s="116">
        <v>0</v>
      </c>
      <c r="AC44" s="242">
        <v>0</v>
      </c>
      <c r="AD44" s="117">
        <v>0</v>
      </c>
      <c r="AE44" s="154" t="s">
        <v>101</v>
      </c>
      <c r="AF44" s="118">
        <v>0</v>
      </c>
      <c r="AG44" s="119">
        <v>16</v>
      </c>
      <c r="AH44" s="120">
        <v>0</v>
      </c>
      <c r="AI44" s="155"/>
      <c r="AJ44" s="108">
        <f>IF(OR($H$43="CMSD",$H$43="CMDD",$H$43="TITULAR"),"",IF(M44="","",IF(M44="D",0,IF(M44="M",Z44*2.5+AC44*1.5,Z44*2+AC44)*(VLOOKUP(J44,[1]Recapitulatie!A:Y,15,FALSE)*$AH$45)+IF(M44="M",AA44*2.5+AD44*1.5,AA44*2+AD44)*(VLOOKUP(J44,[1]Recapitulatie!A:Y,20,FALSE)*$AH$45))))</f>
        <v>6099.545454545454</v>
      </c>
      <c r="AK44" s="162"/>
      <c r="AL44" s="109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V44" s="57"/>
      <c r="BW44" s="57"/>
      <c r="BX44" s="57"/>
      <c r="BY44" s="57"/>
      <c r="BZ44" s="57"/>
      <c r="CA44" s="57"/>
      <c r="CB44" s="57"/>
      <c r="CC44" s="57"/>
      <c r="CD44" s="6"/>
      <c r="CE44" s="6"/>
      <c r="CF44" s="86"/>
      <c r="CG44" s="6"/>
      <c r="CI44" s="54"/>
      <c r="CJ44" s="54"/>
      <c r="CK44" s="54"/>
      <c r="CL44" s="54"/>
      <c r="CM44" s="54"/>
      <c r="CN44" s="54"/>
      <c r="CO44" s="54"/>
      <c r="CP44" s="54"/>
    </row>
    <row r="45" spans="1:99" x14ac:dyDescent="0.3">
      <c r="A45" s="259"/>
      <c r="B45" s="262"/>
      <c r="C45" s="265"/>
      <c r="D45" s="188" t="s">
        <v>232</v>
      </c>
      <c r="E45" s="247"/>
      <c r="F45" s="247"/>
      <c r="G45" s="247"/>
      <c r="H45" s="247"/>
      <c r="I45" s="250"/>
      <c r="J45" s="148">
        <v>17</v>
      </c>
      <c r="K45" s="149" t="s">
        <v>160</v>
      </c>
      <c r="L45" s="110" t="s">
        <v>98</v>
      </c>
      <c r="M45" s="111" t="s">
        <v>75</v>
      </c>
      <c r="N45" s="111" t="s">
        <v>62</v>
      </c>
      <c r="O45" s="111" t="s">
        <v>112</v>
      </c>
      <c r="P45" s="111">
        <v>0</v>
      </c>
      <c r="Q45" s="112"/>
      <c r="R45" s="112"/>
      <c r="S45" s="113"/>
      <c r="T45" s="112"/>
      <c r="U45" s="112"/>
      <c r="V45" s="113"/>
      <c r="W45" s="114">
        <v>186</v>
      </c>
      <c r="X45" s="115">
        <v>2</v>
      </c>
      <c r="Y45" s="101">
        <v>1</v>
      </c>
      <c r="Z45" s="237">
        <v>2</v>
      </c>
      <c r="AA45" s="102"/>
      <c r="AB45" s="116">
        <v>0</v>
      </c>
      <c r="AC45" s="242">
        <v>0</v>
      </c>
      <c r="AD45" s="117">
        <v>0</v>
      </c>
      <c r="AE45" s="154" t="s">
        <v>103</v>
      </c>
      <c r="AF45" s="118">
        <v>0</v>
      </c>
      <c r="AG45" s="119"/>
      <c r="AH45" s="120">
        <v>87.136363636363626</v>
      </c>
      <c r="AI45" s="155"/>
      <c r="AJ45" s="108">
        <f>IF(OR($H$43="CMSD",$H$43="CMDD",$H$43="TITULAR"),"",IF(M45="","",IF(M45="D",0,IF(M45="M",Z45*2.5+AC45*1.5,Z45*2+AC45)*(VLOOKUP(J45,[1]Recapitulatie!A:Y,15,FALSE)*$AH$45)+IF(M45="M",AA45*2.5+AD45*1.5,AA45*2+AD45)*(VLOOKUP(J45,[1]Recapitulatie!A:Y,20,FALSE)*$AH$45))))</f>
        <v>4879.6363636363631</v>
      </c>
      <c r="AK45" s="162"/>
      <c r="AL45" s="109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V45" s="57"/>
      <c r="BW45" s="57"/>
      <c r="BX45" s="57"/>
      <c r="BY45" s="57"/>
      <c r="BZ45" s="57"/>
      <c r="CA45" s="57"/>
      <c r="CB45" s="57"/>
      <c r="CC45" s="57"/>
      <c r="CD45" s="6"/>
      <c r="CE45" s="6"/>
      <c r="CF45" s="86"/>
      <c r="CG45" s="6"/>
      <c r="CI45" s="54"/>
      <c r="CJ45" s="54"/>
      <c r="CK45" s="54"/>
      <c r="CL45" s="54"/>
      <c r="CM45" s="54"/>
      <c r="CN45" s="54"/>
      <c r="CO45" s="54"/>
      <c r="CP45" s="54"/>
    </row>
    <row r="46" spans="1:99" x14ac:dyDescent="0.3">
      <c r="A46" s="259"/>
      <c r="B46" s="262"/>
      <c r="C46" s="265"/>
      <c r="D46" s="188" t="s">
        <v>231</v>
      </c>
      <c r="E46" s="247"/>
      <c r="F46" s="247"/>
      <c r="G46" s="247"/>
      <c r="H46" s="247"/>
      <c r="I46" s="250"/>
      <c r="J46" s="148">
        <v>190</v>
      </c>
      <c r="K46" s="149" t="s">
        <v>161</v>
      </c>
      <c r="L46" s="110" t="s">
        <v>98</v>
      </c>
      <c r="M46" s="111" t="s">
        <v>113</v>
      </c>
      <c r="N46" s="111" t="s">
        <v>162</v>
      </c>
      <c r="O46" s="111" t="s">
        <v>115</v>
      </c>
      <c r="P46" s="111">
        <v>0</v>
      </c>
      <c r="Q46" s="112"/>
      <c r="R46" s="112"/>
      <c r="S46" s="113"/>
      <c r="T46" s="112"/>
      <c r="U46" s="112"/>
      <c r="V46" s="113"/>
      <c r="W46" s="114">
        <v>32</v>
      </c>
      <c r="X46" s="115">
        <v>2.5</v>
      </c>
      <c r="Y46" s="101">
        <v>1</v>
      </c>
      <c r="Z46" s="237">
        <v>2</v>
      </c>
      <c r="AA46" s="102"/>
      <c r="AB46" s="116">
        <v>0</v>
      </c>
      <c r="AC46" s="242">
        <v>0</v>
      </c>
      <c r="AD46" s="117">
        <v>0</v>
      </c>
      <c r="AE46" s="154" t="s">
        <v>105</v>
      </c>
      <c r="AF46" s="118">
        <v>0</v>
      </c>
      <c r="AG46" s="121">
        <v>15</v>
      </c>
      <c r="AH46" s="120">
        <v>0</v>
      </c>
      <c r="AI46" s="155"/>
      <c r="AJ46" s="108">
        <f>IF(OR($H$43="CMSD",$H$43="CMDD",$H$43="TITULAR"),"",IF(M46="","",IF(M46="D",0,IF(M46="M",Z46*2.5+AC46*1.5,Z46*2+AC46)*(VLOOKUP(J46,[1]Recapitulatie!A:Y,15,FALSE)*$AH$45)+IF(M46="M",AA46*2.5+AD46*1.5,AA46*2+AD46)*(VLOOKUP(J46,[1]Recapitulatie!A:Y,20,FALSE)*$AH$45))))</f>
        <v>6099.545454545454</v>
      </c>
      <c r="AK46" s="162"/>
      <c r="AL46" s="109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V46" s="57"/>
      <c r="BW46" s="57"/>
      <c r="BX46" s="57"/>
      <c r="BY46" s="57"/>
      <c r="BZ46" s="57"/>
      <c r="CA46" s="57"/>
      <c r="CB46" s="57"/>
      <c r="CC46" s="57"/>
      <c r="CD46" s="6"/>
      <c r="CE46" s="6"/>
      <c r="CF46" s="86"/>
      <c r="CG46" s="6"/>
      <c r="CI46" s="54"/>
      <c r="CJ46" s="54"/>
      <c r="CK46" s="54"/>
      <c r="CL46" s="54"/>
      <c r="CM46" s="54"/>
      <c r="CN46" s="54"/>
      <c r="CO46" s="54"/>
      <c r="CP46" s="54"/>
    </row>
    <row r="47" spans="1:99" x14ac:dyDescent="0.3">
      <c r="A47" s="259"/>
      <c r="B47" s="262"/>
      <c r="C47" s="265"/>
      <c r="D47" s="188" t="s">
        <v>233</v>
      </c>
      <c r="E47" s="247"/>
      <c r="F47" s="247"/>
      <c r="G47" s="247"/>
      <c r="H47" s="247"/>
      <c r="I47" s="250"/>
      <c r="J47" s="148">
        <v>96</v>
      </c>
      <c r="K47" s="149" t="s">
        <v>163</v>
      </c>
      <c r="L47" s="110" t="s">
        <v>98</v>
      </c>
      <c r="M47" s="111" t="s">
        <v>75</v>
      </c>
      <c r="N47" s="111" t="s">
        <v>104</v>
      </c>
      <c r="O47" s="111" t="s">
        <v>99</v>
      </c>
      <c r="P47" s="111">
        <v>0</v>
      </c>
      <c r="Q47" s="112"/>
      <c r="R47" s="112"/>
      <c r="S47" s="113"/>
      <c r="T47" s="112"/>
      <c r="U47" s="112"/>
      <c r="V47" s="113"/>
      <c r="W47" s="114">
        <v>61</v>
      </c>
      <c r="X47" s="115">
        <v>2</v>
      </c>
      <c r="Y47" s="101">
        <v>1</v>
      </c>
      <c r="Z47" s="237">
        <v>2</v>
      </c>
      <c r="AA47" s="102"/>
      <c r="AB47" s="116">
        <v>0</v>
      </c>
      <c r="AC47" s="242">
        <v>0</v>
      </c>
      <c r="AD47" s="117">
        <v>0</v>
      </c>
      <c r="AE47" s="154" t="s">
        <v>108</v>
      </c>
      <c r="AF47" s="118">
        <v>0</v>
      </c>
      <c r="AG47" s="121"/>
      <c r="AH47" s="120"/>
      <c r="AI47" s="155"/>
      <c r="AJ47" s="108">
        <f>IF(OR($H$43="CMSD",$H$43="CMDD",$H$43="TITULAR"),"",IF(M47="","",IF(M47="D",0,IF(M47="M",Z47*2.5+AC47*1.5,Z47*2+AC47)*(VLOOKUP(J47,[1]Recapitulatie!A:Y,15,FALSE)*$AH$45)+IF(M47="M",AA47*2.5+AD47*1.5,AA47*2+AD47)*(VLOOKUP(J47,[1]Recapitulatie!A:Y,20,FALSE)*$AH$45))))</f>
        <v>4879.6363636363631</v>
      </c>
      <c r="AK47" s="162"/>
      <c r="AL47" s="109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V47" s="57"/>
      <c r="BW47" s="57"/>
      <c r="BX47" s="57"/>
      <c r="BY47" s="57"/>
      <c r="BZ47" s="57"/>
      <c r="CA47" s="57"/>
      <c r="CB47" s="57"/>
      <c r="CC47" s="57"/>
      <c r="CD47" s="6"/>
      <c r="CE47" s="6"/>
      <c r="CF47" s="86"/>
      <c r="CG47" s="6"/>
      <c r="CI47" s="54"/>
      <c r="CJ47" s="54"/>
      <c r="CK47" s="54"/>
      <c r="CL47" s="54"/>
      <c r="CM47" s="54"/>
      <c r="CN47" s="54"/>
      <c r="CO47" s="54"/>
      <c r="CP47" s="54"/>
    </row>
    <row r="48" spans="1:99" x14ac:dyDescent="0.3">
      <c r="A48" s="259"/>
      <c r="B48" s="262"/>
      <c r="C48" s="265"/>
      <c r="D48" s="188" t="s">
        <v>233</v>
      </c>
      <c r="E48" s="247"/>
      <c r="F48" s="247"/>
      <c r="G48" s="247"/>
      <c r="H48" s="247"/>
      <c r="I48" s="250"/>
      <c r="J48" s="148">
        <v>139</v>
      </c>
      <c r="K48" s="149" t="s">
        <v>164</v>
      </c>
      <c r="L48" s="110" t="s">
        <v>98</v>
      </c>
      <c r="M48" s="111" t="s">
        <v>113</v>
      </c>
      <c r="N48" s="111" t="s">
        <v>125</v>
      </c>
      <c r="O48" s="111" t="s">
        <v>115</v>
      </c>
      <c r="P48" s="111">
        <v>0</v>
      </c>
      <c r="Q48" s="112"/>
      <c r="R48" s="112"/>
      <c r="S48" s="113"/>
      <c r="T48" s="112"/>
      <c r="U48" s="112"/>
      <c r="V48" s="113"/>
      <c r="W48" s="114">
        <v>23</v>
      </c>
      <c r="X48" s="115">
        <v>2.5</v>
      </c>
      <c r="Y48" s="101">
        <v>1</v>
      </c>
      <c r="Z48" s="237">
        <v>2</v>
      </c>
      <c r="AA48" s="102"/>
      <c r="AB48" s="116">
        <v>0</v>
      </c>
      <c r="AC48" s="242">
        <v>0</v>
      </c>
      <c r="AD48" s="117">
        <v>0</v>
      </c>
      <c r="AE48" s="154" t="s">
        <v>110</v>
      </c>
      <c r="AF48" s="118">
        <v>0</v>
      </c>
      <c r="AG48" s="121"/>
      <c r="AH48" s="120"/>
      <c r="AI48" s="155"/>
      <c r="AJ48" s="108">
        <f>IF(OR($H$43="CMSD",$H$43="CMDD",$H$43="TITULAR"),"",IF(M48="","",IF(M48="D",0,IF(M48="M",Z48*2.5+AC48*1.5,Z48*2+AC48)*(VLOOKUP(J48,[1]Recapitulatie!A:Y,15,FALSE)*$AH$45)+IF(M48="M",AA48*2.5+AD48*1.5,AA48*2+AD48)*(VLOOKUP(J48,[1]Recapitulatie!A:Y,20,FALSE)*$AH$45))))</f>
        <v>6099.545454545454</v>
      </c>
      <c r="AK48" s="162"/>
      <c r="AL48" s="109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V48" s="57"/>
      <c r="BW48" s="57"/>
      <c r="BX48" s="57"/>
      <c r="BY48" s="57"/>
      <c r="BZ48" s="57"/>
      <c r="CA48" s="57"/>
      <c r="CB48" s="57"/>
      <c r="CC48" s="57"/>
      <c r="CD48" s="6"/>
      <c r="CE48" s="6"/>
      <c r="CF48" s="86"/>
      <c r="CG48" s="6"/>
      <c r="CI48" s="54"/>
      <c r="CJ48" s="54"/>
      <c r="CK48" s="54"/>
      <c r="CL48" s="54"/>
      <c r="CM48" s="54"/>
      <c r="CN48" s="54"/>
      <c r="CO48" s="54"/>
      <c r="CP48" s="54"/>
    </row>
    <row r="49" spans="1:94" x14ac:dyDescent="0.3">
      <c r="A49" s="259"/>
      <c r="B49" s="262"/>
      <c r="C49" s="265"/>
      <c r="D49" s="252"/>
      <c r="E49" s="247"/>
      <c r="F49" s="247"/>
      <c r="G49" s="247"/>
      <c r="H49" s="247"/>
      <c r="I49" s="250"/>
      <c r="J49" s="148"/>
      <c r="K49" s="149" t="s">
        <v>107</v>
      </c>
      <c r="L49" s="110" t="s">
        <v>107</v>
      </c>
      <c r="M49" s="111" t="s">
        <v>107</v>
      </c>
      <c r="N49" s="111" t="s">
        <v>107</v>
      </c>
      <c r="O49" s="111" t="s">
        <v>107</v>
      </c>
      <c r="P49" s="111" t="s">
        <v>107</v>
      </c>
      <c r="Q49" s="112"/>
      <c r="R49" s="112"/>
      <c r="S49" s="113"/>
      <c r="T49" s="112"/>
      <c r="U49" s="112"/>
      <c r="V49" s="113"/>
      <c r="W49" s="114" t="s">
        <v>107</v>
      </c>
      <c r="X49" s="115" t="s">
        <v>106</v>
      </c>
      <c r="Y49" s="101" t="s">
        <v>107</v>
      </c>
      <c r="Z49" s="237"/>
      <c r="AA49" s="102"/>
      <c r="AB49" s="116" t="s">
        <v>107</v>
      </c>
      <c r="AC49" s="242" t="s">
        <v>107</v>
      </c>
      <c r="AD49" s="117" t="s">
        <v>107</v>
      </c>
      <c r="AE49" s="156"/>
      <c r="AF49" s="118"/>
      <c r="AG49" s="121"/>
      <c r="AH49" s="120"/>
      <c r="AI49" s="155"/>
      <c r="AJ49" s="108" t="str">
        <f>IF(OR($H$43="CMSD",$H$43="CMDD",$H$43="TITULAR"),"",IF(M49="","",IF(M49="D",0,IF(M49="M",Z49*2.5+AC49*1.5,Z49*2+AC49)*(VLOOKUP(J49,[1]Recapitulatie!A:Y,15,FALSE)*$AH$45)+IF(M49="M",AA49*2.5+AD49*1.5,AA49*2+AD49)*(VLOOKUP(J49,[1]Recapitulatie!A:Y,20,FALSE)*$AH$45))))</f>
        <v/>
      </c>
      <c r="AK49" s="162"/>
      <c r="AL49" s="109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V49" s="57"/>
      <c r="BW49" s="57"/>
      <c r="BX49" s="57"/>
      <c r="BY49" s="57"/>
      <c r="BZ49" s="57"/>
      <c r="CA49" s="57"/>
      <c r="CB49" s="57"/>
      <c r="CC49" s="57"/>
      <c r="CD49" s="6"/>
      <c r="CE49" s="6"/>
      <c r="CF49" s="86"/>
      <c r="CG49" s="6"/>
      <c r="CI49" s="54"/>
      <c r="CJ49" s="54"/>
      <c r="CK49" s="54"/>
      <c r="CL49" s="54"/>
      <c r="CM49" s="54"/>
      <c r="CN49" s="54"/>
      <c r="CO49" s="54"/>
      <c r="CP49" s="54"/>
    </row>
    <row r="50" spans="1:94" ht="15" thickBot="1" x14ac:dyDescent="0.35">
      <c r="A50" s="259"/>
      <c r="B50" s="262"/>
      <c r="C50" s="265"/>
      <c r="D50" s="253"/>
      <c r="E50" s="247"/>
      <c r="F50" s="247"/>
      <c r="G50" s="247"/>
      <c r="H50" s="247"/>
      <c r="I50" s="250"/>
      <c r="J50" s="148"/>
      <c r="K50" s="149" t="s">
        <v>107</v>
      </c>
      <c r="L50" s="123" t="s">
        <v>107</v>
      </c>
      <c r="M50" s="124" t="s">
        <v>107</v>
      </c>
      <c r="N50" s="124" t="s">
        <v>107</v>
      </c>
      <c r="O50" s="124" t="s">
        <v>107</v>
      </c>
      <c r="P50" s="124" t="s">
        <v>107</v>
      </c>
      <c r="Q50" s="125"/>
      <c r="R50" s="125"/>
      <c r="S50" s="126"/>
      <c r="T50" s="125"/>
      <c r="U50" s="125"/>
      <c r="V50" s="126"/>
      <c r="W50" s="127" t="s">
        <v>107</v>
      </c>
      <c r="X50" s="128" t="s">
        <v>106</v>
      </c>
      <c r="Y50" s="101" t="s">
        <v>107</v>
      </c>
      <c r="Z50" s="237"/>
      <c r="AA50" s="102"/>
      <c r="AB50" s="129" t="s">
        <v>107</v>
      </c>
      <c r="AC50" s="243" t="s">
        <v>107</v>
      </c>
      <c r="AD50" s="130" t="s">
        <v>107</v>
      </c>
      <c r="AE50" s="165"/>
      <c r="AF50" s="166"/>
      <c r="AG50" s="121"/>
      <c r="AH50" s="120"/>
      <c r="AI50" s="158"/>
      <c r="AJ50" s="108" t="str">
        <f>IF(OR($H$43="CMSD",$H$43="CMDD",$H$43="TITULAR"),"",IF(M50="","",IF(M50="D",0,IF(M50="M",Z50*2.5+AC50*1.5,Z50*2+AC50)*(VLOOKUP(J50,[1]Recapitulatie!A:Y,15,FALSE)*$AH$45)+IF(M50="M",AA50*2.5+AD50*1.5,AA50*2+AD50)*(VLOOKUP(J50,[1]Recapitulatie!A:Y,20,FALSE)*$AH$45))))</f>
        <v/>
      </c>
      <c r="AK50" s="163"/>
      <c r="AL50" s="109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V50" s="57"/>
      <c r="BW50" s="57"/>
      <c r="BX50" s="57"/>
      <c r="BY50" s="57"/>
      <c r="BZ50" s="57"/>
      <c r="CA50" s="57"/>
      <c r="CB50" s="57"/>
      <c r="CC50" s="57"/>
      <c r="CD50" s="6"/>
      <c r="CE50" s="6"/>
      <c r="CF50" s="86"/>
      <c r="CG50" s="6"/>
      <c r="CI50" s="54"/>
      <c r="CJ50" s="54"/>
      <c r="CK50" s="54"/>
      <c r="CL50" s="54"/>
      <c r="CM50" s="54"/>
      <c r="CN50" s="54"/>
      <c r="CO50" s="54"/>
      <c r="CP50" s="54"/>
    </row>
    <row r="51" spans="1:94" ht="15" thickBot="1" x14ac:dyDescent="0.35">
      <c r="A51" s="260"/>
      <c r="B51" s="263"/>
      <c r="C51" s="266"/>
      <c r="D51" s="254"/>
      <c r="E51" s="248"/>
      <c r="F51" s="248"/>
      <c r="G51" s="248"/>
      <c r="H51" s="248"/>
      <c r="I51" s="251"/>
      <c r="J51" s="150"/>
      <c r="K51" s="133" t="s">
        <v>107</v>
      </c>
      <c r="L51" s="255" t="s">
        <v>76</v>
      </c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7"/>
      <c r="X51" s="134">
        <v>16</v>
      </c>
      <c r="Y51" s="135">
        <v>7</v>
      </c>
      <c r="Z51" s="238"/>
      <c r="AA51" s="136"/>
      <c r="AB51" s="137" t="str">
        <f>IF(D43="","",SUM(AB43:AB50))</f>
        <v/>
      </c>
      <c r="AC51" s="244"/>
      <c r="AD51" s="138"/>
      <c r="AE51" s="159"/>
      <c r="AF51" s="167">
        <v>5.4642857142857144</v>
      </c>
      <c r="AG51" s="140">
        <v>21.464285714285715</v>
      </c>
      <c r="AH51" s="141">
        <v>3326.2854545454547</v>
      </c>
      <c r="AI51" s="85" t="e">
        <f>AI42+AH51</f>
        <v>#REF!</v>
      </c>
      <c r="AJ51" s="84">
        <f>SUM(AJ43:AJ50)/12*VIRAM</f>
        <v>2390.7676704545452</v>
      </c>
      <c r="AK51" s="85">
        <f>IF(OR(H43="",H43="PO",H43="DF",H43="DFP",H43="DFT"),0,IF(H43="CMSD",AG51*POD_P*VIRAM*4,IF(AND(H43="TITULAR",B43="PROFESOR"),(AF43+AF44)*POD_P*4*VIRAM,IF(AND(H43="TITULAR",B43="CONFERENTIAR"),(AF43+AF44)*POD_C*4*VIRAM,IF(AND(H43="TITULAR",B43="SEF LUCRARI"),(AF43+AF44)*POD_SL*4*VIRAM,(AF43+AF44)*POD_AS*4*VIRAM)))))</f>
        <v>0</v>
      </c>
      <c r="AL51" s="142">
        <f>IF(AND($A43&lt;&gt;"",H43="DFP"),1,0)</f>
        <v>0</v>
      </c>
      <c r="AM51" s="8">
        <f>IF(AND($A43&lt;&gt;"",$B43="PROFESOR",$C43="POST VALID",$H43="TITULAR"),1,0)</f>
        <v>0</v>
      </c>
      <c r="AN51" s="8">
        <f>IF(AND($A43&lt;&gt;"",$B43="CONFERENTIAR",$C43="POST VALID",$H43="TITULAR"),1,0)</f>
        <v>0</v>
      </c>
      <c r="AO51" s="8">
        <f>IF(AND($A43&lt;&gt;"",$B43="SEF LUCRARI",$C43="POST VALID",$H43="TITULAR"),1,0)</f>
        <v>0</v>
      </c>
      <c r="AP51" s="8">
        <f>IF(AND($A43&lt;&gt;"",$B43="ASISTENT",$C43="POST VALID",$H43="TITULAR"),1,0)</f>
        <v>0</v>
      </c>
      <c r="AQ51" s="8">
        <f>IF(AND($A43&lt;&gt;"",$B43="ASISTENT CERCETARE",$C43="POST VALID"),1,0)</f>
        <v>0</v>
      </c>
      <c r="AR51" s="8">
        <f>IF(AND($A43&lt;&gt;"",H43="DF"),1,0)</f>
        <v>0</v>
      </c>
      <c r="AS51" s="8">
        <f>IF(AND($A43&lt;&gt;"",$B43="PROFESOR",$C43="POST FARA FINANTARE",$H43="TITULAR"),1,0)</f>
        <v>0</v>
      </c>
      <c r="AT51" s="8">
        <f>IF(AND($A43&lt;&gt;"",$B43="CONFERENTIAR",$C43="POST FARA FINANTARE",$H43="TITULAR"),1,0)</f>
        <v>0</v>
      </c>
      <c r="AU51" s="8">
        <f>IF(AND($A43&lt;&gt;"",$B43="SEF LUCRARI",$C43="POST FARA FINANTARE",$H43="TITULAR"),1,0)</f>
        <v>0</v>
      </c>
      <c r="AV51" s="8">
        <f>IF(AND($A43&lt;&gt;"",$B43="ASISTENT",$C43="POST FARA FINANTARE",$H43="TITULAR"),1,0)</f>
        <v>0</v>
      </c>
      <c r="AW51" s="8">
        <f>IF(AND($A43&lt;&gt;"",$B43="ASISTENT CERCETARE",$C43="POST FARA FINANTARE"),1,0)</f>
        <v>0</v>
      </c>
      <c r="AX51" s="8">
        <f>IF(AND($A43&lt;&gt;"",$B43="PROFESOR",$D43="VACANT",$C43="POST VALID"),1,0)</f>
        <v>0</v>
      </c>
      <c r="AY51" s="8">
        <f>IF(AND($A43&lt;&gt;"",$B43="CONFERENTIAR",$D43="VACANT",$C43="POST VALID"),1,0)</f>
        <v>0</v>
      </c>
      <c r="AZ51" s="8">
        <f>IF(AND($A43&lt;&gt;"",$B43="SEF LUCRARI",$D43="VACANT",$C43="POST VALID"),1,0)</f>
        <v>0</v>
      </c>
      <c r="BA51" s="8">
        <f>IF(AND($A43&lt;&gt;"",$B43="ASISTENT",$C43="POST VALID",$D43="VACANT"),1,0)</f>
        <v>0</v>
      </c>
      <c r="BB51" s="8"/>
      <c r="BC51" s="8">
        <f>IF(AND($A43&lt;&gt;"",$B43="PROFESOR",$D43="VACANT",$C43="POST FARA FINANTARE"),1,0)</f>
        <v>0</v>
      </c>
      <c r="BD51" s="8">
        <f>IF(AND($A43&lt;&gt;"",$B43="CONFERENTIAR",$D43="VACANT",$C43="POST FARA FINANTARE"),1,0)</f>
        <v>0</v>
      </c>
      <c r="BE51" s="8">
        <f>IF(AND($A43&lt;&gt;"",$B43="SEF LUCRARI",$D43="VACANT",$C43="POST FARA FINANTARE"),1,0)</f>
        <v>0</v>
      </c>
      <c r="BF51" s="8">
        <f>IF(AND($A43&lt;&gt;"",$B43="ASISTENT",$D43="VACANT",$C43="POST FARA FINANTARE"),1,0)</f>
        <v>0</v>
      </c>
      <c r="BG51" s="8"/>
      <c r="BH51" s="8">
        <f>IF(AND($B43="PROFESOR",$H43="CMSD",$C43="POST VALID"),1,0)</f>
        <v>0</v>
      </c>
      <c r="BI51" s="8">
        <f>IF(AND($B43="PROFESOR",$H43="CMSD",$C43="POST FARA FINANTARE"),1,0)</f>
        <v>0</v>
      </c>
      <c r="BJ51" s="142">
        <f>IF(AND($A43&lt;&gt;"",H43="DFT"),1,0)</f>
        <v>0</v>
      </c>
      <c r="BK51" s="8">
        <f>IF(OR($H43="CMSD",$H43="ASOCIAT",$H43="DF",$H43="CMSD"),0,(IF(OR($F43="DR.ING.",$F43="DR.",$F43="DR. ING.",$F43="DR"),1,0)))</f>
        <v>0</v>
      </c>
      <c r="BL51" s="8" t="str">
        <f>IF(OR($B43="",$D43="",$D43="VACANT",$H43="CMSD",$H43="DF",$H43="DFP",$H43="DFT",),"",(IF($I43="","",(IF($BN51&gt;$BL$4,1,0)))))</f>
        <v/>
      </c>
      <c r="BM51" s="8" t="str">
        <f>IF(OR($B43="",$D43="",$D43="VACANT",$H43="DF",$H43="DFP",$H43="DFT"),"",(IF($H43="CMSD",0,(IF(BN51&lt;=$BM$4,1,0)))))</f>
        <v/>
      </c>
      <c r="BN51" s="143">
        <f>IF(I43="",0,DATEVALUE(I43))</f>
        <v>0</v>
      </c>
      <c r="BO51" s="8">
        <f>IF(AND($BN51&gt;$BO$4,$BN51&lt;$BL$4),1,0)</f>
        <v>0</v>
      </c>
      <c r="BP51" s="8">
        <f>IF(AND($BN51&gt;$BP$4,$BN51&lt;$BO$4),1,0)</f>
        <v>0</v>
      </c>
      <c r="BQ51" s="8">
        <f>IF(AND($BN51&gt;$BQ$4,$BN51&lt;$BP$4),1,0)</f>
        <v>0</v>
      </c>
      <c r="BR51" s="8">
        <f>IF(AND($BN51&gt;$BR$4,$BN51&lt;$BQ$4),1,0)</f>
        <v>0</v>
      </c>
      <c r="BS51" s="8">
        <f>IF(AND($BN51&gt;$BS$4,$BN51&lt;$BR$4),1,0)</f>
        <v>0</v>
      </c>
      <c r="BT51" s="8">
        <f>IF(AND($BN51&gt;$BT$4,$BN51&lt;$BS$4),1,0)</f>
        <v>0</v>
      </c>
      <c r="BV51" s="144">
        <f>IF(AND($B43="PROFESOR",$D43&lt;&gt;"",$H43="TITULAR"),$X51,0)</f>
        <v>0</v>
      </c>
      <c r="BW51" s="144">
        <f>IF(AND($B43="PROFESOR",$D43="VACANT"),$X51,0)</f>
        <v>0</v>
      </c>
      <c r="BX51" s="144">
        <f>IF(AND($B43="CONFERENTIAR",$D43&lt;&gt;"",$H43="TITULAR"),$X51,0)</f>
        <v>0</v>
      </c>
      <c r="BY51" s="144">
        <f>IF(AND($B43="CONFERENTIAR",$D43="VACANT"),$X51,0)</f>
        <v>0</v>
      </c>
      <c r="BZ51" s="144">
        <f>IF(AND($B43="SEF LUCRARI",$D43&lt;&gt;"",$H43="TITULAR"),$X51,0)</f>
        <v>0</v>
      </c>
      <c r="CA51" s="144">
        <f>IF(AND($B43="SEF LUCRARI",$D43="VACANT"),$X51,0)</f>
        <v>0</v>
      </c>
      <c r="CB51" s="144">
        <f>IF(AND($B43="ASISTENT",$D43&lt;&gt;"",(OR($H43="TITULAR",$H43="SUPLINITOR",$H43="DF"))),$X51,0)</f>
        <v>0</v>
      </c>
      <c r="CC51" s="144">
        <f>IF(AND($B43="ASISTENT",OR($D43="VACANT")),$X51,0)</f>
        <v>0</v>
      </c>
      <c r="CD51" s="144">
        <f>IF(AND($B43="ASISTENT CERCETARE",$D43&lt;&gt;"",$H43="TITULAR"),$X51,IF(AND($B43="ASISTENT CERCETARE",$H43="DF"),$X51,0))</f>
        <v>0</v>
      </c>
      <c r="CE51" s="144">
        <f>IF(AND($B43="ASISTENT CERCETARE",OR($D43="VACANT")),$X51,0)</f>
        <v>0</v>
      </c>
      <c r="CF51" s="86">
        <f>IF(AND(A43&lt;&gt;"",B43="ASISTENT",H43="DF"),1,0)</f>
        <v>0</v>
      </c>
      <c r="CG51" s="145">
        <f>IF(AND($B43="PROFESOR",$D43&lt;&gt;"",$H43="CMSD"),$X51,0)</f>
        <v>0</v>
      </c>
      <c r="CI51" s="54">
        <f>IF(AND(B43="PROFESOR",H43="CMDD"),1,0)</f>
        <v>0</v>
      </c>
      <c r="CJ51" s="54">
        <f>IF(AND(B43="CONFERENTIAR",H43="CMDD"),1,0)</f>
        <v>0</v>
      </c>
      <c r="CK51" s="54">
        <f>IF(AND(B43="SEF LUCRARI",H43="CMDD"),1,0)</f>
        <v>0</v>
      </c>
      <c r="CL51" s="54">
        <f>IF(AND(B43="ASISTENT",H43="CMDD"),1,0)</f>
        <v>0</v>
      </c>
      <c r="CM51" s="132">
        <f>IF(CI51=0,0,X51)</f>
        <v>0</v>
      </c>
      <c r="CN51" s="132">
        <f>IF(CJ51=0,0,X51)</f>
        <v>0</v>
      </c>
      <c r="CO51" s="132">
        <f>IF(CK51=0,0,X51)</f>
        <v>0</v>
      </c>
      <c r="CP51" s="132">
        <f>IF(CL51=0,0,X51)</f>
        <v>0</v>
      </c>
    </row>
    <row r="52" spans="1:94" ht="12.75" customHeight="1" x14ac:dyDescent="0.3">
      <c r="A52" s="258">
        <v>25</v>
      </c>
      <c r="B52" s="261" t="str">
        <f>CO</f>
        <v>CONFERENTIAR</v>
      </c>
      <c r="C52" s="264" t="s">
        <v>97</v>
      </c>
      <c r="D52" s="187" t="s">
        <v>233</v>
      </c>
      <c r="E52" s="246" t="str">
        <f>CO</f>
        <v>CONFERENTIAR</v>
      </c>
      <c r="F52" s="246"/>
      <c r="G52" s="246"/>
      <c r="H52" s="273" t="str">
        <f>po</f>
        <v>PO</v>
      </c>
      <c r="I52" s="249" t="str">
        <f>_xlfn.IFNA(IF(OR(D52="",D52="VACANT",H52="DF",H52="DFP",H52="DFT"),"",VLOOKUP(D52,[1]Anexa!D:I,2,FALSE)),"")</f>
        <v/>
      </c>
      <c r="J52" s="146">
        <v>168</v>
      </c>
      <c r="K52" s="147" t="s">
        <v>165</v>
      </c>
      <c r="L52" s="95" t="s">
        <v>98</v>
      </c>
      <c r="M52" s="96" t="s">
        <v>113</v>
      </c>
      <c r="N52" s="96" t="s">
        <v>120</v>
      </c>
      <c r="O52" s="96" t="s">
        <v>115</v>
      </c>
      <c r="P52" s="96">
        <v>0</v>
      </c>
      <c r="Q52" s="97"/>
      <c r="R52" s="97"/>
      <c r="S52" s="98"/>
      <c r="T52" s="97"/>
      <c r="U52" s="97"/>
      <c r="V52" s="98"/>
      <c r="W52" s="99">
        <v>27</v>
      </c>
      <c r="X52" s="100">
        <v>2.5</v>
      </c>
      <c r="Y52" s="101">
        <v>1</v>
      </c>
      <c r="Z52" s="237">
        <v>2</v>
      </c>
      <c r="AA52" s="102"/>
      <c r="AB52" s="103">
        <v>0</v>
      </c>
      <c r="AC52" s="241">
        <v>0</v>
      </c>
      <c r="AD52" s="104">
        <v>0</v>
      </c>
      <c r="AE52" s="152" t="s">
        <v>100</v>
      </c>
      <c r="AF52" s="164">
        <v>0</v>
      </c>
      <c r="AG52" s="106">
        <v>0</v>
      </c>
      <c r="AH52" s="107">
        <v>0</v>
      </c>
      <c r="AI52" s="153"/>
      <c r="AJ52" s="108">
        <f>IF(OR($H$52="CMSD",$H$52="CMDD",$H$52="TITULAR"),"",IF(M52="","",IF(M52="D",0,IF(M52="M",Z52*2.5+AC52*1.5,Z52*2+AC52)*(VLOOKUP(J52,[1]Recapitulatie!A:Y,15,FALSE)*$AH$54)+IF(M52="M",AA52*2.5+AD52*1.5,AA52*2+AD52)*(VLOOKUP(J52,[1]Recapitulatie!A:Y,20,FALSE)*$AH$54))))</f>
        <v>6099.545454545454</v>
      </c>
      <c r="AK52" s="161"/>
      <c r="AL52" s="109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V52" s="57"/>
      <c r="BW52" s="57"/>
      <c r="BX52" s="57"/>
      <c r="BY52" s="57"/>
      <c r="BZ52" s="57"/>
      <c r="CA52" s="57"/>
      <c r="CB52" s="57"/>
      <c r="CC52" s="57"/>
      <c r="CD52" s="6"/>
      <c r="CE52" s="6"/>
      <c r="CF52" s="86"/>
      <c r="CG52" s="6"/>
      <c r="CI52" s="54"/>
      <c r="CJ52" s="54"/>
      <c r="CK52" s="54"/>
      <c r="CL52" s="54"/>
      <c r="CM52" s="54"/>
      <c r="CN52" s="54"/>
      <c r="CO52" s="54"/>
      <c r="CP52" s="54"/>
    </row>
    <row r="53" spans="1:94" x14ac:dyDescent="0.3">
      <c r="A53" s="259"/>
      <c r="B53" s="262"/>
      <c r="C53" s="265"/>
      <c r="D53" s="188" t="s">
        <v>232</v>
      </c>
      <c r="E53" s="247"/>
      <c r="F53" s="247"/>
      <c r="G53" s="247"/>
      <c r="H53" s="247"/>
      <c r="I53" s="250"/>
      <c r="J53" s="148">
        <v>112</v>
      </c>
      <c r="K53" s="149" t="s">
        <v>166</v>
      </c>
      <c r="L53" s="110" t="s">
        <v>98</v>
      </c>
      <c r="M53" s="111" t="s">
        <v>75</v>
      </c>
      <c r="N53" s="111" t="s">
        <v>135</v>
      </c>
      <c r="O53" s="111" t="s">
        <v>115</v>
      </c>
      <c r="P53" s="111">
        <v>0</v>
      </c>
      <c r="Q53" s="112"/>
      <c r="R53" s="112"/>
      <c r="S53" s="113"/>
      <c r="T53" s="112"/>
      <c r="U53" s="112"/>
      <c r="V53" s="113"/>
      <c r="W53" s="114">
        <v>129</v>
      </c>
      <c r="X53" s="115">
        <v>2</v>
      </c>
      <c r="Y53" s="101">
        <v>1</v>
      </c>
      <c r="Z53" s="237">
        <v>2</v>
      </c>
      <c r="AA53" s="102"/>
      <c r="AB53" s="116">
        <v>0</v>
      </c>
      <c r="AC53" s="242">
        <v>0</v>
      </c>
      <c r="AD53" s="117">
        <v>0</v>
      </c>
      <c r="AE53" s="154" t="s">
        <v>101</v>
      </c>
      <c r="AF53" s="118">
        <v>0</v>
      </c>
      <c r="AG53" s="119">
        <v>16</v>
      </c>
      <c r="AH53" s="120">
        <v>0</v>
      </c>
      <c r="AI53" s="155"/>
      <c r="AJ53" s="108">
        <f>IF(OR($H$52="CMSD",$H$52="CMDD",$H$52="TITULAR"),"",IF(M53="","",IF(M53="D",0,IF(M53="M",Z53*2.5+AC53*1.5,Z53*2+AC53)*(VLOOKUP(J53,[1]Recapitulatie!A:Y,15,FALSE)*$AH$54)+IF(M53="M",AA53*2.5+AD53*1.5,AA53*2+AD53)*(VLOOKUP(J53,[1]Recapitulatie!A:Y,20,FALSE)*$AH$54))))</f>
        <v>4879.6363636363631</v>
      </c>
      <c r="AK53" s="162"/>
      <c r="AL53" s="109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V53" s="57"/>
      <c r="BW53" s="57"/>
      <c r="BX53" s="57"/>
      <c r="BY53" s="57"/>
      <c r="BZ53" s="57"/>
      <c r="CA53" s="57"/>
      <c r="CB53" s="57"/>
      <c r="CC53" s="57"/>
      <c r="CD53" s="6"/>
      <c r="CE53" s="6"/>
      <c r="CF53" s="86"/>
      <c r="CG53" s="6"/>
      <c r="CI53" s="54"/>
      <c r="CJ53" s="54"/>
      <c r="CK53" s="54"/>
      <c r="CL53" s="54"/>
      <c r="CM53" s="54"/>
      <c r="CN53" s="54"/>
      <c r="CO53" s="54"/>
      <c r="CP53" s="54"/>
    </row>
    <row r="54" spans="1:94" x14ac:dyDescent="0.3">
      <c r="A54" s="259"/>
      <c r="B54" s="262"/>
      <c r="C54" s="265"/>
      <c r="D54" s="188" t="s">
        <v>234</v>
      </c>
      <c r="E54" s="247"/>
      <c r="F54" s="247"/>
      <c r="G54" s="247"/>
      <c r="H54" s="247"/>
      <c r="I54" s="250"/>
      <c r="J54" s="148">
        <v>39</v>
      </c>
      <c r="K54" s="149" t="s">
        <v>167</v>
      </c>
      <c r="L54" s="110" t="s">
        <v>98</v>
      </c>
      <c r="M54" s="111" t="s">
        <v>75</v>
      </c>
      <c r="N54" s="111" t="s">
        <v>62</v>
      </c>
      <c r="O54" s="111" t="s">
        <v>102</v>
      </c>
      <c r="P54" s="111">
        <v>0</v>
      </c>
      <c r="Q54" s="112"/>
      <c r="R54" s="112"/>
      <c r="S54" s="113"/>
      <c r="T54" s="112"/>
      <c r="U54" s="112"/>
      <c r="V54" s="113"/>
      <c r="W54" s="114">
        <v>176</v>
      </c>
      <c r="X54" s="115">
        <v>2</v>
      </c>
      <c r="Y54" s="101">
        <v>1</v>
      </c>
      <c r="Z54" s="237">
        <v>2</v>
      </c>
      <c r="AA54" s="102"/>
      <c r="AB54" s="116">
        <v>0</v>
      </c>
      <c r="AC54" s="242">
        <v>0</v>
      </c>
      <c r="AD54" s="117">
        <v>0</v>
      </c>
      <c r="AE54" s="154" t="s">
        <v>103</v>
      </c>
      <c r="AF54" s="118">
        <v>0</v>
      </c>
      <c r="AG54" s="119"/>
      <c r="AH54" s="120">
        <v>87.136363636363626</v>
      </c>
      <c r="AI54" s="155"/>
      <c r="AJ54" s="108">
        <f>IF(OR($H$52="CMSD",$H$52="CMDD",$H$52="TITULAR"),"",IF(M54="","",IF(M54="D",0,IF(M54="M",Z54*2.5+AC54*1.5,Z54*2+AC54)*(VLOOKUP(J54,[1]Recapitulatie!A:Y,15,FALSE)*$AH$54)+IF(M54="M",AA54*2.5+AD54*1.5,AA54*2+AD54)*(VLOOKUP(J54,[1]Recapitulatie!A:Y,20,FALSE)*$AH$54))))</f>
        <v>4879.6363636363631</v>
      </c>
      <c r="AK54" s="162"/>
      <c r="AL54" s="109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V54" s="57"/>
      <c r="BW54" s="57"/>
      <c r="BX54" s="57"/>
      <c r="BY54" s="57"/>
      <c r="BZ54" s="57"/>
      <c r="CA54" s="57"/>
      <c r="CB54" s="57"/>
      <c r="CC54" s="57"/>
      <c r="CD54" s="6"/>
      <c r="CE54" s="6"/>
      <c r="CF54" s="86"/>
      <c r="CG54" s="6"/>
      <c r="CI54" s="54"/>
      <c r="CJ54" s="54"/>
      <c r="CK54" s="54"/>
      <c r="CL54" s="54"/>
      <c r="CM54" s="54"/>
      <c r="CN54" s="54"/>
      <c r="CO54" s="54"/>
      <c r="CP54" s="54"/>
    </row>
    <row r="55" spans="1:94" x14ac:dyDescent="0.3">
      <c r="A55" s="259"/>
      <c r="B55" s="262"/>
      <c r="C55" s="265"/>
      <c r="D55" s="188" t="s">
        <v>234</v>
      </c>
      <c r="E55" s="247"/>
      <c r="F55" s="247"/>
      <c r="G55" s="247"/>
      <c r="H55" s="247"/>
      <c r="I55" s="250"/>
      <c r="J55" s="148">
        <v>115</v>
      </c>
      <c r="K55" s="149" t="s">
        <v>167</v>
      </c>
      <c r="L55" s="110" t="s">
        <v>98</v>
      </c>
      <c r="M55" s="111" t="s">
        <v>75</v>
      </c>
      <c r="N55" s="111" t="s">
        <v>135</v>
      </c>
      <c r="O55" s="111" t="s">
        <v>112</v>
      </c>
      <c r="P55" s="111">
        <v>0</v>
      </c>
      <c r="Q55" s="112"/>
      <c r="R55" s="112"/>
      <c r="S55" s="113"/>
      <c r="T55" s="112"/>
      <c r="U55" s="112"/>
      <c r="V55" s="113"/>
      <c r="W55" s="114">
        <v>95</v>
      </c>
      <c r="X55" s="115">
        <v>2</v>
      </c>
      <c r="Y55" s="101">
        <v>1</v>
      </c>
      <c r="Z55" s="237">
        <v>2</v>
      </c>
      <c r="AA55" s="102"/>
      <c r="AB55" s="116">
        <v>0</v>
      </c>
      <c r="AC55" s="242">
        <v>0</v>
      </c>
      <c r="AD55" s="117">
        <v>0</v>
      </c>
      <c r="AE55" s="154" t="s">
        <v>105</v>
      </c>
      <c r="AF55" s="118">
        <v>0</v>
      </c>
      <c r="AG55" s="121">
        <v>15</v>
      </c>
      <c r="AH55" s="120">
        <v>0</v>
      </c>
      <c r="AI55" s="155"/>
      <c r="AJ55" s="108">
        <f>IF(OR($H$52="CMSD",$H$52="CMDD",$H$52="TITULAR"),"",IF(M55="","",IF(M55="D",0,IF(M55="M",Z55*2.5+AC55*1.5,Z55*2+AC55)*(VLOOKUP(J55,[1]Recapitulatie!A:Y,15,FALSE)*$AH$54)+IF(M55="M",AA55*2.5+AD55*1.5,AA55*2+AD55)*(VLOOKUP(J55,[1]Recapitulatie!A:Y,20,FALSE)*$AH$54))))</f>
        <v>4879.6363636363631</v>
      </c>
      <c r="AK55" s="162"/>
      <c r="AL55" s="109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V55" s="57"/>
      <c r="BW55" s="57"/>
      <c r="BX55" s="57"/>
      <c r="BY55" s="57"/>
      <c r="BZ55" s="57"/>
      <c r="CA55" s="57"/>
      <c r="CB55" s="57"/>
      <c r="CC55" s="57"/>
      <c r="CD55" s="6"/>
      <c r="CE55" s="6"/>
      <c r="CF55" s="86"/>
      <c r="CG55" s="6"/>
      <c r="CI55" s="54"/>
      <c r="CJ55" s="54"/>
      <c r="CK55" s="54"/>
      <c r="CL55" s="54"/>
      <c r="CM55" s="54"/>
      <c r="CN55" s="54"/>
      <c r="CO55" s="54"/>
      <c r="CP55" s="54"/>
    </row>
    <row r="56" spans="1:94" x14ac:dyDescent="0.3">
      <c r="A56" s="259"/>
      <c r="B56" s="262"/>
      <c r="C56" s="265"/>
      <c r="D56" s="188" t="s">
        <v>234</v>
      </c>
      <c r="E56" s="247"/>
      <c r="F56" s="247"/>
      <c r="G56" s="247"/>
      <c r="H56" s="247"/>
      <c r="I56" s="250"/>
      <c r="J56" s="148">
        <v>165</v>
      </c>
      <c r="K56" s="149" t="s">
        <v>168</v>
      </c>
      <c r="L56" s="110" t="s">
        <v>98</v>
      </c>
      <c r="M56" s="111" t="s">
        <v>113</v>
      </c>
      <c r="N56" s="111" t="s">
        <v>120</v>
      </c>
      <c r="O56" s="111" t="s">
        <v>115</v>
      </c>
      <c r="P56" s="111">
        <v>0</v>
      </c>
      <c r="Q56" s="112"/>
      <c r="R56" s="112"/>
      <c r="S56" s="113"/>
      <c r="T56" s="112"/>
      <c r="U56" s="112"/>
      <c r="V56" s="113"/>
      <c r="W56" s="114">
        <v>13</v>
      </c>
      <c r="X56" s="115">
        <v>2.5</v>
      </c>
      <c r="Y56" s="101">
        <v>1</v>
      </c>
      <c r="Z56" s="237">
        <v>2</v>
      </c>
      <c r="AA56" s="102"/>
      <c r="AB56" s="116">
        <v>0</v>
      </c>
      <c r="AC56" s="242">
        <v>0</v>
      </c>
      <c r="AD56" s="117">
        <v>0</v>
      </c>
      <c r="AE56" s="154" t="s">
        <v>108</v>
      </c>
      <c r="AF56" s="118">
        <v>0</v>
      </c>
      <c r="AG56" s="121"/>
      <c r="AH56" s="120"/>
      <c r="AI56" s="155"/>
      <c r="AJ56" s="108">
        <f>IF(OR($H$52="CMSD",$H$52="CMDD",$H$52="TITULAR"),"",IF(M56="","",IF(M56="D",0,IF(M56="M",Z56*2.5+AC56*1.5,Z56*2+AC56)*(VLOOKUP(J56,[1]Recapitulatie!A:Y,15,FALSE)*$AH$54)+IF(M56="M",AA56*2.5+AD56*1.5,AA56*2+AD56)*(VLOOKUP(J56,[1]Recapitulatie!A:Y,20,FALSE)*$AH$54))))</f>
        <v>6099.545454545454</v>
      </c>
      <c r="AK56" s="162"/>
      <c r="AL56" s="109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V56" s="57"/>
      <c r="BW56" s="57"/>
      <c r="BX56" s="57"/>
      <c r="BY56" s="57"/>
      <c r="BZ56" s="57"/>
      <c r="CA56" s="57"/>
      <c r="CB56" s="57"/>
      <c r="CC56" s="57"/>
      <c r="CD56" s="6"/>
      <c r="CE56" s="6"/>
      <c r="CF56" s="86"/>
      <c r="CG56" s="6"/>
      <c r="CI56" s="54"/>
      <c r="CJ56" s="54"/>
      <c r="CK56" s="54"/>
      <c r="CL56" s="54"/>
      <c r="CM56" s="54"/>
      <c r="CN56" s="54"/>
      <c r="CO56" s="54"/>
      <c r="CP56" s="54"/>
    </row>
    <row r="57" spans="1:94" x14ac:dyDescent="0.3">
      <c r="A57" s="259"/>
      <c r="B57" s="262"/>
      <c r="C57" s="265"/>
      <c r="D57" s="188" t="s">
        <v>235</v>
      </c>
      <c r="E57" s="247"/>
      <c r="F57" s="247"/>
      <c r="G57" s="247"/>
      <c r="H57" s="247"/>
      <c r="I57" s="250"/>
      <c r="J57" s="148">
        <v>18</v>
      </c>
      <c r="K57" s="149" t="s">
        <v>169</v>
      </c>
      <c r="L57" s="110" t="s">
        <v>98</v>
      </c>
      <c r="M57" s="111" t="s">
        <v>75</v>
      </c>
      <c r="N57" s="111" t="s">
        <v>62</v>
      </c>
      <c r="O57" s="111" t="s">
        <v>112</v>
      </c>
      <c r="P57" s="111">
        <v>0</v>
      </c>
      <c r="Q57" s="112"/>
      <c r="R57" s="112"/>
      <c r="S57" s="113"/>
      <c r="T57" s="112"/>
      <c r="U57" s="112"/>
      <c r="V57" s="113"/>
      <c r="W57" s="114">
        <v>186</v>
      </c>
      <c r="X57" s="115">
        <v>2.5</v>
      </c>
      <c r="Y57" s="101">
        <v>1.25</v>
      </c>
      <c r="Z57" s="237">
        <v>2.5</v>
      </c>
      <c r="AA57" s="102"/>
      <c r="AB57" s="116">
        <v>0</v>
      </c>
      <c r="AC57" s="242">
        <v>0</v>
      </c>
      <c r="AD57" s="117">
        <v>0</v>
      </c>
      <c r="AE57" s="154" t="s">
        <v>110</v>
      </c>
      <c r="AF57" s="118">
        <v>0</v>
      </c>
      <c r="AG57" s="121"/>
      <c r="AH57" s="120"/>
      <c r="AI57" s="155"/>
      <c r="AJ57" s="108">
        <f>IF(OR($H$52="CMSD",$H$52="CMDD",$H$52="TITULAR"),"",IF(M57="","",IF(M57="D",0,IF(M57="M",Z57*2.5+AC57*1.5,Z57*2+AC57)*(VLOOKUP(J57,[1]Recapitulatie!A:Y,15,FALSE)*$AH$54)+IF(M57="M",AA57*2.5+AD57*1.5,AA57*2+AD57)*(VLOOKUP(J57,[1]Recapitulatie!A:Y,20,FALSE)*$AH$54))))</f>
        <v>6099.545454545454</v>
      </c>
      <c r="AK57" s="162"/>
      <c r="AL57" s="109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M57" s="122"/>
      <c r="BV57" s="57"/>
      <c r="BW57" s="57"/>
      <c r="BX57" s="57"/>
      <c r="BY57" s="57"/>
      <c r="BZ57" s="57"/>
      <c r="CA57" s="57"/>
      <c r="CB57" s="57"/>
      <c r="CC57" s="57"/>
      <c r="CD57" s="6"/>
      <c r="CE57" s="6"/>
      <c r="CF57" s="86"/>
      <c r="CG57" s="6"/>
      <c r="CI57" s="54"/>
      <c r="CJ57" s="54"/>
      <c r="CK57" s="54"/>
      <c r="CL57" s="54"/>
      <c r="CM57" s="54"/>
      <c r="CN57" s="54"/>
      <c r="CO57" s="54"/>
      <c r="CP57" s="54"/>
    </row>
    <row r="58" spans="1:94" x14ac:dyDescent="0.3">
      <c r="A58" s="259"/>
      <c r="B58" s="262"/>
      <c r="C58" s="265"/>
      <c r="D58" s="252"/>
      <c r="E58" s="247"/>
      <c r="F58" s="247"/>
      <c r="G58" s="247"/>
      <c r="H58" s="247"/>
      <c r="I58" s="250"/>
      <c r="J58" s="148"/>
      <c r="K58" s="149" t="s">
        <v>107</v>
      </c>
      <c r="L58" s="110" t="s">
        <v>107</v>
      </c>
      <c r="M58" s="111" t="s">
        <v>107</v>
      </c>
      <c r="N58" s="111" t="s">
        <v>107</v>
      </c>
      <c r="O58" s="111" t="s">
        <v>107</v>
      </c>
      <c r="P58" s="111" t="s">
        <v>107</v>
      </c>
      <c r="Q58" s="112"/>
      <c r="R58" s="112"/>
      <c r="S58" s="113"/>
      <c r="T58" s="112"/>
      <c r="U58" s="112"/>
      <c r="V58" s="113"/>
      <c r="W58" s="114" t="s">
        <v>107</v>
      </c>
      <c r="X58" s="115" t="s">
        <v>106</v>
      </c>
      <c r="Y58" s="101" t="s">
        <v>107</v>
      </c>
      <c r="Z58" s="237"/>
      <c r="AA58" s="102"/>
      <c r="AB58" s="116" t="s">
        <v>107</v>
      </c>
      <c r="AC58" s="242" t="s">
        <v>107</v>
      </c>
      <c r="AD58" s="117" t="s">
        <v>107</v>
      </c>
      <c r="AE58" s="156"/>
      <c r="AF58" s="118"/>
      <c r="AG58" s="121"/>
      <c r="AH58" s="120"/>
      <c r="AI58" s="155"/>
      <c r="AJ58" s="108" t="str">
        <f>IF(OR($H$52="CMSD",$H$52="CMDD",$H$52="TITULAR"),"",IF(M58="","",IF(M58="D",0,IF(M58="M",Z58*2.5+AC58*1.5,Z58*2+AC58)*(VLOOKUP(J58,[1]Recapitulatie!A:Y,15,FALSE)*$AH$54)+IF(M58="M",AA58*2.5+AD58*1.5,AA58*2+AD58)*(VLOOKUP(J58,[1]Recapitulatie!A:Y,20,FALSE)*$AH$54))))</f>
        <v/>
      </c>
      <c r="AK58" s="162"/>
      <c r="AL58" s="109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M58" s="122"/>
      <c r="BV58" s="57"/>
      <c r="BW58" s="57"/>
      <c r="BX58" s="57"/>
      <c r="BY58" s="57"/>
      <c r="BZ58" s="57"/>
      <c r="CA58" s="57"/>
      <c r="CB58" s="57"/>
      <c r="CC58" s="57"/>
      <c r="CD58" s="6"/>
      <c r="CE58" s="6"/>
      <c r="CF58" s="86"/>
      <c r="CG58" s="6"/>
      <c r="CI58" s="54"/>
      <c r="CJ58" s="54"/>
      <c r="CK58" s="54"/>
      <c r="CL58" s="54"/>
      <c r="CM58" s="54"/>
      <c r="CN58" s="54"/>
      <c r="CO58" s="54"/>
      <c r="CP58" s="54"/>
    </row>
    <row r="59" spans="1:94" ht="15" thickBot="1" x14ac:dyDescent="0.35">
      <c r="A59" s="259"/>
      <c r="B59" s="262"/>
      <c r="C59" s="265"/>
      <c r="D59" s="253"/>
      <c r="E59" s="247"/>
      <c r="F59" s="247"/>
      <c r="G59" s="247"/>
      <c r="H59" s="247"/>
      <c r="I59" s="250"/>
      <c r="J59" s="148"/>
      <c r="K59" s="149" t="s">
        <v>107</v>
      </c>
      <c r="L59" s="123" t="s">
        <v>107</v>
      </c>
      <c r="M59" s="124" t="s">
        <v>107</v>
      </c>
      <c r="N59" s="124" t="s">
        <v>107</v>
      </c>
      <c r="O59" s="124" t="s">
        <v>107</v>
      </c>
      <c r="P59" s="124" t="s">
        <v>107</v>
      </c>
      <c r="Q59" s="125"/>
      <c r="R59" s="125"/>
      <c r="S59" s="126"/>
      <c r="T59" s="125"/>
      <c r="U59" s="125"/>
      <c r="V59" s="126"/>
      <c r="W59" s="127" t="s">
        <v>107</v>
      </c>
      <c r="X59" s="128" t="s">
        <v>106</v>
      </c>
      <c r="Y59" s="101" t="s">
        <v>107</v>
      </c>
      <c r="Z59" s="237"/>
      <c r="AA59" s="102"/>
      <c r="AB59" s="129" t="s">
        <v>107</v>
      </c>
      <c r="AC59" s="243" t="s">
        <v>107</v>
      </c>
      <c r="AD59" s="130" t="s">
        <v>107</v>
      </c>
      <c r="AE59" s="165"/>
      <c r="AF59" s="166"/>
      <c r="AG59" s="121"/>
      <c r="AH59" s="120"/>
      <c r="AI59" s="158"/>
      <c r="AJ59" s="108" t="str">
        <f>IF(OR($H$52="CMSD",$H$52="CMDD",$H$52="TITULAR"),"",IF(M59="","",IF(M59="D",0,IF(M59="M",Z59*2.5+AC59*1.5,Z59*2+AC59)*(VLOOKUP(J59,[1]Recapitulatie!A:Y,15,FALSE)*$AH$54)+IF(M59="M",AA59*2.5+AD59*1.5,AA59*2+AD59)*(VLOOKUP(J59,[1]Recapitulatie!A:Y,20,FALSE)*$AH$54))))</f>
        <v/>
      </c>
      <c r="AK59" s="163"/>
      <c r="AL59" s="109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L59" s="86"/>
      <c r="BV59" s="57"/>
      <c r="BW59" s="57"/>
      <c r="BX59" s="57"/>
      <c r="BY59" s="57"/>
      <c r="BZ59" s="57"/>
      <c r="CA59" s="57"/>
      <c r="CB59" s="57"/>
      <c r="CC59" s="57"/>
      <c r="CD59" s="6"/>
      <c r="CE59" s="6"/>
      <c r="CF59" s="86"/>
      <c r="CG59" s="6"/>
      <c r="CI59" s="54"/>
      <c r="CJ59" s="54"/>
      <c r="CK59" s="54"/>
      <c r="CL59" s="54"/>
      <c r="CM59" s="54"/>
      <c r="CN59" s="54"/>
      <c r="CO59" s="54"/>
      <c r="CP59" s="54"/>
    </row>
    <row r="60" spans="1:94" ht="15" thickBot="1" x14ac:dyDescent="0.35">
      <c r="A60" s="260"/>
      <c r="B60" s="263"/>
      <c r="C60" s="266"/>
      <c r="D60" s="254"/>
      <c r="E60" s="248"/>
      <c r="F60" s="248"/>
      <c r="G60" s="248"/>
      <c r="H60" s="248"/>
      <c r="I60" s="251"/>
      <c r="J60" s="150"/>
      <c r="K60" s="133" t="s">
        <v>107</v>
      </c>
      <c r="L60" s="255" t="s">
        <v>76</v>
      </c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7"/>
      <c r="X60" s="134">
        <v>16</v>
      </c>
      <c r="Y60" s="135">
        <v>7.25</v>
      </c>
      <c r="Z60" s="238"/>
      <c r="AA60" s="136"/>
      <c r="AB60" s="137">
        <f>IF(D52="","",SUM(AB52:AB59))</f>
        <v>0</v>
      </c>
      <c r="AC60" s="244"/>
      <c r="AD60" s="138"/>
      <c r="AE60" s="159"/>
      <c r="AF60" s="167">
        <v>8.90625</v>
      </c>
      <c r="AG60" s="140">
        <v>24.90625</v>
      </c>
      <c r="AH60" s="141">
        <v>3326.2854545454547</v>
      </c>
      <c r="AI60" s="85" t="e">
        <f>AI51+AH60</f>
        <v>#REF!</v>
      </c>
      <c r="AJ60" s="84">
        <f>SUM(AJ52:AJ59)/12*VIRAM</f>
        <v>2806.5533522727274</v>
      </c>
      <c r="AK60" s="85">
        <f>IF(OR(H52="",H52="PO",H52="DF",H52="DFP",H52="DFT"),0,IF(H52="CMSD",AG60*POD_P*VIRAM*4,IF(AND(H52="TITULAR",B52="PROFESOR"),(AF52+AF53)*POD_P*4*VIRAM,IF(AND(H52="TITULAR",B52="CONFERENTIAR"),(AF52+AF53)*POD_C*4*VIRAM,IF(AND(H52="TITULAR",B52="SEF LUCRARI"),(AF52+AF53)*POD_SL*4*VIRAM,(AF52+AF53)*POD_AS*4*VIRAM)))))</f>
        <v>0</v>
      </c>
      <c r="AL60" s="142">
        <f>IF(AND($A52&lt;&gt;"",H52="DFP"),1,0)</f>
        <v>0</v>
      </c>
      <c r="AM60" s="8">
        <f>IF(AND($A52&lt;&gt;"",$B52="PROFESOR",$C52="POST VALID",$H52="TITULAR"),1,0)</f>
        <v>0</v>
      </c>
      <c r="AN60" s="8">
        <f>IF(AND($A52&lt;&gt;"",$B52="CONFERENTIAR",$C52="POST VALID",$H52="TITULAR"),1,0)</f>
        <v>0</v>
      </c>
      <c r="AO60" s="8">
        <f>IF(AND($A52&lt;&gt;"",$B52="SEF LUCRARI",$C52="POST VALID",$H52="TITULAR"),1,0)</f>
        <v>0</v>
      </c>
      <c r="AP60" s="8">
        <f>IF(AND($A52&lt;&gt;"",$B52="ASISTENT",$C52="POST VALID",$H52="TITULAR"),1,0)</f>
        <v>0</v>
      </c>
      <c r="AQ60" s="8">
        <f>IF(AND($A52&lt;&gt;"",$B52="ASISTENT CERCETARE",$C52="POST VALID"),1,0)</f>
        <v>0</v>
      </c>
      <c r="AR60" s="8">
        <f>IF(AND($A52&lt;&gt;"",H52="DF"),1,0)</f>
        <v>0</v>
      </c>
      <c r="AS60" s="8">
        <f>IF(AND($A52&lt;&gt;"",$B52="PROFESOR",$C52="POST FARA FINANTARE",$H52="TITULAR"),1,0)</f>
        <v>0</v>
      </c>
      <c r="AT60" s="8">
        <f>IF(AND($A52&lt;&gt;"",$B52="CONFERENTIAR",$C52="POST FARA FINANTARE",$H52="TITULAR"),1,0)</f>
        <v>0</v>
      </c>
      <c r="AU60" s="8">
        <f>IF(AND($A52&lt;&gt;"",$B52="SEF LUCRARI",$C52="POST FARA FINANTARE",$H52="TITULAR"),1,0)</f>
        <v>0</v>
      </c>
      <c r="AV60" s="8">
        <f>IF(AND($A52&lt;&gt;"",$B52="ASISTENT",$C52="POST FARA FINANTARE",$H52="TITULAR"),1,0)</f>
        <v>0</v>
      </c>
      <c r="AW60" s="8">
        <f>IF(AND($A52&lt;&gt;"",$B52="ASISTENT CERCETARE",$C52="POST FARA FINANTARE"),1,0)</f>
        <v>0</v>
      </c>
      <c r="AX60" s="8">
        <f>IF(AND($A52&lt;&gt;"",$B52="PROFESOR",$D52="VACANT",$C52="POST VALID"),1,0)</f>
        <v>0</v>
      </c>
      <c r="AY60" s="8">
        <f>IF(AND($A52&lt;&gt;"",$B52="CONFERENTIAR",$D52="VACANT",$C52="POST VALID"),1,0)</f>
        <v>0</v>
      </c>
      <c r="AZ60" s="8">
        <f>IF(AND($A52&lt;&gt;"",$B52="SEF LUCRARI",$D52="VACANT",$C52="POST VALID"),1,0)</f>
        <v>0</v>
      </c>
      <c r="BA60" s="8">
        <f>IF(AND($A52&lt;&gt;"",$B52="ASISTENT",$C52="POST VALID",$D52="VACANT"),1,0)</f>
        <v>0</v>
      </c>
      <c r="BB60" s="8"/>
      <c r="BC60" s="8">
        <f>IF(AND($A52&lt;&gt;"",$B52="PROFESOR",$D52="VACANT",$C52="POST FARA FINANTARE"),1,0)</f>
        <v>0</v>
      </c>
      <c r="BD60" s="8">
        <f>IF(AND($A52&lt;&gt;"",$B52="CONFERENTIAR",$D52="VACANT",$C52="POST FARA FINANTARE"),1,0)</f>
        <v>0</v>
      </c>
      <c r="BE60" s="8">
        <f>IF(AND($A52&lt;&gt;"",$B52="SEF LUCRARI",$D52="VACANT",$C52="POST FARA FINANTARE"),1,0)</f>
        <v>0</v>
      </c>
      <c r="BF60" s="8">
        <f>IF(AND($A52&lt;&gt;"",$B52="ASISTENT",$D52="VACANT",$C52="POST FARA FINANTARE"),1,0)</f>
        <v>0</v>
      </c>
      <c r="BG60" s="8"/>
      <c r="BH60" s="8">
        <f>IF(AND($B52="PROFESOR",$H52="CMSD",$C52="POST VALID"),1,0)</f>
        <v>0</v>
      </c>
      <c r="BI60" s="8">
        <f>IF(AND($B52="PROFESOR",$H52="CMSD",$C52="POST FARA FINANTARE"),1,0)</f>
        <v>0</v>
      </c>
      <c r="BJ60" s="142">
        <f>IF(AND($A52&lt;&gt;"",H52="DFT"),1,0)</f>
        <v>0</v>
      </c>
      <c r="BK60" s="8">
        <f>IF(OR($H52="CMSD",$H52="ASOCIAT",$H52="DF",$H52="CMSD"),0,(IF(OR($F52="DR.ING.",$F52="DR.",$F52="DR. ING.",$F52="DR"),1,0)))</f>
        <v>0</v>
      </c>
      <c r="BL60" s="8" t="str">
        <f>IF(OR($B52="",$D52="",$D52="VACANT",$H52="CMSD",$H52="DF",$H52="DFP",$H52="DFT",),"",(IF($I52="","",(IF($BN60&gt;$BL$4,1,0)))))</f>
        <v/>
      </c>
      <c r="BM60" s="8">
        <f>IF(OR($B52="",$D52="",$D52="VACANT",$H52="DF",$H52="DFP",$H52="DFT"),"",(IF($H52="CMSD",0,(IF(BN60&lt;=$BM$4,1,0)))))</f>
        <v>1</v>
      </c>
      <c r="BN60" s="143">
        <f>IF(I52="",0,DATEVALUE(I52))</f>
        <v>0</v>
      </c>
      <c r="BO60" s="8">
        <f>IF(AND($BN60&gt;$BO$4,$BN60&lt;$BL$4),1,0)</f>
        <v>0</v>
      </c>
      <c r="BP60" s="8">
        <f>IF(AND($BN60&gt;$BP$4,$BN60&lt;$BO$4),1,0)</f>
        <v>0</v>
      </c>
      <c r="BQ60" s="8">
        <f>IF(AND($BN60&gt;$BQ$4,$BN60&lt;$BP$4),1,0)</f>
        <v>0</v>
      </c>
      <c r="BR60" s="8">
        <f>IF(AND($BN60&gt;$BR$4,$BN60&lt;$BQ$4),1,0)</f>
        <v>0</v>
      </c>
      <c r="BS60" s="8">
        <f>IF(AND($BN60&gt;$BS$4,$BN60&lt;$BR$4),1,0)</f>
        <v>0</v>
      </c>
      <c r="BT60" s="8">
        <f>IF(AND($BN60&gt;$BT$4,$BN60&lt;$BS$4),1,0)</f>
        <v>0</v>
      </c>
      <c r="BV60" s="144">
        <f>IF(AND($B52="PROFESOR",$D52&lt;&gt;"",$H52="TITULAR"),$X60,0)</f>
        <v>0</v>
      </c>
      <c r="BW60" s="144">
        <f>IF(AND($B52="PROFESOR",$D52="VACANT"),$X60,0)</f>
        <v>0</v>
      </c>
      <c r="BX60" s="144">
        <f>IF(AND($B52="CONFERENTIAR",$D52&lt;&gt;"",$H52="TITULAR"),$X60,0)</f>
        <v>0</v>
      </c>
      <c r="BY60" s="144">
        <f>IF(AND($B52="CONFERENTIAR",$D52="VACANT"),$X60,0)</f>
        <v>0</v>
      </c>
      <c r="BZ60" s="144">
        <f>IF(AND($B52="SEF LUCRARI",$D52&lt;&gt;"",$H52="TITULAR"),$X60,0)</f>
        <v>0</v>
      </c>
      <c r="CA60" s="144">
        <f>IF(AND($B52="SEF LUCRARI",$D52="VACANT"),$X60,0)</f>
        <v>0</v>
      </c>
      <c r="CB60" s="144">
        <f>IF(AND($B52="ASISTENT",$D52&lt;&gt;"",(OR($H52="TITULAR",$H52="SUPLINITOR",$H52="DF"))),$X60,0)</f>
        <v>0</v>
      </c>
      <c r="CC60" s="144">
        <f>IF(AND($B52="ASISTENT",OR($D52="VACANT")),$X60,0)</f>
        <v>0</v>
      </c>
      <c r="CD60" s="144">
        <f>IF(AND($B52="ASISTENT CERCETARE",$D52&lt;&gt;"",$H52="TITULAR"),$X60,IF(AND($B52="ASISTENT CERCETARE",$H52="DF"),$X60,0))</f>
        <v>0</v>
      </c>
      <c r="CE60" s="144">
        <f>IF(AND($B52="ASISTENT CERCETARE",OR($D52="VACANT")),$X60,0)</f>
        <v>0</v>
      </c>
      <c r="CF60" s="86">
        <f>IF(AND(A52&lt;&gt;"",B52="ASISTENT",H52="DF"),1,0)</f>
        <v>0</v>
      </c>
      <c r="CG60" s="145">
        <f>IF(AND($B52="PROFESOR",$D52&lt;&gt;"",$H52="CMSD"),$X60,0)</f>
        <v>0</v>
      </c>
      <c r="CI60" s="54">
        <f>IF(AND(B52="PROFESOR",H52="CMDD"),1,0)</f>
        <v>0</v>
      </c>
      <c r="CJ60" s="54">
        <f>IF(AND(B52="CONFERENTIAR",H52="CMDD"),1,0)</f>
        <v>0</v>
      </c>
      <c r="CK60" s="54">
        <f>IF(AND(B52="SEF LUCRARI",H52="CMDD"),1,0)</f>
        <v>0</v>
      </c>
      <c r="CL60" s="54">
        <f>IF(AND(B52="ASISTENT",H52="CMDD"),1,0)</f>
        <v>0</v>
      </c>
      <c r="CM60" s="132">
        <f>IF(CI60=0,0,X60)</f>
        <v>0</v>
      </c>
      <c r="CN60" s="132">
        <f>IF(CJ60=0,0,X60)</f>
        <v>0</v>
      </c>
      <c r="CO60" s="132">
        <f>IF(CK60=0,0,X60)</f>
        <v>0</v>
      </c>
      <c r="CP60" s="132">
        <f>IF(CL60=0,0,X60)</f>
        <v>0</v>
      </c>
    </row>
    <row r="61" spans="1:94" ht="12.75" customHeight="1" x14ac:dyDescent="0.3">
      <c r="A61" s="258">
        <v>26</v>
      </c>
      <c r="B61" s="261" t="str">
        <f>CO</f>
        <v>CONFERENTIAR</v>
      </c>
      <c r="C61" s="264" t="s">
        <v>97</v>
      </c>
      <c r="D61" s="187" t="s">
        <v>235</v>
      </c>
      <c r="E61" s="246" t="str">
        <f>CO</f>
        <v>CONFERENTIAR</v>
      </c>
      <c r="F61" s="246"/>
      <c r="G61" s="246"/>
      <c r="H61" s="273" t="str">
        <f>po</f>
        <v>PO</v>
      </c>
      <c r="I61" s="249" t="str">
        <f>_xlfn.IFNA(IF(OR(D61="",D61="VACANT",H61="DF",H61="DFP",H61="DFT"),"",VLOOKUP(D61,[1]Anexa!D:I,2,FALSE)),"")</f>
        <v/>
      </c>
      <c r="J61" s="146">
        <v>80</v>
      </c>
      <c r="K61" s="147" t="s">
        <v>170</v>
      </c>
      <c r="L61" s="95" t="s">
        <v>98</v>
      </c>
      <c r="M61" s="96" t="s">
        <v>75</v>
      </c>
      <c r="N61" s="96" t="s">
        <v>62</v>
      </c>
      <c r="O61" s="96" t="s">
        <v>99</v>
      </c>
      <c r="P61" s="96">
        <v>0</v>
      </c>
      <c r="Q61" s="97"/>
      <c r="R61" s="97"/>
      <c r="S61" s="98"/>
      <c r="T61" s="97"/>
      <c r="U61" s="97"/>
      <c r="V61" s="98"/>
      <c r="W61" s="99">
        <v>83</v>
      </c>
      <c r="X61" s="100">
        <v>2</v>
      </c>
      <c r="Y61" s="101">
        <v>1</v>
      </c>
      <c r="Z61" s="237">
        <v>2</v>
      </c>
      <c r="AA61" s="102"/>
      <c r="AB61" s="103">
        <v>0</v>
      </c>
      <c r="AC61" s="241">
        <v>0</v>
      </c>
      <c r="AD61" s="104">
        <v>0</v>
      </c>
      <c r="AE61" s="160" t="s">
        <v>100</v>
      </c>
      <c r="AF61" s="164">
        <v>0</v>
      </c>
      <c r="AG61" s="106">
        <v>0</v>
      </c>
      <c r="AH61" s="107">
        <v>0</v>
      </c>
      <c r="AI61" s="153"/>
      <c r="AJ61" s="108" t="e">
        <f>IF(OR($H$61="CMSD",$H$61="CMDD",$H$61="TITULAR"),"",IF(M61="","",IF(M61="D",0,IF(M61="M",Z61*2.5+AC61*1.5,Z61*2+AC61)*(VLOOKUP(J61,[1]Recapitulatie!A:Y,15,FALSE)*#REF!)+IF(M61="M",AA61*2.5+AD61*1.5,AA61*2+AD61)*(VLOOKUP(J61,[1]Recapitulatie!A:Y,20,FALSE)*#REF!))))</f>
        <v>#REF!</v>
      </c>
      <c r="AK61" s="161"/>
      <c r="AL61" s="109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V61" s="57"/>
      <c r="BW61" s="57"/>
      <c r="BX61" s="57"/>
      <c r="BY61" s="57"/>
      <c r="BZ61" s="57"/>
      <c r="CA61" s="57"/>
      <c r="CB61" s="57"/>
      <c r="CC61" s="57"/>
      <c r="CD61" s="6"/>
      <c r="CE61" s="6"/>
      <c r="CF61" s="86"/>
      <c r="CG61" s="6"/>
      <c r="CI61" s="54"/>
      <c r="CJ61" s="54"/>
      <c r="CK61" s="54"/>
      <c r="CL61" s="54"/>
      <c r="CM61" s="54"/>
      <c r="CN61" s="54"/>
      <c r="CO61" s="54"/>
      <c r="CP61" s="54"/>
    </row>
    <row r="62" spans="1:94" x14ac:dyDescent="0.3">
      <c r="A62" s="259"/>
      <c r="B62" s="262"/>
      <c r="C62" s="265"/>
      <c r="D62" s="188" t="s">
        <v>238</v>
      </c>
      <c r="E62" s="247"/>
      <c r="F62" s="247"/>
      <c r="G62" s="247"/>
      <c r="H62" s="247"/>
      <c r="I62" s="250"/>
      <c r="J62" s="148">
        <v>146</v>
      </c>
      <c r="K62" s="149" t="s">
        <v>171</v>
      </c>
      <c r="L62" s="110" t="s">
        <v>98</v>
      </c>
      <c r="M62" s="111" t="s">
        <v>113</v>
      </c>
      <c r="N62" s="111" t="s">
        <v>172</v>
      </c>
      <c r="O62" s="111" t="s">
        <v>112</v>
      </c>
      <c r="P62" s="111">
        <v>0</v>
      </c>
      <c r="Q62" s="112"/>
      <c r="R62" s="112"/>
      <c r="S62" s="113"/>
      <c r="T62" s="112"/>
      <c r="U62" s="112"/>
      <c r="V62" s="113"/>
      <c r="W62" s="114">
        <v>48</v>
      </c>
      <c r="X62" s="115">
        <v>2.5</v>
      </c>
      <c r="Y62" s="101">
        <v>1</v>
      </c>
      <c r="Z62" s="237">
        <v>2</v>
      </c>
      <c r="AA62" s="102"/>
      <c r="AB62" s="116">
        <v>0</v>
      </c>
      <c r="AC62" s="242">
        <v>0</v>
      </c>
      <c r="AD62" s="117">
        <v>0</v>
      </c>
      <c r="AE62" s="154" t="s">
        <v>101</v>
      </c>
      <c r="AF62" s="118">
        <v>0</v>
      </c>
      <c r="AG62" s="119">
        <v>16</v>
      </c>
      <c r="AH62" s="120">
        <v>0</v>
      </c>
      <c r="AI62" s="155"/>
      <c r="AJ62" s="108" t="e">
        <f>IF(OR($H$61="CMSD",$H$61="CMDD",$H$61="TITULAR"),"",IF(M62="","",IF(M62="D",0,IF(M62="M",Z62*2.5+AC62*1.5,Z62*2+AC62)*(VLOOKUP(J62,[1]Recapitulatie!A:Y,15,FALSE)*#REF!)+IF(M62="M",AA62*2.5+AD62*1.5,AA62*2+AD62)*(VLOOKUP(J62,[1]Recapitulatie!A:Y,20,FALSE)*#REF!))))</f>
        <v>#REF!</v>
      </c>
      <c r="AK62" s="162"/>
      <c r="AL62" s="109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V62" s="57"/>
      <c r="BW62" s="57"/>
      <c r="BX62" s="57"/>
      <c r="BY62" s="57"/>
      <c r="BZ62" s="57"/>
      <c r="CA62" s="57"/>
      <c r="CB62" s="57"/>
      <c r="CC62" s="57"/>
      <c r="CD62" s="6"/>
      <c r="CE62" s="6"/>
      <c r="CF62" s="86"/>
      <c r="CG62" s="6"/>
      <c r="CI62" s="54"/>
      <c r="CJ62" s="54"/>
      <c r="CK62" s="54"/>
      <c r="CL62" s="54"/>
      <c r="CM62" s="54"/>
      <c r="CN62" s="54"/>
      <c r="CO62" s="54"/>
      <c r="CP62" s="54"/>
    </row>
    <row r="63" spans="1:94" x14ac:dyDescent="0.3">
      <c r="A63" s="259"/>
      <c r="B63" s="262"/>
      <c r="C63" s="265"/>
      <c r="D63" s="188" t="s">
        <v>238</v>
      </c>
      <c r="E63" s="247"/>
      <c r="F63" s="247"/>
      <c r="G63" s="247"/>
      <c r="H63" s="247"/>
      <c r="I63" s="250"/>
      <c r="J63" s="148">
        <v>138</v>
      </c>
      <c r="K63" s="149" t="s">
        <v>173</v>
      </c>
      <c r="L63" s="110" t="s">
        <v>98</v>
      </c>
      <c r="M63" s="111" t="s">
        <v>113</v>
      </c>
      <c r="N63" s="111" t="s">
        <v>125</v>
      </c>
      <c r="O63" s="111" t="s">
        <v>115</v>
      </c>
      <c r="P63" s="111">
        <v>0</v>
      </c>
      <c r="Q63" s="112"/>
      <c r="R63" s="112"/>
      <c r="S63" s="113"/>
      <c r="T63" s="112"/>
      <c r="U63" s="112"/>
      <c r="V63" s="113"/>
      <c r="W63" s="114">
        <v>13</v>
      </c>
      <c r="X63" s="115">
        <v>2.5</v>
      </c>
      <c r="Y63" s="101">
        <v>1</v>
      </c>
      <c r="Z63" s="237">
        <v>2</v>
      </c>
      <c r="AA63" s="102"/>
      <c r="AB63" s="116">
        <v>0</v>
      </c>
      <c r="AC63" s="242">
        <v>0</v>
      </c>
      <c r="AD63" s="117">
        <v>0</v>
      </c>
      <c r="AE63" s="154" t="s">
        <v>105</v>
      </c>
      <c r="AF63" s="118">
        <v>0</v>
      </c>
      <c r="AG63" s="121">
        <v>15</v>
      </c>
      <c r="AH63" s="120">
        <v>0</v>
      </c>
      <c r="AI63" s="155"/>
      <c r="AJ63" s="108" t="e">
        <f>IF(OR($H$61="CMSD",$H$61="CMDD",$H$61="TITULAR"),"",IF(M63="","",IF(M63="D",0,IF(M63="M",Z63*2.5+AC63*1.5,Z63*2+AC63)*(VLOOKUP(J63,[1]Recapitulatie!A:Y,15,FALSE)*#REF!)+IF(M63="M",AA63*2.5+AD63*1.5,AA63*2+AD63)*(VLOOKUP(J63,[1]Recapitulatie!A:Y,20,FALSE)*#REF!))))</f>
        <v>#REF!</v>
      </c>
      <c r="AK63" s="162"/>
      <c r="AL63" s="109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V63" s="57"/>
      <c r="BW63" s="57"/>
      <c r="BX63" s="57"/>
      <c r="BY63" s="57"/>
      <c r="BZ63" s="57"/>
      <c r="CA63" s="57"/>
      <c r="CB63" s="57"/>
      <c r="CC63" s="57"/>
      <c r="CD63" s="6"/>
      <c r="CE63" s="6"/>
      <c r="CF63" s="86"/>
      <c r="CG63" s="6"/>
      <c r="CI63" s="54"/>
      <c r="CJ63" s="54"/>
      <c r="CK63" s="54"/>
      <c r="CL63" s="54"/>
      <c r="CM63" s="54"/>
      <c r="CN63" s="54"/>
      <c r="CO63" s="54"/>
      <c r="CP63" s="54"/>
    </row>
    <row r="64" spans="1:94" x14ac:dyDescent="0.3">
      <c r="A64" s="259"/>
      <c r="B64" s="262"/>
      <c r="C64" s="265"/>
      <c r="D64" s="188" t="s">
        <v>231</v>
      </c>
      <c r="E64" s="247"/>
      <c r="F64" s="247"/>
      <c r="G64" s="247"/>
      <c r="H64" s="247"/>
      <c r="I64" s="250"/>
      <c r="J64" s="148">
        <v>184</v>
      </c>
      <c r="K64" s="149" t="s">
        <v>174</v>
      </c>
      <c r="L64" s="110" t="s">
        <v>98</v>
      </c>
      <c r="M64" s="111" t="s">
        <v>113</v>
      </c>
      <c r="N64" s="111" t="s">
        <v>142</v>
      </c>
      <c r="O64" s="111" t="s">
        <v>112</v>
      </c>
      <c r="P64" s="111">
        <v>0</v>
      </c>
      <c r="Q64" s="112"/>
      <c r="R64" s="112"/>
      <c r="S64" s="113"/>
      <c r="T64" s="112"/>
      <c r="U64" s="112"/>
      <c r="V64" s="113"/>
      <c r="W64" s="114">
        <v>30</v>
      </c>
      <c r="X64" s="115">
        <v>1.875</v>
      </c>
      <c r="Y64" s="101">
        <v>0.75</v>
      </c>
      <c r="Z64" s="237">
        <v>1.5</v>
      </c>
      <c r="AA64" s="102"/>
      <c r="AB64" s="116">
        <v>0</v>
      </c>
      <c r="AC64" s="242">
        <v>0</v>
      </c>
      <c r="AD64" s="117">
        <v>0</v>
      </c>
      <c r="AE64" s="154" t="s">
        <v>108</v>
      </c>
      <c r="AF64" s="118">
        <v>0</v>
      </c>
      <c r="AG64" s="121"/>
      <c r="AH64" s="120"/>
      <c r="AI64" s="155"/>
      <c r="AJ64" s="108" t="e">
        <f>IF(OR($H$61="CMSD",$H$61="CMDD",$H$61="TITULAR"),"",IF(M64="","",IF(M64="D",0,IF(M64="M",Z64*2.5+AC64*1.5,Z64*2+AC64)*(VLOOKUP(J64,[1]Recapitulatie!A:Y,15,FALSE)*#REF!)+IF(M64="M",AA64*2.5+AD64*1.5,AA64*2+AD64)*(VLOOKUP(J64,[1]Recapitulatie!A:Y,20,FALSE)*#REF!))))</f>
        <v>#REF!</v>
      </c>
      <c r="AK64" s="162"/>
      <c r="AL64" s="109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V64" s="57"/>
      <c r="BW64" s="57"/>
      <c r="BX64" s="57"/>
      <c r="BY64" s="57"/>
      <c r="BZ64" s="57"/>
      <c r="CA64" s="57"/>
      <c r="CB64" s="57"/>
      <c r="CC64" s="57"/>
      <c r="CD64" s="6"/>
      <c r="CE64" s="6"/>
      <c r="CF64" s="86"/>
      <c r="CG64" s="6"/>
      <c r="CI64" s="54"/>
      <c r="CJ64" s="54"/>
      <c r="CK64" s="54"/>
      <c r="CL64" s="54"/>
      <c r="CM64" s="54"/>
      <c r="CN64" s="54"/>
      <c r="CO64" s="54"/>
      <c r="CP64" s="54"/>
    </row>
    <row r="65" spans="1:99" x14ac:dyDescent="0.3">
      <c r="A65" s="259"/>
      <c r="B65" s="262"/>
      <c r="C65" s="265"/>
      <c r="D65" s="188"/>
      <c r="E65" s="247"/>
      <c r="F65" s="247"/>
      <c r="G65" s="247"/>
      <c r="H65" s="247"/>
      <c r="I65" s="250"/>
      <c r="J65" s="148"/>
      <c r="K65" s="149" t="s">
        <v>107</v>
      </c>
      <c r="L65" s="110" t="s">
        <v>107</v>
      </c>
      <c r="M65" s="111" t="s">
        <v>107</v>
      </c>
      <c r="N65" s="111" t="s">
        <v>107</v>
      </c>
      <c r="O65" s="111" t="s">
        <v>107</v>
      </c>
      <c r="P65" s="111" t="s">
        <v>107</v>
      </c>
      <c r="Q65" s="112"/>
      <c r="R65" s="112"/>
      <c r="S65" s="113"/>
      <c r="T65" s="112"/>
      <c r="U65" s="112"/>
      <c r="V65" s="113"/>
      <c r="W65" s="114" t="s">
        <v>107</v>
      </c>
      <c r="X65" s="115" t="s">
        <v>106</v>
      </c>
      <c r="Y65" s="101" t="s">
        <v>107</v>
      </c>
      <c r="Z65" s="237"/>
      <c r="AA65" s="102"/>
      <c r="AB65" s="116" t="s">
        <v>107</v>
      </c>
      <c r="AC65" s="242" t="s">
        <v>107</v>
      </c>
      <c r="AD65" s="117" t="s">
        <v>107</v>
      </c>
      <c r="AE65" s="154" t="s">
        <v>110</v>
      </c>
      <c r="AF65" s="118">
        <v>0</v>
      </c>
      <c r="AG65" s="121"/>
      <c r="AH65" s="120"/>
      <c r="AI65" s="155"/>
      <c r="AJ65" s="108" t="str">
        <f>IF(OR($H$61="CMSD",$H$61="CMDD",$H$61="TITULAR"),"",IF(M65="","",IF(M65="D",0,IF(M65="M",Z65*2.5+AC65*1.5,Z65*2+AC65)*(VLOOKUP(J65,[1]Recapitulatie!A:Y,15,FALSE)*#REF!)+IF(M65="M",AA65*2.5+AD65*1.5,AA65*2+AD65)*(VLOOKUP(J65,[1]Recapitulatie!A:Y,20,FALSE)*#REF!))))</f>
        <v/>
      </c>
      <c r="AK65" s="162"/>
      <c r="AL65" s="109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V65" s="57"/>
      <c r="BW65" s="57"/>
      <c r="BX65" s="57"/>
      <c r="BY65" s="57"/>
      <c r="BZ65" s="57"/>
      <c r="CA65" s="57"/>
      <c r="CB65" s="57"/>
      <c r="CC65" s="57"/>
      <c r="CD65" s="6"/>
      <c r="CE65" s="6"/>
      <c r="CF65" s="86"/>
      <c r="CG65" s="6"/>
      <c r="CI65" s="54"/>
      <c r="CJ65" s="54"/>
      <c r="CK65" s="54"/>
      <c r="CL65" s="54"/>
      <c r="CM65" s="54"/>
      <c r="CN65" s="54"/>
      <c r="CO65" s="54"/>
      <c r="CP65" s="54"/>
    </row>
    <row r="66" spans="1:99" x14ac:dyDescent="0.3">
      <c r="A66" s="259"/>
      <c r="B66" s="262"/>
      <c r="C66" s="265"/>
      <c r="D66" s="252"/>
      <c r="E66" s="247"/>
      <c r="F66" s="247"/>
      <c r="G66" s="247"/>
      <c r="H66" s="247"/>
      <c r="I66" s="250"/>
      <c r="J66" s="148"/>
      <c r="K66" s="149" t="s">
        <v>107</v>
      </c>
      <c r="L66" s="110" t="s">
        <v>107</v>
      </c>
      <c r="M66" s="111" t="s">
        <v>107</v>
      </c>
      <c r="N66" s="111" t="s">
        <v>107</v>
      </c>
      <c r="O66" s="111" t="s">
        <v>107</v>
      </c>
      <c r="P66" s="111" t="s">
        <v>107</v>
      </c>
      <c r="Q66" s="112"/>
      <c r="R66" s="112"/>
      <c r="S66" s="113"/>
      <c r="T66" s="112"/>
      <c r="U66" s="112"/>
      <c r="V66" s="113"/>
      <c r="W66" s="114" t="s">
        <v>107</v>
      </c>
      <c r="X66" s="115" t="s">
        <v>106</v>
      </c>
      <c r="Y66" s="101" t="s">
        <v>107</v>
      </c>
      <c r="Z66" s="237"/>
      <c r="AA66" s="102"/>
      <c r="AB66" s="116" t="s">
        <v>107</v>
      </c>
      <c r="AC66" s="242" t="s">
        <v>107</v>
      </c>
      <c r="AD66" s="117" t="s">
        <v>107</v>
      </c>
      <c r="AE66" s="156"/>
      <c r="AF66" s="118"/>
      <c r="AG66" s="121"/>
      <c r="AH66" s="120"/>
      <c r="AI66" s="155"/>
      <c r="AJ66" s="108" t="str">
        <f>IF(OR($H$61="CMSD",$H$61="CMDD",$H$61="TITULAR"),"",IF(M66="","",IF(M66="D",0,IF(M66="M",Z66*2.5+AC66*1.5,Z66*2+AC66)*(VLOOKUP(J66,[1]Recapitulatie!A:Y,15,FALSE)*#REF!)+IF(M66="M",AA66*2.5+AD66*1.5,AA66*2+AD66)*(VLOOKUP(J66,[1]Recapitulatie!A:Y,20,FALSE)*#REF!))))</f>
        <v/>
      </c>
      <c r="AK66" s="162"/>
      <c r="AL66" s="109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V66" s="57"/>
      <c r="BW66" s="57"/>
      <c r="BX66" s="57"/>
      <c r="BY66" s="57"/>
      <c r="BZ66" s="57"/>
      <c r="CA66" s="57"/>
      <c r="CB66" s="57"/>
      <c r="CC66" s="57"/>
      <c r="CD66" s="6"/>
      <c r="CE66" s="6"/>
      <c r="CF66" s="86"/>
      <c r="CG66" s="6"/>
      <c r="CI66" s="54"/>
      <c r="CJ66" s="54"/>
      <c r="CK66" s="54"/>
      <c r="CL66" s="54"/>
      <c r="CM66" s="54"/>
      <c r="CN66" s="54"/>
      <c r="CO66" s="54"/>
      <c r="CP66" s="54"/>
    </row>
    <row r="67" spans="1:99" ht="15" thickBot="1" x14ac:dyDescent="0.35">
      <c r="A67" s="259"/>
      <c r="B67" s="262"/>
      <c r="C67" s="265"/>
      <c r="D67" s="253"/>
      <c r="E67" s="247"/>
      <c r="F67" s="247"/>
      <c r="G67" s="247"/>
      <c r="H67" s="247"/>
      <c r="I67" s="250"/>
      <c r="J67" s="148"/>
      <c r="K67" s="149" t="s">
        <v>107</v>
      </c>
      <c r="L67" s="123" t="s">
        <v>107</v>
      </c>
      <c r="M67" s="124" t="s">
        <v>107</v>
      </c>
      <c r="N67" s="124" t="s">
        <v>107</v>
      </c>
      <c r="O67" s="124" t="s">
        <v>107</v>
      </c>
      <c r="P67" s="124" t="s">
        <v>107</v>
      </c>
      <c r="Q67" s="125"/>
      <c r="R67" s="125"/>
      <c r="S67" s="126"/>
      <c r="T67" s="125"/>
      <c r="U67" s="125"/>
      <c r="V67" s="126"/>
      <c r="W67" s="127" t="s">
        <v>107</v>
      </c>
      <c r="X67" s="128" t="s">
        <v>106</v>
      </c>
      <c r="Y67" s="101" t="s">
        <v>107</v>
      </c>
      <c r="Z67" s="237"/>
      <c r="AA67" s="102"/>
      <c r="AB67" s="129" t="s">
        <v>107</v>
      </c>
      <c r="AC67" s="243" t="s">
        <v>107</v>
      </c>
      <c r="AD67" s="130" t="s">
        <v>107</v>
      </c>
      <c r="AE67" s="165"/>
      <c r="AF67" s="166"/>
      <c r="AG67" s="121"/>
      <c r="AH67" s="120"/>
      <c r="AI67" s="158"/>
      <c r="AJ67" s="108" t="str">
        <f>IF(OR($H$61="CMSD",$H$61="CMDD",$H$61="TITULAR"),"",IF(M67="","",IF(M67="D",0,IF(M67="M",Z67*2.5+AC67*1.5,Z67*2+AC67)*(VLOOKUP(J67,[1]Recapitulatie!A:Y,15,FALSE)*#REF!)+IF(M67="M",AA67*2.5+AD67*1.5,AA67*2+AD67)*(VLOOKUP(J67,[1]Recapitulatie!A:Y,20,FALSE)*#REF!))))</f>
        <v/>
      </c>
      <c r="AK67" s="163"/>
      <c r="AL67" s="109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V67" s="57"/>
      <c r="BW67" s="57"/>
      <c r="BX67" s="57"/>
      <c r="BY67" s="57"/>
      <c r="BZ67" s="57"/>
      <c r="CA67" s="57"/>
      <c r="CB67" s="57"/>
      <c r="CC67" s="57"/>
      <c r="CD67" s="6"/>
      <c r="CE67" s="6"/>
      <c r="CF67" s="86"/>
      <c r="CG67" s="6"/>
      <c r="CI67" s="54"/>
      <c r="CJ67" s="54"/>
      <c r="CK67" s="54"/>
      <c r="CL67" s="54"/>
      <c r="CM67" s="54"/>
      <c r="CN67" s="54"/>
      <c r="CO67" s="54"/>
      <c r="CP67" s="54"/>
    </row>
    <row r="68" spans="1:99" ht="16.5" customHeight="1" thickBot="1" x14ac:dyDescent="0.35">
      <c r="A68" s="260"/>
      <c r="B68" s="263"/>
      <c r="C68" s="266"/>
      <c r="D68" s="254"/>
      <c r="E68" s="248"/>
      <c r="F68" s="248"/>
      <c r="G68" s="248"/>
      <c r="H68" s="248"/>
      <c r="I68" s="251"/>
      <c r="J68" s="150"/>
      <c r="K68" s="133" t="s">
        <v>107</v>
      </c>
      <c r="L68" s="255" t="s">
        <v>76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7"/>
      <c r="X68" s="134">
        <v>13.375</v>
      </c>
      <c r="Y68" s="135">
        <v>5.75</v>
      </c>
      <c r="Z68" s="238"/>
      <c r="AA68" s="136"/>
      <c r="AB68" s="137">
        <f>IF(D61="","",SUM(AB61:AB67))</f>
        <v>0</v>
      </c>
      <c r="AC68" s="244"/>
      <c r="AD68" s="138"/>
      <c r="AE68" s="159"/>
      <c r="AF68" s="167">
        <v>5.1294642857142856</v>
      </c>
      <c r="AG68" s="140">
        <v>18.504464285714285</v>
      </c>
      <c r="AH68" s="141">
        <v>2780.5667471590905</v>
      </c>
      <c r="AI68" s="85" t="e">
        <f>AI60+AH68</f>
        <v>#REF!</v>
      </c>
      <c r="AJ68" s="84" t="e">
        <f>SUM(AJ61:AJ67)/12*VIRAM</f>
        <v>#REF!</v>
      </c>
      <c r="AK68" s="85">
        <f>IF(OR(H61="",H61="PO",H61="DF",H61="DFP",H61="DFT"),0,IF(H61="CMSD",AG68*POD_P*VIRAM*4,IF(AND(H61="TITULAR",B61="PROFESOR"),(AF61+AF62)*POD_P*4*VIRAM,IF(AND(H61="TITULAR",B61="CONFERENTIAR"),(AF61+AF62)*POD_C*4*VIRAM,IF(AND(H61="TITULAR",B61="SEF LUCRARI"),(AF61+AF62)*POD_SL*4*VIRAM,(AF61+AF62)*POD_AS*4*VIRAM)))))</f>
        <v>0</v>
      </c>
      <c r="AL68" s="142">
        <f>IF(AND($A61&lt;&gt;"",H61="DFP"),1,0)</f>
        <v>0</v>
      </c>
      <c r="AM68" s="8">
        <f>IF(AND($A61&lt;&gt;"",$B61="PROFESOR",$C61="POST VALID",$H61="TITULAR"),1,0)</f>
        <v>0</v>
      </c>
      <c r="AN68" s="8">
        <f>IF(AND($A61&lt;&gt;"",$B61="CONFERENTIAR",$C61="POST VALID",$H61="TITULAR"),1,0)</f>
        <v>0</v>
      </c>
      <c r="AO68" s="8">
        <f>IF(AND($A61&lt;&gt;"",$B61="SEF LUCRARI",$C61="POST VALID",$H61="TITULAR"),1,0)</f>
        <v>0</v>
      </c>
      <c r="AP68" s="8">
        <f>IF(AND($A61&lt;&gt;"",$B61="ASISTENT",$C61="POST VALID",$H61="TITULAR"),1,0)</f>
        <v>0</v>
      </c>
      <c r="AQ68" s="8">
        <f>IF(AND($A61&lt;&gt;"",$B61="ASISTENT CERCETARE",$C61="POST VALID"),1,0)</f>
        <v>0</v>
      </c>
      <c r="AR68" s="8">
        <f>IF(AND($A61&lt;&gt;"",H61="DF"),1,0)</f>
        <v>0</v>
      </c>
      <c r="AS68" s="8">
        <f>IF(AND($A61&lt;&gt;"",$B61="PROFESOR",$C61="POST FARA FINANTARE",$H61="TITULAR"),1,0)</f>
        <v>0</v>
      </c>
      <c r="AT68" s="8">
        <f>IF(AND($A61&lt;&gt;"",$B61="CONFERENTIAR",$C61="POST FARA FINANTARE",$H61="TITULAR"),1,0)</f>
        <v>0</v>
      </c>
      <c r="AU68" s="8">
        <f>IF(AND($A61&lt;&gt;"",$B61="SEF LUCRARI",$C61="POST FARA FINANTARE",$H61="TITULAR"),1,0)</f>
        <v>0</v>
      </c>
      <c r="AV68" s="8">
        <f>IF(AND($A61&lt;&gt;"",$B61="ASISTENT",$C61="POST FARA FINANTARE",$H61="TITULAR"),1,0)</f>
        <v>0</v>
      </c>
      <c r="AW68" s="8">
        <f>IF(AND($A61&lt;&gt;"",$B61="ASISTENT CERCETARE",$C61="POST FARA FINANTARE"),1,0)</f>
        <v>0</v>
      </c>
      <c r="AX68" s="8">
        <f>IF(AND($A61&lt;&gt;"",$B61="PROFESOR",$D61="VACANT",$C61="POST VALID"),1,0)</f>
        <v>0</v>
      </c>
      <c r="AY68" s="8">
        <f>IF(AND($A61&lt;&gt;"",$B61="CONFERENTIAR",$D61="VACANT",$C61="POST VALID"),1,0)</f>
        <v>0</v>
      </c>
      <c r="AZ68" s="8">
        <f>IF(AND($A61&lt;&gt;"",$B61="SEF LUCRARI",$D61="VACANT",$C61="POST VALID"),1,0)</f>
        <v>0</v>
      </c>
      <c r="BA68" s="8">
        <f>IF(AND($A61&lt;&gt;"",$B61="ASISTENT",$C61="POST VALID",$D61="VACANT"),1,0)</f>
        <v>0</v>
      </c>
      <c r="BB68" s="8"/>
      <c r="BC68" s="8">
        <f>IF(AND($A61&lt;&gt;"",$B61="PROFESOR",$D61="VACANT",$C61="POST FARA FINANTARE"),1,0)</f>
        <v>0</v>
      </c>
      <c r="BD68" s="8">
        <f>IF(AND($A61&lt;&gt;"",$B61="CONFERENTIAR",$D61="VACANT",$C61="POST FARA FINANTARE"),1,0)</f>
        <v>0</v>
      </c>
      <c r="BE68" s="8">
        <f>IF(AND($A61&lt;&gt;"",$B61="SEF LUCRARI",$D61="VACANT",$C61="POST FARA FINANTARE"),1,0)</f>
        <v>0</v>
      </c>
      <c r="BF68" s="8">
        <f>IF(AND($A61&lt;&gt;"",$B61="ASISTENT",$D61="VACANT",$C61="POST FARA FINANTARE"),1,0)</f>
        <v>0</v>
      </c>
      <c r="BG68" s="8"/>
      <c r="BH68" s="8">
        <f>IF(AND($B61="PROFESOR",$H61="CMSD",$C61="POST VALID"),1,0)</f>
        <v>0</v>
      </c>
      <c r="BI68" s="8">
        <f>IF(AND($B61="PROFESOR",$H61="CMSD",$C61="POST FARA FINANTARE"),1,0)</f>
        <v>0</v>
      </c>
      <c r="BJ68" s="142">
        <f>IF(AND($A61&lt;&gt;"",H61="DFT"),1,0)</f>
        <v>0</v>
      </c>
      <c r="BK68" s="8">
        <f>IF(OR($H61="CMSD",$H61="ASOCIAT",$H61="DF",$H61="CMSD"),0,(IF(OR($F61="DR.ING.",$F61="DR.",$F61="DR. ING.",$F61="DR"),1,0)))</f>
        <v>0</v>
      </c>
      <c r="BL68" s="8" t="str">
        <f>IF(OR($B61="",$D61="",$D61="VACANT",$H61="CMSD",$H61="DF",$H61="DFP",$H61="DFT",),"",(IF($I61="","",(IF($BN68&gt;$BL$4,1,0)))))</f>
        <v/>
      </c>
      <c r="BM68" s="8">
        <f>IF(OR($B61="",$D61="",$D61="VACANT",$H61="DF",$H61="DFP",$H61="DFT"),"",(IF($H61="CMSD",0,(IF(BN68&lt;=$BM$4,1,0)))))</f>
        <v>1</v>
      </c>
      <c r="BN68" s="143">
        <f>IF(I61="",0,DATEVALUE(I61))</f>
        <v>0</v>
      </c>
      <c r="BO68" s="8">
        <f>IF(AND($BN68&gt;$BO$4,$BN68&lt;$BL$4),1,0)</f>
        <v>0</v>
      </c>
      <c r="BP68" s="8">
        <f>IF(AND($BN68&gt;$BP$4,$BN68&lt;$BO$4),1,0)</f>
        <v>0</v>
      </c>
      <c r="BQ68" s="8">
        <f>IF(AND($BN68&gt;$BQ$4,$BN68&lt;$BP$4),1,0)</f>
        <v>0</v>
      </c>
      <c r="BR68" s="8">
        <f>IF(AND($BN68&gt;$BR$4,$BN68&lt;$BQ$4),1,0)</f>
        <v>0</v>
      </c>
      <c r="BS68" s="8">
        <f>IF(AND($BN68&gt;$BS$4,$BN68&lt;$BR$4),1,0)</f>
        <v>0</v>
      </c>
      <c r="BT68" s="8">
        <f>IF(AND($BN68&gt;$BT$4,$BN68&lt;$BS$4),1,0)</f>
        <v>0</v>
      </c>
      <c r="BV68" s="144">
        <f>IF(AND($B61="PROFESOR",$D61&lt;&gt;"",$H61="TITULAR"),$X68,0)</f>
        <v>0</v>
      </c>
      <c r="BW68" s="144">
        <f>IF(AND($B61="PROFESOR",$D61="VACANT"),$X68,0)</f>
        <v>0</v>
      </c>
      <c r="BX68" s="144">
        <f>IF(AND($B61="CONFERENTIAR",$D61&lt;&gt;"",$H61="TITULAR"),$X68,0)</f>
        <v>0</v>
      </c>
      <c r="BY68" s="144">
        <f>IF(AND($B61="CONFERENTIAR",$D61="VACANT"),$X68,0)</f>
        <v>0</v>
      </c>
      <c r="BZ68" s="144">
        <f>IF(AND($B61="SEF LUCRARI",$D61&lt;&gt;"",$H61="TITULAR"),$X68,0)</f>
        <v>0</v>
      </c>
      <c r="CA68" s="144">
        <f>IF(AND($B61="SEF LUCRARI",$D61="VACANT"),$X68,0)</f>
        <v>0</v>
      </c>
      <c r="CB68" s="144">
        <f>IF(AND($B61="ASISTENT",$D61&lt;&gt;"",(OR($H61="TITULAR",$H61="SUPLINITOR",$H61="DF"))),$X68,0)</f>
        <v>0</v>
      </c>
      <c r="CC68" s="144">
        <f>IF(AND($B61="ASISTENT",OR($D61="VACANT")),$X68,0)</f>
        <v>0</v>
      </c>
      <c r="CD68" s="144">
        <f>IF(AND($B61="ASISTENT CERCETARE",$D61&lt;&gt;"",$H61="TITULAR"),$X68,IF(AND($B61="ASISTENT CERCETARE",$H61="DF"),$X68,0))</f>
        <v>0</v>
      </c>
      <c r="CE68" s="144">
        <f>IF(AND($B61="ASISTENT CERCETARE",OR($D61="VACANT")),$X68,0)</f>
        <v>0</v>
      </c>
      <c r="CF68" s="86">
        <f>IF(AND(A61&lt;&gt;"",B61="ASISTENT",H61="DF"),1,0)</f>
        <v>0</v>
      </c>
      <c r="CG68" s="145">
        <f>IF(AND($B61="PROFESOR",$D61&lt;&gt;"",$H61="CMSD"),$X68,0)</f>
        <v>0</v>
      </c>
      <c r="CI68" s="54">
        <f>IF(AND(B61="PROFESOR",H61="CMDD"),1,0)</f>
        <v>0</v>
      </c>
      <c r="CJ68" s="54">
        <f>IF(AND(B61="CONFERENTIAR",H61="CMDD"),1,0)</f>
        <v>0</v>
      </c>
      <c r="CK68" s="54">
        <f>IF(AND(B61="SEF LUCRARI",H61="CMDD"),1,0)</f>
        <v>0</v>
      </c>
      <c r="CL68" s="54">
        <f>IF(AND(B61="ASISTENT",H61="CMDD"),1,0)</f>
        <v>0</v>
      </c>
      <c r="CM68" s="132">
        <f>IF(CI68=0,0,X68)</f>
        <v>0</v>
      </c>
      <c r="CN68" s="132">
        <f>IF(CJ68=0,0,X68)</f>
        <v>0</v>
      </c>
      <c r="CO68" s="132">
        <f>IF(CK68=0,0,X68)</f>
        <v>0</v>
      </c>
      <c r="CP68" s="132">
        <f>IF(CL68=0,0,X68)</f>
        <v>0</v>
      </c>
    </row>
    <row r="69" spans="1:99" ht="12.75" customHeight="1" x14ac:dyDescent="0.3">
      <c r="A69" s="258">
        <v>41</v>
      </c>
      <c r="B69" s="261" t="str">
        <f>SL</f>
        <v>SEF LUCRARI</v>
      </c>
      <c r="C69" s="264" t="s">
        <v>97</v>
      </c>
      <c r="D69" s="187" t="s">
        <v>240</v>
      </c>
      <c r="E69" s="246" t="str">
        <f>SL</f>
        <v>SEF LUCRARI</v>
      </c>
      <c r="F69" s="246"/>
      <c r="G69" s="246"/>
      <c r="H69" s="246" t="str">
        <f>po</f>
        <v>PO</v>
      </c>
      <c r="I69" s="249" t="str">
        <f>_xlfn.IFNA(IF(OR(D69="",D69="VACANT",H69="DF",H69="DFP",H69="DFT"),"",VLOOKUP(D69,[1]Anexa!D:I,2,FALSE)),"")</f>
        <v/>
      </c>
      <c r="J69" s="148">
        <v>82</v>
      </c>
      <c r="K69" s="147" t="s">
        <v>191</v>
      </c>
      <c r="L69" s="95" t="s">
        <v>98</v>
      </c>
      <c r="M69" s="96" t="s">
        <v>75</v>
      </c>
      <c r="N69" s="96" t="s">
        <v>62</v>
      </c>
      <c r="O69" s="96" t="s">
        <v>99</v>
      </c>
      <c r="P69" s="96">
        <v>0</v>
      </c>
      <c r="Q69" s="97"/>
      <c r="R69" s="97"/>
      <c r="S69" s="98"/>
      <c r="T69" s="97"/>
      <c r="U69" s="97"/>
      <c r="V69" s="98"/>
      <c r="W69" s="99">
        <v>82</v>
      </c>
      <c r="X69" s="100">
        <v>2</v>
      </c>
      <c r="Y69" s="101">
        <v>1</v>
      </c>
      <c r="Z69" s="237">
        <v>2</v>
      </c>
      <c r="AA69" s="102"/>
      <c r="AB69" s="103">
        <v>2</v>
      </c>
      <c r="AC69" s="241">
        <v>4</v>
      </c>
      <c r="AD69" s="104">
        <v>0</v>
      </c>
      <c r="AE69" s="152" t="s">
        <v>100</v>
      </c>
      <c r="AF69" s="164">
        <v>0</v>
      </c>
      <c r="AG69" s="106">
        <v>0</v>
      </c>
      <c r="AH69" s="107">
        <v>0</v>
      </c>
      <c r="AI69" s="153"/>
      <c r="AJ69" s="108" t="e">
        <f>IF(OR($H$69="CMSD",$H$69="CMDD",$H$69="TITULAR"),"",IF(M69="","",IF(M69="D",0,IF(M69="M",Z69*2.5+AC69*1.5,Z69*2+AC69)*(VLOOKUP(J69,[1]Recapitulatie!A:Y,15,FALSE)*#REF!)+IF(M69="M",AA69*2.5+AD69*1.5,AA69*2+AD69)*(VLOOKUP(J69,[1]Recapitulatie!A:Y,20,FALSE)*#REF!))))</f>
        <v>#REF!</v>
      </c>
      <c r="AK69" s="171"/>
      <c r="AL69" s="109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V69" s="57"/>
      <c r="BW69" s="57"/>
      <c r="BX69" s="57"/>
      <c r="BY69" s="57"/>
      <c r="BZ69" s="57"/>
      <c r="CA69" s="57"/>
      <c r="CB69" s="57"/>
      <c r="CC69" s="57"/>
      <c r="CD69" s="6"/>
      <c r="CE69" s="6"/>
      <c r="CF69" s="86"/>
      <c r="CG69" s="6"/>
      <c r="CI69" s="54"/>
      <c r="CJ69" s="54"/>
      <c r="CK69" s="54"/>
      <c r="CL69" s="54"/>
      <c r="CM69" s="54"/>
      <c r="CN69" s="54"/>
      <c r="CO69" s="54"/>
      <c r="CP69" s="54"/>
    </row>
    <row r="70" spans="1:99" ht="12.75" customHeight="1" x14ac:dyDescent="0.3">
      <c r="A70" s="259"/>
      <c r="B70" s="262"/>
      <c r="C70" s="265"/>
      <c r="D70" s="189" t="s">
        <v>286</v>
      </c>
      <c r="E70" s="247"/>
      <c r="F70" s="247"/>
      <c r="G70" s="247"/>
      <c r="H70" s="247"/>
      <c r="I70" s="250"/>
      <c r="J70" s="148">
        <v>82</v>
      </c>
      <c r="K70" s="190" t="s">
        <v>191</v>
      </c>
      <c r="L70" s="191" t="s">
        <v>98</v>
      </c>
      <c r="M70" s="192" t="s">
        <v>75</v>
      </c>
      <c r="N70" s="192" t="s">
        <v>62</v>
      </c>
      <c r="O70" s="192" t="s">
        <v>99</v>
      </c>
      <c r="P70" s="192">
        <v>0</v>
      </c>
      <c r="Q70" s="169"/>
      <c r="R70" s="169">
        <v>2</v>
      </c>
      <c r="S70" s="170"/>
      <c r="T70" s="169"/>
      <c r="U70" s="169"/>
      <c r="V70" s="170"/>
      <c r="W70" s="193">
        <v>33</v>
      </c>
      <c r="X70" s="194">
        <v>2</v>
      </c>
      <c r="Y70" s="101">
        <v>0</v>
      </c>
      <c r="Z70" s="237"/>
      <c r="AA70" s="102"/>
      <c r="AB70" s="195">
        <v>2</v>
      </c>
      <c r="AC70" s="245">
        <v>4</v>
      </c>
      <c r="AD70" s="196">
        <v>0</v>
      </c>
      <c r="AE70" s="152"/>
      <c r="AF70" s="164"/>
      <c r="AG70" s="106"/>
      <c r="AH70" s="107"/>
      <c r="AI70" s="153"/>
      <c r="AJ70" s="108"/>
      <c r="AK70" s="171"/>
      <c r="AL70" s="109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V70" s="57"/>
      <c r="BW70" s="57"/>
      <c r="BX70" s="57"/>
      <c r="BY70" s="57"/>
      <c r="BZ70" s="57"/>
      <c r="CA70" s="57"/>
      <c r="CB70" s="57"/>
      <c r="CC70" s="57"/>
      <c r="CD70" s="6"/>
      <c r="CE70" s="6"/>
      <c r="CF70" s="86"/>
      <c r="CG70" s="6"/>
      <c r="CI70" s="54"/>
      <c r="CJ70" s="54"/>
      <c r="CK70" s="54"/>
      <c r="CL70" s="54"/>
      <c r="CM70" s="54"/>
      <c r="CN70" s="54"/>
      <c r="CO70" s="54"/>
      <c r="CP70" s="54"/>
    </row>
    <row r="71" spans="1:99" x14ac:dyDescent="0.3">
      <c r="A71" s="259"/>
      <c r="B71" s="262"/>
      <c r="C71" s="265"/>
      <c r="D71" s="188" t="s">
        <v>227</v>
      </c>
      <c r="E71" s="247"/>
      <c r="F71" s="247"/>
      <c r="G71" s="247"/>
      <c r="H71" s="247"/>
      <c r="I71" s="250"/>
      <c r="J71" s="148">
        <v>187</v>
      </c>
      <c r="K71" s="149" t="s">
        <v>192</v>
      </c>
      <c r="L71" s="110" t="s">
        <v>98</v>
      </c>
      <c r="M71" s="111" t="s">
        <v>113</v>
      </c>
      <c r="N71" s="111" t="s">
        <v>193</v>
      </c>
      <c r="O71" s="111" t="s">
        <v>115</v>
      </c>
      <c r="P71" s="111">
        <v>0</v>
      </c>
      <c r="Q71" s="112"/>
      <c r="R71" s="112"/>
      <c r="S71" s="113"/>
      <c r="T71" s="112"/>
      <c r="U71" s="112"/>
      <c r="V71" s="113"/>
      <c r="W71" s="114">
        <v>19</v>
      </c>
      <c r="X71" s="115">
        <v>2.5</v>
      </c>
      <c r="Y71" s="101">
        <v>1</v>
      </c>
      <c r="Z71" s="237">
        <v>2</v>
      </c>
      <c r="AA71" s="102"/>
      <c r="AB71" s="116">
        <v>0</v>
      </c>
      <c r="AC71" s="242">
        <v>0</v>
      </c>
      <c r="AD71" s="117">
        <v>0</v>
      </c>
      <c r="AE71" s="154" t="s">
        <v>101</v>
      </c>
      <c r="AF71" s="118">
        <v>0</v>
      </c>
      <c r="AG71" s="119">
        <v>16</v>
      </c>
      <c r="AH71" s="120">
        <v>0</v>
      </c>
      <c r="AI71" s="155"/>
      <c r="AJ71" s="108" t="e">
        <f>IF(OR($H$69="CMSD",$H$69="CMDD",$H$69="TITULAR"),"",IF(M71="","",IF(M71="D",0,IF(M71="M",Z71*2.5+AC71*1.5,Z71*2+AC71)*(VLOOKUP(J71,[1]Recapitulatie!A:Y,15,FALSE)*#REF!)+IF(M71="M",AA71*2.5+AD71*1.5,AA71*2+AD71)*(VLOOKUP(J71,[1]Recapitulatie!A:Y,20,FALSE)*#REF!))))</f>
        <v>#REF!</v>
      </c>
      <c r="AK71" s="172"/>
      <c r="AL71" s="109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V71" s="57"/>
      <c r="BW71" s="57"/>
      <c r="BX71" s="57"/>
      <c r="BY71" s="57"/>
      <c r="BZ71" s="57"/>
      <c r="CA71" s="57"/>
      <c r="CB71" s="57"/>
      <c r="CC71" s="57"/>
      <c r="CD71" s="6"/>
      <c r="CE71" s="6"/>
      <c r="CF71" s="86"/>
      <c r="CG71" s="6"/>
      <c r="CI71" s="54"/>
      <c r="CJ71" s="54"/>
      <c r="CK71" s="54"/>
      <c r="CL71" s="54"/>
      <c r="CM71" s="54"/>
      <c r="CN71" s="54"/>
      <c r="CO71" s="54"/>
      <c r="CP71" s="54"/>
    </row>
    <row r="72" spans="1:99" x14ac:dyDescent="0.3">
      <c r="A72" s="259"/>
      <c r="B72" s="262"/>
      <c r="C72" s="265"/>
      <c r="D72" s="188"/>
      <c r="E72" s="247"/>
      <c r="F72" s="247"/>
      <c r="G72" s="247"/>
      <c r="H72" s="247"/>
      <c r="I72" s="250"/>
      <c r="J72" s="148"/>
      <c r="K72" s="149" t="s">
        <v>107</v>
      </c>
      <c r="L72" s="110" t="s">
        <v>107</v>
      </c>
      <c r="M72" s="111" t="s">
        <v>107</v>
      </c>
      <c r="N72" s="111" t="s">
        <v>107</v>
      </c>
      <c r="O72" s="111" t="s">
        <v>107</v>
      </c>
      <c r="P72" s="111" t="s">
        <v>107</v>
      </c>
      <c r="Q72" s="112"/>
      <c r="R72" s="112"/>
      <c r="S72" s="113"/>
      <c r="T72" s="112"/>
      <c r="U72" s="112"/>
      <c r="V72" s="113"/>
      <c r="W72" s="114" t="s">
        <v>107</v>
      </c>
      <c r="X72" s="115" t="s">
        <v>106</v>
      </c>
      <c r="Y72" s="101" t="s">
        <v>107</v>
      </c>
      <c r="Z72" s="237"/>
      <c r="AA72" s="102"/>
      <c r="AB72" s="116" t="s">
        <v>107</v>
      </c>
      <c r="AC72" s="242" t="s">
        <v>107</v>
      </c>
      <c r="AD72" s="117" t="s">
        <v>107</v>
      </c>
      <c r="AE72" s="154" t="s">
        <v>108</v>
      </c>
      <c r="AF72" s="118">
        <v>0</v>
      </c>
      <c r="AG72" s="121"/>
      <c r="AH72" s="120"/>
      <c r="AI72" s="155"/>
      <c r="AJ72" s="108" t="str">
        <f>IF(OR($H$69="CMSD",$H$69="CMDD",$H$69="TITULAR"),"",IF(M72="","",IF(M72="D",0,IF(M72="M",Z72*2.5+AC72*1.5,Z72*2+AC72)*(VLOOKUP(J72,[1]Recapitulatie!A:Y,15,FALSE)*#REF!)+IF(M72="M",AA72*2.5+AD72*1.5,AA72*2+AD72)*(VLOOKUP(J72,[1]Recapitulatie!A:Y,20,FALSE)*#REF!))))</f>
        <v/>
      </c>
      <c r="AK72" s="172"/>
      <c r="AL72" s="109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V72" s="57"/>
      <c r="BW72" s="57"/>
      <c r="BX72" s="57"/>
      <c r="BY72" s="57"/>
      <c r="BZ72" s="57"/>
      <c r="CA72" s="57"/>
      <c r="CB72" s="57"/>
      <c r="CC72" s="57"/>
      <c r="CD72" s="6"/>
      <c r="CE72" s="6"/>
      <c r="CF72" s="86"/>
      <c r="CG72" s="6"/>
      <c r="CI72" s="54"/>
      <c r="CJ72" s="54"/>
      <c r="CK72" s="54"/>
      <c r="CL72" s="54"/>
      <c r="CM72" s="54"/>
      <c r="CN72" s="54"/>
      <c r="CO72" s="54"/>
      <c r="CP72" s="54"/>
    </row>
    <row r="73" spans="1:99" x14ac:dyDescent="0.3">
      <c r="A73" s="259"/>
      <c r="B73" s="262"/>
      <c r="C73" s="265"/>
      <c r="D73" s="188"/>
      <c r="E73" s="247"/>
      <c r="F73" s="247"/>
      <c r="G73" s="247"/>
      <c r="H73" s="247"/>
      <c r="I73" s="250"/>
      <c r="J73" s="148"/>
      <c r="K73" s="149" t="s">
        <v>107</v>
      </c>
      <c r="L73" s="110" t="s">
        <v>107</v>
      </c>
      <c r="M73" s="111" t="s">
        <v>107</v>
      </c>
      <c r="N73" s="111" t="s">
        <v>107</v>
      </c>
      <c r="O73" s="111" t="s">
        <v>107</v>
      </c>
      <c r="P73" s="111" t="s">
        <v>107</v>
      </c>
      <c r="Q73" s="112"/>
      <c r="R73" s="112"/>
      <c r="S73" s="113"/>
      <c r="T73" s="112"/>
      <c r="U73" s="112"/>
      <c r="V73" s="113"/>
      <c r="W73" s="114" t="s">
        <v>107</v>
      </c>
      <c r="X73" s="115" t="s">
        <v>106</v>
      </c>
      <c r="Y73" s="101" t="s">
        <v>107</v>
      </c>
      <c r="Z73" s="237"/>
      <c r="AA73" s="102"/>
      <c r="AB73" s="116" t="s">
        <v>107</v>
      </c>
      <c r="AC73" s="242" t="s">
        <v>107</v>
      </c>
      <c r="AD73" s="117" t="s">
        <v>107</v>
      </c>
      <c r="AE73" s="154" t="s">
        <v>109</v>
      </c>
      <c r="AF73" s="118">
        <v>1.6938025210084031</v>
      </c>
      <c r="AG73" s="121"/>
      <c r="AH73" s="120"/>
      <c r="AI73" s="155"/>
      <c r="AJ73" s="108" t="str">
        <f>IF(OR($H$69="CMSD",$H$69="CMDD",$H$69="TITULAR"),"",IF(M73="","",IF(M73="D",0,IF(M73="M",Z73*2.5+AC73*1.5,Z73*2+AC73)*(VLOOKUP(J73,[1]Recapitulatie!A:Y,15,FALSE)*#REF!)+IF(M73="M",AA73*2.5+AD73*1.5,AA73*2+AD73)*(VLOOKUP(J73,[1]Recapitulatie!A:Y,20,FALSE)*#REF!))))</f>
        <v/>
      </c>
      <c r="AK73" s="172"/>
      <c r="AL73" s="109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M73" s="122"/>
      <c r="BV73" s="57"/>
      <c r="BW73" s="57"/>
      <c r="BX73" s="57"/>
      <c r="BY73" s="57"/>
      <c r="BZ73" s="57"/>
      <c r="CA73" s="57"/>
      <c r="CB73" s="57"/>
      <c r="CC73" s="57"/>
      <c r="CD73" s="6"/>
      <c r="CE73" s="6"/>
      <c r="CF73" s="86"/>
      <c r="CG73" s="6"/>
      <c r="CI73" s="54"/>
      <c r="CJ73" s="54"/>
      <c r="CK73" s="54"/>
      <c r="CL73" s="54"/>
      <c r="CM73" s="54"/>
      <c r="CN73" s="54"/>
      <c r="CO73" s="54"/>
      <c r="CP73" s="54"/>
    </row>
    <row r="74" spans="1:99" x14ac:dyDescent="0.3">
      <c r="A74" s="259"/>
      <c r="B74" s="262"/>
      <c r="C74" s="265"/>
      <c r="D74" s="188"/>
      <c r="E74" s="247"/>
      <c r="F74" s="247"/>
      <c r="G74" s="247"/>
      <c r="H74" s="247"/>
      <c r="I74" s="250"/>
      <c r="J74" s="148"/>
      <c r="K74" s="149" t="s">
        <v>107</v>
      </c>
      <c r="L74" s="110" t="s">
        <v>107</v>
      </c>
      <c r="M74" s="111" t="s">
        <v>107</v>
      </c>
      <c r="N74" s="111" t="s">
        <v>107</v>
      </c>
      <c r="O74" s="111" t="s">
        <v>107</v>
      </c>
      <c r="P74" s="111" t="s">
        <v>107</v>
      </c>
      <c r="Q74" s="112"/>
      <c r="R74" s="112"/>
      <c r="S74" s="113"/>
      <c r="T74" s="112"/>
      <c r="U74" s="112"/>
      <c r="V74" s="113"/>
      <c r="W74" s="114" t="s">
        <v>107</v>
      </c>
      <c r="X74" s="115" t="s">
        <v>106</v>
      </c>
      <c r="Y74" s="101" t="s">
        <v>107</v>
      </c>
      <c r="Z74" s="237"/>
      <c r="AA74" s="102"/>
      <c r="AB74" s="116" t="s">
        <v>107</v>
      </c>
      <c r="AC74" s="242" t="s">
        <v>107</v>
      </c>
      <c r="AD74" s="117" t="s">
        <v>107</v>
      </c>
      <c r="AE74" s="154" t="s">
        <v>110</v>
      </c>
      <c r="AF74" s="118">
        <v>0</v>
      </c>
      <c r="AG74" s="121"/>
      <c r="AH74" s="120"/>
      <c r="AI74" s="155"/>
      <c r="AJ74" s="108" t="str">
        <f>IF(OR($H$69="CMSD",$H$69="CMDD",$H$69="TITULAR"),"",IF(M74="","",IF(M74="D",0,IF(M74="M",Z74*2.5+AC74*1.5,Z74*2+AC74)*(VLOOKUP(J74,[1]Recapitulatie!A:Y,15,FALSE)*#REF!)+IF(M74="M",AA74*2.5+AD74*1.5,AA74*2+AD74)*(VLOOKUP(J74,[1]Recapitulatie!A:Y,20,FALSE)*#REF!))))</f>
        <v/>
      </c>
      <c r="AK74" s="172"/>
      <c r="AL74" s="109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M74" s="122"/>
      <c r="BV74" s="57"/>
      <c r="BW74" s="57"/>
      <c r="BX74" s="57"/>
      <c r="BY74" s="57"/>
      <c r="BZ74" s="57"/>
      <c r="CA74" s="57"/>
      <c r="CB74" s="57"/>
      <c r="CC74" s="57"/>
      <c r="CD74" s="6"/>
      <c r="CE74" s="6"/>
      <c r="CF74" s="86"/>
      <c r="CG74" s="6"/>
      <c r="CI74" s="54"/>
      <c r="CJ74" s="54"/>
      <c r="CK74" s="54"/>
      <c r="CL74" s="54"/>
      <c r="CM74" s="54"/>
      <c r="CN74" s="54"/>
      <c r="CO74" s="54"/>
      <c r="CP74" s="54"/>
    </row>
    <row r="75" spans="1:99" x14ac:dyDescent="0.3">
      <c r="A75" s="259"/>
      <c r="B75" s="262"/>
      <c r="C75" s="265"/>
      <c r="D75" s="252"/>
      <c r="E75" s="247"/>
      <c r="F75" s="247"/>
      <c r="G75" s="247"/>
      <c r="H75" s="247"/>
      <c r="I75" s="250"/>
      <c r="J75" s="148"/>
      <c r="K75" s="149" t="s">
        <v>107</v>
      </c>
      <c r="L75" s="110" t="s">
        <v>107</v>
      </c>
      <c r="M75" s="111" t="s">
        <v>107</v>
      </c>
      <c r="N75" s="111" t="s">
        <v>107</v>
      </c>
      <c r="O75" s="111" t="s">
        <v>107</v>
      </c>
      <c r="P75" s="111" t="s">
        <v>107</v>
      </c>
      <c r="Q75" s="112"/>
      <c r="R75" s="112"/>
      <c r="S75" s="113"/>
      <c r="T75" s="112"/>
      <c r="U75" s="112"/>
      <c r="V75" s="113"/>
      <c r="W75" s="114" t="s">
        <v>107</v>
      </c>
      <c r="X75" s="115" t="s">
        <v>106</v>
      </c>
      <c r="Y75" s="101" t="s">
        <v>107</v>
      </c>
      <c r="Z75" s="237"/>
      <c r="AA75" s="102"/>
      <c r="AB75" s="116" t="s">
        <v>107</v>
      </c>
      <c r="AC75" s="242" t="s">
        <v>107</v>
      </c>
      <c r="AD75" s="117" t="s">
        <v>107</v>
      </c>
      <c r="AE75" s="156"/>
      <c r="AF75" s="118"/>
      <c r="AG75" s="121"/>
      <c r="AH75" s="120"/>
      <c r="AI75" s="155"/>
      <c r="AJ75" s="108" t="str">
        <f>IF(OR($H$69="CMSD",$H$69="CMDD",$H$69="TITULAR"),"",IF(M75="","",IF(M75="D",0,IF(M75="M",Z75*2.5+AC75*1.5,Z75*2+AC75)*(VLOOKUP(J75,[1]Recapitulatie!A:Y,15,FALSE)*#REF!)+IF(M75="M",AA75*2.5+AD75*1.5,AA75*2+AD75)*(VLOOKUP(J75,[1]Recapitulatie!A:Y,20,FALSE)*#REF!))))</f>
        <v/>
      </c>
      <c r="AK75" s="172"/>
      <c r="AL75" s="109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M75" s="122"/>
      <c r="BV75" s="57"/>
      <c r="BW75" s="57"/>
      <c r="BX75" s="57"/>
      <c r="BY75" s="57"/>
      <c r="BZ75" s="57"/>
      <c r="CA75" s="57"/>
      <c r="CB75" s="57"/>
      <c r="CC75" s="57"/>
      <c r="CD75" s="6"/>
      <c r="CE75" s="6"/>
      <c r="CF75" s="86"/>
      <c r="CG75" s="6"/>
      <c r="CI75" s="54"/>
      <c r="CJ75" s="54"/>
      <c r="CK75" s="54"/>
      <c r="CL75" s="54"/>
      <c r="CM75" s="54"/>
      <c r="CN75" s="54"/>
      <c r="CO75" s="54"/>
      <c r="CP75" s="54"/>
    </row>
    <row r="76" spans="1:99" ht="15" thickBot="1" x14ac:dyDescent="0.35">
      <c r="A76" s="259"/>
      <c r="B76" s="262"/>
      <c r="C76" s="265"/>
      <c r="D76" s="253"/>
      <c r="E76" s="247"/>
      <c r="F76" s="247"/>
      <c r="G76" s="247"/>
      <c r="H76" s="247"/>
      <c r="I76" s="250"/>
      <c r="J76" s="148"/>
      <c r="K76" s="149" t="s">
        <v>107</v>
      </c>
      <c r="L76" s="123" t="s">
        <v>107</v>
      </c>
      <c r="M76" s="124" t="s">
        <v>107</v>
      </c>
      <c r="N76" s="124" t="s">
        <v>107</v>
      </c>
      <c r="O76" s="124" t="s">
        <v>107</v>
      </c>
      <c r="P76" s="124" t="s">
        <v>107</v>
      </c>
      <c r="Q76" s="125"/>
      <c r="R76" s="125"/>
      <c r="S76" s="126"/>
      <c r="T76" s="125"/>
      <c r="U76" s="125"/>
      <c r="V76" s="126"/>
      <c r="W76" s="127" t="s">
        <v>107</v>
      </c>
      <c r="X76" s="128" t="s">
        <v>106</v>
      </c>
      <c r="Y76" s="101" t="s">
        <v>107</v>
      </c>
      <c r="Z76" s="237"/>
      <c r="AA76" s="102"/>
      <c r="AB76" s="129" t="s">
        <v>107</v>
      </c>
      <c r="AC76" s="243" t="s">
        <v>107</v>
      </c>
      <c r="AD76" s="130" t="s">
        <v>107</v>
      </c>
      <c r="AE76" s="165"/>
      <c r="AF76" s="166"/>
      <c r="AG76" s="121"/>
      <c r="AH76" s="120"/>
      <c r="AI76" s="158"/>
      <c r="AJ76" s="108" t="str">
        <f>IF(OR($H$69="CMSD",$H$69="CMDD",$H$69="TITULAR"),"",IF(M76="","",IF(M76="D",0,IF(M76="M",Z76*2.5+AC76*1.5,Z76*2+AC76)*(VLOOKUP(J76,[1]Recapitulatie!A:Y,15,FALSE)*#REF!)+IF(M76="M",AA76*2.5+AD76*1.5,AA76*2+AD76)*(VLOOKUP(J76,[1]Recapitulatie!A:Y,20,FALSE)*#REF!))))</f>
        <v/>
      </c>
      <c r="AK76" s="173"/>
      <c r="AL76" s="109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L76" s="86"/>
      <c r="BV76" s="57"/>
      <c r="BW76" s="57"/>
      <c r="BX76" s="57"/>
      <c r="BY76" s="57"/>
      <c r="BZ76" s="57"/>
      <c r="CA76" s="57"/>
      <c r="CB76" s="57"/>
      <c r="CC76" s="57"/>
      <c r="CD76" s="6"/>
      <c r="CE76" s="6"/>
      <c r="CF76" s="86"/>
      <c r="CG76" s="6"/>
      <c r="CI76" s="54"/>
      <c r="CJ76" s="54"/>
      <c r="CK76" s="54"/>
      <c r="CL76" s="54"/>
      <c r="CM76" s="54"/>
      <c r="CN76" s="54"/>
      <c r="CO76" s="54"/>
      <c r="CP76" s="54"/>
    </row>
    <row r="77" spans="1:99" ht="15" thickBot="1" x14ac:dyDescent="0.35">
      <c r="A77" s="260"/>
      <c r="B77" s="263"/>
      <c r="C77" s="266"/>
      <c r="D77" s="254"/>
      <c r="E77" s="248"/>
      <c r="F77" s="248"/>
      <c r="G77" s="248"/>
      <c r="H77" s="248"/>
      <c r="I77" s="251"/>
      <c r="J77" s="150"/>
      <c r="K77" s="133" t="s">
        <v>107</v>
      </c>
      <c r="L77" s="255" t="s">
        <v>76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7"/>
      <c r="X77" s="134">
        <v>10</v>
      </c>
      <c r="Y77" s="135">
        <v>2</v>
      </c>
      <c r="Z77" s="238"/>
      <c r="AA77" s="136"/>
      <c r="AB77" s="137">
        <f>IF(D69="","",SUM(AB69:AB76))</f>
        <v>4</v>
      </c>
      <c r="AC77" s="244"/>
      <c r="AD77" s="138"/>
      <c r="AE77" s="159"/>
      <c r="AF77" s="167">
        <v>1.6938025210084031</v>
      </c>
      <c r="AG77" s="140">
        <v>11.693802521008402</v>
      </c>
      <c r="AH77" s="141">
        <v>1712.4318749999998</v>
      </c>
      <c r="AI77" s="85" t="e">
        <f>#REF!+AH77</f>
        <v>#REF!</v>
      </c>
      <c r="AJ77" s="84" t="e">
        <f>SUM(AJ69:AJ76)/12*VIRAM</f>
        <v>#REF!</v>
      </c>
      <c r="AK77" s="85">
        <f>IF(OR(H69="",H69="PO",H69="DF",H69="DFP",H69="DFT"),0,IF(H69="CMSD",AG77*POD_P*VIRAM*4,IF(AND(H69="TITULAR",B69="PROFESOR"),(AF69+AF71)*POD_P*4*VIRAM,IF(AND(H69="TITULAR",B69="CONFERENTIAR"),(AF69+AF71)*POD_C*4*VIRAM,IF(AND(H69="TITULAR",B69="SEF LUCRARI"),(AF69+AF71)*POD_SL*4*VIRAM,(AF69+AF71)*POD_AS*4*VIRAM)))))</f>
        <v>0</v>
      </c>
      <c r="AL77" s="142">
        <f>IF(AND($A69&lt;&gt;"",H69="DFP"),1,0)</f>
        <v>0</v>
      </c>
      <c r="AM77" s="8">
        <f>IF(AND($A69&lt;&gt;"",$B69="PROFESOR",$C69="POST VALID",$H69="TITULAR"),1,0)</f>
        <v>0</v>
      </c>
      <c r="AN77" s="8">
        <f>IF(AND($A69&lt;&gt;"",$B69="CONFERENTIAR",$C69="POST VALID",$H69="TITULAR"),1,0)</f>
        <v>0</v>
      </c>
      <c r="AO77" s="8">
        <f>IF(AND($A69&lt;&gt;"",$B69="SEF LUCRARI",$C69="POST VALID",$H69="TITULAR"),1,0)</f>
        <v>0</v>
      </c>
      <c r="AP77" s="8">
        <f>IF(AND($A69&lt;&gt;"",$B69="ASISTENT",$C69="POST VALID",$H69="TITULAR"),1,0)</f>
        <v>0</v>
      </c>
      <c r="AQ77" s="8">
        <f>IF(AND($A69&lt;&gt;"",$B69="ASISTENT CERCETARE",$C69="POST VALID"),1,0)</f>
        <v>0</v>
      </c>
      <c r="AR77" s="8">
        <f>IF(AND($A69&lt;&gt;"",H69="DF"),1,0)</f>
        <v>0</v>
      </c>
      <c r="AS77" s="8">
        <f>IF(AND($A69&lt;&gt;"",$B69="PROFESOR",$C69="POST FARA FINANTARE",$H69="TITULAR"),1,0)</f>
        <v>0</v>
      </c>
      <c r="AT77" s="8">
        <f>IF(AND($A69&lt;&gt;"",$B69="CONFERENTIAR",$C69="POST FARA FINANTARE",$H69="TITULAR"),1,0)</f>
        <v>0</v>
      </c>
      <c r="AU77" s="8">
        <f>IF(AND($A69&lt;&gt;"",$B69="SEF LUCRARI",$C69="POST FARA FINANTARE",$H69="TITULAR"),1,0)</f>
        <v>0</v>
      </c>
      <c r="AV77" s="8">
        <f>IF(AND($A69&lt;&gt;"",$B69="ASISTENT",$C69="POST FARA FINANTARE",$H69="TITULAR"),1,0)</f>
        <v>0</v>
      </c>
      <c r="AW77" s="8">
        <f>IF(AND($A69&lt;&gt;"",$B69="ASISTENT CERCETARE",$C69="POST FARA FINANTARE"),1,0)</f>
        <v>0</v>
      </c>
      <c r="AX77" s="8">
        <f>IF(AND($A69&lt;&gt;"",$B69="PROFESOR",$D69="VACANT",$C69="POST VALID"),1,0)</f>
        <v>0</v>
      </c>
      <c r="AY77" s="8">
        <f>IF(AND($A69&lt;&gt;"",$B69="CONFERENTIAR",$D69="VACANT",$C69="POST VALID"),1,0)</f>
        <v>0</v>
      </c>
      <c r="AZ77" s="8">
        <f>IF(AND($A69&lt;&gt;"",$B69="SEF LUCRARI",$D69="VACANT",$C69="POST VALID"),1,0)</f>
        <v>0</v>
      </c>
      <c r="BA77" s="8">
        <f>IF(AND($A69&lt;&gt;"",$B69="ASISTENT",$C69="POST VALID",$D69="VACANT"),1,0)</f>
        <v>0</v>
      </c>
      <c r="BB77" s="8"/>
      <c r="BC77" s="8">
        <f>IF(AND($A69&lt;&gt;"",$B69="PROFESOR",$D69="VACANT",$C69="POST FARA FINANTARE"),1,0)</f>
        <v>0</v>
      </c>
      <c r="BD77" s="8">
        <f>IF(AND($A69&lt;&gt;"",$B69="CONFERENTIAR",$D69="VACANT",$C69="POST FARA FINANTARE"),1,0)</f>
        <v>0</v>
      </c>
      <c r="BE77" s="8">
        <f>IF(AND($A69&lt;&gt;"",$B69="SEF LUCRARI",$D69="VACANT",$C69="POST FARA FINANTARE"),1,0)</f>
        <v>0</v>
      </c>
      <c r="BF77" s="8">
        <f>IF(AND($A69&lt;&gt;"",$B69="ASISTENT",$D69="VACANT",$C69="POST FARA FINANTARE"),1,0)</f>
        <v>0</v>
      </c>
      <c r="BG77" s="8"/>
      <c r="BH77" s="8">
        <f>IF(AND($B69="PROFESOR",$H69="CMSD",$C69="POST VALID"),1,0)</f>
        <v>0</v>
      </c>
      <c r="BI77" s="8">
        <f>IF(AND($B69="PROFESOR",$H69="CMSD",$C69="POST FARA FINANTARE"),1,0)</f>
        <v>0</v>
      </c>
      <c r="BJ77" s="142">
        <f>IF(AND($A69&lt;&gt;"",H69="DFT"),1,0)</f>
        <v>0</v>
      </c>
      <c r="BK77" s="8">
        <f>IF(OR($H69="CMSD",$H69="ASOCIAT",$H69="DF",$H69="CMSD"),0,(IF(OR($F69="DR.ING.",$F69="DR.",$F69="DR. ING.",$F69="DR"),1,0)))</f>
        <v>0</v>
      </c>
      <c r="BL77" s="8" t="str">
        <f>IF(OR($B69="",$D69="",$D69="VACANT",$H69="CMSD",$H69="DF",$H69="DFP",$H69="DFT",),"",(IF($I69="","",(IF($BN77&gt;$BL$4,1,0)))))</f>
        <v/>
      </c>
      <c r="BM77" s="8">
        <f>IF(OR($B69="",$D69="",$D69="VACANT",$H69="DF",$H69="DFP",$H69="DFT"),"",(IF($H69="CMSD",0,(IF(BN77&lt;=$BM$4,1,0)))))</f>
        <v>1</v>
      </c>
      <c r="BN77" s="143">
        <f>IF(I69="",0,DATEVALUE(I69))</f>
        <v>0</v>
      </c>
      <c r="BO77" s="8">
        <f>IF(AND($BN77&gt;$BO$4,$BN77&lt;$BL$4),1,0)</f>
        <v>0</v>
      </c>
      <c r="BP77" s="8">
        <f>IF(AND($BN77&gt;$BP$4,$BN77&lt;$BO$4),1,0)</f>
        <v>0</v>
      </c>
      <c r="BQ77" s="8">
        <f>IF(AND($BN77&gt;$BQ$4,$BN77&lt;$BP$4),1,0)</f>
        <v>0</v>
      </c>
      <c r="BR77" s="8">
        <f>IF(AND($BN77&gt;$BR$4,$BN77&lt;$BQ$4),1,0)</f>
        <v>0</v>
      </c>
      <c r="BS77" s="8">
        <f>IF(AND($BN77&gt;$BS$4,$BN77&lt;$BR$4),1,0)</f>
        <v>0</v>
      </c>
      <c r="BT77" s="8">
        <f>IF(AND($BN77&gt;$BT$4,$BN77&lt;$BS$4),1,0)</f>
        <v>0</v>
      </c>
      <c r="BV77" s="144">
        <f>IF(AND($B69="PROFESOR",$D69&lt;&gt;"",$H69="TITULAR"),$X77,0)</f>
        <v>0</v>
      </c>
      <c r="BW77" s="144">
        <f>IF(AND($B69="PROFESOR",$D69="VACANT"),$X77,0)</f>
        <v>0</v>
      </c>
      <c r="BX77" s="144">
        <f>IF(AND($B69="CONFERENTIAR",$D69&lt;&gt;"",$H69="TITULAR"),$X77,0)</f>
        <v>0</v>
      </c>
      <c r="BY77" s="144">
        <f>IF(AND($B69="CONFERENTIAR",$D69="VACANT"),$X77,0)</f>
        <v>0</v>
      </c>
      <c r="BZ77" s="144">
        <f>IF(AND($B69="SEF LUCRARI",$D69&lt;&gt;"",$H69="TITULAR"),$X77,0)</f>
        <v>0</v>
      </c>
      <c r="CA77" s="144">
        <f>IF(AND($B69="SEF LUCRARI",$D69="VACANT"),$X77,0)</f>
        <v>0</v>
      </c>
      <c r="CB77" s="144">
        <f>IF(AND($B69="ASISTENT",$D69&lt;&gt;"",(OR($H69="TITULAR",$H69="SUPLINITOR",$H69="DF"))),$X77,0)</f>
        <v>0</v>
      </c>
      <c r="CC77" s="144">
        <f>IF(AND($B69="ASISTENT",OR($D69="VACANT")),$X77,0)</f>
        <v>0</v>
      </c>
      <c r="CD77" s="144">
        <f>IF(AND($B69="ASISTENT CERCETARE",$D69&lt;&gt;"",$H69="TITULAR"),$X77,IF(AND($B69="ASISTENT CERCETARE",$H69="DF"),$X77,0))</f>
        <v>0</v>
      </c>
      <c r="CE77" s="144">
        <f>IF(AND($B69="ASISTENT CERCETARE",OR($D69="VACANT")),$X77,0)</f>
        <v>0</v>
      </c>
      <c r="CF77" s="86">
        <f>IF(AND(A69&lt;&gt;"",B69="ASISTENT",H69="DF"),1,0)</f>
        <v>0</v>
      </c>
      <c r="CG77" s="145">
        <f>IF(AND($B69="PROFESOR",$D69&lt;&gt;"",$H69="CMSD"),$X77,0)</f>
        <v>0</v>
      </c>
      <c r="CI77" s="54">
        <f>IF(AND(B69="PROFESOR",H69="CMDD"),1,0)</f>
        <v>0</v>
      </c>
      <c r="CJ77" s="54">
        <f>IF(AND(B69="CONFERENTIAR",H69="CMDD"),1,0)</f>
        <v>0</v>
      </c>
      <c r="CK77" s="54">
        <f>IF(AND(B69="SEF LUCRARI",H69="CMDD"),1,0)</f>
        <v>0</v>
      </c>
      <c r="CL77" s="54">
        <f>IF(AND(B69="ASISTENT",H69="CMDD"),1,0)</f>
        <v>0</v>
      </c>
      <c r="CM77" s="132">
        <f>IF(CI77=0,0,X77)</f>
        <v>0</v>
      </c>
      <c r="CN77" s="132">
        <f>IF(CJ77=0,0,X77)</f>
        <v>0</v>
      </c>
      <c r="CO77" s="132">
        <f>IF(CK77=0,0,X77)</f>
        <v>0</v>
      </c>
      <c r="CP77" s="132">
        <f>IF(CL77=0,0,X77)</f>
        <v>0</v>
      </c>
      <c r="CU77" s="168"/>
    </row>
    <row r="78" spans="1:99" ht="12.75" customHeight="1" x14ac:dyDescent="0.3">
      <c r="A78" s="258">
        <v>42</v>
      </c>
      <c r="B78" s="261" t="str">
        <f>SL</f>
        <v>SEF LUCRARI</v>
      </c>
      <c r="C78" s="264" t="s">
        <v>97</v>
      </c>
      <c r="D78" s="187" t="s">
        <v>241</v>
      </c>
      <c r="E78" s="246" t="str">
        <f>SL</f>
        <v>SEF LUCRARI</v>
      </c>
      <c r="F78" s="246"/>
      <c r="G78" s="246"/>
      <c r="H78" s="246" t="str">
        <f>po</f>
        <v>PO</v>
      </c>
      <c r="I78" s="249" t="str">
        <f>_xlfn.IFNA(IF(OR(D78="",D78="VACANT",H78="DF",H78="DFP",H78="DFT"),"",VLOOKUP(D78,[1]Anexa!D:I,2,FALSE)),"")</f>
        <v>14.08.1989</v>
      </c>
      <c r="J78" s="148">
        <v>77</v>
      </c>
      <c r="K78" s="147" t="s">
        <v>194</v>
      </c>
      <c r="L78" s="95" t="s">
        <v>98</v>
      </c>
      <c r="M78" s="96" t="s">
        <v>75</v>
      </c>
      <c r="N78" s="96" t="s">
        <v>62</v>
      </c>
      <c r="O78" s="96" t="s">
        <v>99</v>
      </c>
      <c r="P78" s="96">
        <v>0</v>
      </c>
      <c r="Q78" s="97"/>
      <c r="R78" s="97"/>
      <c r="S78" s="98"/>
      <c r="T78" s="97"/>
      <c r="U78" s="97"/>
      <c r="V78" s="98"/>
      <c r="W78" s="99">
        <v>85</v>
      </c>
      <c r="X78" s="100">
        <v>2</v>
      </c>
      <c r="Y78" s="101">
        <v>1</v>
      </c>
      <c r="Z78" s="237">
        <v>2</v>
      </c>
      <c r="AA78" s="102"/>
      <c r="AB78" s="103">
        <v>3</v>
      </c>
      <c r="AC78" s="241">
        <v>0</v>
      </c>
      <c r="AD78" s="104">
        <v>0</v>
      </c>
      <c r="AE78" s="160" t="s">
        <v>100</v>
      </c>
      <c r="AF78" s="164">
        <v>0</v>
      </c>
      <c r="AG78" s="106">
        <v>0</v>
      </c>
      <c r="AH78" s="107">
        <v>0</v>
      </c>
      <c r="AI78" s="153"/>
      <c r="AJ78" s="108">
        <f>IF(OR($H$78="CMSD",$H$78="CMDD",$H$78="TITULAR"),"",IF(M78="","",IF(M78="D",0,IF(M78="M",Z78*2.5+AC78*1.5,Z78*2+AC78)*(VLOOKUP(J78,[1]Recapitulatie!A:Y,15,FALSE)*$AH$81)+IF(M78="M",AA78*2.5+AD78*1.5,AA78*2+AD78)*(VLOOKUP(J78,[1]Recapitulatie!A:Y,20,FALSE)*$AH$81))))</f>
        <v>4019.3999999999996</v>
      </c>
      <c r="AK78" s="171"/>
      <c r="AL78" s="109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V78" s="57"/>
      <c r="BW78" s="57"/>
      <c r="BX78" s="57"/>
      <c r="BY78" s="57"/>
      <c r="BZ78" s="57"/>
      <c r="CA78" s="57"/>
      <c r="CB78" s="57"/>
      <c r="CC78" s="57"/>
      <c r="CD78" s="6"/>
      <c r="CE78" s="6"/>
      <c r="CF78" s="86"/>
      <c r="CG78" s="6"/>
      <c r="CI78" s="54"/>
      <c r="CJ78" s="54"/>
      <c r="CK78" s="54"/>
      <c r="CL78" s="54"/>
      <c r="CM78" s="54"/>
      <c r="CN78" s="54"/>
      <c r="CO78" s="54"/>
      <c r="CP78" s="54"/>
    </row>
    <row r="79" spans="1:99" ht="12.75" customHeight="1" x14ac:dyDescent="0.3">
      <c r="A79" s="259"/>
      <c r="B79" s="262"/>
      <c r="C79" s="265"/>
      <c r="D79" s="189" t="s">
        <v>242</v>
      </c>
      <c r="E79" s="247"/>
      <c r="F79" s="247"/>
      <c r="G79" s="247"/>
      <c r="H79" s="247"/>
      <c r="I79" s="250"/>
      <c r="J79" s="148">
        <v>77</v>
      </c>
      <c r="K79" s="190" t="s">
        <v>194</v>
      </c>
      <c r="L79" s="191" t="s">
        <v>98</v>
      </c>
      <c r="M79" s="192" t="s">
        <v>75</v>
      </c>
      <c r="N79" s="192" t="s">
        <v>62</v>
      </c>
      <c r="O79" s="192" t="s">
        <v>99</v>
      </c>
      <c r="P79" s="192">
        <v>0</v>
      </c>
      <c r="Q79" s="169"/>
      <c r="R79" s="169">
        <v>3</v>
      </c>
      <c r="S79" s="170"/>
      <c r="T79" s="169"/>
      <c r="U79" s="169"/>
      <c r="V79" s="170"/>
      <c r="W79" s="193">
        <v>51</v>
      </c>
      <c r="X79" s="194">
        <v>3</v>
      </c>
      <c r="Y79" s="101">
        <v>0</v>
      </c>
      <c r="Z79" s="237"/>
      <c r="AA79" s="102"/>
      <c r="AB79" s="195">
        <v>3</v>
      </c>
      <c r="AC79" s="245">
        <v>6</v>
      </c>
      <c r="AD79" s="196">
        <v>0</v>
      </c>
      <c r="AE79" s="152"/>
      <c r="AF79" s="164"/>
      <c r="AG79" s="106"/>
      <c r="AH79" s="107"/>
      <c r="AI79" s="153"/>
      <c r="AJ79" s="108"/>
      <c r="AK79" s="171"/>
      <c r="AL79" s="109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V79" s="57"/>
      <c r="BW79" s="57"/>
      <c r="BX79" s="57"/>
      <c r="BY79" s="57"/>
      <c r="BZ79" s="57"/>
      <c r="CA79" s="57"/>
      <c r="CB79" s="57"/>
      <c r="CC79" s="57"/>
      <c r="CD79" s="6"/>
      <c r="CE79" s="6"/>
      <c r="CF79" s="86"/>
      <c r="CG79" s="6"/>
      <c r="CI79" s="54"/>
      <c r="CJ79" s="54"/>
      <c r="CK79" s="54"/>
      <c r="CL79" s="54"/>
      <c r="CM79" s="54"/>
      <c r="CN79" s="54"/>
      <c r="CO79" s="54"/>
      <c r="CP79" s="54"/>
    </row>
    <row r="80" spans="1:99" x14ac:dyDescent="0.3">
      <c r="A80" s="259"/>
      <c r="B80" s="262"/>
      <c r="C80" s="265"/>
      <c r="D80" s="188" t="s">
        <v>241</v>
      </c>
      <c r="E80" s="247"/>
      <c r="F80" s="247"/>
      <c r="G80" s="247"/>
      <c r="H80" s="247"/>
      <c r="I80" s="250"/>
      <c r="J80" s="148">
        <v>98</v>
      </c>
      <c r="K80" s="149" t="s">
        <v>195</v>
      </c>
      <c r="L80" s="110" t="s">
        <v>98</v>
      </c>
      <c r="M80" s="111" t="s">
        <v>75</v>
      </c>
      <c r="N80" s="111" t="s">
        <v>104</v>
      </c>
      <c r="O80" s="111" t="s">
        <v>99</v>
      </c>
      <c r="P80" s="111">
        <v>0</v>
      </c>
      <c r="Q80" s="112"/>
      <c r="R80" s="112"/>
      <c r="S80" s="113"/>
      <c r="T80" s="112"/>
      <c r="U80" s="112"/>
      <c r="V80" s="113"/>
      <c r="W80" s="114">
        <v>43</v>
      </c>
      <c r="X80" s="115">
        <v>2</v>
      </c>
      <c r="Y80" s="101">
        <v>1</v>
      </c>
      <c r="Z80" s="237">
        <v>2</v>
      </c>
      <c r="AA80" s="102"/>
      <c r="AB80" s="116">
        <v>3</v>
      </c>
      <c r="AC80" s="242">
        <v>0</v>
      </c>
      <c r="AD80" s="117">
        <v>0</v>
      </c>
      <c r="AE80" s="154" t="s">
        <v>101</v>
      </c>
      <c r="AF80" s="118">
        <v>0</v>
      </c>
      <c r="AG80" s="119">
        <v>16</v>
      </c>
      <c r="AH80" s="120">
        <v>0</v>
      </c>
      <c r="AI80" s="155"/>
      <c r="AJ80" s="108">
        <f>IF(OR($H$78="CMSD",$H$78="CMDD",$H$78="TITULAR"),"",IF(M80="","",IF(M80="D",0,IF(M80="M",Z80*2.5+AC80*1.5,Z80*2+AC80)*(VLOOKUP(J80,[1]Recapitulatie!A:Y,15,FALSE)*$AH$81)+IF(M80="M",AA80*2.5+AD80*1.5,AA80*2+AD80)*(VLOOKUP(J80,[1]Recapitulatie!A:Y,20,FALSE)*$AH$81))))</f>
        <v>4019.3999999999996</v>
      </c>
      <c r="AK80" s="172"/>
      <c r="AL80" s="109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V80" s="57"/>
      <c r="BW80" s="57"/>
      <c r="BX80" s="57"/>
      <c r="BY80" s="57"/>
      <c r="BZ80" s="57"/>
      <c r="CA80" s="57"/>
      <c r="CB80" s="57"/>
      <c r="CC80" s="57"/>
      <c r="CD80" s="6"/>
      <c r="CE80" s="6"/>
      <c r="CF80" s="86"/>
      <c r="CG80" s="6"/>
      <c r="CI80" s="54"/>
      <c r="CJ80" s="54"/>
      <c r="CK80" s="54"/>
      <c r="CL80" s="54"/>
      <c r="CM80" s="54"/>
      <c r="CN80" s="54"/>
      <c r="CO80" s="54"/>
      <c r="CP80" s="54"/>
    </row>
    <row r="81" spans="1:99" x14ac:dyDescent="0.3">
      <c r="A81" s="259"/>
      <c r="B81" s="262"/>
      <c r="C81" s="265"/>
      <c r="D81" s="188" t="s">
        <v>243</v>
      </c>
      <c r="E81" s="247"/>
      <c r="F81" s="247"/>
      <c r="G81" s="247"/>
      <c r="H81" s="247"/>
      <c r="I81" s="250"/>
      <c r="J81" s="148">
        <v>98</v>
      </c>
      <c r="K81" s="149" t="s">
        <v>195</v>
      </c>
      <c r="L81" s="110" t="s">
        <v>98</v>
      </c>
      <c r="M81" s="111" t="s">
        <v>75</v>
      </c>
      <c r="N81" s="111" t="s">
        <v>104</v>
      </c>
      <c r="O81" s="111" t="s">
        <v>99</v>
      </c>
      <c r="P81" s="111">
        <v>0</v>
      </c>
      <c r="Q81" s="112"/>
      <c r="R81" s="112">
        <v>3</v>
      </c>
      <c r="S81" s="113"/>
      <c r="T81" s="112"/>
      <c r="U81" s="112"/>
      <c r="V81" s="113"/>
      <c r="W81" s="114">
        <v>43</v>
      </c>
      <c r="X81" s="115">
        <v>3</v>
      </c>
      <c r="Y81" s="101">
        <v>0</v>
      </c>
      <c r="Z81" s="237"/>
      <c r="AA81" s="102"/>
      <c r="AB81" s="116">
        <v>3</v>
      </c>
      <c r="AC81" s="242">
        <v>6</v>
      </c>
      <c r="AD81" s="117">
        <v>0</v>
      </c>
      <c r="AE81" s="154" t="s">
        <v>103</v>
      </c>
      <c r="AF81" s="118">
        <v>0</v>
      </c>
      <c r="AG81" s="119"/>
      <c r="AH81" s="120">
        <v>71.774999999999991</v>
      </c>
      <c r="AI81" s="155"/>
      <c r="AJ81" s="108">
        <f>IF(OR($H$78="CMSD",$H$78="CMDD",$H$78="TITULAR"),"",IF(M81="","",IF(M81="D",0,IF(M81="M",Z81*2.5+AC81*1.5,Z81*2+AC81)*(VLOOKUP(J81,[1]Recapitulatie!A:Y,15,FALSE)*$AH$81)+IF(M81="M",AA81*2.5+AD81*1.5,AA81*2+AD81)*(VLOOKUP(J81,[1]Recapitulatie!A:Y,20,FALSE)*$AH$81))))</f>
        <v>6029.0999999999995</v>
      </c>
      <c r="AK81" s="172"/>
      <c r="AL81" s="109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V81" s="57"/>
      <c r="BW81" s="57"/>
      <c r="BX81" s="57"/>
      <c r="BY81" s="57"/>
      <c r="BZ81" s="57"/>
      <c r="CA81" s="57"/>
      <c r="CB81" s="57"/>
      <c r="CC81" s="57"/>
      <c r="CD81" s="6"/>
      <c r="CE81" s="6"/>
      <c r="CF81" s="86"/>
      <c r="CG81" s="6"/>
      <c r="CI81" s="54"/>
      <c r="CJ81" s="54"/>
      <c r="CK81" s="54"/>
      <c r="CL81" s="54"/>
      <c r="CM81" s="54"/>
      <c r="CN81" s="54"/>
      <c r="CO81" s="54"/>
      <c r="CP81" s="54"/>
    </row>
    <row r="82" spans="1:99" x14ac:dyDescent="0.3">
      <c r="A82" s="259"/>
      <c r="B82" s="262"/>
      <c r="C82" s="265"/>
      <c r="D82" s="188"/>
      <c r="E82" s="247"/>
      <c r="F82" s="247"/>
      <c r="G82" s="247"/>
      <c r="H82" s="247"/>
      <c r="I82" s="250"/>
      <c r="J82" s="148"/>
      <c r="K82" s="149" t="s">
        <v>107</v>
      </c>
      <c r="L82" s="110" t="s">
        <v>107</v>
      </c>
      <c r="M82" s="111" t="s">
        <v>107</v>
      </c>
      <c r="N82" s="111" t="s">
        <v>107</v>
      </c>
      <c r="O82" s="111" t="s">
        <v>107</v>
      </c>
      <c r="P82" s="111" t="s">
        <v>107</v>
      </c>
      <c r="Q82" s="112"/>
      <c r="R82" s="112"/>
      <c r="S82" s="113"/>
      <c r="T82" s="112"/>
      <c r="U82" s="112"/>
      <c r="V82" s="113"/>
      <c r="W82" s="114" t="s">
        <v>107</v>
      </c>
      <c r="X82" s="115" t="s">
        <v>106</v>
      </c>
      <c r="Y82" s="101" t="s">
        <v>107</v>
      </c>
      <c r="Z82" s="237"/>
      <c r="AA82" s="102"/>
      <c r="AB82" s="116" t="s">
        <v>107</v>
      </c>
      <c r="AC82" s="242" t="s">
        <v>107</v>
      </c>
      <c r="AD82" s="117" t="s">
        <v>107</v>
      </c>
      <c r="AE82" s="154" t="s">
        <v>105</v>
      </c>
      <c r="AF82" s="118">
        <v>0</v>
      </c>
      <c r="AG82" s="121">
        <v>15</v>
      </c>
      <c r="AH82" s="120">
        <v>0</v>
      </c>
      <c r="AI82" s="155"/>
      <c r="AJ82" s="108" t="str">
        <f>IF(OR($H$78="CMSD",$H$78="CMDD",$H$78="TITULAR"),"",IF(M82="","",IF(M82="D",0,IF(M82="M",Z82*2.5+AC82*1.5,Z82*2+AC82)*(VLOOKUP(J82,[1]Recapitulatie!A:Y,15,FALSE)*$AH$81)+IF(M82="M",AA82*2.5+AD82*1.5,AA82*2+AD82)*(VLOOKUP(J82,[1]Recapitulatie!A:Y,20,FALSE)*$AH$81))))</f>
        <v/>
      </c>
      <c r="AK82" s="172"/>
      <c r="AL82" s="109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V82" s="57"/>
      <c r="BW82" s="57"/>
      <c r="BX82" s="57"/>
      <c r="BY82" s="57"/>
      <c r="BZ82" s="57"/>
      <c r="CA82" s="57"/>
      <c r="CB82" s="57"/>
      <c r="CC82" s="57"/>
      <c r="CD82" s="6"/>
      <c r="CE82" s="6"/>
      <c r="CF82" s="86"/>
      <c r="CG82" s="6"/>
      <c r="CI82" s="54"/>
      <c r="CJ82" s="54"/>
      <c r="CK82" s="54"/>
      <c r="CL82" s="54"/>
      <c r="CM82" s="54"/>
      <c r="CN82" s="54"/>
      <c r="CO82" s="54"/>
      <c r="CP82" s="54"/>
    </row>
    <row r="83" spans="1:99" x14ac:dyDescent="0.3">
      <c r="A83" s="259"/>
      <c r="B83" s="262"/>
      <c r="C83" s="265"/>
      <c r="D83" s="188"/>
      <c r="E83" s="247"/>
      <c r="F83" s="247"/>
      <c r="G83" s="247"/>
      <c r="H83" s="247"/>
      <c r="I83" s="250"/>
      <c r="J83" s="148"/>
      <c r="K83" s="149" t="s">
        <v>107</v>
      </c>
      <c r="L83" s="110" t="s">
        <v>107</v>
      </c>
      <c r="M83" s="111" t="s">
        <v>107</v>
      </c>
      <c r="N83" s="111" t="s">
        <v>107</v>
      </c>
      <c r="O83" s="111" t="s">
        <v>107</v>
      </c>
      <c r="P83" s="111" t="s">
        <v>107</v>
      </c>
      <c r="Q83" s="112"/>
      <c r="R83" s="112"/>
      <c r="S83" s="113"/>
      <c r="T83" s="112"/>
      <c r="U83" s="112"/>
      <c r="V83" s="113"/>
      <c r="W83" s="114" t="s">
        <v>107</v>
      </c>
      <c r="X83" s="115" t="s">
        <v>106</v>
      </c>
      <c r="Y83" s="101" t="s">
        <v>107</v>
      </c>
      <c r="Z83" s="237"/>
      <c r="AA83" s="102"/>
      <c r="AB83" s="116" t="s">
        <v>107</v>
      </c>
      <c r="AC83" s="242" t="s">
        <v>107</v>
      </c>
      <c r="AD83" s="117" t="s">
        <v>107</v>
      </c>
      <c r="AE83" s="154" t="s">
        <v>108</v>
      </c>
      <c r="AF83" s="118">
        <v>0</v>
      </c>
      <c r="AG83" s="121"/>
      <c r="AH83" s="120"/>
      <c r="AI83" s="155"/>
      <c r="AJ83" s="108" t="str">
        <f>IF(OR($H$78="CMSD",$H$78="CMDD",$H$78="TITULAR"),"",IF(M83="","",IF(M83="D",0,IF(M83="M",Z83*2.5+AC83*1.5,Z83*2+AC83)*(VLOOKUP(J83,[1]Recapitulatie!A:Y,15,FALSE)*$AH$81)+IF(M83="M",AA83*2.5+AD83*1.5,AA83*2+AD83)*(VLOOKUP(J83,[1]Recapitulatie!A:Y,20,FALSE)*$AH$81))))</f>
        <v/>
      </c>
      <c r="AK83" s="172"/>
      <c r="AL83" s="109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V83" s="57"/>
      <c r="BW83" s="57"/>
      <c r="BX83" s="57"/>
      <c r="BY83" s="57"/>
      <c r="BZ83" s="57"/>
      <c r="CA83" s="57"/>
      <c r="CB83" s="57"/>
      <c r="CC83" s="57"/>
      <c r="CD83" s="6"/>
      <c r="CE83" s="6"/>
      <c r="CF83" s="86"/>
      <c r="CG83" s="6"/>
      <c r="CI83" s="54"/>
      <c r="CJ83" s="54"/>
      <c r="CK83" s="54"/>
      <c r="CL83" s="54"/>
      <c r="CM83" s="54"/>
      <c r="CN83" s="54"/>
      <c r="CO83" s="54"/>
      <c r="CP83" s="54"/>
    </row>
    <row r="84" spans="1:99" x14ac:dyDescent="0.3">
      <c r="A84" s="259"/>
      <c r="B84" s="262"/>
      <c r="C84" s="265"/>
      <c r="D84" s="188"/>
      <c r="E84" s="247"/>
      <c r="F84" s="247"/>
      <c r="G84" s="247"/>
      <c r="H84" s="247"/>
      <c r="I84" s="250"/>
      <c r="J84" s="148"/>
      <c r="K84" s="149" t="s">
        <v>107</v>
      </c>
      <c r="L84" s="110" t="s">
        <v>107</v>
      </c>
      <c r="M84" s="111" t="s">
        <v>107</v>
      </c>
      <c r="N84" s="111" t="s">
        <v>107</v>
      </c>
      <c r="O84" s="111" t="s">
        <v>107</v>
      </c>
      <c r="P84" s="111" t="s">
        <v>107</v>
      </c>
      <c r="Q84" s="112"/>
      <c r="R84" s="112"/>
      <c r="S84" s="113"/>
      <c r="T84" s="112"/>
      <c r="U84" s="112"/>
      <c r="V84" s="113"/>
      <c r="W84" s="114" t="s">
        <v>107</v>
      </c>
      <c r="X84" s="115" t="s">
        <v>106</v>
      </c>
      <c r="Y84" s="101" t="s">
        <v>107</v>
      </c>
      <c r="Z84" s="237"/>
      <c r="AA84" s="102"/>
      <c r="AB84" s="116" t="s">
        <v>107</v>
      </c>
      <c r="AC84" s="242" t="s">
        <v>107</v>
      </c>
      <c r="AD84" s="117" t="s">
        <v>107</v>
      </c>
      <c r="AE84" s="154" t="s">
        <v>109</v>
      </c>
      <c r="AF84" s="118">
        <v>1.7142857142857142</v>
      </c>
      <c r="AG84" s="121"/>
      <c r="AH84" s="120"/>
      <c r="AI84" s="155"/>
      <c r="AJ84" s="108" t="str">
        <f>IF(OR($H$78="CMSD",$H$78="CMDD",$H$78="TITULAR"),"",IF(M84="","",IF(M84="D",0,IF(M84="M",Z84*2.5+AC84*1.5,Z84*2+AC84)*(VLOOKUP(J84,[1]Recapitulatie!A:Y,15,FALSE)*$AH$81)+IF(M84="M",AA84*2.5+AD84*1.5,AA84*2+AD84)*(VLOOKUP(J84,[1]Recapitulatie!A:Y,20,FALSE)*$AH$81))))</f>
        <v/>
      </c>
      <c r="AK84" s="172"/>
      <c r="AL84" s="109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V84" s="57"/>
      <c r="BW84" s="57"/>
      <c r="BX84" s="57"/>
      <c r="BY84" s="57"/>
      <c r="BZ84" s="57"/>
      <c r="CA84" s="57"/>
      <c r="CB84" s="57"/>
      <c r="CC84" s="57"/>
      <c r="CD84" s="6"/>
      <c r="CE84" s="6"/>
      <c r="CF84" s="86"/>
      <c r="CG84" s="6"/>
      <c r="CI84" s="54"/>
      <c r="CJ84" s="54"/>
      <c r="CK84" s="54"/>
      <c r="CL84" s="54"/>
      <c r="CM84" s="54"/>
      <c r="CN84" s="54"/>
      <c r="CO84" s="54"/>
      <c r="CP84" s="54"/>
    </row>
    <row r="85" spans="1:99" x14ac:dyDescent="0.3">
      <c r="A85" s="259"/>
      <c r="B85" s="262"/>
      <c r="C85" s="265"/>
      <c r="D85" s="188"/>
      <c r="E85" s="247"/>
      <c r="F85" s="247"/>
      <c r="G85" s="247"/>
      <c r="H85" s="247"/>
      <c r="I85" s="250"/>
      <c r="J85" s="148"/>
      <c r="K85" s="149" t="s">
        <v>107</v>
      </c>
      <c r="L85" s="110" t="s">
        <v>107</v>
      </c>
      <c r="M85" s="111" t="s">
        <v>107</v>
      </c>
      <c r="N85" s="111" t="s">
        <v>107</v>
      </c>
      <c r="O85" s="111" t="s">
        <v>107</v>
      </c>
      <c r="P85" s="111" t="s">
        <v>107</v>
      </c>
      <c r="Q85" s="112"/>
      <c r="R85" s="112"/>
      <c r="S85" s="113"/>
      <c r="T85" s="112"/>
      <c r="U85" s="112"/>
      <c r="V85" s="113"/>
      <c r="W85" s="114" t="s">
        <v>107</v>
      </c>
      <c r="X85" s="115" t="s">
        <v>106</v>
      </c>
      <c r="Y85" s="101" t="s">
        <v>107</v>
      </c>
      <c r="Z85" s="237"/>
      <c r="AA85" s="102"/>
      <c r="AB85" s="116" t="s">
        <v>107</v>
      </c>
      <c r="AC85" s="242" t="s">
        <v>107</v>
      </c>
      <c r="AD85" s="117" t="s">
        <v>107</v>
      </c>
      <c r="AE85" s="154" t="s">
        <v>110</v>
      </c>
      <c r="AF85" s="118">
        <v>0</v>
      </c>
      <c r="AG85" s="121"/>
      <c r="AH85" s="120"/>
      <c r="AI85" s="155"/>
      <c r="AJ85" s="108" t="str">
        <f>IF(OR($H$78="CMSD",$H$78="CMDD",$H$78="TITULAR"),"",IF(M85="","",IF(M85="D",0,IF(M85="M",Z85*2.5+AC85*1.5,Z85*2+AC85)*(VLOOKUP(J85,[1]Recapitulatie!A:Y,15,FALSE)*$AH$81)+IF(M85="M",AA85*2.5+AD85*1.5,AA85*2+AD85)*(VLOOKUP(J85,[1]Recapitulatie!A:Y,20,FALSE)*$AH$81))))</f>
        <v/>
      </c>
      <c r="AK85" s="172"/>
      <c r="AL85" s="109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V85" s="57"/>
      <c r="BW85" s="57"/>
      <c r="BX85" s="57"/>
      <c r="BY85" s="57"/>
      <c r="BZ85" s="57"/>
      <c r="CA85" s="57"/>
      <c r="CB85" s="57"/>
      <c r="CC85" s="57"/>
      <c r="CD85" s="6"/>
      <c r="CE85" s="6"/>
      <c r="CF85" s="86"/>
      <c r="CG85" s="6"/>
      <c r="CI85" s="54"/>
      <c r="CJ85" s="54"/>
      <c r="CK85" s="54"/>
      <c r="CL85" s="54"/>
      <c r="CM85" s="54"/>
      <c r="CN85" s="54"/>
      <c r="CO85" s="54"/>
      <c r="CP85" s="54"/>
    </row>
    <row r="86" spans="1:99" x14ac:dyDescent="0.3">
      <c r="A86" s="259"/>
      <c r="B86" s="262"/>
      <c r="C86" s="265"/>
      <c r="D86" s="252"/>
      <c r="E86" s="247"/>
      <c r="F86" s="247"/>
      <c r="G86" s="247"/>
      <c r="H86" s="247"/>
      <c r="I86" s="250"/>
      <c r="J86" s="148"/>
      <c r="K86" s="149" t="s">
        <v>107</v>
      </c>
      <c r="L86" s="110" t="s">
        <v>107</v>
      </c>
      <c r="M86" s="111" t="s">
        <v>107</v>
      </c>
      <c r="N86" s="111" t="s">
        <v>107</v>
      </c>
      <c r="O86" s="111" t="s">
        <v>107</v>
      </c>
      <c r="P86" s="111" t="s">
        <v>107</v>
      </c>
      <c r="Q86" s="112"/>
      <c r="R86" s="112"/>
      <c r="S86" s="113"/>
      <c r="T86" s="112"/>
      <c r="U86" s="112"/>
      <c r="V86" s="113"/>
      <c r="W86" s="114" t="s">
        <v>107</v>
      </c>
      <c r="X86" s="115" t="s">
        <v>106</v>
      </c>
      <c r="Y86" s="101" t="s">
        <v>107</v>
      </c>
      <c r="Z86" s="237"/>
      <c r="AA86" s="102"/>
      <c r="AB86" s="116" t="s">
        <v>107</v>
      </c>
      <c r="AC86" s="242" t="s">
        <v>107</v>
      </c>
      <c r="AD86" s="117" t="s">
        <v>107</v>
      </c>
      <c r="AE86" s="156"/>
      <c r="AF86" s="118"/>
      <c r="AG86" s="121"/>
      <c r="AH86" s="120"/>
      <c r="AI86" s="155"/>
      <c r="AJ86" s="108" t="str">
        <f>IF(OR($H$78="CMSD",$H$78="CMDD",$H$78="TITULAR"),"",IF(M86="","",IF(M86="D",0,IF(M86="M",Z86*2.5+AC86*1.5,Z86*2+AC86)*(VLOOKUP(J86,[1]Recapitulatie!A:Y,15,FALSE)*$AH$81)+IF(M86="M",AA86*2.5+AD86*1.5,AA86*2+AD86)*(VLOOKUP(J86,[1]Recapitulatie!A:Y,20,FALSE)*$AH$81))))</f>
        <v/>
      </c>
      <c r="AK86" s="172"/>
      <c r="AL86" s="109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V86" s="57"/>
      <c r="BW86" s="57"/>
      <c r="BX86" s="57"/>
      <c r="BY86" s="57"/>
      <c r="BZ86" s="57"/>
      <c r="CA86" s="57"/>
      <c r="CB86" s="57"/>
      <c r="CC86" s="57"/>
      <c r="CD86" s="6"/>
      <c r="CE86" s="6"/>
      <c r="CF86" s="86"/>
      <c r="CG86" s="6"/>
      <c r="CI86" s="54"/>
      <c r="CJ86" s="54"/>
      <c r="CK86" s="54"/>
      <c r="CL86" s="54"/>
      <c r="CM86" s="54"/>
      <c r="CN86" s="54"/>
      <c r="CO86" s="54"/>
      <c r="CP86" s="54"/>
    </row>
    <row r="87" spans="1:99" ht="15" thickBot="1" x14ac:dyDescent="0.35">
      <c r="A87" s="259"/>
      <c r="B87" s="262"/>
      <c r="C87" s="265"/>
      <c r="D87" s="253"/>
      <c r="E87" s="247"/>
      <c r="F87" s="247"/>
      <c r="G87" s="247"/>
      <c r="H87" s="247"/>
      <c r="I87" s="250"/>
      <c r="J87" s="148"/>
      <c r="K87" s="149" t="s">
        <v>107</v>
      </c>
      <c r="L87" s="123" t="s">
        <v>107</v>
      </c>
      <c r="M87" s="124" t="s">
        <v>107</v>
      </c>
      <c r="N87" s="124" t="s">
        <v>107</v>
      </c>
      <c r="O87" s="124" t="s">
        <v>107</v>
      </c>
      <c r="P87" s="124" t="s">
        <v>107</v>
      </c>
      <c r="Q87" s="125"/>
      <c r="R87" s="125"/>
      <c r="S87" s="126"/>
      <c r="T87" s="125"/>
      <c r="U87" s="125"/>
      <c r="V87" s="126"/>
      <c r="W87" s="127" t="s">
        <v>107</v>
      </c>
      <c r="X87" s="128" t="s">
        <v>106</v>
      </c>
      <c r="Y87" s="101" t="s">
        <v>107</v>
      </c>
      <c r="Z87" s="237"/>
      <c r="AA87" s="102"/>
      <c r="AB87" s="129" t="s">
        <v>107</v>
      </c>
      <c r="AC87" s="243" t="s">
        <v>107</v>
      </c>
      <c r="AD87" s="130" t="s">
        <v>107</v>
      </c>
      <c r="AE87" s="165"/>
      <c r="AF87" s="166"/>
      <c r="AG87" s="121"/>
      <c r="AH87" s="120"/>
      <c r="AI87" s="158"/>
      <c r="AJ87" s="108" t="str">
        <f>IF(OR($H$78="CMSD",$H$78="CMDD",$H$78="TITULAR"),"",IF(M87="","",IF(M87="D",0,IF(M87="M",Z87*2.5+AC87*1.5,Z87*2+AC87)*(VLOOKUP(J87,[1]Recapitulatie!A:Y,15,FALSE)*$AH$81)+IF(M87="M",AA87*2.5+AD87*1.5,AA87*2+AD87)*(VLOOKUP(J87,[1]Recapitulatie!A:Y,20,FALSE)*$AH$81))))</f>
        <v/>
      </c>
      <c r="AK87" s="173"/>
      <c r="AL87" s="109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V87" s="57"/>
      <c r="BW87" s="57"/>
      <c r="BX87" s="57"/>
      <c r="BY87" s="57"/>
      <c r="BZ87" s="57"/>
      <c r="CA87" s="57"/>
      <c r="CB87" s="57"/>
      <c r="CC87" s="57"/>
      <c r="CD87" s="6"/>
      <c r="CE87" s="6"/>
      <c r="CF87" s="86"/>
      <c r="CG87" s="6"/>
      <c r="CI87" s="54"/>
      <c r="CJ87" s="54"/>
      <c r="CK87" s="54"/>
      <c r="CL87" s="54"/>
      <c r="CM87" s="54"/>
      <c r="CN87" s="54"/>
      <c r="CO87" s="54"/>
      <c r="CP87" s="54"/>
    </row>
    <row r="88" spans="1:99" ht="15" thickBot="1" x14ac:dyDescent="0.35">
      <c r="A88" s="260"/>
      <c r="B88" s="263"/>
      <c r="C88" s="266"/>
      <c r="D88" s="254"/>
      <c r="E88" s="248"/>
      <c r="F88" s="248"/>
      <c r="G88" s="248"/>
      <c r="H88" s="248"/>
      <c r="I88" s="251"/>
      <c r="J88" s="150"/>
      <c r="K88" s="133" t="s">
        <v>107</v>
      </c>
      <c r="L88" s="255" t="s">
        <v>76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7"/>
      <c r="X88" s="134">
        <v>10</v>
      </c>
      <c r="Y88" s="135">
        <v>2</v>
      </c>
      <c r="Z88" s="238"/>
      <c r="AA88" s="136"/>
      <c r="AB88" s="137">
        <f>IF(D78="","",SUM(AB78:AB87))</f>
        <v>12</v>
      </c>
      <c r="AC88" s="244"/>
      <c r="AD88" s="138"/>
      <c r="AE88" s="159"/>
      <c r="AF88" s="167">
        <v>1.7142857142857142</v>
      </c>
      <c r="AG88" s="140">
        <v>11.714285714285714</v>
      </c>
      <c r="AH88" s="141">
        <v>1712.431875</v>
      </c>
      <c r="AI88" s="85" t="e">
        <f>AI77+AH88</f>
        <v>#REF!</v>
      </c>
      <c r="AJ88" s="84">
        <f>SUM(AJ78:AJ87)/12*VIRAM</f>
        <v>1198.7023124999998</v>
      </c>
      <c r="AK88" s="85">
        <f>IF(OR(H78="",H78="PO",H78="DF",H78="DFP",H78="DFT"),0,IF(H78="CMSD",AG88*POD_P*VIRAM*4,IF(AND(H78="TITULAR",B78="PROFESOR"),(AF78+AF80)*POD_P*4*VIRAM,IF(AND(H78="TITULAR",B78="CONFERENTIAR"),(AF78+AF80)*POD_C*4*VIRAM,IF(AND(H78="TITULAR",B78="SEF LUCRARI"),(AF78+AF80)*POD_SL*4*VIRAM,(AF78+AF80)*POD_AS*4*VIRAM)))))</f>
        <v>0</v>
      </c>
      <c r="AL88" s="142">
        <f>IF(AND($A78&lt;&gt;"",H78="DFP"),1,0)</f>
        <v>0</v>
      </c>
      <c r="AM88" s="8">
        <f>IF(AND($A78&lt;&gt;"",$B78="PROFESOR",$C78="POST VALID",$H78="TITULAR"),1,0)</f>
        <v>0</v>
      </c>
      <c r="AN88" s="8">
        <f>IF(AND($A78&lt;&gt;"",$B78="CONFERENTIAR",$C78="POST VALID",$H78="TITULAR"),1,0)</f>
        <v>0</v>
      </c>
      <c r="AO88" s="8">
        <f>IF(AND($A78&lt;&gt;"",$B78="SEF LUCRARI",$C78="POST VALID",$H78="TITULAR"),1,0)</f>
        <v>0</v>
      </c>
      <c r="AP88" s="8">
        <f>IF(AND($A78&lt;&gt;"",$B78="ASISTENT",$C78="POST VALID",$H78="TITULAR"),1,0)</f>
        <v>0</v>
      </c>
      <c r="AQ88" s="8">
        <f>IF(AND($A78&lt;&gt;"",$B78="ASISTENT CERCETARE",$C78="POST VALID"),1,0)</f>
        <v>0</v>
      </c>
      <c r="AR88" s="8">
        <f>IF(AND($A78&lt;&gt;"",H78="DF"),1,0)</f>
        <v>0</v>
      </c>
      <c r="AS88" s="8">
        <f>IF(AND($A78&lt;&gt;"",$B78="PROFESOR",$C78="POST FARA FINANTARE",$H78="TITULAR"),1,0)</f>
        <v>0</v>
      </c>
      <c r="AT88" s="8">
        <f>IF(AND($A78&lt;&gt;"",$B78="CONFERENTIAR",$C78="POST FARA FINANTARE",$H78="TITULAR"),1,0)</f>
        <v>0</v>
      </c>
      <c r="AU88" s="8">
        <f>IF(AND($A78&lt;&gt;"",$B78="SEF LUCRARI",$C78="POST FARA FINANTARE",$H78="TITULAR"),1,0)</f>
        <v>0</v>
      </c>
      <c r="AV88" s="8">
        <f>IF(AND($A78&lt;&gt;"",$B78="ASISTENT",$C78="POST FARA FINANTARE",$H78="TITULAR"),1,0)</f>
        <v>0</v>
      </c>
      <c r="AW88" s="8">
        <f>IF(AND($A78&lt;&gt;"",$B78="ASISTENT CERCETARE",$C78="POST FARA FINANTARE"),1,0)</f>
        <v>0</v>
      </c>
      <c r="AX88" s="8">
        <f>IF(AND($A78&lt;&gt;"",$B78="PROFESOR",$D78="VACANT",$C78="POST VALID"),1,0)</f>
        <v>0</v>
      </c>
      <c r="AY88" s="8">
        <f>IF(AND($A78&lt;&gt;"",$B78="CONFERENTIAR",$D78="VACANT",$C78="POST VALID"),1,0)</f>
        <v>0</v>
      </c>
      <c r="AZ88" s="8">
        <f>IF(AND($A78&lt;&gt;"",$B78="SEF LUCRARI",$D78="VACANT",$C78="POST VALID"),1,0)</f>
        <v>0</v>
      </c>
      <c r="BA88" s="8">
        <f>IF(AND($A78&lt;&gt;"",$B78="ASISTENT",$C78="POST VALID",$D78="VACANT"),1,0)</f>
        <v>0</v>
      </c>
      <c r="BB88" s="8"/>
      <c r="BC88" s="8">
        <f>IF(AND($A78&lt;&gt;"",$B78="PROFESOR",$D78="VACANT",$C78="POST FARA FINANTARE"),1,0)</f>
        <v>0</v>
      </c>
      <c r="BD88" s="8">
        <f>IF(AND($A78&lt;&gt;"",$B78="CONFERENTIAR",$D78="VACANT",$C78="POST FARA FINANTARE"),1,0)</f>
        <v>0</v>
      </c>
      <c r="BE88" s="8">
        <f>IF(AND($A78&lt;&gt;"",$B78="SEF LUCRARI",$D78="VACANT",$C78="POST FARA FINANTARE"),1,0)</f>
        <v>0</v>
      </c>
      <c r="BF88" s="8">
        <f>IF(AND($A78&lt;&gt;"",$B78="ASISTENT",$D78="VACANT",$C78="POST FARA FINANTARE"),1,0)</f>
        <v>0</v>
      </c>
      <c r="BG88" s="8"/>
      <c r="BH88" s="8">
        <f>IF(AND($B78="PROFESOR",$H78="CMSD",$C78="POST VALID"),1,0)</f>
        <v>0</v>
      </c>
      <c r="BI88" s="8">
        <f>IF(AND($B78="PROFESOR",$H78="CMSD",$C78="POST FARA FINANTARE"),1,0)</f>
        <v>0</v>
      </c>
      <c r="BJ88" s="142">
        <f>IF(AND($A78&lt;&gt;"",H78="DFT"),1,0)</f>
        <v>0</v>
      </c>
      <c r="BK88" s="8">
        <f>IF(OR($H78="CMSD",$H78="ASOCIAT",$H78="DF",$H78="CMSD"),0,(IF(OR($F78="DR.ING.",$F78="DR.",$F78="DR. ING.",$F78="DR"),1,0)))</f>
        <v>0</v>
      </c>
      <c r="BL88" s="8">
        <f>IF(OR($B78="",$D78="",$D78="VACANT",$H78="CMSD",$H78="DF",$H78="DFP",$H78="DFT",),"",(IF($I78="","",(IF($BN88&gt;$BL$4,1,0)))))</f>
        <v>1</v>
      </c>
      <c r="BM88" s="8">
        <f>IF(OR($B78="",$D78="",$D78="VACANT",$H78="DF",$H78="DFP",$H78="DFT"),"",(IF($H78="CMSD",0,(IF(BN88&lt;=$BM$4,1,0)))))</f>
        <v>0</v>
      </c>
      <c r="BN88" s="143">
        <f>IF(I78="",0,DATEVALUE(I78))</f>
        <v>32734</v>
      </c>
      <c r="BO88" s="8">
        <f>IF(AND($BN88&gt;$BO$4,$BN88&lt;$BL$4),1,0)</f>
        <v>0</v>
      </c>
      <c r="BP88" s="8">
        <f>IF(AND($BN88&gt;$BP$4,$BN88&lt;$BO$4),1,0)</f>
        <v>0</v>
      </c>
      <c r="BQ88" s="8">
        <f>IF(AND($BN88&gt;$BQ$4,$BN88&lt;$BP$4),1,0)</f>
        <v>0</v>
      </c>
      <c r="BR88" s="8">
        <f>IF(AND($BN88&gt;$BR$4,$BN88&lt;$BQ$4),1,0)</f>
        <v>0</v>
      </c>
      <c r="BS88" s="8">
        <f>IF(AND($BN88&gt;$BS$4,$BN88&lt;$BR$4),1,0)</f>
        <v>0</v>
      </c>
      <c r="BT88" s="8">
        <f>IF(AND($BN88&gt;$BT$4,$BN88&lt;$BS$4),1,0)</f>
        <v>0</v>
      </c>
      <c r="BV88" s="144">
        <f>IF(AND($B78="PROFESOR",$D78&lt;&gt;"",$H78="TITULAR"),$X88,0)</f>
        <v>0</v>
      </c>
      <c r="BW88" s="144">
        <f>IF(AND($B78="PROFESOR",$D78="VACANT"),$X88,0)</f>
        <v>0</v>
      </c>
      <c r="BX88" s="144">
        <f>IF(AND($B78="CONFERENTIAR",$D78&lt;&gt;"",$H78="TITULAR"),$X88,0)</f>
        <v>0</v>
      </c>
      <c r="BY88" s="144">
        <f>IF(AND($B78="CONFERENTIAR",$D78="VACANT"),$X88,0)</f>
        <v>0</v>
      </c>
      <c r="BZ88" s="144">
        <f>IF(AND($B78="SEF LUCRARI",$D78&lt;&gt;"",$H78="TITULAR"),$X88,0)</f>
        <v>0</v>
      </c>
      <c r="CA88" s="144">
        <f>IF(AND($B78="SEF LUCRARI",$D78="VACANT"),$X88,0)</f>
        <v>0</v>
      </c>
      <c r="CB88" s="144">
        <f>IF(AND($B78="ASISTENT",$D78&lt;&gt;"",(OR($H78="TITULAR",$H78="SUPLINITOR",$H78="DF"))),$X88,0)</f>
        <v>0</v>
      </c>
      <c r="CC88" s="144">
        <f>IF(AND($B78="ASISTENT",OR($D78="VACANT")),$X88,0)</f>
        <v>0</v>
      </c>
      <c r="CD88" s="144">
        <f>IF(AND($B78="ASISTENT CERCETARE",$D78&lt;&gt;"",$H78="TITULAR"),$X88,IF(AND($B78="ASISTENT CERCETARE",$H78="DF"),$X88,0))</f>
        <v>0</v>
      </c>
      <c r="CE88" s="144">
        <f>IF(AND($B78="ASISTENT CERCETARE",OR($D78="VACANT")),$X88,0)</f>
        <v>0</v>
      </c>
      <c r="CF88" s="86">
        <f>IF(AND(A78&lt;&gt;"",B78="ASISTENT",H78="DF"),1,0)</f>
        <v>0</v>
      </c>
      <c r="CG88" s="145">
        <f>IF(AND($B78="PROFESOR",$D78&lt;&gt;"",$H78="CMSD"),$X88,0)</f>
        <v>0</v>
      </c>
      <c r="CI88" s="54">
        <f>IF(AND(B78="PROFESOR",H78="CMDD"),1,0)</f>
        <v>0</v>
      </c>
      <c r="CJ88" s="54">
        <f>IF(AND(B78="CONFERENTIAR",H78="CMDD"),1,0)</f>
        <v>0</v>
      </c>
      <c r="CK88" s="54">
        <f>IF(AND(B78="SEF LUCRARI",H78="CMDD"),1,0)</f>
        <v>0</v>
      </c>
      <c r="CL88" s="54">
        <f>IF(AND(B78="ASISTENT",H78="CMDD"),1,0)</f>
        <v>0</v>
      </c>
      <c r="CM88" s="132">
        <f>IF(CI88=0,0,X88)</f>
        <v>0</v>
      </c>
      <c r="CN88" s="132">
        <f>IF(CJ88=0,0,X88)</f>
        <v>0</v>
      </c>
      <c r="CO88" s="132">
        <f>IF(CK88=0,0,X88)</f>
        <v>0</v>
      </c>
      <c r="CP88" s="132">
        <f>IF(CL88=0,0,X88)</f>
        <v>0</v>
      </c>
      <c r="CU88" s="168"/>
    </row>
    <row r="89" spans="1:99" ht="12.75" customHeight="1" x14ac:dyDescent="0.3">
      <c r="A89" s="258">
        <v>43</v>
      </c>
      <c r="B89" s="261" t="str">
        <f>SL</f>
        <v>SEF LUCRARI</v>
      </c>
      <c r="C89" s="264" t="s">
        <v>97</v>
      </c>
      <c r="D89" s="187" t="s">
        <v>245</v>
      </c>
      <c r="E89" s="246" t="str">
        <f>SL</f>
        <v>SEF LUCRARI</v>
      </c>
      <c r="F89" s="246"/>
      <c r="G89" s="246"/>
      <c r="H89" s="246" t="str">
        <f>po</f>
        <v>PO</v>
      </c>
      <c r="I89" s="249" t="str">
        <f>_xlfn.IFNA(IF(OR(D89="",D89="VACANT",H89="DF",H89="DFP",H89="DFT"),"",VLOOKUP(D89,[1]Anexa!D:I,2,FALSE)),"")</f>
        <v/>
      </c>
      <c r="J89" s="146">
        <v>3</v>
      </c>
      <c r="K89" s="147" t="s">
        <v>196</v>
      </c>
      <c r="L89" s="95" t="s">
        <v>98</v>
      </c>
      <c r="M89" s="96" t="s">
        <v>75</v>
      </c>
      <c r="N89" s="96" t="s">
        <v>123</v>
      </c>
      <c r="O89" s="96" t="s">
        <v>115</v>
      </c>
      <c r="P89" s="96">
        <v>1</v>
      </c>
      <c r="Q89" s="97"/>
      <c r="R89" s="97">
        <v>3</v>
      </c>
      <c r="S89" s="98"/>
      <c r="T89" s="97"/>
      <c r="U89" s="97"/>
      <c r="V89" s="98"/>
      <c r="W89" s="99">
        <v>107</v>
      </c>
      <c r="X89" s="100">
        <v>5</v>
      </c>
      <c r="Y89" s="101">
        <v>1</v>
      </c>
      <c r="Z89" s="237">
        <v>2</v>
      </c>
      <c r="AA89" s="102"/>
      <c r="AB89" s="103">
        <v>3</v>
      </c>
      <c r="AC89" s="241">
        <v>6</v>
      </c>
      <c r="AD89" s="104">
        <v>0</v>
      </c>
      <c r="AE89" s="160" t="s">
        <v>100</v>
      </c>
      <c r="AF89" s="164">
        <v>0</v>
      </c>
      <c r="AG89" s="106">
        <v>0</v>
      </c>
      <c r="AH89" s="107">
        <v>0</v>
      </c>
      <c r="AI89" s="153"/>
      <c r="AJ89" s="108">
        <f>IF(OR($H$89="CMSD",$H$89="CMDD",$H$89="TITULAR"),"",IF(M89="","",IF(M89="D",0,IF(M89="M",Z89*2.5+AC89*1.5,Z89*2+AC89)*(VLOOKUP(J89,[1]Recapitulatie!A:Y,15,FALSE)*$AH$91)+IF(M89="M",AA89*2.5+AD89*1.5,AA89*2+AD89)*(VLOOKUP(J89,[1]Recapitulatie!A:Y,20,FALSE)*$AH$91))))</f>
        <v>10048.5</v>
      </c>
      <c r="AK89" s="171"/>
      <c r="AL89" s="109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V89" s="57"/>
      <c r="BW89" s="57"/>
      <c r="BX89" s="57"/>
      <c r="BY89" s="57"/>
      <c r="BZ89" s="57"/>
      <c r="CA89" s="57"/>
      <c r="CB89" s="57"/>
      <c r="CC89" s="57"/>
      <c r="CD89" s="6"/>
      <c r="CE89" s="6"/>
      <c r="CF89" s="86"/>
      <c r="CG89" s="6"/>
      <c r="CI89" s="54"/>
      <c r="CJ89" s="54"/>
      <c r="CK89" s="54"/>
      <c r="CL89" s="54"/>
      <c r="CM89" s="54"/>
      <c r="CN89" s="54"/>
      <c r="CO89" s="54"/>
      <c r="CP89" s="54"/>
    </row>
    <row r="90" spans="1:99" x14ac:dyDescent="0.3">
      <c r="A90" s="259"/>
      <c r="B90" s="262"/>
      <c r="C90" s="265"/>
      <c r="D90" s="188" t="s">
        <v>245</v>
      </c>
      <c r="E90" s="247"/>
      <c r="F90" s="247"/>
      <c r="G90" s="247"/>
      <c r="H90" s="247"/>
      <c r="I90" s="250"/>
      <c r="J90" s="148">
        <v>4</v>
      </c>
      <c r="K90" s="149" t="s">
        <v>196</v>
      </c>
      <c r="L90" s="110" t="s">
        <v>98</v>
      </c>
      <c r="M90" s="111" t="s">
        <v>75</v>
      </c>
      <c r="N90" s="111" t="s">
        <v>123</v>
      </c>
      <c r="O90" s="111" t="s">
        <v>115</v>
      </c>
      <c r="P90" s="111">
        <v>2</v>
      </c>
      <c r="Q90" s="112"/>
      <c r="R90" s="112"/>
      <c r="S90" s="113"/>
      <c r="T90" s="112"/>
      <c r="U90" s="112"/>
      <c r="V90" s="113"/>
      <c r="W90" s="114">
        <v>107</v>
      </c>
      <c r="X90" s="115">
        <v>5</v>
      </c>
      <c r="Y90" s="101">
        <v>1</v>
      </c>
      <c r="Z90" s="237">
        <v>2</v>
      </c>
      <c r="AA90" s="102"/>
      <c r="AB90" s="116">
        <v>3</v>
      </c>
      <c r="AC90" s="242">
        <v>0</v>
      </c>
      <c r="AD90" s="117">
        <v>0</v>
      </c>
      <c r="AE90" s="154" t="s">
        <v>101</v>
      </c>
      <c r="AF90" s="118">
        <v>0</v>
      </c>
      <c r="AG90" s="119">
        <v>16</v>
      </c>
      <c r="AH90" s="120">
        <v>0</v>
      </c>
      <c r="AI90" s="155"/>
      <c r="AJ90" s="108">
        <f>IF(OR($H$89="CMSD",$H$89="CMDD",$H$89="TITULAR"),"",IF(M90="","",IF(M90="D",0,IF(M90="M",Z90*2.5+AC90*1.5,Z90*2+AC90)*(VLOOKUP(J90,[1]Recapitulatie!A:Y,15,FALSE)*$AH$91)+IF(M90="M",AA90*2.5+AD90*1.5,AA90*2+AD90)*(VLOOKUP(J90,[1]Recapitulatie!A:Y,20,FALSE)*$AH$91))))</f>
        <v>4019.3999999999996</v>
      </c>
      <c r="AK90" s="172"/>
      <c r="AL90" s="109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V90" s="57"/>
      <c r="BW90" s="57"/>
      <c r="BX90" s="57"/>
      <c r="BY90" s="57"/>
      <c r="BZ90" s="57"/>
      <c r="CA90" s="57"/>
      <c r="CB90" s="57"/>
      <c r="CC90" s="57"/>
      <c r="CD90" s="6"/>
      <c r="CE90" s="6"/>
      <c r="CF90" s="86"/>
      <c r="CG90" s="6"/>
      <c r="CI90" s="54"/>
      <c r="CJ90" s="54"/>
      <c r="CK90" s="54"/>
      <c r="CL90" s="54"/>
      <c r="CM90" s="54"/>
      <c r="CN90" s="54"/>
      <c r="CO90" s="54"/>
      <c r="CP90" s="54"/>
    </row>
    <row r="91" spans="1:99" x14ac:dyDescent="0.3">
      <c r="A91" s="259"/>
      <c r="B91" s="262"/>
      <c r="C91" s="265"/>
      <c r="D91" s="188" t="s">
        <v>277</v>
      </c>
      <c r="E91" s="247"/>
      <c r="F91" s="247"/>
      <c r="G91" s="247"/>
      <c r="H91" s="247"/>
      <c r="I91" s="250"/>
      <c r="J91" s="148">
        <v>4</v>
      </c>
      <c r="K91" s="149" t="s">
        <v>196</v>
      </c>
      <c r="L91" s="110" t="s">
        <v>98</v>
      </c>
      <c r="M91" s="111" t="s">
        <v>75</v>
      </c>
      <c r="N91" s="111" t="s">
        <v>123</v>
      </c>
      <c r="O91" s="111" t="s">
        <v>115</v>
      </c>
      <c r="P91" s="111">
        <v>2</v>
      </c>
      <c r="Q91" s="112"/>
      <c r="R91" s="112">
        <v>3</v>
      </c>
      <c r="S91" s="113"/>
      <c r="T91" s="112"/>
      <c r="U91" s="112"/>
      <c r="V91" s="113"/>
      <c r="W91" s="114">
        <v>54</v>
      </c>
      <c r="X91" s="115">
        <v>3</v>
      </c>
      <c r="Y91" s="101">
        <v>0</v>
      </c>
      <c r="Z91" s="237"/>
      <c r="AA91" s="102"/>
      <c r="AB91" s="116">
        <v>3</v>
      </c>
      <c r="AC91" s="242">
        <v>6</v>
      </c>
      <c r="AD91" s="117">
        <v>0</v>
      </c>
      <c r="AE91" s="154" t="s">
        <v>103</v>
      </c>
      <c r="AF91" s="118">
        <v>0</v>
      </c>
      <c r="AG91" s="119"/>
      <c r="AH91" s="120">
        <v>71.774999999999991</v>
      </c>
      <c r="AI91" s="155"/>
      <c r="AJ91" s="108">
        <f>IF(OR($H$89="CMSD",$H$89="CMDD",$H$89="TITULAR"),"",IF(M91="","",IF(M91="D",0,IF(M91="M",Z91*2.5+AC91*1.5,Z91*2+AC91)*(VLOOKUP(J91,[1]Recapitulatie!A:Y,15,FALSE)*$AH$91)+IF(M91="M",AA91*2.5+AD91*1.5,AA91*2+AD91)*(VLOOKUP(J91,[1]Recapitulatie!A:Y,20,FALSE)*$AH$91))))</f>
        <v>6029.0999999999995</v>
      </c>
      <c r="AK91" s="172"/>
      <c r="AL91" s="109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V91" s="57"/>
      <c r="BW91" s="57"/>
      <c r="BX91" s="57"/>
      <c r="BY91" s="57"/>
      <c r="BZ91" s="57"/>
      <c r="CA91" s="57"/>
      <c r="CB91" s="57"/>
      <c r="CC91" s="57"/>
      <c r="CD91" s="6"/>
      <c r="CE91" s="6"/>
      <c r="CF91" s="86"/>
      <c r="CG91" s="6"/>
      <c r="CI91" s="54"/>
      <c r="CJ91" s="54"/>
      <c r="CK91" s="54"/>
      <c r="CL91" s="54"/>
      <c r="CM91" s="54"/>
      <c r="CN91" s="54"/>
      <c r="CO91" s="54"/>
      <c r="CP91" s="54"/>
    </row>
    <row r="92" spans="1:99" x14ac:dyDescent="0.3">
      <c r="A92" s="259"/>
      <c r="B92" s="262"/>
      <c r="C92" s="265"/>
      <c r="D92" s="188"/>
      <c r="E92" s="247"/>
      <c r="F92" s="247"/>
      <c r="G92" s="247"/>
      <c r="H92" s="247"/>
      <c r="I92" s="250"/>
      <c r="J92" s="148"/>
      <c r="K92" s="149" t="s">
        <v>107</v>
      </c>
      <c r="L92" s="110" t="s">
        <v>107</v>
      </c>
      <c r="M92" s="111" t="s">
        <v>107</v>
      </c>
      <c r="N92" s="111" t="s">
        <v>107</v>
      </c>
      <c r="O92" s="111" t="s">
        <v>107</v>
      </c>
      <c r="P92" s="111" t="s">
        <v>107</v>
      </c>
      <c r="Q92" s="112"/>
      <c r="R92" s="112"/>
      <c r="S92" s="113"/>
      <c r="T92" s="112"/>
      <c r="U92" s="112"/>
      <c r="V92" s="113"/>
      <c r="W92" s="114" t="s">
        <v>107</v>
      </c>
      <c r="X92" s="115" t="s">
        <v>106</v>
      </c>
      <c r="Y92" s="101" t="s">
        <v>107</v>
      </c>
      <c r="Z92" s="237"/>
      <c r="AA92" s="102"/>
      <c r="AB92" s="116" t="s">
        <v>107</v>
      </c>
      <c r="AC92" s="242" t="s">
        <v>107</v>
      </c>
      <c r="AD92" s="117" t="s">
        <v>107</v>
      </c>
      <c r="AE92" s="154" t="s">
        <v>105</v>
      </c>
      <c r="AF92" s="118">
        <v>0</v>
      </c>
      <c r="AG92" s="121">
        <v>15</v>
      </c>
      <c r="AH92" s="120">
        <v>0</v>
      </c>
      <c r="AI92" s="155"/>
      <c r="AJ92" s="108" t="str">
        <f>IF(OR($H$89="CMSD",$H$89="CMDD",$H$89="TITULAR"),"",IF(M92="","",IF(M92="D",0,IF(M92="M",Z92*2.5+AC92*1.5,Z92*2+AC92)*(VLOOKUP(J92,[1]Recapitulatie!A:Y,15,FALSE)*$AH$91)+IF(M92="M",AA92*2.5+AD92*1.5,AA92*2+AD92)*(VLOOKUP(J92,[1]Recapitulatie!A:Y,20,FALSE)*$AH$91))))</f>
        <v/>
      </c>
      <c r="AK92" s="172"/>
      <c r="AL92" s="109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V92" s="57"/>
      <c r="BW92" s="57"/>
      <c r="BX92" s="57"/>
      <c r="BY92" s="57"/>
      <c r="BZ92" s="57"/>
      <c r="CA92" s="57"/>
      <c r="CB92" s="57"/>
      <c r="CC92" s="57"/>
      <c r="CD92" s="6"/>
      <c r="CE92" s="6"/>
      <c r="CF92" s="86"/>
      <c r="CG92" s="6"/>
      <c r="CI92" s="54"/>
      <c r="CJ92" s="54"/>
      <c r="CK92" s="54"/>
      <c r="CL92" s="54"/>
      <c r="CM92" s="54"/>
      <c r="CN92" s="54"/>
      <c r="CO92" s="54"/>
      <c r="CP92" s="54"/>
    </row>
    <row r="93" spans="1:99" x14ac:dyDescent="0.3">
      <c r="A93" s="259"/>
      <c r="B93" s="262"/>
      <c r="C93" s="265"/>
      <c r="D93" s="188"/>
      <c r="E93" s="247"/>
      <c r="F93" s="247"/>
      <c r="G93" s="247"/>
      <c r="H93" s="247"/>
      <c r="I93" s="250"/>
      <c r="J93" s="148"/>
      <c r="K93" s="149" t="s">
        <v>107</v>
      </c>
      <c r="L93" s="110" t="s">
        <v>107</v>
      </c>
      <c r="M93" s="111" t="s">
        <v>107</v>
      </c>
      <c r="N93" s="111" t="s">
        <v>107</v>
      </c>
      <c r="O93" s="111" t="s">
        <v>107</v>
      </c>
      <c r="P93" s="111" t="s">
        <v>107</v>
      </c>
      <c r="Q93" s="112"/>
      <c r="R93" s="112"/>
      <c r="S93" s="113"/>
      <c r="T93" s="112"/>
      <c r="U93" s="112"/>
      <c r="V93" s="113"/>
      <c r="W93" s="114" t="s">
        <v>107</v>
      </c>
      <c r="X93" s="115" t="s">
        <v>106</v>
      </c>
      <c r="Y93" s="101" t="s">
        <v>107</v>
      </c>
      <c r="Z93" s="237"/>
      <c r="AA93" s="102"/>
      <c r="AB93" s="116" t="s">
        <v>107</v>
      </c>
      <c r="AC93" s="242" t="s">
        <v>107</v>
      </c>
      <c r="AD93" s="117" t="s">
        <v>107</v>
      </c>
      <c r="AE93" s="154" t="s">
        <v>108</v>
      </c>
      <c r="AF93" s="118">
        <v>0</v>
      </c>
      <c r="AG93" s="121"/>
      <c r="AH93" s="120"/>
      <c r="AI93" s="155"/>
      <c r="AJ93" s="108" t="str">
        <f>IF(OR($H$89="CMSD",$H$89="CMDD",$H$89="TITULAR"),"",IF(M93="","",IF(M93="D",0,IF(M93="M",Z93*2.5+AC93*1.5,Z93*2+AC93)*(VLOOKUP(J93,[1]Recapitulatie!A:Y,15,FALSE)*$AH$91)+IF(M93="M",AA93*2.5+AD93*1.5,AA93*2+AD93)*(VLOOKUP(J93,[1]Recapitulatie!A:Y,20,FALSE)*$AH$91))))</f>
        <v/>
      </c>
      <c r="AK93" s="172"/>
      <c r="AL93" s="109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V93" s="57"/>
      <c r="BW93" s="57"/>
      <c r="BX93" s="57"/>
      <c r="BY93" s="57"/>
      <c r="BZ93" s="57"/>
      <c r="CA93" s="57"/>
      <c r="CB93" s="57"/>
      <c r="CC93" s="57"/>
      <c r="CD93" s="6"/>
      <c r="CE93" s="6"/>
      <c r="CF93" s="86"/>
      <c r="CG93" s="6"/>
      <c r="CI93" s="54"/>
      <c r="CJ93" s="54"/>
      <c r="CK93" s="54"/>
      <c r="CL93" s="54"/>
      <c r="CM93" s="54"/>
      <c r="CN93" s="54"/>
      <c r="CO93" s="54"/>
      <c r="CP93" s="54"/>
    </row>
    <row r="94" spans="1:99" x14ac:dyDescent="0.3">
      <c r="A94" s="259"/>
      <c r="B94" s="262"/>
      <c r="C94" s="265"/>
      <c r="D94" s="188"/>
      <c r="E94" s="247"/>
      <c r="F94" s="247"/>
      <c r="G94" s="247"/>
      <c r="H94" s="247"/>
      <c r="I94" s="250"/>
      <c r="J94" s="148"/>
      <c r="K94" s="149" t="s">
        <v>107</v>
      </c>
      <c r="L94" s="110" t="s">
        <v>107</v>
      </c>
      <c r="M94" s="111" t="s">
        <v>107</v>
      </c>
      <c r="N94" s="111" t="s">
        <v>107</v>
      </c>
      <c r="O94" s="111" t="s">
        <v>107</v>
      </c>
      <c r="P94" s="111" t="s">
        <v>107</v>
      </c>
      <c r="Q94" s="112"/>
      <c r="R94" s="112"/>
      <c r="S94" s="113"/>
      <c r="T94" s="112"/>
      <c r="U94" s="112"/>
      <c r="V94" s="113"/>
      <c r="W94" s="114" t="s">
        <v>107</v>
      </c>
      <c r="X94" s="115" t="s">
        <v>106</v>
      </c>
      <c r="Y94" s="101" t="s">
        <v>107</v>
      </c>
      <c r="Z94" s="237"/>
      <c r="AA94" s="102"/>
      <c r="AB94" s="116" t="s">
        <v>107</v>
      </c>
      <c r="AC94" s="242" t="s">
        <v>107</v>
      </c>
      <c r="AD94" s="117" t="s">
        <v>107</v>
      </c>
      <c r="AE94" s="154" t="s">
        <v>109</v>
      </c>
      <c r="AF94" s="118">
        <v>2.3705357142857144</v>
      </c>
      <c r="AG94" s="121"/>
      <c r="AH94" s="120"/>
      <c r="AI94" s="155"/>
      <c r="AJ94" s="108" t="str">
        <f>IF(OR($H$89="CMSD",$H$89="CMDD",$H$89="TITULAR"),"",IF(M94="","",IF(M94="D",0,IF(M94="M",Z94*2.5+AC94*1.5,Z94*2+AC94)*(VLOOKUP(J94,[1]Recapitulatie!A:Y,15,FALSE)*$AH$91)+IF(M94="M",AA94*2.5+AD94*1.5,AA94*2+AD94)*(VLOOKUP(J94,[1]Recapitulatie!A:Y,20,FALSE)*$AH$91))))</f>
        <v/>
      </c>
      <c r="AK94" s="172"/>
      <c r="AL94" s="109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V94" s="57"/>
      <c r="BW94" s="57"/>
      <c r="BX94" s="57"/>
      <c r="BY94" s="57"/>
      <c r="BZ94" s="57"/>
      <c r="CA94" s="57"/>
      <c r="CB94" s="57"/>
      <c r="CC94" s="57"/>
      <c r="CD94" s="6"/>
      <c r="CE94" s="6"/>
      <c r="CF94" s="86"/>
      <c r="CG94" s="6"/>
      <c r="CI94" s="54"/>
      <c r="CJ94" s="54"/>
      <c r="CK94" s="54"/>
      <c r="CL94" s="54"/>
      <c r="CM94" s="54"/>
      <c r="CN94" s="54"/>
      <c r="CO94" s="54"/>
      <c r="CP94" s="54"/>
    </row>
    <row r="95" spans="1:99" x14ac:dyDescent="0.3">
      <c r="A95" s="259"/>
      <c r="B95" s="262"/>
      <c r="C95" s="265"/>
      <c r="D95" s="188"/>
      <c r="E95" s="247"/>
      <c r="F95" s="247"/>
      <c r="G95" s="247"/>
      <c r="H95" s="247"/>
      <c r="I95" s="250"/>
      <c r="J95" s="148"/>
      <c r="K95" s="149" t="s">
        <v>107</v>
      </c>
      <c r="L95" s="110" t="s">
        <v>107</v>
      </c>
      <c r="M95" s="111" t="s">
        <v>107</v>
      </c>
      <c r="N95" s="111" t="s">
        <v>107</v>
      </c>
      <c r="O95" s="111" t="s">
        <v>107</v>
      </c>
      <c r="P95" s="111" t="s">
        <v>107</v>
      </c>
      <c r="Q95" s="112"/>
      <c r="R95" s="112"/>
      <c r="S95" s="113"/>
      <c r="T95" s="112"/>
      <c r="U95" s="112"/>
      <c r="V95" s="113"/>
      <c r="W95" s="114" t="s">
        <v>107</v>
      </c>
      <c r="X95" s="115" t="s">
        <v>106</v>
      </c>
      <c r="Y95" s="101" t="s">
        <v>107</v>
      </c>
      <c r="Z95" s="237"/>
      <c r="AA95" s="102"/>
      <c r="AB95" s="116" t="s">
        <v>107</v>
      </c>
      <c r="AC95" s="242" t="s">
        <v>107</v>
      </c>
      <c r="AD95" s="117" t="s">
        <v>107</v>
      </c>
      <c r="AE95" s="154" t="s">
        <v>110</v>
      </c>
      <c r="AF95" s="118">
        <v>0</v>
      </c>
      <c r="AG95" s="121"/>
      <c r="AH95" s="120"/>
      <c r="AI95" s="155"/>
      <c r="AJ95" s="108" t="str">
        <f>IF(OR($H$89="CMSD",$H$89="CMDD",$H$89="TITULAR"),"",IF(M95="","",IF(M95="D",0,IF(M95="M",Z95*2.5+AC95*1.5,Z95*2+AC95)*(VLOOKUP(J95,[1]Recapitulatie!A:Y,15,FALSE)*$AH$91)+IF(M95="M",AA95*2.5+AD95*1.5,AA95*2+AD95)*(VLOOKUP(J95,[1]Recapitulatie!A:Y,20,FALSE)*$AH$91))))</f>
        <v/>
      </c>
      <c r="AK95" s="172"/>
      <c r="AL95" s="109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V95" s="57"/>
      <c r="BW95" s="57"/>
      <c r="BX95" s="57"/>
      <c r="BY95" s="57"/>
      <c r="BZ95" s="57"/>
      <c r="CA95" s="57"/>
      <c r="CB95" s="57"/>
      <c r="CC95" s="57"/>
      <c r="CD95" s="6"/>
      <c r="CE95" s="6"/>
      <c r="CF95" s="86"/>
      <c r="CG95" s="6"/>
      <c r="CI95" s="54"/>
      <c r="CJ95" s="54"/>
      <c r="CK95" s="54"/>
      <c r="CL95" s="54"/>
      <c r="CM95" s="54"/>
      <c r="CN95" s="54"/>
      <c r="CO95" s="54"/>
      <c r="CP95" s="54"/>
    </row>
    <row r="96" spans="1:99" x14ac:dyDescent="0.3">
      <c r="A96" s="259"/>
      <c r="B96" s="262"/>
      <c r="C96" s="265"/>
      <c r="D96" s="252"/>
      <c r="E96" s="247"/>
      <c r="F96" s="247"/>
      <c r="G96" s="247"/>
      <c r="H96" s="247"/>
      <c r="I96" s="250"/>
      <c r="J96" s="148"/>
      <c r="K96" s="149" t="s">
        <v>107</v>
      </c>
      <c r="L96" s="110" t="s">
        <v>107</v>
      </c>
      <c r="M96" s="111" t="s">
        <v>107</v>
      </c>
      <c r="N96" s="111" t="s">
        <v>107</v>
      </c>
      <c r="O96" s="111" t="s">
        <v>107</v>
      </c>
      <c r="P96" s="111" t="s">
        <v>107</v>
      </c>
      <c r="Q96" s="112"/>
      <c r="R96" s="112"/>
      <c r="S96" s="113"/>
      <c r="T96" s="112"/>
      <c r="U96" s="112"/>
      <c r="V96" s="113"/>
      <c r="W96" s="114" t="s">
        <v>107</v>
      </c>
      <c r="X96" s="115" t="s">
        <v>106</v>
      </c>
      <c r="Y96" s="101" t="s">
        <v>107</v>
      </c>
      <c r="Z96" s="237"/>
      <c r="AA96" s="102"/>
      <c r="AB96" s="116" t="s">
        <v>107</v>
      </c>
      <c r="AC96" s="242" t="s">
        <v>107</v>
      </c>
      <c r="AD96" s="117" t="s">
        <v>107</v>
      </c>
      <c r="AE96" s="156"/>
      <c r="AF96" s="118"/>
      <c r="AG96" s="121"/>
      <c r="AH96" s="120"/>
      <c r="AI96" s="155"/>
      <c r="AJ96" s="108" t="str">
        <f>IF(OR($H$89="CMSD",$H$89="CMDD",$H$89="TITULAR"),"",IF(M96="","",IF(M96="D",0,IF(M96="M",Z96*2.5+AC96*1.5,Z96*2+AC96)*(VLOOKUP(J96,[1]Recapitulatie!A:Y,15,FALSE)*$AH$91)+IF(M96="M",AA96*2.5+AD96*1.5,AA96*2+AD96)*(VLOOKUP(J96,[1]Recapitulatie!A:Y,20,FALSE)*$AH$91))))</f>
        <v/>
      </c>
      <c r="AK96" s="172"/>
      <c r="AL96" s="109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V96" s="57"/>
      <c r="BW96" s="57"/>
      <c r="BX96" s="57"/>
      <c r="BY96" s="57"/>
      <c r="BZ96" s="57"/>
      <c r="CA96" s="57"/>
      <c r="CB96" s="57"/>
      <c r="CC96" s="57"/>
      <c r="CD96" s="6"/>
      <c r="CE96" s="6"/>
      <c r="CF96" s="86"/>
      <c r="CG96" s="6"/>
      <c r="CI96" s="54"/>
      <c r="CJ96" s="54"/>
      <c r="CK96" s="54"/>
      <c r="CL96" s="54"/>
      <c r="CM96" s="54"/>
      <c r="CN96" s="54"/>
      <c r="CO96" s="54"/>
      <c r="CP96" s="54"/>
    </row>
    <row r="97" spans="1:99" ht="15" thickBot="1" x14ac:dyDescent="0.35">
      <c r="A97" s="259"/>
      <c r="B97" s="262"/>
      <c r="C97" s="265"/>
      <c r="D97" s="253"/>
      <c r="E97" s="247"/>
      <c r="F97" s="247"/>
      <c r="G97" s="247"/>
      <c r="H97" s="247"/>
      <c r="I97" s="250"/>
      <c r="J97" s="148"/>
      <c r="K97" s="149" t="s">
        <v>107</v>
      </c>
      <c r="L97" s="123" t="s">
        <v>107</v>
      </c>
      <c r="M97" s="124" t="s">
        <v>107</v>
      </c>
      <c r="N97" s="124" t="s">
        <v>107</v>
      </c>
      <c r="O97" s="124" t="s">
        <v>107</v>
      </c>
      <c r="P97" s="124" t="s">
        <v>107</v>
      </c>
      <c r="Q97" s="125"/>
      <c r="R97" s="125"/>
      <c r="S97" s="126"/>
      <c r="T97" s="125"/>
      <c r="U97" s="125"/>
      <c r="V97" s="126"/>
      <c r="W97" s="127" t="s">
        <v>107</v>
      </c>
      <c r="X97" s="128" t="s">
        <v>106</v>
      </c>
      <c r="Y97" s="101" t="s">
        <v>107</v>
      </c>
      <c r="Z97" s="237"/>
      <c r="AA97" s="102"/>
      <c r="AB97" s="129" t="s">
        <v>107</v>
      </c>
      <c r="AC97" s="243" t="s">
        <v>107</v>
      </c>
      <c r="AD97" s="130" t="s">
        <v>107</v>
      </c>
      <c r="AE97" s="165"/>
      <c r="AF97" s="166"/>
      <c r="AG97" s="121"/>
      <c r="AH97" s="120"/>
      <c r="AI97" s="158"/>
      <c r="AJ97" s="108" t="str">
        <f>IF(OR($H$89="CMSD",$H$89="CMDD",$H$89="TITULAR"),"",IF(M97="","",IF(M97="D",0,IF(M97="M",Z97*2.5+AC97*1.5,Z97*2+AC97)*(VLOOKUP(J97,[1]Recapitulatie!A:Y,15,FALSE)*$AH$91)+IF(M97="M",AA97*2.5+AD97*1.5,AA97*2+AD97)*(VLOOKUP(J97,[1]Recapitulatie!A:Y,20,FALSE)*$AH$91))))</f>
        <v/>
      </c>
      <c r="AK97" s="173"/>
      <c r="AL97" s="109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V97" s="57"/>
      <c r="BW97" s="57"/>
      <c r="BX97" s="57"/>
      <c r="BY97" s="57"/>
      <c r="BZ97" s="57"/>
      <c r="CA97" s="57"/>
      <c r="CB97" s="57"/>
      <c r="CC97" s="57"/>
      <c r="CD97" s="6"/>
      <c r="CE97" s="6"/>
      <c r="CF97" s="86"/>
      <c r="CG97" s="6"/>
      <c r="CI97" s="54"/>
      <c r="CJ97" s="54"/>
      <c r="CK97" s="54"/>
      <c r="CL97" s="54"/>
      <c r="CM97" s="54"/>
      <c r="CN97" s="54"/>
      <c r="CO97" s="54"/>
      <c r="CP97" s="54"/>
    </row>
    <row r="98" spans="1:99" ht="15" thickBot="1" x14ac:dyDescent="0.35">
      <c r="A98" s="260"/>
      <c r="B98" s="263"/>
      <c r="C98" s="266"/>
      <c r="D98" s="254"/>
      <c r="E98" s="248"/>
      <c r="F98" s="248"/>
      <c r="G98" s="248"/>
      <c r="H98" s="248"/>
      <c r="I98" s="251"/>
      <c r="J98" s="150"/>
      <c r="K98" s="133" t="s">
        <v>107</v>
      </c>
      <c r="L98" s="255" t="s">
        <v>76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7"/>
      <c r="X98" s="134">
        <v>10</v>
      </c>
      <c r="Y98" s="135">
        <v>2</v>
      </c>
      <c r="Z98" s="238"/>
      <c r="AA98" s="136"/>
      <c r="AB98" s="137">
        <f>IF(D89="","",SUM(AB89:AB97))</f>
        <v>9</v>
      </c>
      <c r="AC98" s="244"/>
      <c r="AD98" s="138"/>
      <c r="AE98" s="159"/>
      <c r="AF98" s="167">
        <v>2.3705357142857144</v>
      </c>
      <c r="AG98" s="140">
        <v>12.370535714285715</v>
      </c>
      <c r="AH98" s="141">
        <v>1712.431875</v>
      </c>
      <c r="AI98" s="85" t="e">
        <f>AI88+AH98</f>
        <v>#REF!</v>
      </c>
      <c r="AJ98" s="84">
        <f>SUM(AJ89:AJ97)/12*VIRAM</f>
        <v>1712.431875</v>
      </c>
      <c r="AK98" s="85">
        <f>IF(OR(H89="",H89="PO",H89="DF",H89="DFP",H89="DFT"),0,IF(H89="CMSD",AG98*POD_P*VIRAM*4,IF(AND(H89="TITULAR",B89="PROFESOR"),(AF89+AF90)*POD_P*4*VIRAM,IF(AND(H89="TITULAR",B89="CONFERENTIAR"),(AF89+AF90)*POD_C*4*VIRAM,IF(AND(H89="TITULAR",B89="SEF LUCRARI"),(AF89+AF90)*POD_SL*4*VIRAM,(AF89+AF90)*POD_AS*4*VIRAM)))))</f>
        <v>0</v>
      </c>
      <c r="AL98" s="142">
        <f>IF(AND($A89&lt;&gt;"",H89="DFP"),1,0)</f>
        <v>0</v>
      </c>
      <c r="AM98" s="8">
        <f>IF(AND($A89&lt;&gt;"",$B89="PROFESOR",$C89="POST VALID",$H89="TITULAR"),1,0)</f>
        <v>0</v>
      </c>
      <c r="AN98" s="8">
        <f>IF(AND($A89&lt;&gt;"",$B89="CONFERENTIAR",$C89="POST VALID",$H89="TITULAR"),1,0)</f>
        <v>0</v>
      </c>
      <c r="AO98" s="8">
        <f>IF(AND($A89&lt;&gt;"",$B89="SEF LUCRARI",$C89="POST VALID",$H89="TITULAR"),1,0)</f>
        <v>0</v>
      </c>
      <c r="AP98" s="8">
        <f>IF(AND($A89&lt;&gt;"",$B89="ASISTENT",$C89="POST VALID",$H89="TITULAR"),1,0)</f>
        <v>0</v>
      </c>
      <c r="AQ98" s="8">
        <f>IF(AND($A89&lt;&gt;"",$B89="ASISTENT CERCETARE",$C89="POST VALID"),1,0)</f>
        <v>0</v>
      </c>
      <c r="AR98" s="8">
        <f>IF(AND($A89&lt;&gt;"",H89="DF"),1,0)</f>
        <v>0</v>
      </c>
      <c r="AS98" s="8">
        <f>IF(AND($A89&lt;&gt;"",$B89="PROFESOR",$C89="POST FARA FINANTARE",$H89="TITULAR"),1,0)</f>
        <v>0</v>
      </c>
      <c r="AT98" s="8">
        <f>IF(AND($A89&lt;&gt;"",$B89="CONFERENTIAR",$C89="POST FARA FINANTARE",$H89="TITULAR"),1,0)</f>
        <v>0</v>
      </c>
      <c r="AU98" s="8">
        <f>IF(AND($A89&lt;&gt;"",$B89="SEF LUCRARI",$C89="POST FARA FINANTARE",$H89="TITULAR"),1,0)</f>
        <v>0</v>
      </c>
      <c r="AV98" s="8">
        <f>IF(AND($A89&lt;&gt;"",$B89="ASISTENT",$C89="POST FARA FINANTARE",$H89="TITULAR"),1,0)</f>
        <v>0</v>
      </c>
      <c r="AW98" s="8">
        <f>IF(AND($A89&lt;&gt;"",$B89="ASISTENT CERCETARE",$C89="POST FARA FINANTARE"),1,0)</f>
        <v>0</v>
      </c>
      <c r="AX98" s="8">
        <f>IF(AND($A89&lt;&gt;"",$B89="PROFESOR",$D89="VACANT",$C89="POST VALID"),1,0)</f>
        <v>0</v>
      </c>
      <c r="AY98" s="8">
        <f>IF(AND($A89&lt;&gt;"",$B89="CONFERENTIAR",$D89="VACANT",$C89="POST VALID"),1,0)</f>
        <v>0</v>
      </c>
      <c r="AZ98" s="8">
        <f>IF(AND($A89&lt;&gt;"",$B89="SEF LUCRARI",$D89="VACANT",$C89="POST VALID"),1,0)</f>
        <v>0</v>
      </c>
      <c r="BA98" s="8">
        <f>IF(AND($A89&lt;&gt;"",$B89="ASISTENT",$C89="POST VALID",$D89="VACANT"),1,0)</f>
        <v>0</v>
      </c>
      <c r="BB98" s="8"/>
      <c r="BC98" s="8">
        <f>IF(AND($A89&lt;&gt;"",$B89="PROFESOR",$D89="VACANT",$C89="POST FARA FINANTARE"),1,0)</f>
        <v>0</v>
      </c>
      <c r="BD98" s="8">
        <f>IF(AND($A89&lt;&gt;"",$B89="CONFERENTIAR",$D89="VACANT",$C89="POST FARA FINANTARE"),1,0)</f>
        <v>0</v>
      </c>
      <c r="BE98" s="8">
        <f>IF(AND($A89&lt;&gt;"",$B89="SEF LUCRARI",$D89="VACANT",$C89="POST FARA FINANTARE"),1,0)</f>
        <v>0</v>
      </c>
      <c r="BF98" s="8">
        <f>IF(AND($A89&lt;&gt;"",$B89="ASISTENT",$D89="VACANT",$C89="POST FARA FINANTARE"),1,0)</f>
        <v>0</v>
      </c>
      <c r="BG98" s="8"/>
      <c r="BH98" s="8">
        <f>IF(AND($B89="PROFESOR",$H89="CMSD",$C89="POST VALID"),1,0)</f>
        <v>0</v>
      </c>
      <c r="BI98" s="8">
        <f>IF(AND($B89="PROFESOR",$H89="CMSD",$C89="POST FARA FINANTARE"),1,0)</f>
        <v>0</v>
      </c>
      <c r="BJ98" s="142">
        <f>IF(AND($A89&lt;&gt;"",H89="DFT"),1,0)</f>
        <v>0</v>
      </c>
      <c r="BK98" s="8">
        <f>IF(OR($H89="CMSD",$H89="ASOCIAT",$H89="DF",$H89="CMSD"),0,(IF(OR($F89="DR.ING.",$F89="DR.",$F89="DR. ING.",$F89="DR"),1,0)))</f>
        <v>0</v>
      </c>
      <c r="BL98" s="8" t="str">
        <f>IF(OR($B89="",$D89="",$D89="VACANT",$H89="CMSD",$H89="DF",$H89="DFP",$H89="DFT",),"",(IF($I89="","",(IF($BN98&gt;$BL$4,1,0)))))</f>
        <v/>
      </c>
      <c r="BM98" s="8">
        <f>IF(OR($B89="",$D89="",$D89="VACANT",$H89="DF",$H89="DFP",$H89="DFT"),"",(IF($H89="CMSD",0,(IF(BN98&lt;=$BM$4,1,0)))))</f>
        <v>1</v>
      </c>
      <c r="BN98" s="143">
        <f>IF(I89="",0,DATEVALUE(I89))</f>
        <v>0</v>
      </c>
      <c r="BO98" s="8">
        <f>IF(AND($BN98&gt;$BO$4,$BN98&lt;$BL$4),1,0)</f>
        <v>0</v>
      </c>
      <c r="BP98" s="8">
        <f>IF(AND($BN98&gt;$BP$4,$BN98&lt;$BO$4),1,0)</f>
        <v>0</v>
      </c>
      <c r="BQ98" s="8">
        <f>IF(AND($BN98&gt;$BQ$4,$BN98&lt;$BP$4),1,0)</f>
        <v>0</v>
      </c>
      <c r="BR98" s="8">
        <f>IF(AND($BN98&gt;$BR$4,$BN98&lt;$BQ$4),1,0)</f>
        <v>0</v>
      </c>
      <c r="BS98" s="8">
        <f>IF(AND($BN98&gt;$BS$4,$BN98&lt;$BR$4),1,0)</f>
        <v>0</v>
      </c>
      <c r="BT98" s="8">
        <f>IF(AND($BN98&gt;$BT$4,$BN98&lt;$BS$4),1,0)</f>
        <v>0</v>
      </c>
      <c r="BV98" s="144">
        <f>IF(AND($B89="PROFESOR",$D89&lt;&gt;"",$H89="TITULAR"),$X98,0)</f>
        <v>0</v>
      </c>
      <c r="BW98" s="144">
        <f>IF(AND($B89="PROFESOR",$D89="VACANT"),$X98,0)</f>
        <v>0</v>
      </c>
      <c r="BX98" s="144">
        <f>IF(AND($B89="CONFERENTIAR",$D89&lt;&gt;"",$H89="TITULAR"),$X98,0)</f>
        <v>0</v>
      </c>
      <c r="BY98" s="144">
        <f>IF(AND($B89="CONFERENTIAR",$D89="VACANT"),$X98,0)</f>
        <v>0</v>
      </c>
      <c r="BZ98" s="144">
        <f>IF(AND($B89="SEF LUCRARI",$D89&lt;&gt;"",$H89="TITULAR"),$X98,0)</f>
        <v>0</v>
      </c>
      <c r="CA98" s="144">
        <f>IF(AND($B89="SEF LUCRARI",$D89="VACANT"),$X98,0)</f>
        <v>0</v>
      </c>
      <c r="CB98" s="144">
        <f>IF(AND($B89="ASISTENT",$D89&lt;&gt;"",(OR($H89="TITULAR",$H89="SUPLINITOR",$H89="DF"))),$X98,0)</f>
        <v>0</v>
      </c>
      <c r="CC98" s="144">
        <f>IF(AND($B89="ASISTENT",OR($D89="VACANT")),$X98,0)</f>
        <v>0</v>
      </c>
      <c r="CD98" s="144">
        <f>IF(AND($B89="ASISTENT CERCETARE",$D89&lt;&gt;"",$H89="TITULAR"),$X98,IF(AND($B89="ASISTENT CERCETARE",$H89="DF"),$X98,0))</f>
        <v>0</v>
      </c>
      <c r="CE98" s="144">
        <f>IF(AND($B89="ASISTENT CERCETARE",OR($D89="VACANT")),$X98,0)</f>
        <v>0</v>
      </c>
      <c r="CF98" s="86">
        <f>IF(AND(A89&lt;&gt;"",B89="ASISTENT",H89="DF"),1,0)</f>
        <v>0</v>
      </c>
      <c r="CG98" s="145">
        <f>IF(AND($B89="PROFESOR",$D89&lt;&gt;"",$H89="CMSD"),$X98,0)</f>
        <v>0</v>
      </c>
      <c r="CI98" s="54">
        <f>IF(AND(B89="PROFESOR",H89="CMDD"),1,0)</f>
        <v>0</v>
      </c>
      <c r="CJ98" s="54">
        <f>IF(AND(B89="CONFERENTIAR",H89="CMDD"),1,0)</f>
        <v>0</v>
      </c>
      <c r="CK98" s="54">
        <f>IF(AND(B89="SEF LUCRARI",H89="CMDD"),1,0)</f>
        <v>0</v>
      </c>
      <c r="CL98" s="54">
        <f>IF(AND(B89="ASISTENT",H89="CMDD"),1,0)</f>
        <v>0</v>
      </c>
      <c r="CM98" s="132">
        <f>IF(CI98=0,0,X98)</f>
        <v>0</v>
      </c>
      <c r="CN98" s="132">
        <f>IF(CJ98=0,0,X98)</f>
        <v>0</v>
      </c>
      <c r="CO98" s="132">
        <f>IF(CK98=0,0,X98)</f>
        <v>0</v>
      </c>
      <c r="CP98" s="132">
        <f>IF(CL98=0,0,X98)</f>
        <v>0</v>
      </c>
      <c r="CU98" s="168"/>
    </row>
    <row r="99" spans="1:99" ht="12.75" customHeight="1" x14ac:dyDescent="0.3">
      <c r="A99" s="258">
        <v>45</v>
      </c>
      <c r="B99" s="261" t="str">
        <f>SL</f>
        <v>SEF LUCRARI</v>
      </c>
      <c r="C99" s="264" t="s">
        <v>97</v>
      </c>
      <c r="D99" s="187" t="s">
        <v>246</v>
      </c>
      <c r="E99" s="246" t="str">
        <f>SL</f>
        <v>SEF LUCRARI</v>
      </c>
      <c r="F99" s="246"/>
      <c r="G99" s="246"/>
      <c r="H99" s="246" t="str">
        <f>po</f>
        <v>PO</v>
      </c>
      <c r="I99" s="249" t="str">
        <f>_xlfn.IFNA(IF(OR(D99="",D99="VACANT",H99="DF",H99="DFP",H99="DFT"),"",VLOOKUP(D99,[1]Anexa!D:I,2,FALSE)),"")</f>
        <v/>
      </c>
      <c r="J99" s="146">
        <v>12</v>
      </c>
      <c r="K99" s="147" t="s">
        <v>197</v>
      </c>
      <c r="L99" s="95" t="s">
        <v>98</v>
      </c>
      <c r="M99" s="96" t="s">
        <v>75</v>
      </c>
      <c r="N99" s="96" t="s">
        <v>137</v>
      </c>
      <c r="O99" s="96" t="s">
        <v>115</v>
      </c>
      <c r="P99" s="96">
        <v>0</v>
      </c>
      <c r="Q99" s="97"/>
      <c r="R99" s="97"/>
      <c r="S99" s="98"/>
      <c r="T99" s="97"/>
      <c r="U99" s="97"/>
      <c r="V99" s="98"/>
      <c r="W99" s="99">
        <v>87</v>
      </c>
      <c r="X99" s="100">
        <v>2</v>
      </c>
      <c r="Y99" s="101">
        <v>1</v>
      </c>
      <c r="Z99" s="237">
        <v>2</v>
      </c>
      <c r="AA99" s="102"/>
      <c r="AB99" s="103">
        <v>0</v>
      </c>
      <c r="AC99" s="241">
        <v>0</v>
      </c>
      <c r="AD99" s="104">
        <v>0</v>
      </c>
      <c r="AE99" s="152" t="s">
        <v>100</v>
      </c>
      <c r="AF99" s="164">
        <v>0</v>
      </c>
      <c r="AG99" s="106">
        <v>0</v>
      </c>
      <c r="AH99" s="107">
        <v>0</v>
      </c>
      <c r="AI99" s="153"/>
      <c r="AJ99" s="108">
        <f>IF(OR($H$99="CMSD",$H$99="CMDD",$H$99="TITULAR"),"",IF(M99="","",IF(M99="D",0,IF(M99="M",Z99*2.5+AC99*1.5,Z99*2+AC99)*(VLOOKUP(J99,[1]Recapitulatie!A:Y,15,FALSE)*$AH$101)+IF(M99="M",AA99*2.5+AD99*1.5,AA99*2+AD99)*(VLOOKUP(J99,[1]Recapitulatie!A:Y,20,FALSE)*$AH$101))))</f>
        <v>4019.3999999999996</v>
      </c>
      <c r="AK99" s="171"/>
      <c r="AL99" s="109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V99" s="57"/>
      <c r="BW99" s="57"/>
      <c r="BX99" s="57"/>
      <c r="BY99" s="57"/>
      <c r="BZ99" s="57"/>
      <c r="CA99" s="57"/>
      <c r="CB99" s="57"/>
      <c r="CC99" s="57"/>
      <c r="CD99" s="6"/>
      <c r="CE99" s="6"/>
      <c r="CF99" s="86"/>
      <c r="CG99" s="6"/>
      <c r="CI99" s="54"/>
      <c r="CJ99" s="54"/>
      <c r="CK99" s="54"/>
      <c r="CL99" s="54"/>
      <c r="CM99" s="54"/>
      <c r="CN99" s="54"/>
      <c r="CO99" s="54"/>
      <c r="CP99" s="54"/>
    </row>
    <row r="100" spans="1:99" x14ac:dyDescent="0.3">
      <c r="A100" s="259"/>
      <c r="B100" s="262"/>
      <c r="C100" s="265"/>
      <c r="D100" s="188" t="s">
        <v>222</v>
      </c>
      <c r="E100" s="247"/>
      <c r="F100" s="247"/>
      <c r="G100" s="247"/>
      <c r="H100" s="247"/>
      <c r="I100" s="250"/>
      <c r="J100" s="148">
        <v>26</v>
      </c>
      <c r="K100" s="149" t="s">
        <v>182</v>
      </c>
      <c r="L100" s="110" t="s">
        <v>98</v>
      </c>
      <c r="M100" s="111" t="s">
        <v>75</v>
      </c>
      <c r="N100" s="111" t="s">
        <v>104</v>
      </c>
      <c r="O100" s="111" t="s">
        <v>112</v>
      </c>
      <c r="P100" s="111">
        <v>0</v>
      </c>
      <c r="Q100" s="112"/>
      <c r="R100" s="112"/>
      <c r="S100" s="113"/>
      <c r="T100" s="112"/>
      <c r="U100" s="112"/>
      <c r="V100" s="113"/>
      <c r="W100" s="114">
        <v>85</v>
      </c>
      <c r="X100" s="115">
        <v>2</v>
      </c>
      <c r="Y100" s="101">
        <v>1</v>
      </c>
      <c r="Z100" s="237">
        <v>2</v>
      </c>
      <c r="AA100" s="102"/>
      <c r="AB100" s="116">
        <v>0</v>
      </c>
      <c r="AC100" s="242">
        <v>0</v>
      </c>
      <c r="AD100" s="117">
        <v>0</v>
      </c>
      <c r="AE100" s="154" t="s">
        <v>101</v>
      </c>
      <c r="AF100" s="118">
        <v>0</v>
      </c>
      <c r="AG100" s="119">
        <v>16</v>
      </c>
      <c r="AH100" s="120">
        <v>0</v>
      </c>
      <c r="AI100" s="155"/>
      <c r="AJ100" s="108">
        <f>IF(OR($H$99="CMSD",$H$99="CMDD",$H$99="TITULAR"),"",IF(M100="","",IF(M100="D",0,IF(M100="M",Z100*2.5+AC100*1.5,Z100*2+AC100)*(VLOOKUP(J100,[1]Recapitulatie!A:Y,15,FALSE)*$AH$101)+IF(M100="M",AA100*2.5+AD100*1.5,AA100*2+AD100)*(VLOOKUP(J100,[1]Recapitulatie!A:Y,20,FALSE)*$AH$101))))</f>
        <v>4019.3999999999996</v>
      </c>
      <c r="AK100" s="172"/>
      <c r="AL100" s="109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V100" s="57"/>
      <c r="BW100" s="57"/>
      <c r="BX100" s="57"/>
      <c r="BY100" s="57"/>
      <c r="BZ100" s="57"/>
      <c r="CA100" s="57"/>
      <c r="CB100" s="57"/>
      <c r="CC100" s="57"/>
      <c r="CD100" s="6"/>
      <c r="CE100" s="6"/>
      <c r="CF100" s="86"/>
      <c r="CG100" s="6"/>
      <c r="CI100" s="54"/>
      <c r="CJ100" s="54"/>
      <c r="CK100" s="54"/>
      <c r="CL100" s="54"/>
      <c r="CM100" s="54"/>
      <c r="CN100" s="54"/>
      <c r="CO100" s="54"/>
      <c r="CP100" s="54"/>
    </row>
    <row r="101" spans="1:99" x14ac:dyDescent="0.3">
      <c r="A101" s="259"/>
      <c r="B101" s="262"/>
      <c r="C101" s="265"/>
      <c r="D101" s="188"/>
      <c r="E101" s="247"/>
      <c r="F101" s="247"/>
      <c r="G101" s="247"/>
      <c r="H101" s="247"/>
      <c r="I101" s="250"/>
      <c r="J101" s="148"/>
      <c r="K101" s="149"/>
      <c r="L101" s="110"/>
      <c r="M101" s="111"/>
      <c r="N101" s="111"/>
      <c r="O101" s="111"/>
      <c r="P101" s="111"/>
      <c r="Q101" s="112"/>
      <c r="R101" s="112"/>
      <c r="S101" s="113"/>
      <c r="T101" s="112"/>
      <c r="U101" s="112"/>
      <c r="V101" s="113"/>
      <c r="W101" s="114"/>
      <c r="X101" s="115"/>
      <c r="Y101" s="101"/>
      <c r="Z101" s="237"/>
      <c r="AA101" s="102"/>
      <c r="AB101" s="116"/>
      <c r="AC101" s="242"/>
      <c r="AD101" s="117"/>
      <c r="AE101" s="154"/>
      <c r="AF101" s="118"/>
      <c r="AG101" s="119"/>
      <c r="AH101" s="120">
        <v>71.774999999999991</v>
      </c>
      <c r="AI101" s="155"/>
      <c r="AJ101" s="108" t="str">
        <f>IF(OR($H$99="CMSD",$H$99="CMDD",$H$99="TITULAR"),"",IF(M101="","",IF(M101="D",0,IF(M101="M",Z101*2.5+AC101*1.5,Z101*2+AC101)*(VLOOKUP(J101,[1]Recapitulatie!A:Y,15,FALSE)*$AH$101)+IF(M101="M",AA101*2.5+AD101*1.5,AA101*2+AD101)*(VLOOKUP(J101,[1]Recapitulatie!A:Y,20,FALSE)*$AH$101))))</f>
        <v/>
      </c>
      <c r="AK101" s="172"/>
      <c r="AL101" s="109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V101" s="57"/>
      <c r="BW101" s="57"/>
      <c r="BX101" s="57"/>
      <c r="BY101" s="57"/>
      <c r="BZ101" s="57"/>
      <c r="CA101" s="57"/>
      <c r="CB101" s="57"/>
      <c r="CC101" s="57"/>
      <c r="CD101" s="6"/>
      <c r="CE101" s="6"/>
      <c r="CF101" s="86"/>
      <c r="CG101" s="6"/>
      <c r="CI101" s="54"/>
      <c r="CJ101" s="54"/>
      <c r="CK101" s="54"/>
      <c r="CL101" s="54"/>
      <c r="CM101" s="54"/>
      <c r="CN101" s="54"/>
      <c r="CO101" s="54"/>
      <c r="CP101" s="54"/>
    </row>
    <row r="102" spans="1:99" x14ac:dyDescent="0.3">
      <c r="A102" s="259"/>
      <c r="B102" s="262"/>
      <c r="C102" s="265"/>
      <c r="D102" s="188" t="s">
        <v>248</v>
      </c>
      <c r="E102" s="247"/>
      <c r="F102" s="247"/>
      <c r="G102" s="247"/>
      <c r="H102" s="247"/>
      <c r="I102" s="250"/>
      <c r="J102" s="148">
        <v>58</v>
      </c>
      <c r="K102" s="149" t="s">
        <v>199</v>
      </c>
      <c r="L102" s="110" t="s">
        <v>98</v>
      </c>
      <c r="M102" s="111" t="s">
        <v>75</v>
      </c>
      <c r="N102" s="111" t="s">
        <v>104</v>
      </c>
      <c r="O102" s="111" t="s">
        <v>102</v>
      </c>
      <c r="P102" s="111">
        <v>0</v>
      </c>
      <c r="Q102" s="112"/>
      <c r="R102" s="112"/>
      <c r="S102" s="113"/>
      <c r="T102" s="112"/>
      <c r="U102" s="112"/>
      <c r="V102" s="113"/>
      <c r="W102" s="114">
        <v>81</v>
      </c>
      <c r="X102" s="115">
        <v>2</v>
      </c>
      <c r="Y102" s="101">
        <v>1</v>
      </c>
      <c r="Z102" s="237">
        <v>2</v>
      </c>
      <c r="AA102" s="102"/>
      <c r="AB102" s="116">
        <v>0</v>
      </c>
      <c r="AC102" s="242">
        <v>0</v>
      </c>
      <c r="AD102" s="117">
        <v>0</v>
      </c>
      <c r="AE102" s="154" t="s">
        <v>105</v>
      </c>
      <c r="AF102" s="118">
        <v>0</v>
      </c>
      <c r="AG102" s="121">
        <v>15</v>
      </c>
      <c r="AH102" s="120">
        <v>0</v>
      </c>
      <c r="AI102" s="155"/>
      <c r="AJ102" s="108">
        <f>IF(OR($H$99="CMSD",$H$99="CMDD",$H$99="TITULAR"),"",IF(M102="","",IF(M102="D",0,IF(M102="M",Z102*2.5+AC102*1.5,Z102*2+AC102)*(VLOOKUP(J102,[1]Recapitulatie!A:Y,15,FALSE)*$AH$101)+IF(M102="M",AA102*2.5+AD102*1.5,AA102*2+AD102)*(VLOOKUP(J102,[1]Recapitulatie!A:Y,20,FALSE)*$AH$101))))</f>
        <v>4019.3999999999996</v>
      </c>
      <c r="AK102" s="172"/>
      <c r="AL102" s="109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V102" s="57"/>
      <c r="BW102" s="57"/>
      <c r="BX102" s="57"/>
      <c r="BY102" s="57"/>
      <c r="BZ102" s="57"/>
      <c r="CA102" s="57"/>
      <c r="CB102" s="57"/>
      <c r="CC102" s="57"/>
      <c r="CD102" s="6"/>
      <c r="CE102" s="6"/>
      <c r="CF102" s="86"/>
      <c r="CG102" s="6"/>
      <c r="CI102" s="54"/>
      <c r="CJ102" s="54"/>
      <c r="CK102" s="54"/>
      <c r="CL102" s="54"/>
      <c r="CM102" s="54"/>
      <c r="CN102" s="54"/>
      <c r="CO102" s="54"/>
      <c r="CP102" s="54"/>
    </row>
    <row r="103" spans="1:99" x14ac:dyDescent="0.3">
      <c r="A103" s="259"/>
      <c r="B103" s="262"/>
      <c r="C103" s="265"/>
      <c r="D103" s="188"/>
      <c r="E103" s="247"/>
      <c r="F103" s="247"/>
      <c r="G103" s="247"/>
      <c r="H103" s="247"/>
      <c r="I103" s="250"/>
      <c r="J103" s="148"/>
      <c r="K103" s="149"/>
      <c r="L103" s="110"/>
      <c r="M103" s="111"/>
      <c r="N103" s="111"/>
      <c r="O103" s="111"/>
      <c r="P103" s="111"/>
      <c r="Q103" s="112"/>
      <c r="R103" s="112"/>
      <c r="S103" s="113"/>
      <c r="T103" s="112"/>
      <c r="U103" s="112"/>
      <c r="V103" s="113"/>
      <c r="W103" s="114"/>
      <c r="X103" s="115"/>
      <c r="Y103" s="101"/>
      <c r="Z103" s="237"/>
      <c r="AA103" s="102"/>
      <c r="AB103" s="116"/>
      <c r="AC103" s="242"/>
      <c r="AD103" s="117"/>
      <c r="AE103" s="154"/>
      <c r="AF103" s="118"/>
      <c r="AG103" s="121"/>
      <c r="AH103" s="120"/>
      <c r="AI103" s="155"/>
      <c r="AJ103" s="108" t="str">
        <f>IF(OR($H$99="CMSD",$H$99="CMDD",$H$99="TITULAR"),"",IF(M103="","",IF(M103="D",0,IF(M103="M",Z103*2.5+AC103*1.5,Z103*2+AC103)*(VLOOKUP(J103,[1]Recapitulatie!A:Y,15,FALSE)*$AH$101)+IF(M103="M",AA103*2.5+AD103*1.5,AA103*2+AD103)*(VLOOKUP(J103,[1]Recapitulatie!A:Y,20,FALSE)*$AH$101))))</f>
        <v/>
      </c>
      <c r="AK103" s="172"/>
      <c r="AL103" s="109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V103" s="57"/>
      <c r="BW103" s="57"/>
      <c r="BX103" s="57"/>
      <c r="BY103" s="57"/>
      <c r="BZ103" s="57"/>
      <c r="CA103" s="57"/>
      <c r="CB103" s="57"/>
      <c r="CC103" s="57"/>
      <c r="CD103" s="6"/>
      <c r="CE103" s="6"/>
      <c r="CF103" s="86"/>
      <c r="CG103" s="6"/>
      <c r="CI103" s="54"/>
      <c r="CJ103" s="54"/>
      <c r="CK103" s="54"/>
      <c r="CL103" s="54"/>
      <c r="CM103" s="54"/>
      <c r="CN103" s="54"/>
      <c r="CO103" s="54"/>
      <c r="CP103" s="54"/>
    </row>
    <row r="104" spans="1:99" x14ac:dyDescent="0.3">
      <c r="A104" s="259"/>
      <c r="B104" s="262"/>
      <c r="C104" s="265"/>
      <c r="D104" s="188"/>
      <c r="E104" s="247"/>
      <c r="F104" s="247"/>
      <c r="G104" s="247"/>
      <c r="H104" s="247"/>
      <c r="I104" s="250"/>
      <c r="J104" s="148"/>
      <c r="K104" s="149"/>
      <c r="L104" s="110"/>
      <c r="M104" s="111"/>
      <c r="N104" s="111"/>
      <c r="O104" s="111"/>
      <c r="P104" s="111"/>
      <c r="Q104" s="112"/>
      <c r="R104" s="112"/>
      <c r="S104" s="113"/>
      <c r="T104" s="112"/>
      <c r="U104" s="112"/>
      <c r="V104" s="113"/>
      <c r="W104" s="114"/>
      <c r="X104" s="115"/>
      <c r="Y104" s="101"/>
      <c r="Z104" s="237"/>
      <c r="AA104" s="102"/>
      <c r="AB104" s="116"/>
      <c r="AC104" s="242"/>
      <c r="AD104" s="117"/>
      <c r="AE104" s="154"/>
      <c r="AF104" s="118"/>
      <c r="AG104" s="121"/>
      <c r="AH104" s="120"/>
      <c r="AI104" s="155"/>
      <c r="AJ104" s="108" t="str">
        <f>IF(OR($H$99="CMSD",$H$99="CMDD",$H$99="TITULAR"),"",IF(M104="","",IF(M104="D",0,IF(M104="M",Z104*2.5+AC104*1.5,Z104*2+AC104)*(VLOOKUP(J104,[1]Recapitulatie!A:Y,15,FALSE)*$AH$101)+IF(M104="M",AA104*2.5+AD104*1.5,AA104*2+AD104)*(VLOOKUP(J104,[1]Recapitulatie!A:Y,20,FALSE)*$AH$101))))</f>
        <v/>
      </c>
      <c r="AK104" s="172"/>
      <c r="AL104" s="109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M104" s="122"/>
      <c r="BV104" s="57"/>
      <c r="BW104" s="57"/>
      <c r="BX104" s="57"/>
      <c r="BY104" s="57"/>
      <c r="BZ104" s="57"/>
      <c r="CA104" s="57"/>
      <c r="CB104" s="57"/>
      <c r="CC104" s="57"/>
      <c r="CD104" s="6"/>
      <c r="CE104" s="6"/>
      <c r="CF104" s="86"/>
      <c r="CG104" s="6"/>
      <c r="CI104" s="54"/>
      <c r="CJ104" s="54"/>
      <c r="CK104" s="54"/>
      <c r="CL104" s="54"/>
      <c r="CM104" s="54"/>
      <c r="CN104" s="54"/>
      <c r="CO104" s="54"/>
      <c r="CP104" s="54"/>
    </row>
    <row r="105" spans="1:99" x14ac:dyDescent="0.3">
      <c r="A105" s="259"/>
      <c r="B105" s="262"/>
      <c r="C105" s="265"/>
      <c r="D105" s="188" t="s">
        <v>249</v>
      </c>
      <c r="E105" s="247"/>
      <c r="F105" s="247"/>
      <c r="G105" s="247"/>
      <c r="H105" s="247"/>
      <c r="I105" s="250"/>
      <c r="J105" s="148">
        <v>100</v>
      </c>
      <c r="K105" s="149" t="s">
        <v>202</v>
      </c>
      <c r="L105" s="110" t="s">
        <v>98</v>
      </c>
      <c r="M105" s="111" t="s">
        <v>75</v>
      </c>
      <c r="N105" s="111" t="s">
        <v>104</v>
      </c>
      <c r="O105" s="111" t="s">
        <v>99</v>
      </c>
      <c r="P105" s="111">
        <v>0</v>
      </c>
      <c r="Q105" s="112"/>
      <c r="R105" s="112"/>
      <c r="S105" s="113"/>
      <c r="T105" s="112"/>
      <c r="U105" s="112"/>
      <c r="V105" s="113"/>
      <c r="W105" s="114">
        <v>46</v>
      </c>
      <c r="X105" s="115">
        <v>2</v>
      </c>
      <c r="Y105" s="101">
        <v>1</v>
      </c>
      <c r="Z105" s="237">
        <v>2</v>
      </c>
      <c r="AA105" s="102"/>
      <c r="AB105" s="116">
        <v>0</v>
      </c>
      <c r="AC105" s="242">
        <v>0</v>
      </c>
      <c r="AD105" s="117">
        <v>0</v>
      </c>
      <c r="AE105" s="154" t="s">
        <v>110</v>
      </c>
      <c r="AF105" s="118">
        <v>0</v>
      </c>
      <c r="AG105" s="121"/>
      <c r="AH105" s="120"/>
      <c r="AI105" s="155"/>
      <c r="AJ105" s="108">
        <f>IF(OR($H$99="CMSD",$H$99="CMDD",$H$99="TITULAR"),"",IF(M105="","",IF(M105="D",0,IF(M105="M",Z105*2.5+AC105*1.5,Z105*2+AC105)*(VLOOKUP(J105,[1]Recapitulatie!A:Y,15,FALSE)*$AH$101)+IF(M105="M",AA105*2.5+AD105*1.5,AA105*2+AD105)*(VLOOKUP(J105,[1]Recapitulatie!A:Y,20,FALSE)*$AH$101))))</f>
        <v>4019.3999999999996</v>
      </c>
      <c r="AK105" s="172"/>
      <c r="AL105" s="109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M105" s="122"/>
      <c r="BV105" s="57"/>
      <c r="BW105" s="57"/>
      <c r="BX105" s="57"/>
      <c r="BY105" s="57"/>
      <c r="BZ105" s="57"/>
      <c r="CA105" s="57"/>
      <c r="CB105" s="57"/>
      <c r="CC105" s="57"/>
      <c r="CD105" s="6"/>
      <c r="CE105" s="6"/>
      <c r="CF105" s="86"/>
      <c r="CG105" s="6"/>
      <c r="CI105" s="54"/>
      <c r="CJ105" s="54"/>
      <c r="CK105" s="54"/>
      <c r="CL105" s="54"/>
      <c r="CM105" s="54"/>
      <c r="CN105" s="54"/>
      <c r="CO105" s="54"/>
      <c r="CP105" s="54"/>
    </row>
    <row r="106" spans="1:99" x14ac:dyDescent="0.3">
      <c r="A106" s="259"/>
      <c r="B106" s="262"/>
      <c r="C106" s="265"/>
      <c r="D106" s="199" t="s">
        <v>312</v>
      </c>
      <c r="E106" s="247"/>
      <c r="F106" s="247"/>
      <c r="G106" s="247"/>
      <c r="H106" s="247"/>
      <c r="I106" s="250"/>
      <c r="J106" s="148">
        <v>111</v>
      </c>
      <c r="K106" s="149" t="s">
        <v>203</v>
      </c>
      <c r="L106" s="110" t="s">
        <v>98</v>
      </c>
      <c r="M106" s="111" t="s">
        <v>75</v>
      </c>
      <c r="N106" s="111" t="s">
        <v>135</v>
      </c>
      <c r="O106" s="111" t="s">
        <v>115</v>
      </c>
      <c r="P106" s="111">
        <v>0</v>
      </c>
      <c r="Q106" s="112"/>
      <c r="R106" s="112"/>
      <c r="S106" s="113"/>
      <c r="T106" s="112"/>
      <c r="U106" s="112"/>
      <c r="V106" s="113"/>
      <c r="W106" s="114">
        <v>129</v>
      </c>
      <c r="X106" s="115">
        <v>2</v>
      </c>
      <c r="Y106" s="101">
        <v>1</v>
      </c>
      <c r="Z106" s="237">
        <v>2</v>
      </c>
      <c r="AA106" s="102"/>
      <c r="AB106" s="116">
        <v>0</v>
      </c>
      <c r="AC106" s="242">
        <v>0</v>
      </c>
      <c r="AD106" s="117">
        <v>0</v>
      </c>
      <c r="AE106" s="156"/>
      <c r="AF106" s="118"/>
      <c r="AG106" s="121"/>
      <c r="AH106" s="120"/>
      <c r="AI106" s="155"/>
      <c r="AJ106" s="108">
        <f>IF(OR($H$99="CMSD",$H$99="CMDD",$H$99="TITULAR"),"",IF(M106="","",IF(M106="D",0,IF(M106="M",Z106*2.5+AC106*1.5,Z106*2+AC106)*(VLOOKUP(J106,[1]Recapitulatie!A:Y,15,FALSE)*$AH$101)+IF(M106="M",AA106*2.5+AD106*1.5,AA106*2+AD106)*(VLOOKUP(J106,[1]Recapitulatie!A:Y,20,FALSE)*$AH$101))))</f>
        <v>4019.3999999999996</v>
      </c>
      <c r="AK106" s="172"/>
      <c r="AL106" s="109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M106" s="122"/>
      <c r="BV106" s="57"/>
      <c r="BW106" s="57"/>
      <c r="BX106" s="57"/>
      <c r="BY106" s="57"/>
      <c r="BZ106" s="57"/>
      <c r="CA106" s="57"/>
      <c r="CB106" s="57"/>
      <c r="CC106" s="57"/>
      <c r="CD106" s="6"/>
      <c r="CE106" s="6"/>
      <c r="CF106" s="86"/>
      <c r="CG106" s="6"/>
      <c r="CI106" s="54"/>
      <c r="CJ106" s="54"/>
      <c r="CK106" s="54"/>
      <c r="CL106" s="54"/>
      <c r="CM106" s="54"/>
      <c r="CN106" s="54"/>
      <c r="CO106" s="54"/>
      <c r="CP106" s="54"/>
    </row>
    <row r="107" spans="1:99" ht="15" thickBot="1" x14ac:dyDescent="0.35">
      <c r="A107" s="259"/>
      <c r="B107" s="262"/>
      <c r="C107" s="265"/>
      <c r="D107" s="197"/>
      <c r="E107" s="247"/>
      <c r="F107" s="247"/>
      <c r="G107" s="247"/>
      <c r="H107" s="247"/>
      <c r="I107" s="250"/>
      <c r="J107" s="148"/>
      <c r="K107" s="149" t="s">
        <v>107</v>
      </c>
      <c r="L107" s="123" t="s">
        <v>107</v>
      </c>
      <c r="M107" s="124" t="s">
        <v>107</v>
      </c>
      <c r="N107" s="124" t="s">
        <v>107</v>
      </c>
      <c r="O107" s="124" t="s">
        <v>107</v>
      </c>
      <c r="P107" s="124" t="s">
        <v>107</v>
      </c>
      <c r="Q107" s="125"/>
      <c r="R107" s="125"/>
      <c r="S107" s="126"/>
      <c r="T107" s="125"/>
      <c r="U107" s="125"/>
      <c r="V107" s="126"/>
      <c r="W107" s="127" t="s">
        <v>107</v>
      </c>
      <c r="X107" s="128" t="s">
        <v>106</v>
      </c>
      <c r="Y107" s="101" t="s">
        <v>107</v>
      </c>
      <c r="Z107" s="237"/>
      <c r="AA107" s="102"/>
      <c r="AB107" s="129" t="s">
        <v>107</v>
      </c>
      <c r="AC107" s="243" t="s">
        <v>107</v>
      </c>
      <c r="AD107" s="130" t="s">
        <v>107</v>
      </c>
      <c r="AE107" s="165"/>
      <c r="AF107" s="166"/>
      <c r="AG107" s="121"/>
      <c r="AH107" s="120"/>
      <c r="AI107" s="158"/>
      <c r="AJ107" s="108" t="str">
        <f>IF(OR($H$99="CMSD",$H$99="CMDD",$H$99="TITULAR"),"",IF(M107="","",IF(M107="D",0,IF(M107="M",Z107*2.5+AC107*1.5,Z107*2+AC107)*(VLOOKUP(J107,[1]Recapitulatie!A:Y,15,FALSE)*$AH$101)+IF(M107="M",AA107*2.5+AD107*1.5,AA107*2+AD107)*(VLOOKUP(J107,[1]Recapitulatie!A:Y,20,FALSE)*$AH$101))))</f>
        <v/>
      </c>
      <c r="AK107" s="173"/>
      <c r="AL107" s="109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L107" s="86"/>
      <c r="BV107" s="57"/>
      <c r="BW107" s="57"/>
      <c r="BX107" s="57"/>
      <c r="BY107" s="57"/>
      <c r="BZ107" s="57"/>
      <c r="CA107" s="57"/>
      <c r="CB107" s="57"/>
      <c r="CC107" s="57"/>
      <c r="CD107" s="6"/>
      <c r="CE107" s="6"/>
      <c r="CF107" s="86"/>
      <c r="CG107" s="6"/>
      <c r="CI107" s="54"/>
      <c r="CJ107" s="54"/>
      <c r="CK107" s="54"/>
      <c r="CL107" s="54"/>
      <c r="CM107" s="54"/>
      <c r="CN107" s="54"/>
      <c r="CO107" s="54"/>
      <c r="CP107" s="54"/>
    </row>
    <row r="108" spans="1:99" ht="15" thickBot="1" x14ac:dyDescent="0.35">
      <c r="A108" s="260"/>
      <c r="B108" s="263"/>
      <c r="C108" s="266"/>
      <c r="D108" s="198"/>
      <c r="E108" s="248"/>
      <c r="F108" s="248"/>
      <c r="G108" s="248"/>
      <c r="H108" s="248"/>
      <c r="I108" s="251"/>
      <c r="J108" s="150"/>
      <c r="K108" s="133" t="s">
        <v>107</v>
      </c>
      <c r="L108" s="255" t="s">
        <v>76</v>
      </c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7"/>
      <c r="X108" s="134">
        <v>14</v>
      </c>
      <c r="Y108" s="135">
        <v>7</v>
      </c>
      <c r="Z108" s="238"/>
      <c r="AA108" s="136"/>
      <c r="AB108" s="137">
        <f>IF(D99="","",SUM(AB99:AB107))</f>
        <v>0</v>
      </c>
      <c r="AC108" s="244"/>
      <c r="AD108" s="138"/>
      <c r="AE108" s="159"/>
      <c r="AF108" s="167">
        <v>8.2232142857142865</v>
      </c>
      <c r="AG108" s="140">
        <v>24.223214285714285</v>
      </c>
      <c r="AH108" s="141">
        <v>2739.8910000000001</v>
      </c>
      <c r="AI108" s="85" t="e">
        <f>#REF!+AH108</f>
        <v>#REF!</v>
      </c>
      <c r="AJ108" s="84">
        <f>SUM(AJ99:AJ107)/12*VIRAM</f>
        <v>1712.431875</v>
      </c>
      <c r="AK108" s="85">
        <f>IF(OR(H99="",H99="PO",H99="DF",H99="DFP",H99="DFT"),0,IF(H99="CMSD",AG108*POD_P*VIRAM*4,IF(AND(H99="TITULAR",B99="PROFESOR"),(AF99+AF100)*POD_P*4*VIRAM,IF(AND(H99="TITULAR",B99="CONFERENTIAR"),(AF99+AF100)*POD_C*4*VIRAM,IF(AND(H99="TITULAR",B99="SEF LUCRARI"),(AF99+AF100)*POD_SL*4*VIRAM,(AF99+AF100)*POD_AS*4*VIRAM)))))</f>
        <v>0</v>
      </c>
      <c r="AL108" s="142">
        <f>IF(AND($A99&lt;&gt;"",H99="DFP"),1,0)</f>
        <v>0</v>
      </c>
      <c r="AM108" s="8">
        <f>IF(AND($A99&lt;&gt;"",$B99="PROFESOR",$C99="POST VALID",$H99="TITULAR"),1,0)</f>
        <v>0</v>
      </c>
      <c r="AN108" s="8">
        <f>IF(AND($A99&lt;&gt;"",$B99="CONFERENTIAR",$C99="POST VALID",$H99="TITULAR"),1,0)</f>
        <v>0</v>
      </c>
      <c r="AO108" s="8">
        <f>IF(AND($A99&lt;&gt;"",$B99="SEF LUCRARI",$C99="POST VALID",$H99="TITULAR"),1,0)</f>
        <v>0</v>
      </c>
      <c r="AP108" s="8">
        <f>IF(AND($A99&lt;&gt;"",$B99="ASISTENT",$C99="POST VALID",$H99="TITULAR"),1,0)</f>
        <v>0</v>
      </c>
      <c r="AQ108" s="8">
        <f>IF(AND($A99&lt;&gt;"",$B99="ASISTENT CERCETARE",$C99="POST VALID"),1,0)</f>
        <v>0</v>
      </c>
      <c r="AR108" s="8">
        <f>IF(AND($A99&lt;&gt;"",H99="DF"),1,0)</f>
        <v>0</v>
      </c>
      <c r="AS108" s="8">
        <f>IF(AND($A99&lt;&gt;"",$B99="PROFESOR",$C99="POST FARA FINANTARE",$H99="TITULAR"),1,0)</f>
        <v>0</v>
      </c>
      <c r="AT108" s="8">
        <f>IF(AND($A99&lt;&gt;"",$B99="CONFERENTIAR",$C99="POST FARA FINANTARE",$H99="TITULAR"),1,0)</f>
        <v>0</v>
      </c>
      <c r="AU108" s="8">
        <f>IF(AND($A99&lt;&gt;"",$B99="SEF LUCRARI",$C99="POST FARA FINANTARE",$H99="TITULAR"),1,0)</f>
        <v>0</v>
      </c>
      <c r="AV108" s="8">
        <f>IF(AND($A99&lt;&gt;"",$B99="ASISTENT",$C99="POST FARA FINANTARE",$H99="TITULAR"),1,0)</f>
        <v>0</v>
      </c>
      <c r="AW108" s="8">
        <f>IF(AND($A99&lt;&gt;"",$B99="ASISTENT CERCETARE",$C99="POST FARA FINANTARE"),1,0)</f>
        <v>0</v>
      </c>
      <c r="AX108" s="8">
        <f>IF(AND($A99&lt;&gt;"",$B99="PROFESOR",$D99="VACANT",$C99="POST VALID"),1,0)</f>
        <v>0</v>
      </c>
      <c r="AY108" s="8">
        <f>IF(AND($A99&lt;&gt;"",$B99="CONFERENTIAR",$D99="VACANT",$C99="POST VALID"),1,0)</f>
        <v>0</v>
      </c>
      <c r="AZ108" s="8">
        <f>IF(AND($A99&lt;&gt;"",$B99="SEF LUCRARI",$D99="VACANT",$C99="POST VALID"),1,0)</f>
        <v>0</v>
      </c>
      <c r="BA108" s="8">
        <f>IF(AND($A99&lt;&gt;"",$B99="ASISTENT",$C99="POST VALID",$D99="VACANT"),1,0)</f>
        <v>0</v>
      </c>
      <c r="BB108" s="8"/>
      <c r="BC108" s="8">
        <f>IF(AND($A99&lt;&gt;"",$B99="PROFESOR",$D99="VACANT",$C99="POST FARA FINANTARE"),1,0)</f>
        <v>0</v>
      </c>
      <c r="BD108" s="8">
        <f>IF(AND($A99&lt;&gt;"",$B99="CONFERENTIAR",$D99="VACANT",$C99="POST FARA FINANTARE"),1,0)</f>
        <v>0</v>
      </c>
      <c r="BE108" s="8">
        <f>IF(AND($A99&lt;&gt;"",$B99="SEF LUCRARI",$D99="VACANT",$C99="POST FARA FINANTARE"),1,0)</f>
        <v>0</v>
      </c>
      <c r="BF108" s="8">
        <f>IF(AND($A99&lt;&gt;"",$B99="ASISTENT",$D99="VACANT",$C99="POST FARA FINANTARE"),1,0)</f>
        <v>0</v>
      </c>
      <c r="BG108" s="8"/>
      <c r="BH108" s="8">
        <f>IF(AND($B99="PROFESOR",$H99="CMSD",$C99="POST VALID"),1,0)</f>
        <v>0</v>
      </c>
      <c r="BI108" s="8">
        <f>IF(AND($B99="PROFESOR",$H99="CMSD",$C99="POST FARA FINANTARE"),1,0)</f>
        <v>0</v>
      </c>
      <c r="BJ108" s="142">
        <f>IF(AND($A99&lt;&gt;"",H99="DFT"),1,0)</f>
        <v>0</v>
      </c>
      <c r="BK108" s="8">
        <f>IF(OR($H99="CMSD",$H99="ASOCIAT",$H99="DF",$H99="CMSD"),0,(IF(OR($F99="DR.ING.",$F99="DR.",$F99="DR. ING.",$F99="DR"),1,0)))</f>
        <v>0</v>
      </c>
      <c r="BL108" s="8" t="str">
        <f>IF(OR($B99="",$D99="",$D99="VACANT",$H99="CMSD",$H99="DF",$H99="DFP",$H99="DFT",),"",(IF($I99="","",(IF($BN108&gt;$BL$4,1,0)))))</f>
        <v/>
      </c>
      <c r="BM108" s="8">
        <f>IF(OR($B99="",$D99="",$D99="VACANT",$H99="DF",$H99="DFP",$H99="DFT"),"",(IF($H99="CMSD",0,(IF(BN108&lt;=$BM$4,1,0)))))</f>
        <v>1</v>
      </c>
      <c r="BN108" s="143">
        <f>IF(I99="",0,DATEVALUE(I99))</f>
        <v>0</v>
      </c>
      <c r="BO108" s="8">
        <f>IF(AND($BN108&gt;$BO$4,$BN108&lt;$BL$4),1,0)</f>
        <v>0</v>
      </c>
      <c r="BP108" s="8">
        <f>IF(AND($BN108&gt;$BP$4,$BN108&lt;$BO$4),1,0)</f>
        <v>0</v>
      </c>
      <c r="BQ108" s="8">
        <f>IF(AND($BN108&gt;$BQ$4,$BN108&lt;$BP$4),1,0)</f>
        <v>0</v>
      </c>
      <c r="BR108" s="8">
        <f>IF(AND($BN108&gt;$BR$4,$BN108&lt;$BQ$4),1,0)</f>
        <v>0</v>
      </c>
      <c r="BS108" s="8">
        <f>IF(AND($BN108&gt;$BS$4,$BN108&lt;$BR$4),1,0)</f>
        <v>0</v>
      </c>
      <c r="BT108" s="8">
        <f>IF(AND($BN108&gt;$BT$4,$BN108&lt;$BS$4),1,0)</f>
        <v>0</v>
      </c>
      <c r="BV108" s="144">
        <f>IF(AND($B99="PROFESOR",$D99&lt;&gt;"",$H99="TITULAR"),$X108,0)</f>
        <v>0</v>
      </c>
      <c r="BW108" s="144">
        <f>IF(AND($B99="PROFESOR",$D99="VACANT"),$X108,0)</f>
        <v>0</v>
      </c>
      <c r="BX108" s="144">
        <f>IF(AND($B99="CONFERENTIAR",$D99&lt;&gt;"",$H99="TITULAR"),$X108,0)</f>
        <v>0</v>
      </c>
      <c r="BY108" s="144">
        <f>IF(AND($B99="CONFERENTIAR",$D99="VACANT"),$X108,0)</f>
        <v>0</v>
      </c>
      <c r="BZ108" s="144">
        <f>IF(AND($B99="SEF LUCRARI",$D99&lt;&gt;"",$H99="TITULAR"),$X108,0)</f>
        <v>0</v>
      </c>
      <c r="CA108" s="144">
        <f>IF(AND($B99="SEF LUCRARI",$D99="VACANT"),$X108,0)</f>
        <v>0</v>
      </c>
      <c r="CB108" s="144">
        <f>IF(AND($B99="ASISTENT",$D99&lt;&gt;"",(OR($H99="TITULAR",$H99="SUPLINITOR",$H99="DF"))),$X108,0)</f>
        <v>0</v>
      </c>
      <c r="CC108" s="144">
        <f>IF(AND($B99="ASISTENT",OR($D99="VACANT")),$X108,0)</f>
        <v>0</v>
      </c>
      <c r="CD108" s="144">
        <f>IF(AND($B99="ASISTENT CERCETARE",$D99&lt;&gt;"",$H99="TITULAR"),$X108,IF(AND($B99="ASISTENT CERCETARE",$H99="DF"),$X108,0))</f>
        <v>0</v>
      </c>
      <c r="CE108" s="144">
        <f>IF(AND($B99="ASISTENT CERCETARE",OR($D99="VACANT")),$X108,0)</f>
        <v>0</v>
      </c>
      <c r="CF108" s="86">
        <f>IF(AND(A99&lt;&gt;"",B99="ASISTENT",H99="DF"),1,0)</f>
        <v>0</v>
      </c>
      <c r="CG108" s="145">
        <f>IF(AND($B99="PROFESOR",$D99&lt;&gt;"",$H99="CMSD"),$X108,0)</f>
        <v>0</v>
      </c>
      <c r="CI108" s="54">
        <f>IF(AND(B99="PROFESOR",H99="CMDD"),1,0)</f>
        <v>0</v>
      </c>
      <c r="CJ108" s="54">
        <f>IF(AND(B99="CONFERENTIAR",H99="CMDD"),1,0)</f>
        <v>0</v>
      </c>
      <c r="CK108" s="54">
        <f>IF(AND(B99="SEF LUCRARI",H99="CMDD"),1,0)</f>
        <v>0</v>
      </c>
      <c r="CL108" s="54">
        <f>IF(AND(B99="ASISTENT",H99="CMDD"),1,0)</f>
        <v>0</v>
      </c>
      <c r="CM108" s="132">
        <f>IF(CI108=0,0,X108)</f>
        <v>0</v>
      </c>
      <c r="CN108" s="132">
        <f>IF(CJ108=0,0,X108)</f>
        <v>0</v>
      </c>
      <c r="CO108" s="132">
        <f>IF(CK108=0,0,X108)</f>
        <v>0</v>
      </c>
      <c r="CP108" s="132">
        <f>IF(CL108=0,0,X108)</f>
        <v>0</v>
      </c>
    </row>
    <row r="109" spans="1:99" ht="12.75" customHeight="1" x14ac:dyDescent="0.3">
      <c r="A109" s="258">
        <v>47</v>
      </c>
      <c r="B109" s="261" t="str">
        <f>SL</f>
        <v>SEF LUCRARI</v>
      </c>
      <c r="C109" s="264" t="s">
        <v>97</v>
      </c>
      <c r="D109" s="187" t="s">
        <v>250</v>
      </c>
      <c r="E109" s="246" t="str">
        <f>SL</f>
        <v>SEF LUCRARI</v>
      </c>
      <c r="F109" s="246"/>
      <c r="G109" s="246"/>
      <c r="H109" s="246" t="str">
        <f>po</f>
        <v>PO</v>
      </c>
      <c r="I109" s="249" t="str">
        <f>_xlfn.IFNA(IF(OR(D109="",D109="VACANT",H109="DF",H109="DFP",H109="DFT"),"",VLOOKUP(D109,[1]Anexa!D:I,2,FALSE)),"")</f>
        <v/>
      </c>
      <c r="J109" s="148">
        <v>120</v>
      </c>
      <c r="K109" s="147" t="s">
        <v>191</v>
      </c>
      <c r="L109" s="95" t="s">
        <v>98</v>
      </c>
      <c r="M109" s="96" t="s">
        <v>75</v>
      </c>
      <c r="N109" s="96" t="s">
        <v>135</v>
      </c>
      <c r="O109" s="96" t="s">
        <v>102</v>
      </c>
      <c r="P109" s="96">
        <v>0</v>
      </c>
      <c r="Q109" s="97"/>
      <c r="R109" s="97"/>
      <c r="S109" s="98"/>
      <c r="T109" s="97"/>
      <c r="U109" s="97"/>
      <c r="V109" s="98"/>
      <c r="W109" s="99">
        <v>67</v>
      </c>
      <c r="X109" s="100">
        <v>2</v>
      </c>
      <c r="Y109" s="101">
        <v>1</v>
      </c>
      <c r="Z109" s="237">
        <v>2</v>
      </c>
      <c r="AA109" s="102"/>
      <c r="AB109" s="103">
        <v>0</v>
      </c>
      <c r="AC109" s="241">
        <v>0</v>
      </c>
      <c r="AD109" s="104">
        <v>0</v>
      </c>
      <c r="AE109" s="160" t="s">
        <v>100</v>
      </c>
      <c r="AF109" s="164">
        <v>0</v>
      </c>
      <c r="AG109" s="106">
        <v>0</v>
      </c>
      <c r="AH109" s="107">
        <v>0</v>
      </c>
      <c r="AI109" s="153"/>
      <c r="AJ109" s="108">
        <f>IF(OR($H$109="CMSD",$H$109="CMDD",$H$109="TITULAR"),"",IF(M109="","",IF(M109="D",0,IF(M109="M",Z109*2.5+AC109*1.5,Z109*2+AC109)*(VLOOKUP(J109,[1]Recapitulatie!A:Y,15,FALSE)*$AH$111)+IF(M109="M",AA109*2.5+AD109*1.5,AA109*2+AD109)*(VLOOKUP(J109,[1]Recapitulatie!A:Y,20,FALSE)*$AH$111))))</f>
        <v>4019.3999999999996</v>
      </c>
      <c r="AK109" s="171"/>
      <c r="AL109" s="109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V109" s="57"/>
      <c r="BW109" s="57"/>
      <c r="BX109" s="57"/>
      <c r="BY109" s="57"/>
      <c r="BZ109" s="57"/>
      <c r="CA109" s="57"/>
      <c r="CB109" s="57"/>
      <c r="CC109" s="57"/>
      <c r="CD109" s="6"/>
      <c r="CE109" s="6"/>
      <c r="CF109" s="86"/>
      <c r="CG109" s="6"/>
      <c r="CI109" s="54"/>
      <c r="CJ109" s="54"/>
      <c r="CK109" s="54"/>
      <c r="CL109" s="54"/>
      <c r="CM109" s="54"/>
      <c r="CN109" s="54"/>
      <c r="CO109" s="54"/>
      <c r="CP109" s="54"/>
    </row>
    <row r="110" spans="1:99" x14ac:dyDescent="0.3">
      <c r="A110" s="259"/>
      <c r="B110" s="262"/>
      <c r="C110" s="265"/>
      <c r="D110" s="188" t="s">
        <v>253</v>
      </c>
      <c r="E110" s="247"/>
      <c r="F110" s="247"/>
      <c r="G110" s="247"/>
      <c r="H110" s="247"/>
      <c r="I110" s="250"/>
      <c r="J110" s="148">
        <v>134</v>
      </c>
      <c r="K110" s="149" t="s">
        <v>204</v>
      </c>
      <c r="L110" s="110" t="s">
        <v>98</v>
      </c>
      <c r="M110" s="111" t="s">
        <v>113</v>
      </c>
      <c r="N110" s="111" t="s">
        <v>114</v>
      </c>
      <c r="O110" s="111" t="s">
        <v>112</v>
      </c>
      <c r="P110" s="111">
        <v>0</v>
      </c>
      <c r="Q110" s="112"/>
      <c r="R110" s="112"/>
      <c r="S110" s="113"/>
      <c r="T110" s="112"/>
      <c r="U110" s="112"/>
      <c r="V110" s="113"/>
      <c r="W110" s="114">
        <v>46</v>
      </c>
      <c r="X110" s="115">
        <v>2.5</v>
      </c>
      <c r="Y110" s="101">
        <v>1</v>
      </c>
      <c r="Z110" s="237">
        <v>2</v>
      </c>
      <c r="AA110" s="102"/>
      <c r="AB110" s="116">
        <v>0</v>
      </c>
      <c r="AC110" s="242">
        <v>0</v>
      </c>
      <c r="AD110" s="117">
        <v>0</v>
      </c>
      <c r="AE110" s="154" t="s">
        <v>101</v>
      </c>
      <c r="AF110" s="118">
        <v>0</v>
      </c>
      <c r="AG110" s="119">
        <v>16</v>
      </c>
      <c r="AH110" s="120">
        <v>0</v>
      </c>
      <c r="AI110" s="155"/>
      <c r="AJ110" s="108">
        <f>IF(OR($H$109="CMSD",$H$109="CMDD",$H$109="TITULAR"),"",IF(M110="","",IF(M110="D",0,IF(M110="M",Z110*2.5+AC110*1.5,Z110*2+AC110)*(VLOOKUP(J110,[1]Recapitulatie!A:Y,15,FALSE)*$AH$111)+IF(M110="M",AA110*2.5+AD110*1.5,AA110*2+AD110)*(VLOOKUP(J110,[1]Recapitulatie!A:Y,20,FALSE)*$AH$111))))</f>
        <v>5024.25</v>
      </c>
      <c r="AK110" s="172"/>
      <c r="AL110" s="109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V110" s="57"/>
      <c r="BW110" s="57"/>
      <c r="BX110" s="57"/>
      <c r="BY110" s="57"/>
      <c r="BZ110" s="57"/>
      <c r="CA110" s="57"/>
      <c r="CB110" s="57"/>
      <c r="CC110" s="57"/>
      <c r="CD110" s="6"/>
      <c r="CE110" s="6"/>
      <c r="CF110" s="86"/>
      <c r="CG110" s="6"/>
      <c r="CI110" s="54"/>
      <c r="CJ110" s="54"/>
      <c r="CK110" s="54"/>
      <c r="CL110" s="54"/>
      <c r="CM110" s="54"/>
      <c r="CN110" s="54"/>
      <c r="CO110" s="54"/>
      <c r="CP110" s="54"/>
    </row>
    <row r="111" spans="1:99" x14ac:dyDescent="0.3">
      <c r="A111" s="259"/>
      <c r="B111" s="262"/>
      <c r="C111" s="265"/>
      <c r="D111" s="188" t="s">
        <v>249</v>
      </c>
      <c r="E111" s="247"/>
      <c r="F111" s="247"/>
      <c r="G111" s="247"/>
      <c r="H111" s="247"/>
      <c r="I111" s="250"/>
      <c r="J111" s="148">
        <v>137</v>
      </c>
      <c r="K111" s="149" t="s">
        <v>205</v>
      </c>
      <c r="L111" s="110" t="s">
        <v>98</v>
      </c>
      <c r="M111" s="111" t="s">
        <v>113</v>
      </c>
      <c r="N111" s="111" t="s">
        <v>125</v>
      </c>
      <c r="O111" s="111" t="s">
        <v>115</v>
      </c>
      <c r="P111" s="111">
        <v>0</v>
      </c>
      <c r="Q111" s="112"/>
      <c r="R111" s="112"/>
      <c r="S111" s="113"/>
      <c r="T111" s="112"/>
      <c r="U111" s="112"/>
      <c r="V111" s="113"/>
      <c r="W111" s="114">
        <v>23</v>
      </c>
      <c r="X111" s="115">
        <v>2.5</v>
      </c>
      <c r="Y111" s="101">
        <v>1</v>
      </c>
      <c r="Z111" s="237">
        <v>2</v>
      </c>
      <c r="AA111" s="102"/>
      <c r="AB111" s="116">
        <v>0</v>
      </c>
      <c r="AC111" s="242">
        <v>0</v>
      </c>
      <c r="AD111" s="117">
        <v>0</v>
      </c>
      <c r="AE111" s="154" t="s">
        <v>103</v>
      </c>
      <c r="AF111" s="118">
        <v>0</v>
      </c>
      <c r="AG111" s="119"/>
      <c r="AH111" s="120">
        <v>71.774999999999991</v>
      </c>
      <c r="AI111" s="155"/>
      <c r="AJ111" s="108">
        <f>IF(OR($H$109="CMSD",$H$109="CMDD",$H$109="TITULAR"),"",IF(M111="","",IF(M111="D",0,IF(M111="M",Z111*2.5+AC111*1.5,Z111*2+AC111)*(VLOOKUP(J111,[1]Recapitulatie!A:Y,15,FALSE)*$AH$111)+IF(M111="M",AA111*2.5+AD111*1.5,AA111*2+AD111)*(VLOOKUP(J111,[1]Recapitulatie!A:Y,20,FALSE)*$AH$111))))</f>
        <v>5024.25</v>
      </c>
      <c r="AK111" s="172"/>
      <c r="AL111" s="109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V111" s="57"/>
      <c r="BW111" s="57"/>
      <c r="BX111" s="57"/>
      <c r="BY111" s="57"/>
      <c r="BZ111" s="57"/>
      <c r="CA111" s="57"/>
      <c r="CB111" s="57"/>
      <c r="CC111" s="57"/>
      <c r="CD111" s="6"/>
      <c r="CE111" s="6"/>
      <c r="CF111" s="86"/>
      <c r="CG111" s="6"/>
      <c r="CI111" s="54"/>
      <c r="CJ111" s="54"/>
      <c r="CK111" s="54"/>
      <c r="CL111" s="54"/>
      <c r="CM111" s="54"/>
      <c r="CN111" s="54"/>
      <c r="CO111" s="54"/>
      <c r="CP111" s="54"/>
    </row>
    <row r="112" spans="1:99" x14ac:dyDescent="0.3">
      <c r="A112" s="259"/>
      <c r="B112" s="262"/>
      <c r="C112" s="265"/>
      <c r="D112" s="188" t="s">
        <v>239</v>
      </c>
      <c r="E112" s="247"/>
      <c r="F112" s="247"/>
      <c r="G112" s="247"/>
      <c r="H112" s="247"/>
      <c r="I112" s="250"/>
      <c r="J112" s="148">
        <v>147</v>
      </c>
      <c r="K112" s="149" t="s">
        <v>206</v>
      </c>
      <c r="L112" s="110" t="s">
        <v>98</v>
      </c>
      <c r="M112" s="111" t="s">
        <v>113</v>
      </c>
      <c r="N112" s="111" t="s">
        <v>125</v>
      </c>
      <c r="O112" s="111" t="s">
        <v>112</v>
      </c>
      <c r="P112" s="111">
        <v>0</v>
      </c>
      <c r="Q112" s="112"/>
      <c r="R112" s="112"/>
      <c r="S112" s="113"/>
      <c r="T112" s="112"/>
      <c r="U112" s="112"/>
      <c r="V112" s="113"/>
      <c r="W112" s="114">
        <v>20</v>
      </c>
      <c r="X112" s="115">
        <v>2.5</v>
      </c>
      <c r="Y112" s="101">
        <v>1</v>
      </c>
      <c r="Z112" s="237">
        <v>2</v>
      </c>
      <c r="AA112" s="102"/>
      <c r="AB112" s="116">
        <v>0</v>
      </c>
      <c r="AC112" s="242">
        <v>0</v>
      </c>
      <c r="AD112" s="117">
        <v>0</v>
      </c>
      <c r="AE112" s="154" t="s">
        <v>105</v>
      </c>
      <c r="AF112" s="118">
        <v>0</v>
      </c>
      <c r="AG112" s="121">
        <v>15</v>
      </c>
      <c r="AH112" s="120">
        <v>0</v>
      </c>
      <c r="AI112" s="155"/>
      <c r="AJ112" s="108">
        <f>IF(OR($H$109="CMSD",$H$109="CMDD",$H$109="TITULAR"),"",IF(M112="","",IF(M112="D",0,IF(M112="M",Z112*2.5+AC112*1.5,Z112*2+AC112)*(VLOOKUP(J112,[1]Recapitulatie!A:Y,15,FALSE)*$AH$111)+IF(M112="M",AA112*2.5+AD112*1.5,AA112*2+AD112)*(VLOOKUP(J112,[1]Recapitulatie!A:Y,20,FALSE)*$AH$111))))</f>
        <v>5024.25</v>
      </c>
      <c r="AK112" s="172"/>
      <c r="AL112" s="109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V112" s="57"/>
      <c r="BW112" s="57"/>
      <c r="BX112" s="57"/>
      <c r="BY112" s="57"/>
      <c r="BZ112" s="57"/>
      <c r="CA112" s="57"/>
      <c r="CB112" s="57"/>
      <c r="CC112" s="57"/>
      <c r="CD112" s="6"/>
      <c r="CE112" s="6"/>
      <c r="CF112" s="86"/>
      <c r="CG112" s="6"/>
      <c r="CI112" s="54"/>
      <c r="CJ112" s="54"/>
      <c r="CK112" s="54"/>
      <c r="CL112" s="54"/>
      <c r="CM112" s="54"/>
      <c r="CN112" s="54"/>
      <c r="CO112" s="54"/>
      <c r="CP112" s="54"/>
    </row>
    <row r="113" spans="1:94" x14ac:dyDescent="0.3">
      <c r="A113" s="259"/>
      <c r="B113" s="262"/>
      <c r="C113" s="265"/>
      <c r="D113" s="188" t="s">
        <v>254</v>
      </c>
      <c r="E113" s="247"/>
      <c r="F113" s="247"/>
      <c r="G113" s="247"/>
      <c r="H113" s="247"/>
      <c r="I113" s="250"/>
      <c r="J113" s="148">
        <v>149</v>
      </c>
      <c r="K113" s="149" t="s">
        <v>207</v>
      </c>
      <c r="L113" s="110" t="s">
        <v>98</v>
      </c>
      <c r="M113" s="111" t="s">
        <v>113</v>
      </c>
      <c r="N113" s="111" t="s">
        <v>124</v>
      </c>
      <c r="O113" s="111" t="s">
        <v>115</v>
      </c>
      <c r="P113" s="111">
        <v>0</v>
      </c>
      <c r="Q113" s="112"/>
      <c r="R113" s="112"/>
      <c r="S113" s="113"/>
      <c r="T113" s="112"/>
      <c r="U113" s="112"/>
      <c r="V113" s="113"/>
      <c r="W113" s="114">
        <v>50</v>
      </c>
      <c r="X113" s="115">
        <v>2.5</v>
      </c>
      <c r="Y113" s="101">
        <v>1</v>
      </c>
      <c r="Z113" s="237">
        <v>2</v>
      </c>
      <c r="AA113" s="102"/>
      <c r="AB113" s="116">
        <v>0</v>
      </c>
      <c r="AC113" s="242">
        <v>0</v>
      </c>
      <c r="AD113" s="117">
        <v>0</v>
      </c>
      <c r="AE113" s="154" t="s">
        <v>108</v>
      </c>
      <c r="AF113" s="118">
        <v>0</v>
      </c>
      <c r="AG113" s="121"/>
      <c r="AH113" s="120"/>
      <c r="AI113" s="155"/>
      <c r="AJ113" s="108">
        <f>IF(OR($H$109="CMSD",$H$109="CMDD",$H$109="TITULAR"),"",IF(M113="","",IF(M113="D",0,IF(M113="M",Z113*2.5+AC113*1.5,Z113*2+AC113)*(VLOOKUP(J113,[1]Recapitulatie!A:Y,15,FALSE)*$AH$111)+IF(M113="M",AA113*2.5+AD113*1.5,AA113*2+AD113)*(VLOOKUP(J113,[1]Recapitulatie!A:Y,20,FALSE)*$AH$111))))</f>
        <v>5024.25</v>
      </c>
      <c r="AK113" s="172"/>
      <c r="AL113" s="109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V113" s="57"/>
      <c r="BW113" s="57"/>
      <c r="BX113" s="57"/>
      <c r="BY113" s="57"/>
      <c r="BZ113" s="57"/>
      <c r="CA113" s="57"/>
      <c r="CB113" s="57"/>
      <c r="CC113" s="57"/>
      <c r="CD113" s="6"/>
      <c r="CE113" s="6"/>
      <c r="CF113" s="86"/>
      <c r="CG113" s="6"/>
      <c r="CI113" s="54"/>
      <c r="CJ113" s="54"/>
      <c r="CK113" s="54"/>
      <c r="CL113" s="54"/>
      <c r="CM113" s="54"/>
      <c r="CN113" s="54"/>
      <c r="CO113" s="54"/>
      <c r="CP113" s="54"/>
    </row>
    <row r="114" spans="1:94" x14ac:dyDescent="0.3">
      <c r="A114" s="259"/>
      <c r="B114" s="262"/>
      <c r="C114" s="265"/>
      <c r="D114" s="188" t="s">
        <v>248</v>
      </c>
      <c r="E114" s="247"/>
      <c r="F114" s="247"/>
      <c r="G114" s="247"/>
      <c r="H114" s="247"/>
      <c r="I114" s="250"/>
      <c r="J114" s="148">
        <v>151</v>
      </c>
      <c r="K114" s="149" t="s">
        <v>134</v>
      </c>
      <c r="L114" s="110" t="s">
        <v>98</v>
      </c>
      <c r="M114" s="111" t="s">
        <v>113</v>
      </c>
      <c r="N114" s="111" t="s">
        <v>124</v>
      </c>
      <c r="O114" s="111" t="s">
        <v>115</v>
      </c>
      <c r="P114" s="111">
        <v>0</v>
      </c>
      <c r="Q114" s="112"/>
      <c r="R114" s="112"/>
      <c r="S114" s="113"/>
      <c r="T114" s="112"/>
      <c r="U114" s="112"/>
      <c r="V114" s="113"/>
      <c r="W114" s="114">
        <v>45</v>
      </c>
      <c r="X114" s="115">
        <v>2.5</v>
      </c>
      <c r="Y114" s="101">
        <v>1</v>
      </c>
      <c r="Z114" s="237">
        <v>2</v>
      </c>
      <c r="AA114" s="102"/>
      <c r="AB114" s="116">
        <v>0</v>
      </c>
      <c r="AC114" s="242">
        <v>0</v>
      </c>
      <c r="AD114" s="117">
        <v>0</v>
      </c>
      <c r="AE114" s="154" t="s">
        <v>109</v>
      </c>
      <c r="AF114" s="118">
        <v>3.09375</v>
      </c>
      <c r="AG114" s="121"/>
      <c r="AH114" s="120"/>
      <c r="AI114" s="155"/>
      <c r="AJ114" s="108">
        <f>IF(OR($H$109="CMSD",$H$109="CMDD",$H$109="TITULAR"),"",IF(M114="","",IF(M114="D",0,IF(M114="M",Z114*2.5+AC114*1.5,Z114*2+AC114)*(VLOOKUP(J114,[1]Recapitulatie!A:Y,15,FALSE)*$AH$111)+IF(M114="M",AA114*2.5+AD114*1.5,AA114*2+AD114)*(VLOOKUP(J114,[1]Recapitulatie!A:Y,20,FALSE)*$AH$111))))</f>
        <v>5024.25</v>
      </c>
      <c r="AK114" s="172"/>
      <c r="AL114" s="109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V114" s="57"/>
      <c r="BW114" s="57"/>
      <c r="BX114" s="57"/>
      <c r="BY114" s="57"/>
      <c r="BZ114" s="57"/>
      <c r="CA114" s="57"/>
      <c r="CB114" s="57"/>
      <c r="CC114" s="57"/>
      <c r="CD114" s="6"/>
      <c r="CE114" s="6"/>
      <c r="CF114" s="86"/>
      <c r="CG114" s="6"/>
      <c r="CI114" s="54"/>
      <c r="CJ114" s="54"/>
      <c r="CK114" s="54"/>
      <c r="CL114" s="54"/>
      <c r="CM114" s="54"/>
      <c r="CN114" s="54"/>
      <c r="CO114" s="54"/>
      <c r="CP114" s="54"/>
    </row>
    <row r="115" spans="1:94" x14ac:dyDescent="0.3">
      <c r="A115" s="259"/>
      <c r="B115" s="262"/>
      <c r="C115" s="265"/>
      <c r="D115" s="188"/>
      <c r="E115" s="247"/>
      <c r="F115" s="247"/>
      <c r="G115" s="247"/>
      <c r="H115" s="247"/>
      <c r="I115" s="250"/>
      <c r="J115" s="148"/>
      <c r="K115" s="149" t="s">
        <v>107</v>
      </c>
      <c r="L115" s="110" t="s">
        <v>107</v>
      </c>
      <c r="M115" s="111" t="s">
        <v>107</v>
      </c>
      <c r="N115" s="111" t="s">
        <v>107</v>
      </c>
      <c r="O115" s="111" t="s">
        <v>107</v>
      </c>
      <c r="P115" s="111" t="s">
        <v>107</v>
      </c>
      <c r="Q115" s="112"/>
      <c r="R115" s="112"/>
      <c r="S115" s="113"/>
      <c r="T115" s="112"/>
      <c r="U115" s="112"/>
      <c r="V115" s="113"/>
      <c r="W115" s="114" t="s">
        <v>107</v>
      </c>
      <c r="X115" s="115" t="s">
        <v>106</v>
      </c>
      <c r="Y115" s="101" t="s">
        <v>107</v>
      </c>
      <c r="Z115" s="237"/>
      <c r="AA115" s="102"/>
      <c r="AB115" s="116" t="s">
        <v>107</v>
      </c>
      <c r="AC115" s="242" t="s">
        <v>107</v>
      </c>
      <c r="AD115" s="117" t="s">
        <v>107</v>
      </c>
      <c r="AE115" s="154" t="s">
        <v>110</v>
      </c>
      <c r="AF115" s="118">
        <v>0</v>
      </c>
      <c r="AG115" s="121"/>
      <c r="AH115" s="120"/>
      <c r="AI115" s="155"/>
      <c r="AJ115" s="108" t="str">
        <f>IF(OR($H$109="CMSD",$H$109="CMDD",$H$109="TITULAR"),"",IF(M115="","",IF(M115="D",0,IF(M115="M",Z115*2.5+AC115*1.5,Z115*2+AC115)*(VLOOKUP(J115,[1]Recapitulatie!A:Y,15,FALSE)*$AH$111)+IF(M115="M",AA115*2.5+AD115*1.5,AA115*2+AD115)*(VLOOKUP(J115,[1]Recapitulatie!A:Y,20,FALSE)*$AH$111))))</f>
        <v/>
      </c>
      <c r="AK115" s="172"/>
      <c r="AL115" s="109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V115" s="57"/>
      <c r="BW115" s="57"/>
      <c r="BX115" s="57"/>
      <c r="BY115" s="57"/>
      <c r="BZ115" s="57"/>
      <c r="CA115" s="57"/>
      <c r="CB115" s="57"/>
      <c r="CC115" s="57"/>
      <c r="CD115" s="6"/>
      <c r="CE115" s="6"/>
      <c r="CF115" s="86"/>
      <c r="CG115" s="6"/>
      <c r="CI115" s="54"/>
      <c r="CJ115" s="54"/>
      <c r="CK115" s="54"/>
      <c r="CL115" s="54"/>
      <c r="CM115" s="54"/>
      <c r="CN115" s="54"/>
      <c r="CO115" s="54"/>
      <c r="CP115" s="54"/>
    </row>
    <row r="116" spans="1:94" x14ac:dyDescent="0.3">
      <c r="A116" s="259"/>
      <c r="B116" s="262"/>
      <c r="C116" s="265"/>
      <c r="D116" s="252"/>
      <c r="E116" s="247"/>
      <c r="F116" s="247"/>
      <c r="G116" s="247"/>
      <c r="H116" s="247"/>
      <c r="I116" s="250"/>
      <c r="J116" s="148"/>
      <c r="K116" s="149" t="s">
        <v>107</v>
      </c>
      <c r="L116" s="110" t="s">
        <v>107</v>
      </c>
      <c r="M116" s="111" t="s">
        <v>107</v>
      </c>
      <c r="N116" s="111" t="s">
        <v>107</v>
      </c>
      <c r="O116" s="111" t="s">
        <v>107</v>
      </c>
      <c r="P116" s="111" t="s">
        <v>107</v>
      </c>
      <c r="Q116" s="112"/>
      <c r="R116" s="112"/>
      <c r="S116" s="113"/>
      <c r="T116" s="112"/>
      <c r="U116" s="112"/>
      <c r="V116" s="113"/>
      <c r="W116" s="114" t="s">
        <v>107</v>
      </c>
      <c r="X116" s="115" t="s">
        <v>106</v>
      </c>
      <c r="Y116" s="101" t="s">
        <v>107</v>
      </c>
      <c r="Z116" s="237"/>
      <c r="AA116" s="102"/>
      <c r="AB116" s="116" t="s">
        <v>107</v>
      </c>
      <c r="AC116" s="242" t="s">
        <v>107</v>
      </c>
      <c r="AD116" s="117" t="s">
        <v>107</v>
      </c>
      <c r="AE116" s="156"/>
      <c r="AF116" s="118"/>
      <c r="AG116" s="121"/>
      <c r="AH116" s="120"/>
      <c r="AI116" s="155"/>
      <c r="AJ116" s="108" t="str">
        <f>IF(OR($H$109="CMSD",$H$109="CMDD",$H$109="TITULAR"),"",IF(M116="","",IF(M116="D",0,IF(M116="M",Z116*2.5+AC116*1.5,Z116*2+AC116)*(VLOOKUP(J116,[1]Recapitulatie!A:Y,15,FALSE)*$AH$111)+IF(M116="M",AA116*2.5+AD116*1.5,AA116*2+AD116)*(VLOOKUP(J116,[1]Recapitulatie!A:Y,20,FALSE)*$AH$111))))</f>
        <v/>
      </c>
      <c r="AK116" s="172"/>
      <c r="AL116" s="109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V116" s="57"/>
      <c r="BW116" s="57"/>
      <c r="BX116" s="57"/>
      <c r="BY116" s="57"/>
      <c r="BZ116" s="57"/>
      <c r="CA116" s="57"/>
      <c r="CB116" s="57"/>
      <c r="CC116" s="57"/>
      <c r="CD116" s="6"/>
      <c r="CE116" s="6"/>
      <c r="CF116" s="86"/>
      <c r="CG116" s="6"/>
      <c r="CI116" s="54"/>
      <c r="CJ116" s="54"/>
      <c r="CK116" s="54"/>
      <c r="CL116" s="54"/>
      <c r="CM116" s="54"/>
      <c r="CN116" s="54"/>
      <c r="CO116" s="54"/>
      <c r="CP116" s="54"/>
    </row>
    <row r="117" spans="1:94" ht="15" thickBot="1" x14ac:dyDescent="0.35">
      <c r="A117" s="259"/>
      <c r="B117" s="262"/>
      <c r="C117" s="265"/>
      <c r="D117" s="253"/>
      <c r="E117" s="247"/>
      <c r="F117" s="247"/>
      <c r="G117" s="247"/>
      <c r="H117" s="247"/>
      <c r="I117" s="250"/>
      <c r="J117" s="148"/>
      <c r="K117" s="149" t="s">
        <v>107</v>
      </c>
      <c r="L117" s="123" t="s">
        <v>107</v>
      </c>
      <c r="M117" s="124" t="s">
        <v>107</v>
      </c>
      <c r="N117" s="124" t="s">
        <v>107</v>
      </c>
      <c r="O117" s="124" t="s">
        <v>107</v>
      </c>
      <c r="P117" s="124" t="s">
        <v>107</v>
      </c>
      <c r="Q117" s="125"/>
      <c r="R117" s="125"/>
      <c r="S117" s="126"/>
      <c r="T117" s="125"/>
      <c r="U117" s="125"/>
      <c r="V117" s="126"/>
      <c r="W117" s="127" t="s">
        <v>107</v>
      </c>
      <c r="X117" s="128" t="s">
        <v>106</v>
      </c>
      <c r="Y117" s="101" t="s">
        <v>107</v>
      </c>
      <c r="Z117" s="237"/>
      <c r="AA117" s="102"/>
      <c r="AB117" s="129" t="s">
        <v>107</v>
      </c>
      <c r="AC117" s="243" t="s">
        <v>107</v>
      </c>
      <c r="AD117" s="130" t="s">
        <v>107</v>
      </c>
      <c r="AE117" s="165"/>
      <c r="AF117" s="166"/>
      <c r="AG117" s="121"/>
      <c r="AH117" s="120"/>
      <c r="AI117" s="158"/>
      <c r="AJ117" s="108" t="str">
        <f>IF(OR($H$109="CMSD",$H$109="CMDD",$H$109="TITULAR"),"",IF(M117="","",IF(M117="D",0,IF(M117="M",Z117*2.5+AC117*1.5,Z117*2+AC117)*(VLOOKUP(J117,[1]Recapitulatie!A:Y,15,FALSE)*$AH$111)+IF(M117="M",AA117*2.5+AD117*1.5,AA117*2+AD117)*(VLOOKUP(J117,[1]Recapitulatie!A:Y,20,FALSE)*$AH$111))))</f>
        <v/>
      </c>
      <c r="AK117" s="173"/>
      <c r="AL117" s="109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V117" s="57"/>
      <c r="BW117" s="57"/>
      <c r="BX117" s="57"/>
      <c r="BY117" s="57"/>
      <c r="BZ117" s="57"/>
      <c r="CA117" s="57"/>
      <c r="CB117" s="57"/>
      <c r="CC117" s="57"/>
      <c r="CD117" s="6"/>
      <c r="CE117" s="6"/>
      <c r="CF117" s="86"/>
      <c r="CG117" s="6"/>
      <c r="CI117" s="54"/>
      <c r="CJ117" s="54"/>
      <c r="CK117" s="54"/>
      <c r="CL117" s="54"/>
      <c r="CM117" s="54"/>
      <c r="CN117" s="54"/>
      <c r="CO117" s="54"/>
      <c r="CP117" s="54"/>
    </row>
    <row r="118" spans="1:94" ht="15" thickBot="1" x14ac:dyDescent="0.35">
      <c r="A118" s="260"/>
      <c r="B118" s="263"/>
      <c r="C118" s="266"/>
      <c r="D118" s="254"/>
      <c r="E118" s="248"/>
      <c r="F118" s="248"/>
      <c r="G118" s="248"/>
      <c r="H118" s="248"/>
      <c r="I118" s="251"/>
      <c r="J118" s="150"/>
      <c r="K118" s="133" t="s">
        <v>107</v>
      </c>
      <c r="L118" s="255" t="s">
        <v>76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7"/>
      <c r="X118" s="134">
        <v>14.5</v>
      </c>
      <c r="Y118" s="135">
        <v>6</v>
      </c>
      <c r="Z118" s="238"/>
      <c r="AA118" s="136"/>
      <c r="AB118" s="137">
        <f>IF(D109="","",SUM(AB109:AB117))</f>
        <v>0</v>
      </c>
      <c r="AC118" s="244"/>
      <c r="AD118" s="138"/>
      <c r="AE118" s="159"/>
      <c r="AF118" s="167">
        <v>3.09375</v>
      </c>
      <c r="AG118" s="140">
        <v>17.59375</v>
      </c>
      <c r="AH118" s="141">
        <v>2483.0262187500002</v>
      </c>
      <c r="AI118" s="85" t="e">
        <f>#REF!+AH118</f>
        <v>#REF!</v>
      </c>
      <c r="AJ118" s="84">
        <f>SUM(AJ109:AJ117)/12*VIRAM</f>
        <v>2483.0262187500002</v>
      </c>
      <c r="AK118" s="85">
        <f>IF(OR(H109="",H109="PO",H109="DF",H109="DFP",H109="DFT"),0,IF(H109="CMSD",AG118*POD_P*VIRAM*4,IF(AND(H109="TITULAR",B109="PROFESOR"),(AF109+AF110)*POD_P*4*VIRAM,IF(AND(H109="TITULAR",B109="CONFERENTIAR"),(AF109+AF110)*POD_C*4*VIRAM,IF(AND(H109="TITULAR",B109="SEF LUCRARI"),(AF109+AF110)*POD_SL*4*VIRAM,(AF109+AF110)*POD_AS*4*VIRAM)))))</f>
        <v>0</v>
      </c>
      <c r="AL118" s="142">
        <f>IF(AND($A109&lt;&gt;"",H109="DFP"),1,0)</f>
        <v>0</v>
      </c>
      <c r="AM118" s="8">
        <f>IF(AND($A109&lt;&gt;"",$B109="PROFESOR",$C109="POST VALID",$H109="TITULAR"),1,0)</f>
        <v>0</v>
      </c>
      <c r="AN118" s="8">
        <f>IF(AND($A109&lt;&gt;"",$B109="CONFERENTIAR",$C109="POST VALID",$H109="TITULAR"),1,0)</f>
        <v>0</v>
      </c>
      <c r="AO118" s="8">
        <f>IF(AND($A109&lt;&gt;"",$B109="SEF LUCRARI",$C109="POST VALID",$H109="TITULAR"),1,0)</f>
        <v>0</v>
      </c>
      <c r="AP118" s="8">
        <f>IF(AND($A109&lt;&gt;"",$B109="ASISTENT",$C109="POST VALID",$H109="TITULAR"),1,0)</f>
        <v>0</v>
      </c>
      <c r="AQ118" s="8">
        <f>IF(AND($A109&lt;&gt;"",$B109="ASISTENT CERCETARE",$C109="POST VALID"),1,0)</f>
        <v>0</v>
      </c>
      <c r="AR118" s="8">
        <f>IF(AND($A109&lt;&gt;"",H109="DF"),1,0)</f>
        <v>0</v>
      </c>
      <c r="AS118" s="8">
        <f>IF(AND($A109&lt;&gt;"",$B109="PROFESOR",$C109="POST FARA FINANTARE",$H109="TITULAR"),1,0)</f>
        <v>0</v>
      </c>
      <c r="AT118" s="8">
        <f>IF(AND($A109&lt;&gt;"",$B109="CONFERENTIAR",$C109="POST FARA FINANTARE",$H109="TITULAR"),1,0)</f>
        <v>0</v>
      </c>
      <c r="AU118" s="8">
        <f>IF(AND($A109&lt;&gt;"",$B109="SEF LUCRARI",$C109="POST FARA FINANTARE",$H109="TITULAR"),1,0)</f>
        <v>0</v>
      </c>
      <c r="AV118" s="8">
        <f>IF(AND($A109&lt;&gt;"",$B109="ASISTENT",$C109="POST FARA FINANTARE",$H109="TITULAR"),1,0)</f>
        <v>0</v>
      </c>
      <c r="AW118" s="8">
        <f>IF(AND($A109&lt;&gt;"",$B109="ASISTENT CERCETARE",$C109="POST FARA FINANTARE"),1,0)</f>
        <v>0</v>
      </c>
      <c r="AX118" s="8">
        <f>IF(AND($A109&lt;&gt;"",$B109="PROFESOR",$D109="VACANT",$C109="POST VALID"),1,0)</f>
        <v>0</v>
      </c>
      <c r="AY118" s="8">
        <f>IF(AND($A109&lt;&gt;"",$B109="CONFERENTIAR",$D109="VACANT",$C109="POST VALID"),1,0)</f>
        <v>0</v>
      </c>
      <c r="AZ118" s="8">
        <f>IF(AND($A109&lt;&gt;"",$B109="SEF LUCRARI",$D109="VACANT",$C109="POST VALID"),1,0)</f>
        <v>0</v>
      </c>
      <c r="BA118" s="8">
        <f>IF(AND($A109&lt;&gt;"",$B109="ASISTENT",$C109="POST VALID",$D109="VACANT"),1,0)</f>
        <v>0</v>
      </c>
      <c r="BB118" s="8"/>
      <c r="BC118" s="8">
        <f>IF(AND($A109&lt;&gt;"",$B109="PROFESOR",$D109="VACANT",$C109="POST FARA FINANTARE"),1,0)</f>
        <v>0</v>
      </c>
      <c r="BD118" s="8">
        <f>IF(AND($A109&lt;&gt;"",$B109="CONFERENTIAR",$D109="VACANT",$C109="POST FARA FINANTARE"),1,0)</f>
        <v>0</v>
      </c>
      <c r="BE118" s="8">
        <f>IF(AND($A109&lt;&gt;"",$B109="SEF LUCRARI",$D109="VACANT",$C109="POST FARA FINANTARE"),1,0)</f>
        <v>0</v>
      </c>
      <c r="BF118" s="8">
        <f>IF(AND($A109&lt;&gt;"",$B109="ASISTENT",$D109="VACANT",$C109="POST FARA FINANTARE"),1,0)</f>
        <v>0</v>
      </c>
      <c r="BG118" s="8"/>
      <c r="BH118" s="8">
        <f>IF(AND($B109="PROFESOR",$H109="CMSD",$C109="POST VALID"),1,0)</f>
        <v>0</v>
      </c>
      <c r="BI118" s="8">
        <f>IF(AND($B109="PROFESOR",$H109="CMSD",$C109="POST FARA FINANTARE"),1,0)</f>
        <v>0</v>
      </c>
      <c r="BJ118" s="142">
        <f>IF(AND($A109&lt;&gt;"",H109="DFT"),1,0)</f>
        <v>0</v>
      </c>
      <c r="BK118" s="8">
        <f>IF(OR($H109="CMSD",$H109="ASOCIAT",$H109="DF",$H109="CMSD"),0,(IF(OR($F109="DR.ING.",$F109="DR.",$F109="DR. ING.",$F109="DR"),1,0)))</f>
        <v>0</v>
      </c>
      <c r="BL118" s="8" t="str">
        <f>IF(OR($B109="",$D109="",$D109="VACANT",$H109="CMSD",$H109="DF",$H109="DFP",$H109="DFT",),"",(IF($I109="","",(IF($BN118&gt;$BL$4,1,0)))))</f>
        <v/>
      </c>
      <c r="BM118" s="8">
        <f>IF(OR($B109="",$D109="",$D109="VACANT",$H109="DF",$H109="DFP",$H109="DFT"),"",(IF($H109="CMSD",0,(IF(BN118&lt;=$BM$4,1,0)))))</f>
        <v>1</v>
      </c>
      <c r="BN118" s="143">
        <f>IF(I109="",0,DATEVALUE(I109))</f>
        <v>0</v>
      </c>
      <c r="BO118" s="8">
        <f>IF(AND($BN118&gt;$BO$4,$BN118&lt;$BL$4),1,0)</f>
        <v>0</v>
      </c>
      <c r="BP118" s="8">
        <f>IF(AND($BN118&gt;$BP$4,$BN118&lt;$BO$4),1,0)</f>
        <v>0</v>
      </c>
      <c r="BQ118" s="8">
        <f>IF(AND($BN118&gt;$BQ$4,$BN118&lt;$BP$4),1,0)</f>
        <v>0</v>
      </c>
      <c r="BR118" s="8">
        <f>IF(AND($BN118&gt;$BR$4,$BN118&lt;$BQ$4),1,0)</f>
        <v>0</v>
      </c>
      <c r="BS118" s="8">
        <f>IF(AND($BN118&gt;$BS$4,$BN118&lt;$BR$4),1,0)</f>
        <v>0</v>
      </c>
      <c r="BT118" s="8">
        <f>IF(AND($BN118&gt;$BT$4,$BN118&lt;$BS$4),1,0)</f>
        <v>0</v>
      </c>
      <c r="BV118" s="144">
        <f>IF(AND($B109="PROFESOR",$D109&lt;&gt;"",$H109="TITULAR"),$X118,0)</f>
        <v>0</v>
      </c>
      <c r="BW118" s="144">
        <f>IF(AND($B109="PROFESOR",$D109="VACANT"),$X118,0)</f>
        <v>0</v>
      </c>
      <c r="BX118" s="144">
        <f>IF(AND($B109="CONFERENTIAR",$D109&lt;&gt;"",$H109="TITULAR"),$X118,0)</f>
        <v>0</v>
      </c>
      <c r="BY118" s="144">
        <f>IF(AND($B109="CONFERENTIAR",$D109="VACANT"),$X118,0)</f>
        <v>0</v>
      </c>
      <c r="BZ118" s="144">
        <f>IF(AND($B109="SEF LUCRARI",$D109&lt;&gt;"",$H109="TITULAR"),$X118,0)</f>
        <v>0</v>
      </c>
      <c r="CA118" s="144">
        <f>IF(AND($B109="SEF LUCRARI",$D109="VACANT"),$X118,0)</f>
        <v>0</v>
      </c>
      <c r="CB118" s="144">
        <f>IF(AND($B109="ASISTENT",$D109&lt;&gt;"",(OR($H109="TITULAR",$H109="SUPLINITOR",$H109="DF"))),$X118,0)</f>
        <v>0</v>
      </c>
      <c r="CC118" s="144">
        <f>IF(AND($B109="ASISTENT",OR($D109="VACANT")),$X118,0)</f>
        <v>0</v>
      </c>
      <c r="CD118" s="144">
        <f>IF(AND($B109="ASISTENT CERCETARE",$D109&lt;&gt;"",$H109="TITULAR"),$X118,IF(AND($B109="ASISTENT CERCETARE",$H109="DF"),$X118,0))</f>
        <v>0</v>
      </c>
      <c r="CE118" s="144">
        <f>IF(AND($B109="ASISTENT CERCETARE",OR($D109="VACANT")),$X118,0)</f>
        <v>0</v>
      </c>
      <c r="CF118" s="86">
        <f>IF(AND(A109&lt;&gt;"",B109="ASISTENT",H109="DF"),1,0)</f>
        <v>0</v>
      </c>
      <c r="CG118" s="145">
        <f>IF(AND($B109="PROFESOR",$D109&lt;&gt;"",$H109="CMSD"),$X118,0)</f>
        <v>0</v>
      </c>
      <c r="CI118" s="54">
        <f>IF(AND(B109="PROFESOR",H109="CMDD"),1,0)</f>
        <v>0</v>
      </c>
      <c r="CJ118" s="54">
        <f>IF(AND(B109="CONFERENTIAR",H109="CMDD"),1,0)</f>
        <v>0</v>
      </c>
      <c r="CK118" s="54">
        <f>IF(AND(B109="SEF LUCRARI",H109="CMDD"),1,0)</f>
        <v>0</v>
      </c>
      <c r="CL118" s="54">
        <f>IF(AND(B109="ASISTENT",H109="CMDD"),1,0)</f>
        <v>0</v>
      </c>
      <c r="CM118" s="132">
        <f>IF(CI118=0,0,X118)</f>
        <v>0</v>
      </c>
      <c r="CN118" s="132">
        <f>IF(CJ118=0,0,X118)</f>
        <v>0</v>
      </c>
      <c r="CO118" s="132">
        <f>IF(CK118=0,0,X118)</f>
        <v>0</v>
      </c>
      <c r="CP118" s="132">
        <f>IF(CL118=0,0,X118)</f>
        <v>0</v>
      </c>
    </row>
    <row r="119" spans="1:94" ht="12.75" customHeight="1" x14ac:dyDescent="0.3">
      <c r="A119" s="258">
        <v>49</v>
      </c>
      <c r="B119" s="261" t="str">
        <f>SL</f>
        <v>SEF LUCRARI</v>
      </c>
      <c r="C119" s="264" t="s">
        <v>97</v>
      </c>
      <c r="D119" s="187" t="s">
        <v>255</v>
      </c>
      <c r="E119" s="246" t="str">
        <f>SL</f>
        <v>SEF LUCRARI</v>
      </c>
      <c r="F119" s="246"/>
      <c r="G119" s="246"/>
      <c r="H119" s="246" t="str">
        <f>po</f>
        <v>PO</v>
      </c>
      <c r="I119" s="249" t="str">
        <f>_xlfn.IFNA(IF(OR(D119="",D119="VACANT",H119="DF",H119="DFP",H119="DFT"),"",VLOOKUP(D119,[1]Anexa!D:I,2,FALSE)),"")</f>
        <v>11.03.1981</v>
      </c>
      <c r="J119" s="146">
        <v>159</v>
      </c>
      <c r="K119" s="147" t="s">
        <v>175</v>
      </c>
      <c r="L119" s="95" t="s">
        <v>98</v>
      </c>
      <c r="M119" s="96" t="s">
        <v>113</v>
      </c>
      <c r="N119" s="96" t="s">
        <v>124</v>
      </c>
      <c r="O119" s="96" t="s">
        <v>112</v>
      </c>
      <c r="P119" s="96">
        <v>0</v>
      </c>
      <c r="Q119" s="112"/>
      <c r="R119" s="112"/>
      <c r="S119" s="113"/>
      <c r="T119" s="112"/>
      <c r="U119" s="112"/>
      <c r="V119" s="113"/>
      <c r="W119" s="99">
        <v>19</v>
      </c>
      <c r="X119" s="100">
        <v>2.5</v>
      </c>
      <c r="Y119" s="101">
        <v>1</v>
      </c>
      <c r="Z119" s="237">
        <v>2</v>
      </c>
      <c r="AA119" s="102"/>
      <c r="AB119" s="103">
        <v>0</v>
      </c>
      <c r="AC119" s="241">
        <v>0</v>
      </c>
      <c r="AD119" s="104">
        <v>0</v>
      </c>
      <c r="AE119" s="152" t="s">
        <v>100</v>
      </c>
      <c r="AF119" s="164">
        <v>0</v>
      </c>
      <c r="AG119" s="106">
        <v>0</v>
      </c>
      <c r="AH119" s="107">
        <v>0</v>
      </c>
      <c r="AI119" s="155"/>
      <c r="AJ119" s="108">
        <f>IF(OR($H$119="CMSD",$H$119="CMDD",$H$119="TITULAR"),"",IF(M119="","",IF(M119="D",0,IF(M119="M",Z119*2.5+AC119*1.5,Z119*2+AC119)*(VLOOKUP(J119,[1]Recapitulatie!A:Y,15,FALSE)*$AH$121)+IF(M119="M",AA119*2.5+AD119*1.5,AA119*2+AD119)*(VLOOKUP(J119,[1]Recapitulatie!A:Y,20,FALSE)*$AH$121))))</f>
        <v>5024.25</v>
      </c>
      <c r="AK119" s="171"/>
      <c r="AL119" s="109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V119" s="57"/>
      <c r="BW119" s="57"/>
      <c r="BX119" s="57"/>
      <c r="BY119" s="57"/>
      <c r="BZ119" s="57"/>
      <c r="CA119" s="57"/>
      <c r="CB119" s="57"/>
      <c r="CC119" s="57"/>
      <c r="CD119" s="6"/>
      <c r="CE119" s="6"/>
      <c r="CF119" s="86"/>
      <c r="CG119" s="6"/>
      <c r="CI119" s="54"/>
      <c r="CJ119" s="54"/>
      <c r="CK119" s="54"/>
      <c r="CL119" s="54"/>
      <c r="CM119" s="54"/>
      <c r="CN119" s="54"/>
      <c r="CO119" s="54"/>
      <c r="CP119" s="54"/>
    </row>
    <row r="120" spans="1:94" x14ac:dyDescent="0.3">
      <c r="A120" s="259"/>
      <c r="B120" s="262"/>
      <c r="C120" s="265"/>
      <c r="D120" s="188" t="s">
        <v>254</v>
      </c>
      <c r="E120" s="247"/>
      <c r="F120" s="247"/>
      <c r="G120" s="247"/>
      <c r="H120" s="247"/>
      <c r="I120" s="250"/>
      <c r="J120" s="148">
        <v>161</v>
      </c>
      <c r="K120" s="149" t="s">
        <v>208</v>
      </c>
      <c r="L120" s="110" t="s">
        <v>98</v>
      </c>
      <c r="M120" s="111" t="s">
        <v>113</v>
      </c>
      <c r="N120" s="111" t="s">
        <v>124</v>
      </c>
      <c r="O120" s="111" t="s">
        <v>112</v>
      </c>
      <c r="P120" s="111">
        <v>0</v>
      </c>
      <c r="Q120" s="112"/>
      <c r="R120" s="112"/>
      <c r="S120" s="113"/>
      <c r="T120" s="112"/>
      <c r="U120" s="112"/>
      <c r="V120" s="113"/>
      <c r="W120" s="114">
        <v>34</v>
      </c>
      <c r="X120" s="115">
        <v>2.5</v>
      </c>
      <c r="Y120" s="101">
        <v>1</v>
      </c>
      <c r="Z120" s="237">
        <v>2</v>
      </c>
      <c r="AA120" s="102"/>
      <c r="AB120" s="116">
        <v>0</v>
      </c>
      <c r="AC120" s="242">
        <v>0</v>
      </c>
      <c r="AD120" s="117">
        <v>0</v>
      </c>
      <c r="AE120" s="154" t="s">
        <v>101</v>
      </c>
      <c r="AF120" s="118">
        <v>0</v>
      </c>
      <c r="AG120" s="119">
        <v>16</v>
      </c>
      <c r="AH120" s="120">
        <v>0</v>
      </c>
      <c r="AI120" s="155"/>
      <c r="AJ120" s="108">
        <f>IF(OR($H$119="CMSD",$H$119="CMDD",$H$119="TITULAR"),"",IF(M120="","",IF(M120="D",0,IF(M120="M",Z120*2.5+AC120*1.5,Z120*2+AC120)*(VLOOKUP(J120,[1]Recapitulatie!A:Y,15,FALSE)*$AH$121)+IF(M120="M",AA120*2.5+AD120*1.5,AA120*2+AD120)*(VLOOKUP(J120,[1]Recapitulatie!A:Y,20,FALSE)*$AH$121))))</f>
        <v>5024.25</v>
      </c>
      <c r="AK120" s="172"/>
      <c r="AL120" s="109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V120" s="57"/>
      <c r="BW120" s="57"/>
      <c r="BX120" s="57"/>
      <c r="BY120" s="57"/>
      <c r="BZ120" s="57"/>
      <c r="CA120" s="57"/>
      <c r="CB120" s="57"/>
      <c r="CC120" s="57"/>
      <c r="CD120" s="6"/>
      <c r="CE120" s="6"/>
      <c r="CF120" s="86"/>
      <c r="CG120" s="6"/>
      <c r="CI120" s="54"/>
      <c r="CJ120" s="54"/>
      <c r="CK120" s="54"/>
      <c r="CL120" s="54"/>
      <c r="CM120" s="54"/>
      <c r="CN120" s="54"/>
      <c r="CO120" s="54"/>
      <c r="CP120" s="54"/>
    </row>
    <row r="121" spans="1:94" x14ac:dyDescent="0.3">
      <c r="A121" s="259"/>
      <c r="B121" s="262"/>
      <c r="C121" s="265"/>
      <c r="D121" s="188" t="s">
        <v>259</v>
      </c>
      <c r="E121" s="247"/>
      <c r="F121" s="247"/>
      <c r="G121" s="247"/>
      <c r="H121" s="247"/>
      <c r="I121" s="250"/>
      <c r="J121" s="148">
        <v>177</v>
      </c>
      <c r="K121" s="149" t="s">
        <v>331</v>
      </c>
      <c r="L121" s="110" t="s">
        <v>98</v>
      </c>
      <c r="M121" s="111" t="s">
        <v>113</v>
      </c>
      <c r="N121" s="111" t="s">
        <v>120</v>
      </c>
      <c r="O121" s="111" t="s">
        <v>112</v>
      </c>
      <c r="P121" s="111">
        <v>0</v>
      </c>
      <c r="Q121" s="112"/>
      <c r="R121" s="112"/>
      <c r="S121" s="113"/>
      <c r="T121" s="112"/>
      <c r="U121" s="112"/>
      <c r="V121" s="113"/>
      <c r="W121" s="114">
        <v>33</v>
      </c>
      <c r="X121" s="115">
        <v>2.5</v>
      </c>
      <c r="Y121" s="101">
        <v>1</v>
      </c>
      <c r="Z121" s="237">
        <v>2</v>
      </c>
      <c r="AA121" s="102"/>
      <c r="AB121" s="116">
        <v>0</v>
      </c>
      <c r="AC121" s="242">
        <v>0</v>
      </c>
      <c r="AD121" s="117">
        <v>0</v>
      </c>
      <c r="AE121" s="154" t="s">
        <v>103</v>
      </c>
      <c r="AF121" s="118">
        <v>0</v>
      </c>
      <c r="AG121" s="119"/>
      <c r="AH121" s="120">
        <v>71.774999999999991</v>
      </c>
      <c r="AI121" s="155"/>
      <c r="AJ121" s="108">
        <f>IF(OR($H$119="CMSD",$H$119="CMDD",$H$119="TITULAR"),"",IF(M121="","",IF(M121="D",0,IF(M121="M",Z121*2.5+AC121*1.5,Z121*2+AC121)*(VLOOKUP(J121,[1]Recapitulatie!A:Y,15,FALSE)*$AH$121)+IF(M121="M",AA121*2.5+AD121*1.5,AA121*2+AD121)*(VLOOKUP(J121,[1]Recapitulatie!A:Y,20,FALSE)*$AH$121))))</f>
        <v>5024.25</v>
      </c>
      <c r="AK121" s="172"/>
      <c r="AL121" s="109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V121" s="57"/>
      <c r="BW121" s="57"/>
      <c r="BX121" s="57"/>
      <c r="BY121" s="57"/>
      <c r="BZ121" s="57"/>
      <c r="CA121" s="57"/>
      <c r="CB121" s="57"/>
      <c r="CC121" s="57"/>
      <c r="CD121" s="6"/>
      <c r="CE121" s="6"/>
      <c r="CF121" s="86"/>
      <c r="CG121" s="6"/>
      <c r="CI121" s="54"/>
      <c r="CJ121" s="54"/>
      <c r="CK121" s="54"/>
      <c r="CL121" s="54"/>
      <c r="CM121" s="54"/>
      <c r="CN121" s="54"/>
      <c r="CO121" s="54"/>
      <c r="CP121" s="54"/>
    </row>
    <row r="122" spans="1:94" x14ac:dyDescent="0.3">
      <c r="A122" s="259"/>
      <c r="B122" s="262"/>
      <c r="C122" s="265"/>
      <c r="D122" s="188" t="s">
        <v>256</v>
      </c>
      <c r="E122" s="247"/>
      <c r="F122" s="247"/>
      <c r="G122" s="247"/>
      <c r="H122" s="247"/>
      <c r="I122" s="250"/>
      <c r="J122" s="174">
        <v>185</v>
      </c>
      <c r="K122" s="149" t="s">
        <v>209</v>
      </c>
      <c r="L122" s="110" t="s">
        <v>98</v>
      </c>
      <c r="M122" s="111" t="s">
        <v>113</v>
      </c>
      <c r="N122" s="111" t="s">
        <v>142</v>
      </c>
      <c r="O122" s="111" t="s">
        <v>112</v>
      </c>
      <c r="P122" s="111">
        <v>0</v>
      </c>
      <c r="Q122" s="112"/>
      <c r="R122" s="112"/>
      <c r="S122" s="113"/>
      <c r="T122" s="112"/>
      <c r="U122" s="112"/>
      <c r="V122" s="113"/>
      <c r="W122" s="114">
        <v>30</v>
      </c>
      <c r="X122" s="115">
        <v>1.875</v>
      </c>
      <c r="Y122" s="101">
        <v>0.75</v>
      </c>
      <c r="Z122" s="237">
        <v>1.5</v>
      </c>
      <c r="AA122" s="102"/>
      <c r="AB122" s="116">
        <v>0</v>
      </c>
      <c r="AC122" s="242">
        <v>0</v>
      </c>
      <c r="AD122" s="117">
        <v>0</v>
      </c>
      <c r="AE122" s="154" t="s">
        <v>105</v>
      </c>
      <c r="AF122" s="118">
        <v>0</v>
      </c>
      <c r="AG122" s="121">
        <v>15</v>
      </c>
      <c r="AH122" s="120">
        <v>0</v>
      </c>
      <c r="AI122" s="155"/>
      <c r="AJ122" s="108">
        <f>IF(OR($H$119="CMSD",$H$119="CMDD",$H$119="TITULAR"),"",IF(M122="","",IF(M122="D",0,IF(M122="M",Z122*2.5+AC122*1.5,Z122*2+AC122)*(VLOOKUP(J122,[1]Recapitulatie!A:Y,15,FALSE)*$AH$121)+IF(M122="M",AA122*2.5+AD122*1.5,AA122*2+AD122)*(VLOOKUP(J122,[1]Recapitulatie!A:Y,20,FALSE)*$AH$121))))</f>
        <v>3768.1874999999995</v>
      </c>
      <c r="AK122" s="172"/>
      <c r="AL122" s="109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V122" s="57"/>
      <c r="BW122" s="57"/>
      <c r="BX122" s="57"/>
      <c r="BY122" s="57"/>
      <c r="BZ122" s="57"/>
      <c r="CA122" s="57"/>
      <c r="CB122" s="57"/>
      <c r="CC122" s="57"/>
      <c r="CD122" s="6"/>
      <c r="CE122" s="6"/>
      <c r="CF122" s="86"/>
      <c r="CG122" s="6"/>
      <c r="CI122" s="54"/>
      <c r="CJ122" s="54"/>
      <c r="CK122" s="54"/>
      <c r="CL122" s="54"/>
      <c r="CM122" s="54"/>
      <c r="CN122" s="54"/>
      <c r="CO122" s="54"/>
      <c r="CP122" s="54"/>
    </row>
    <row r="123" spans="1:94" x14ac:dyDescent="0.3">
      <c r="A123" s="259"/>
      <c r="B123" s="262"/>
      <c r="C123" s="265"/>
      <c r="D123" s="188" t="s">
        <v>257</v>
      </c>
      <c r="E123" s="247"/>
      <c r="F123" s="247"/>
      <c r="G123" s="247"/>
      <c r="H123" s="247"/>
      <c r="I123" s="250"/>
      <c r="J123" s="148">
        <v>191</v>
      </c>
      <c r="K123" s="149" t="s">
        <v>210</v>
      </c>
      <c r="L123" s="110" t="s">
        <v>98</v>
      </c>
      <c r="M123" s="111" t="s">
        <v>113</v>
      </c>
      <c r="N123" s="111" t="s">
        <v>162</v>
      </c>
      <c r="O123" s="111" t="s">
        <v>115</v>
      </c>
      <c r="P123" s="111">
        <v>0</v>
      </c>
      <c r="Q123" s="112"/>
      <c r="R123" s="112"/>
      <c r="S123" s="113"/>
      <c r="T123" s="112"/>
      <c r="U123" s="112"/>
      <c r="V123" s="113"/>
      <c r="W123" s="114">
        <v>32</v>
      </c>
      <c r="X123" s="115">
        <v>2.5</v>
      </c>
      <c r="Y123" s="101">
        <v>1</v>
      </c>
      <c r="Z123" s="237">
        <v>2</v>
      </c>
      <c r="AA123" s="102"/>
      <c r="AB123" s="116">
        <v>0</v>
      </c>
      <c r="AC123" s="242">
        <v>0</v>
      </c>
      <c r="AD123" s="117">
        <v>0</v>
      </c>
      <c r="AE123" s="154" t="s">
        <v>108</v>
      </c>
      <c r="AF123" s="118">
        <v>0</v>
      </c>
      <c r="AG123" s="121"/>
      <c r="AH123" s="120"/>
      <c r="AI123" s="155"/>
      <c r="AJ123" s="108">
        <f>IF(OR($H$119="CMSD",$H$119="CMDD",$H$119="TITULAR"),"",IF(M123="","",IF(M123="D",0,IF(M123="M",Z123*2.5+AC123*1.5,Z123*2+AC123)*(VLOOKUP(J123,[1]Recapitulatie!A:Y,15,FALSE)*$AH$121)+IF(M123="M",AA123*2.5+AD123*1.5,AA123*2+AD123)*(VLOOKUP(J123,[1]Recapitulatie!A:Y,20,FALSE)*$AH$121))))</f>
        <v>5024.25</v>
      </c>
      <c r="AK123" s="172"/>
      <c r="AL123" s="109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V123" s="57"/>
      <c r="BW123" s="57"/>
      <c r="BX123" s="57"/>
      <c r="BY123" s="57"/>
      <c r="BZ123" s="57"/>
      <c r="CA123" s="57"/>
      <c r="CB123" s="57"/>
      <c r="CC123" s="57"/>
      <c r="CD123" s="6"/>
      <c r="CE123" s="6"/>
      <c r="CF123" s="86"/>
      <c r="CG123" s="6"/>
      <c r="CI123" s="54"/>
      <c r="CJ123" s="54"/>
      <c r="CK123" s="54"/>
      <c r="CL123" s="54"/>
      <c r="CM123" s="54"/>
      <c r="CN123" s="54"/>
      <c r="CO123" s="54"/>
      <c r="CP123" s="54"/>
    </row>
    <row r="124" spans="1:94" x14ac:dyDescent="0.3">
      <c r="A124" s="259"/>
      <c r="B124" s="262"/>
      <c r="C124" s="265"/>
      <c r="D124" s="188" t="s">
        <v>252</v>
      </c>
      <c r="E124" s="247"/>
      <c r="F124" s="247"/>
      <c r="G124" s="247"/>
      <c r="H124" s="247"/>
      <c r="I124" s="250"/>
      <c r="J124" s="148">
        <v>194</v>
      </c>
      <c r="K124" s="149" t="s">
        <v>211</v>
      </c>
      <c r="L124" s="110" t="s">
        <v>98</v>
      </c>
      <c r="M124" s="111" t="s">
        <v>113</v>
      </c>
      <c r="N124" s="111" t="s">
        <v>162</v>
      </c>
      <c r="O124" s="111" t="s">
        <v>112</v>
      </c>
      <c r="P124" s="111">
        <v>0</v>
      </c>
      <c r="Q124" s="112"/>
      <c r="R124" s="112"/>
      <c r="S124" s="113"/>
      <c r="T124" s="112"/>
      <c r="U124" s="112"/>
      <c r="V124" s="113"/>
      <c r="W124" s="114">
        <v>34</v>
      </c>
      <c r="X124" s="115">
        <v>2.5</v>
      </c>
      <c r="Y124" s="101">
        <v>1</v>
      </c>
      <c r="Z124" s="237">
        <v>2</v>
      </c>
      <c r="AA124" s="102"/>
      <c r="AB124" s="116">
        <v>0</v>
      </c>
      <c r="AC124" s="242">
        <v>0</v>
      </c>
      <c r="AD124" s="117">
        <v>0</v>
      </c>
      <c r="AE124" s="154" t="s">
        <v>109</v>
      </c>
      <c r="AF124" s="118">
        <v>2.4241071428571428</v>
      </c>
      <c r="AG124" s="121"/>
      <c r="AH124" s="120"/>
      <c r="AI124" s="155"/>
      <c r="AJ124" s="108">
        <f>IF(OR($H$119="CMSD",$H$119="CMDD",$H$119="TITULAR"),"",IF(M124="","",IF(M124="D",0,IF(M124="M",Z124*2.5+AC124*1.5,Z124*2+AC124)*(VLOOKUP(J124,[1]Recapitulatie!A:Y,15,FALSE)*$AH$121)+IF(M124="M",AA124*2.5+AD124*1.5,AA124*2+AD124)*(VLOOKUP(J124,[1]Recapitulatie!A:Y,20,FALSE)*$AH$121))))</f>
        <v>5024.25</v>
      </c>
      <c r="AK124" s="172"/>
      <c r="AL124" s="109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M124" s="122"/>
      <c r="BV124" s="57"/>
      <c r="BW124" s="57"/>
      <c r="BX124" s="57"/>
      <c r="BY124" s="57"/>
      <c r="BZ124" s="57"/>
      <c r="CA124" s="57"/>
      <c r="CB124" s="57"/>
      <c r="CC124" s="57"/>
      <c r="CD124" s="6"/>
      <c r="CE124" s="6"/>
      <c r="CF124" s="86"/>
      <c r="CG124" s="6"/>
      <c r="CI124" s="54"/>
      <c r="CJ124" s="54"/>
      <c r="CK124" s="54"/>
      <c r="CL124" s="54"/>
      <c r="CM124" s="54"/>
      <c r="CN124" s="54"/>
      <c r="CO124" s="54"/>
      <c r="CP124" s="54"/>
    </row>
    <row r="125" spans="1:94" x14ac:dyDescent="0.3">
      <c r="A125" s="259"/>
      <c r="B125" s="262"/>
      <c r="C125" s="265"/>
      <c r="D125" s="188"/>
      <c r="E125" s="247"/>
      <c r="F125" s="247"/>
      <c r="G125" s="247"/>
      <c r="H125" s="247"/>
      <c r="I125" s="250"/>
      <c r="J125" s="148"/>
      <c r="K125" s="149" t="s">
        <v>107</v>
      </c>
      <c r="L125" s="110" t="s">
        <v>107</v>
      </c>
      <c r="M125" s="111" t="s">
        <v>107</v>
      </c>
      <c r="N125" s="111" t="s">
        <v>107</v>
      </c>
      <c r="O125" s="111" t="s">
        <v>107</v>
      </c>
      <c r="P125" s="111" t="s">
        <v>107</v>
      </c>
      <c r="Q125" s="112"/>
      <c r="R125" s="112"/>
      <c r="S125" s="113"/>
      <c r="T125" s="112"/>
      <c r="U125" s="112"/>
      <c r="V125" s="113"/>
      <c r="W125" s="114" t="s">
        <v>107</v>
      </c>
      <c r="X125" s="115" t="s">
        <v>106</v>
      </c>
      <c r="Y125" s="101" t="s">
        <v>107</v>
      </c>
      <c r="Z125" s="237"/>
      <c r="AA125" s="102"/>
      <c r="AB125" s="116" t="s">
        <v>107</v>
      </c>
      <c r="AC125" s="242" t="s">
        <v>107</v>
      </c>
      <c r="AD125" s="117" t="s">
        <v>107</v>
      </c>
      <c r="AE125" s="154" t="s">
        <v>110</v>
      </c>
      <c r="AF125" s="118">
        <v>0</v>
      </c>
      <c r="AG125" s="121"/>
      <c r="AH125" s="120"/>
      <c r="AI125" s="155"/>
      <c r="AJ125" s="108" t="str">
        <f>IF(OR($H$119="CMSD",$H$119="CMDD",$H$119="TITULAR"),"",IF(M125="","",IF(M125="D",0,IF(M125="M",Z125*2.5+AC125*1.5,Z125*2+AC125)*(VLOOKUP(J125,[1]Recapitulatie!A:Y,15,FALSE)*$AH$121)+IF(M125="M",AA125*2.5+AD125*1.5,AA125*2+AD125)*(VLOOKUP(J125,[1]Recapitulatie!A:Y,20,FALSE)*$AH$121))))</f>
        <v/>
      </c>
      <c r="AK125" s="172"/>
      <c r="AL125" s="109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M125" s="122"/>
      <c r="BV125" s="57"/>
      <c r="BW125" s="57"/>
      <c r="BX125" s="57"/>
      <c r="BY125" s="57"/>
      <c r="BZ125" s="57"/>
      <c r="CA125" s="57"/>
      <c r="CB125" s="57"/>
      <c r="CC125" s="57"/>
      <c r="CD125" s="6"/>
      <c r="CE125" s="6"/>
      <c r="CF125" s="86"/>
      <c r="CG125" s="6"/>
      <c r="CI125" s="54"/>
      <c r="CJ125" s="54"/>
      <c r="CK125" s="54"/>
      <c r="CL125" s="54"/>
      <c r="CM125" s="54"/>
      <c r="CN125" s="54"/>
      <c r="CO125" s="54"/>
      <c r="CP125" s="54"/>
    </row>
    <row r="126" spans="1:94" ht="12.75" customHeight="1" x14ac:dyDescent="0.3">
      <c r="A126" s="259"/>
      <c r="B126" s="262"/>
      <c r="C126" s="265"/>
      <c r="D126" s="270"/>
      <c r="E126" s="247"/>
      <c r="F126" s="247"/>
      <c r="G126" s="247"/>
      <c r="H126" s="247"/>
      <c r="I126" s="250"/>
      <c r="J126" s="148"/>
      <c r="K126" s="149" t="s">
        <v>107</v>
      </c>
      <c r="L126" s="110" t="s">
        <v>107</v>
      </c>
      <c r="M126" s="111" t="s">
        <v>107</v>
      </c>
      <c r="N126" s="111" t="s">
        <v>107</v>
      </c>
      <c r="O126" s="111" t="s">
        <v>107</v>
      </c>
      <c r="P126" s="111" t="s">
        <v>107</v>
      </c>
      <c r="Q126" s="112"/>
      <c r="R126" s="112"/>
      <c r="S126" s="113"/>
      <c r="T126" s="112"/>
      <c r="U126" s="112"/>
      <c r="V126" s="113"/>
      <c r="W126" s="114" t="s">
        <v>107</v>
      </c>
      <c r="X126" s="115" t="s">
        <v>106</v>
      </c>
      <c r="Y126" s="101" t="s">
        <v>107</v>
      </c>
      <c r="Z126" s="237"/>
      <c r="AA126" s="102"/>
      <c r="AB126" s="116" t="s">
        <v>107</v>
      </c>
      <c r="AC126" s="242" t="s">
        <v>107</v>
      </c>
      <c r="AD126" s="117" t="s">
        <v>107</v>
      </c>
      <c r="AE126" s="156"/>
      <c r="AF126" s="118"/>
      <c r="AG126" s="121"/>
      <c r="AH126" s="120"/>
      <c r="AI126" s="155"/>
      <c r="AJ126" s="108" t="str">
        <f>IF(OR($H$119="CMSD",$H$119="CMDD",$H$119="TITULAR"),"",IF(M126="","",IF(M126="D",0,IF(M126="M",Z126*2.5+AC126*1.5,Z126*2+AC126)*(VLOOKUP(J126,[1]Recapitulatie!A:Y,15,FALSE)*$AH$121)+IF(M126="M",AA126*2.5+AD126*1.5,AA126*2+AD126)*(VLOOKUP(J126,[1]Recapitulatie!A:Y,20,FALSE)*$AH$121))))</f>
        <v/>
      </c>
      <c r="AK126" s="172"/>
      <c r="AL126" s="109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M126" s="122"/>
      <c r="BV126" s="57"/>
      <c r="BW126" s="57"/>
      <c r="BX126" s="57"/>
      <c r="BY126" s="57"/>
      <c r="BZ126" s="57"/>
      <c r="CA126" s="57"/>
      <c r="CB126" s="57"/>
      <c r="CC126" s="57"/>
      <c r="CD126" s="6"/>
      <c r="CE126" s="6"/>
      <c r="CF126" s="86"/>
      <c r="CG126" s="6"/>
      <c r="CI126" s="54"/>
      <c r="CJ126" s="54"/>
      <c r="CK126" s="54"/>
      <c r="CL126" s="54"/>
      <c r="CM126" s="54"/>
      <c r="CN126" s="54"/>
      <c r="CO126" s="54"/>
      <c r="CP126" s="54"/>
    </row>
    <row r="127" spans="1:94" ht="15" thickBot="1" x14ac:dyDescent="0.35">
      <c r="A127" s="259"/>
      <c r="B127" s="262"/>
      <c r="C127" s="265"/>
      <c r="D127" s="271"/>
      <c r="E127" s="247"/>
      <c r="F127" s="247"/>
      <c r="G127" s="247"/>
      <c r="H127" s="247"/>
      <c r="I127" s="250"/>
      <c r="J127" s="148"/>
      <c r="K127" s="149" t="s">
        <v>107</v>
      </c>
      <c r="L127" s="123" t="s">
        <v>107</v>
      </c>
      <c r="M127" s="124" t="s">
        <v>107</v>
      </c>
      <c r="N127" s="124" t="s">
        <v>107</v>
      </c>
      <c r="O127" s="124" t="s">
        <v>107</v>
      </c>
      <c r="P127" s="124" t="s">
        <v>107</v>
      </c>
      <c r="Q127" s="125"/>
      <c r="R127" s="125"/>
      <c r="S127" s="126"/>
      <c r="T127" s="125"/>
      <c r="U127" s="125"/>
      <c r="V127" s="126"/>
      <c r="W127" s="127" t="s">
        <v>107</v>
      </c>
      <c r="X127" s="128" t="s">
        <v>106</v>
      </c>
      <c r="Y127" s="101" t="s">
        <v>107</v>
      </c>
      <c r="Z127" s="237"/>
      <c r="AA127" s="102"/>
      <c r="AB127" s="129" t="s">
        <v>107</v>
      </c>
      <c r="AC127" s="243" t="s">
        <v>107</v>
      </c>
      <c r="AD127" s="130" t="s">
        <v>107</v>
      </c>
      <c r="AE127" s="165"/>
      <c r="AF127" s="166"/>
      <c r="AG127" s="121"/>
      <c r="AH127" s="120"/>
      <c r="AI127" s="158"/>
      <c r="AJ127" s="108" t="str">
        <f>IF(OR($H$119="CMSD",$H$119="CMDD",$H$119="TITULAR"),"",IF(M127="","",IF(M127="D",0,IF(M127="M",Z127*2.5+AC127*1.5,Z127*2+AC127)*(VLOOKUP(J127,[1]Recapitulatie!A:Y,15,FALSE)*$AH$121)+IF(M127="M",AA127*2.5+AD127*1.5,AA127*2+AD127)*(VLOOKUP(J127,[1]Recapitulatie!A:Y,20,FALSE)*$AH$121))))</f>
        <v/>
      </c>
      <c r="AK127" s="173"/>
      <c r="AL127" s="109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L127" s="86"/>
      <c r="BV127" s="57"/>
      <c r="BW127" s="57"/>
      <c r="BX127" s="57"/>
      <c r="BY127" s="57"/>
      <c r="BZ127" s="57"/>
      <c r="CA127" s="57"/>
      <c r="CB127" s="57"/>
      <c r="CC127" s="57"/>
      <c r="CD127" s="6"/>
      <c r="CE127" s="6"/>
      <c r="CF127" s="86"/>
      <c r="CG127" s="6"/>
      <c r="CI127" s="54"/>
      <c r="CJ127" s="54"/>
      <c r="CK127" s="54"/>
      <c r="CL127" s="54"/>
      <c r="CM127" s="54"/>
      <c r="CN127" s="54"/>
      <c r="CO127" s="54"/>
      <c r="CP127" s="54"/>
    </row>
    <row r="128" spans="1:94" ht="15" thickBot="1" x14ac:dyDescent="0.35">
      <c r="A128" s="260"/>
      <c r="B128" s="263"/>
      <c r="C128" s="266"/>
      <c r="D128" s="272"/>
      <c r="E128" s="248"/>
      <c r="F128" s="248"/>
      <c r="G128" s="248"/>
      <c r="H128" s="248"/>
      <c r="I128" s="251"/>
      <c r="J128" s="150"/>
      <c r="K128" s="133" t="s">
        <v>107</v>
      </c>
      <c r="L128" s="255" t="s">
        <v>76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7"/>
      <c r="X128" s="134">
        <v>14.375</v>
      </c>
      <c r="Y128" s="135">
        <v>5.75</v>
      </c>
      <c r="Z128" s="238"/>
      <c r="AA128" s="136"/>
      <c r="AB128" s="137">
        <f>IF(D119="","",SUM(AB119:AB127))</f>
        <v>0</v>
      </c>
      <c r="AC128" s="244"/>
      <c r="AD128" s="138"/>
      <c r="AE128" s="159"/>
      <c r="AF128" s="167">
        <v>2.4241071428571428</v>
      </c>
      <c r="AG128" s="140">
        <v>16.799107142857142</v>
      </c>
      <c r="AH128" s="141">
        <v>2461.6208203124997</v>
      </c>
      <c r="AI128" s="85" t="e">
        <f>#REF!+AH128</f>
        <v>#REF!</v>
      </c>
      <c r="AJ128" s="84">
        <f>SUM(AJ119:AJ127)/12*VIRAM</f>
        <v>2461.6208203124997</v>
      </c>
      <c r="AK128" s="85">
        <f>IF(OR(H119="",H119="PO",H119="DF",H119="DFP",H119="DFT"),0,IF(H119="CMSD",AG128*POD_P*VIRAM*4,IF(AND(H119="TITULAR",B119="PROFESOR"),(AF119+AF120)*POD_P*4*VIRAM,IF(AND(H119="TITULAR",B119="CONFERENTIAR"),(AF119+AF120)*POD_C*4*VIRAM,IF(AND(H119="TITULAR",B119="SEF LUCRARI"),(AF119+AF120)*POD_SL*4*VIRAM,(AF119+AF120)*POD_AS*4*VIRAM)))))</f>
        <v>0</v>
      </c>
      <c r="AL128" s="142">
        <f>IF(AND($A119&lt;&gt;"",H119="DFP"),1,0)</f>
        <v>0</v>
      </c>
      <c r="AM128" s="8">
        <f>IF(AND($A119&lt;&gt;"",$B119="PROFESOR",$C119="POST VALID",$H119="TITULAR"),1,0)</f>
        <v>0</v>
      </c>
      <c r="AN128" s="8">
        <f>IF(AND($A119&lt;&gt;"",$B119="CONFERENTIAR",$C119="POST VALID",$H119="TITULAR"),1,0)</f>
        <v>0</v>
      </c>
      <c r="AO128" s="8">
        <f>IF(AND($A119&lt;&gt;"",$B119="SEF LUCRARI",$C119="POST VALID",$H119="TITULAR"),1,0)</f>
        <v>0</v>
      </c>
      <c r="AP128" s="8">
        <f>IF(AND($A119&lt;&gt;"",$B119="ASISTENT",$C119="POST VALID",$H119="TITULAR"),1,0)</f>
        <v>0</v>
      </c>
      <c r="AQ128" s="8">
        <f>IF(AND($A119&lt;&gt;"",$B119="ASISTENT CERCETARE",$C119="POST VALID"),1,0)</f>
        <v>0</v>
      </c>
      <c r="AR128" s="8">
        <f>IF(AND($A119&lt;&gt;"",H119="DF"),1,0)</f>
        <v>0</v>
      </c>
      <c r="AS128" s="8">
        <f>IF(AND($A119&lt;&gt;"",$B119="PROFESOR",$C119="POST FARA FINANTARE",$H119="TITULAR"),1,0)</f>
        <v>0</v>
      </c>
      <c r="AT128" s="8">
        <f>IF(AND($A119&lt;&gt;"",$B119="CONFERENTIAR",$C119="POST FARA FINANTARE",$H119="TITULAR"),1,0)</f>
        <v>0</v>
      </c>
      <c r="AU128" s="8">
        <f>IF(AND($A119&lt;&gt;"",$B119="SEF LUCRARI",$C119="POST FARA FINANTARE",$H119="TITULAR"),1,0)</f>
        <v>0</v>
      </c>
      <c r="AV128" s="8">
        <f>IF(AND($A119&lt;&gt;"",$B119="ASISTENT",$C119="POST FARA FINANTARE",$H119="TITULAR"),1,0)</f>
        <v>0</v>
      </c>
      <c r="AW128" s="8">
        <f>IF(AND($A119&lt;&gt;"",$B119="ASISTENT CERCETARE",$C119="POST FARA FINANTARE"),1,0)</f>
        <v>0</v>
      </c>
      <c r="AX128" s="8">
        <f>IF(AND($A119&lt;&gt;"",$B119="PROFESOR",$D119="VACANT",$C119="POST VALID"),1,0)</f>
        <v>0</v>
      </c>
      <c r="AY128" s="8">
        <f>IF(AND($A119&lt;&gt;"",$B119="CONFERENTIAR",$D119="VACANT",$C119="POST VALID"),1,0)</f>
        <v>0</v>
      </c>
      <c r="AZ128" s="8">
        <f>IF(AND($A119&lt;&gt;"",$B119="SEF LUCRARI",$D119="VACANT",$C119="POST VALID"),1,0)</f>
        <v>0</v>
      </c>
      <c r="BA128" s="8">
        <f>IF(AND($A119&lt;&gt;"",$B119="ASISTENT",$C119="POST VALID",$D119="VACANT"),1,0)</f>
        <v>0</v>
      </c>
      <c r="BB128" s="8"/>
      <c r="BC128" s="8">
        <f>IF(AND($A119&lt;&gt;"",$B119="PROFESOR",$D119="VACANT",$C119="POST FARA FINANTARE"),1,0)</f>
        <v>0</v>
      </c>
      <c r="BD128" s="8">
        <f>IF(AND($A119&lt;&gt;"",$B119="CONFERENTIAR",$D119="VACANT",$C119="POST FARA FINANTARE"),1,0)</f>
        <v>0</v>
      </c>
      <c r="BE128" s="8">
        <f>IF(AND($A119&lt;&gt;"",$B119="SEF LUCRARI",$D119="VACANT",$C119="POST FARA FINANTARE"),1,0)</f>
        <v>0</v>
      </c>
      <c r="BF128" s="8">
        <f>IF(AND($A119&lt;&gt;"",$B119="ASISTENT",$D119="VACANT",$C119="POST FARA FINANTARE"),1,0)</f>
        <v>0</v>
      </c>
      <c r="BG128" s="8"/>
      <c r="BH128" s="8">
        <f>IF(AND($B119="PROFESOR",$H119="CMSD",$C119="POST VALID"),1,0)</f>
        <v>0</v>
      </c>
      <c r="BI128" s="8">
        <f>IF(AND($B119="PROFESOR",$H119="CMSD",$C119="POST FARA FINANTARE"),1,0)</f>
        <v>0</v>
      </c>
      <c r="BJ128" s="142">
        <f>IF(AND($A119&lt;&gt;"",H119="DFT"),1,0)</f>
        <v>0</v>
      </c>
      <c r="BK128" s="8">
        <f>IF(OR($H119="CMSD",$H119="ASOCIAT",$H119="DF",$H119="CMSD"),0,(IF(OR($F119="DR.ING.",$F119="DR.",$F119="DR. ING.",$F119="DR"),1,0)))</f>
        <v>0</v>
      </c>
      <c r="BL128" s="8">
        <f>IF(OR($B119="",$D119="",$D119="VACANT",$H119="CMSD",$H119="DF",$H119="DFP",$H119="DFT",),"",(IF($I119="","",(IF($BN128&gt;$BL$4,1,0)))))</f>
        <v>1</v>
      </c>
      <c r="BM128" s="8">
        <f>IF(OR($B119="",$D119="",$D119="VACANT",$H119="DF",$H119="DFP",$H119="DFT"),"",(IF($H119="CMSD",0,(IF(BN128&lt;=$BM$4,1,0)))))</f>
        <v>0</v>
      </c>
      <c r="BN128" s="143">
        <f>IF(I119="",0,DATEVALUE(I119))</f>
        <v>29656</v>
      </c>
      <c r="BO128" s="8">
        <f>IF(AND($BN128&gt;$BO$4,$BN128&lt;$BL$4),1,0)</f>
        <v>0</v>
      </c>
      <c r="BP128" s="8">
        <f>IF(AND($BN128&gt;$BP$4,$BN128&lt;$BO$4),1,0)</f>
        <v>0</v>
      </c>
      <c r="BQ128" s="8">
        <f>IF(AND($BN128&gt;$BQ$4,$BN128&lt;$BP$4),1,0)</f>
        <v>0</v>
      </c>
      <c r="BR128" s="8">
        <f>IF(AND($BN128&gt;$BR$4,$BN128&lt;$BQ$4),1,0)</f>
        <v>0</v>
      </c>
      <c r="BS128" s="8">
        <f>IF(AND($BN128&gt;$BS$4,$BN128&lt;$BR$4),1,0)</f>
        <v>0</v>
      </c>
      <c r="BT128" s="8">
        <f>IF(AND($BN128&gt;$BT$4,$BN128&lt;$BS$4),1,0)</f>
        <v>0</v>
      </c>
      <c r="BV128" s="144">
        <f>IF(AND($B119="PROFESOR",$D119&lt;&gt;"",$H119="TITULAR"),$X128,0)</f>
        <v>0</v>
      </c>
      <c r="BW128" s="144">
        <f>IF(AND($B119="PROFESOR",$D119="VACANT"),$X128,0)</f>
        <v>0</v>
      </c>
      <c r="BX128" s="144">
        <f>IF(AND($B119="CONFERENTIAR",$D119&lt;&gt;"",$H119="TITULAR"),$X128,0)</f>
        <v>0</v>
      </c>
      <c r="BY128" s="144">
        <f>IF(AND($B119="CONFERENTIAR",$D119="VACANT"),$X128,0)</f>
        <v>0</v>
      </c>
      <c r="BZ128" s="144">
        <f>IF(AND($B119="SEF LUCRARI",$D119&lt;&gt;"",$H119="TITULAR"),$X128,0)</f>
        <v>0</v>
      </c>
      <c r="CA128" s="144">
        <f>IF(AND($B119="SEF LUCRARI",$D119="VACANT"),$X128,0)</f>
        <v>0</v>
      </c>
      <c r="CB128" s="144">
        <f>IF(AND($B119="ASISTENT",$D119&lt;&gt;"",(OR($H119="TITULAR",$H119="SUPLINITOR",$H119="DF"))),$X128,0)</f>
        <v>0</v>
      </c>
      <c r="CC128" s="144">
        <f>IF(AND($B119="ASISTENT",OR($D119="VACANT")),$X128,0)</f>
        <v>0</v>
      </c>
      <c r="CD128" s="144">
        <f>IF(AND($B119="ASISTENT CERCETARE",$D119&lt;&gt;"",$H119="TITULAR"),$X128,IF(AND($B119="ASISTENT CERCETARE",$H119="DF"),$X128,0))</f>
        <v>0</v>
      </c>
      <c r="CE128" s="144">
        <f>IF(AND($B119="ASISTENT CERCETARE",OR($D119="VACANT")),$X128,0)</f>
        <v>0</v>
      </c>
      <c r="CF128" s="86">
        <f>IF(AND(A119&lt;&gt;"",B119="ASISTENT",H119="DF"),1,0)</f>
        <v>0</v>
      </c>
      <c r="CG128" s="145">
        <f>IF(AND($B119="PROFESOR",$D119&lt;&gt;"",$H119="CMSD"),$X128,0)</f>
        <v>0</v>
      </c>
      <c r="CI128" s="54">
        <f>IF(AND(B119="PROFESOR",H119="CMDD"),1,0)</f>
        <v>0</v>
      </c>
      <c r="CJ128" s="54">
        <f>IF(AND(B119="CONFERENTIAR",H119="CMDD"),1,0)</f>
        <v>0</v>
      </c>
      <c r="CK128" s="54">
        <f>IF(AND(B119="SEF LUCRARI",H119="CMDD"),1,0)</f>
        <v>0</v>
      </c>
      <c r="CL128" s="54">
        <f>IF(AND(B119="ASISTENT",H119="CMDD"),1,0)</f>
        <v>0</v>
      </c>
      <c r="CM128" s="132">
        <f>IF(CI128=0,0,X128)</f>
        <v>0</v>
      </c>
      <c r="CN128" s="132">
        <f>IF(CJ128=0,0,X128)</f>
        <v>0</v>
      </c>
      <c r="CO128" s="132">
        <f>IF(CK128=0,0,X128)</f>
        <v>0</v>
      </c>
      <c r="CP128" s="132">
        <f>IF(CL128=0,0,X128)</f>
        <v>0</v>
      </c>
    </row>
    <row r="129" spans="1:94" ht="12.75" customHeight="1" x14ac:dyDescent="0.3">
      <c r="A129" s="258">
        <v>50</v>
      </c>
      <c r="B129" s="261" t="str">
        <f>SL</f>
        <v>SEF LUCRARI</v>
      </c>
      <c r="C129" s="264" t="s">
        <v>97</v>
      </c>
      <c r="D129" s="187"/>
      <c r="E129" s="246" t="str">
        <f>SL</f>
        <v>SEF LUCRARI</v>
      </c>
      <c r="F129" s="246"/>
      <c r="G129" s="246"/>
      <c r="H129" s="246" t="str">
        <f>po</f>
        <v>PO</v>
      </c>
      <c r="I129" s="249" t="str">
        <f>_xlfn.IFNA(IF(OR(D129="",D129="VACANT",H129="DF",H129="DFP",H129="DFT"),"",VLOOKUP(D129,[1]Anexa!D:I,2,FALSE)),"")</f>
        <v/>
      </c>
      <c r="J129" s="146"/>
      <c r="K129" s="147"/>
      <c r="L129" s="95"/>
      <c r="M129" s="96"/>
      <c r="N129" s="96"/>
      <c r="O129" s="96"/>
      <c r="P129" s="96"/>
      <c r="Q129" s="112"/>
      <c r="R129" s="112"/>
      <c r="S129" s="113"/>
      <c r="T129" s="112"/>
      <c r="U129" s="112"/>
      <c r="V129" s="113"/>
      <c r="W129" s="99"/>
      <c r="X129" s="100"/>
      <c r="Y129" s="101"/>
      <c r="Z129" s="237"/>
      <c r="AA129" s="102"/>
      <c r="AB129" s="103"/>
      <c r="AC129" s="241"/>
      <c r="AD129" s="104"/>
      <c r="AE129" s="160"/>
      <c r="AF129" s="164"/>
      <c r="AG129" s="106">
        <v>0</v>
      </c>
      <c r="AH129" s="107">
        <v>0</v>
      </c>
      <c r="AI129" s="153"/>
      <c r="AJ129" s="108" t="str">
        <f>IF(OR($H$129="CMSD",$H$129="CMDD",$H$129="TITULAR"),"",IF(M129="","",IF(M129="D",0,IF(M129="M",Z129*2.5+AC129*1.5,Z129*2+AC129)*(VLOOKUP(J129,[1]Recapitulatie!A:Y,15,FALSE)*$AH$131)+IF(M129="M",AA129*2.5+AD129*1.5,AA129*2+AD129)*(VLOOKUP(J129,[1]Recapitulatie!A:Y,20,FALSE)*$AH$131))))</f>
        <v/>
      </c>
      <c r="AK129" s="171"/>
      <c r="AL129" s="109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V129" s="57"/>
      <c r="BW129" s="57"/>
      <c r="BX129" s="57"/>
      <c r="BY129" s="57"/>
      <c r="BZ129" s="57"/>
      <c r="CA129" s="57"/>
      <c r="CB129" s="57"/>
      <c r="CC129" s="57"/>
      <c r="CD129" s="6"/>
      <c r="CE129" s="6"/>
      <c r="CF129" s="86"/>
      <c r="CG129" s="6"/>
      <c r="CI129" s="54"/>
      <c r="CJ129" s="54"/>
      <c r="CK129" s="54"/>
      <c r="CL129" s="54"/>
      <c r="CM129" s="54"/>
      <c r="CN129" s="54"/>
      <c r="CO129" s="54"/>
      <c r="CP129" s="54"/>
    </row>
    <row r="130" spans="1:94" x14ac:dyDescent="0.3">
      <c r="A130" s="259"/>
      <c r="B130" s="262"/>
      <c r="C130" s="265"/>
      <c r="D130" s="188" t="s">
        <v>258</v>
      </c>
      <c r="E130" s="247"/>
      <c r="F130" s="247"/>
      <c r="G130" s="247"/>
      <c r="H130" s="247"/>
      <c r="I130" s="250"/>
      <c r="J130" s="148">
        <v>195</v>
      </c>
      <c r="K130" s="149" t="s">
        <v>179</v>
      </c>
      <c r="L130" s="110" t="s">
        <v>98</v>
      </c>
      <c r="M130" s="111" t="s">
        <v>113</v>
      </c>
      <c r="N130" s="111" t="s">
        <v>162</v>
      </c>
      <c r="O130" s="111" t="s">
        <v>112</v>
      </c>
      <c r="P130" s="111">
        <v>0</v>
      </c>
      <c r="Q130" s="112"/>
      <c r="R130" s="112"/>
      <c r="S130" s="113"/>
      <c r="T130" s="112"/>
      <c r="U130" s="112"/>
      <c r="V130" s="113"/>
      <c r="W130" s="114">
        <v>34</v>
      </c>
      <c r="X130" s="115">
        <v>2.5</v>
      </c>
      <c r="Y130" s="101">
        <v>1</v>
      </c>
      <c r="Z130" s="237">
        <v>2</v>
      </c>
      <c r="AA130" s="102"/>
      <c r="AB130" s="116">
        <v>0</v>
      </c>
      <c r="AC130" s="242">
        <v>0</v>
      </c>
      <c r="AD130" s="117">
        <v>0</v>
      </c>
      <c r="AE130" s="154" t="s">
        <v>101</v>
      </c>
      <c r="AF130" s="118">
        <v>0</v>
      </c>
      <c r="AG130" s="119">
        <v>16</v>
      </c>
      <c r="AH130" s="120">
        <v>0</v>
      </c>
      <c r="AI130" s="155"/>
      <c r="AJ130" s="108">
        <f>IF(OR($H$129="CMSD",$H$129="CMDD",$H$129="TITULAR"),"",IF(M130="","",IF(M130="D",0,IF(M130="M",Z130*2.5+AC130*1.5,Z130*2+AC130)*(VLOOKUP(J130,[1]Recapitulatie!A:Y,15,FALSE)*$AH$131)+IF(M130="M",AA130*2.5+AD130*1.5,AA130*2+AD130)*(VLOOKUP(J130,[1]Recapitulatie!A:Y,20,FALSE)*$AH$131))))</f>
        <v>5024.25</v>
      </c>
      <c r="AK130" s="172"/>
      <c r="AL130" s="109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V130" s="57"/>
      <c r="BW130" s="57"/>
      <c r="BX130" s="57"/>
      <c r="BY130" s="57"/>
      <c r="BZ130" s="57"/>
      <c r="CA130" s="57"/>
      <c r="CB130" s="57"/>
      <c r="CC130" s="57"/>
      <c r="CD130" s="6"/>
      <c r="CE130" s="6"/>
      <c r="CF130" s="86"/>
      <c r="CG130" s="6"/>
      <c r="CI130" s="54"/>
      <c r="CJ130" s="54"/>
      <c r="CK130" s="54"/>
      <c r="CL130" s="54"/>
      <c r="CM130" s="54"/>
      <c r="CN130" s="54"/>
      <c r="CO130" s="54"/>
      <c r="CP130" s="54"/>
    </row>
    <row r="131" spans="1:94" x14ac:dyDescent="0.3">
      <c r="A131" s="259"/>
      <c r="B131" s="262"/>
      <c r="C131" s="265"/>
      <c r="D131" s="188" t="s">
        <v>252</v>
      </c>
      <c r="E131" s="247"/>
      <c r="F131" s="247"/>
      <c r="G131" s="247"/>
      <c r="H131" s="247"/>
      <c r="I131" s="250"/>
      <c r="J131" s="148">
        <v>199</v>
      </c>
      <c r="K131" s="149" t="s">
        <v>186</v>
      </c>
      <c r="L131" s="110" t="s">
        <v>126</v>
      </c>
      <c r="M131" s="111" t="s">
        <v>75</v>
      </c>
      <c r="N131" s="111" t="s">
        <v>212</v>
      </c>
      <c r="O131" s="111" t="s">
        <v>115</v>
      </c>
      <c r="P131" s="111" t="s">
        <v>212</v>
      </c>
      <c r="Q131" s="112"/>
      <c r="R131" s="112"/>
      <c r="S131" s="113"/>
      <c r="T131" s="112"/>
      <c r="U131" s="112"/>
      <c r="V131" s="113"/>
      <c r="W131" s="114">
        <v>126</v>
      </c>
      <c r="X131" s="115">
        <v>2</v>
      </c>
      <c r="Y131" s="101">
        <v>1</v>
      </c>
      <c r="Z131" s="237">
        <v>2</v>
      </c>
      <c r="AA131" s="102"/>
      <c r="AB131" s="116">
        <v>0</v>
      </c>
      <c r="AC131" s="242">
        <v>0</v>
      </c>
      <c r="AD131" s="117">
        <v>0</v>
      </c>
      <c r="AE131" s="154" t="s">
        <v>103</v>
      </c>
      <c r="AF131" s="118">
        <v>0</v>
      </c>
      <c r="AG131" s="119"/>
      <c r="AH131" s="120">
        <v>71.774999999999991</v>
      </c>
      <c r="AI131" s="155"/>
      <c r="AJ131" s="108">
        <f>IF(OR($H$129="CMSD",$H$129="CMDD",$H$129="TITULAR"),"",IF(M131="","",IF(M131="D",0,IF(M131="M",Z131*2.5+AC131*1.5,Z131*2+AC131)*(VLOOKUP(J131,[1]Recapitulatie!A:Y,15,FALSE)*$AH$131)+IF(M131="M",AA131*2.5+AD131*1.5,AA131*2+AD131)*(VLOOKUP(J131,[1]Recapitulatie!A:Y,20,FALSE)*$AH$131))))</f>
        <v>4019.3999999999996</v>
      </c>
      <c r="AK131" s="172"/>
      <c r="AL131" s="109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V131" s="57"/>
      <c r="BW131" s="57"/>
      <c r="BX131" s="57"/>
      <c r="BY131" s="57"/>
      <c r="BZ131" s="57"/>
      <c r="CA131" s="57"/>
      <c r="CB131" s="57"/>
      <c r="CC131" s="57"/>
      <c r="CD131" s="6"/>
      <c r="CE131" s="6"/>
      <c r="CF131" s="86"/>
      <c r="CG131" s="6"/>
      <c r="CI131" s="54"/>
      <c r="CJ131" s="54"/>
      <c r="CK131" s="54"/>
      <c r="CL131" s="54"/>
      <c r="CM131" s="54"/>
      <c r="CN131" s="54"/>
      <c r="CO131" s="54"/>
      <c r="CP131" s="54"/>
    </row>
    <row r="132" spans="1:94" x14ac:dyDescent="0.3">
      <c r="A132" s="259"/>
      <c r="B132" s="262"/>
      <c r="C132" s="265"/>
      <c r="D132" s="188" t="s">
        <v>240</v>
      </c>
      <c r="E132" s="247"/>
      <c r="F132" s="247"/>
      <c r="G132" s="247"/>
      <c r="H132" s="247"/>
      <c r="I132" s="250"/>
      <c r="J132" s="148">
        <v>201</v>
      </c>
      <c r="K132" s="149" t="s">
        <v>213</v>
      </c>
      <c r="L132" s="110" t="s">
        <v>214</v>
      </c>
      <c r="M132" s="111" t="s">
        <v>75</v>
      </c>
      <c r="N132" s="111" t="s">
        <v>215</v>
      </c>
      <c r="O132" s="111" t="s">
        <v>115</v>
      </c>
      <c r="P132" s="111">
        <v>0</v>
      </c>
      <c r="Q132" s="112"/>
      <c r="R132" s="112"/>
      <c r="S132" s="113"/>
      <c r="T132" s="112"/>
      <c r="U132" s="112"/>
      <c r="V132" s="113"/>
      <c r="W132" s="114">
        <v>178</v>
      </c>
      <c r="X132" s="115">
        <v>2</v>
      </c>
      <c r="Y132" s="101">
        <v>1</v>
      </c>
      <c r="Z132" s="237">
        <v>2</v>
      </c>
      <c r="AA132" s="102"/>
      <c r="AB132" s="116">
        <v>0</v>
      </c>
      <c r="AC132" s="242">
        <v>0</v>
      </c>
      <c r="AD132" s="117">
        <v>0</v>
      </c>
      <c r="AE132" s="154" t="s">
        <v>105</v>
      </c>
      <c r="AF132" s="118">
        <v>0</v>
      </c>
      <c r="AG132" s="121">
        <v>15</v>
      </c>
      <c r="AH132" s="120">
        <v>0</v>
      </c>
      <c r="AI132" s="155"/>
      <c r="AJ132" s="108">
        <f>IF(OR($H$129="CMSD",$H$129="CMDD",$H$129="TITULAR"),"",IF(M132="","",IF(M132="D",0,IF(M132="M",Z132*2.5+AC132*1.5,Z132*2+AC132)*(VLOOKUP(J132,[1]Recapitulatie!A:Y,15,FALSE)*$AH$131)+IF(M132="M",AA132*2.5+AD132*1.5,AA132*2+AD132)*(VLOOKUP(J132,[1]Recapitulatie!A:Y,20,FALSE)*$AH$131))))</f>
        <v>4019.3999999999996</v>
      </c>
      <c r="AK132" s="172"/>
      <c r="AL132" s="109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V132" s="57"/>
      <c r="BW132" s="57"/>
      <c r="BX132" s="57"/>
      <c r="BY132" s="57"/>
      <c r="BZ132" s="57"/>
      <c r="CA132" s="57"/>
      <c r="CB132" s="57"/>
      <c r="CC132" s="57"/>
      <c r="CD132" s="6"/>
      <c r="CE132" s="6"/>
      <c r="CF132" s="86"/>
      <c r="CG132" s="6"/>
      <c r="CI132" s="54"/>
      <c r="CJ132" s="54"/>
      <c r="CK132" s="54"/>
      <c r="CL132" s="54"/>
      <c r="CM132" s="54"/>
      <c r="CN132" s="54"/>
      <c r="CO132" s="54"/>
      <c r="CP132" s="54"/>
    </row>
    <row r="133" spans="1:94" x14ac:dyDescent="0.3">
      <c r="A133" s="259"/>
      <c r="B133" s="262"/>
      <c r="C133" s="265"/>
      <c r="D133" s="188" t="s">
        <v>259</v>
      </c>
      <c r="E133" s="247"/>
      <c r="F133" s="247"/>
      <c r="G133" s="247"/>
      <c r="H133" s="247"/>
      <c r="I133" s="250"/>
      <c r="J133" s="148">
        <v>203</v>
      </c>
      <c r="K133" s="149" t="s">
        <v>217</v>
      </c>
      <c r="L133" s="110" t="s">
        <v>214</v>
      </c>
      <c r="M133" s="111" t="s">
        <v>75</v>
      </c>
      <c r="N133" s="111" t="s">
        <v>216</v>
      </c>
      <c r="O133" s="111" t="s">
        <v>99</v>
      </c>
      <c r="P133" s="111">
        <v>0</v>
      </c>
      <c r="Q133" s="112"/>
      <c r="R133" s="112"/>
      <c r="S133" s="113"/>
      <c r="T133" s="112"/>
      <c r="U133" s="112"/>
      <c r="V133" s="113"/>
      <c r="W133" s="114">
        <v>35</v>
      </c>
      <c r="X133" s="115">
        <v>2</v>
      </c>
      <c r="Y133" s="101">
        <v>1</v>
      </c>
      <c r="Z133" s="237">
        <v>2</v>
      </c>
      <c r="AA133" s="102"/>
      <c r="AB133" s="116">
        <v>0</v>
      </c>
      <c r="AC133" s="242">
        <v>0</v>
      </c>
      <c r="AD133" s="117">
        <v>0</v>
      </c>
      <c r="AE133" s="154" t="s">
        <v>109</v>
      </c>
      <c r="AF133" s="118">
        <v>5.8928571428571432</v>
      </c>
      <c r="AG133" s="121"/>
      <c r="AH133" s="120"/>
      <c r="AI133" s="155"/>
      <c r="AJ133" s="108">
        <f>IF(OR($H$129="CMSD",$H$129="CMDD",$H$129="TITULAR"),"",IF(M133="","",IF(M133="D",0,IF(M133="M",Z133*2.5+AC133*1.5,Z133*2+AC133)*(VLOOKUP(J133,[1]Recapitulatie!A:Y,15,FALSE)*$AH$131)+IF(M133="M",AA133*2.5+AD133*1.5,AA133*2+AD133)*(VLOOKUP(J133,[1]Recapitulatie!A:Y,20,FALSE)*$AH$131))))</f>
        <v>4019.3999999999996</v>
      </c>
      <c r="AK133" s="172"/>
      <c r="AL133" s="109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V133" s="57"/>
      <c r="BW133" s="57"/>
      <c r="BX133" s="57"/>
      <c r="BY133" s="57"/>
      <c r="BZ133" s="57"/>
      <c r="CA133" s="57"/>
      <c r="CB133" s="57"/>
      <c r="CC133" s="57"/>
      <c r="CD133" s="6"/>
      <c r="CE133" s="6"/>
      <c r="CF133" s="86"/>
      <c r="CG133" s="6"/>
      <c r="CI133" s="54"/>
      <c r="CJ133" s="54"/>
      <c r="CK133" s="54"/>
      <c r="CL133" s="54"/>
      <c r="CM133" s="54"/>
      <c r="CN133" s="54"/>
      <c r="CO133" s="54"/>
      <c r="CP133" s="54"/>
    </row>
    <row r="134" spans="1:94" x14ac:dyDescent="0.3">
      <c r="A134" s="259"/>
      <c r="B134" s="262"/>
      <c r="C134" s="265"/>
      <c r="D134" s="188" t="s">
        <v>260</v>
      </c>
      <c r="E134" s="247"/>
      <c r="F134" s="247"/>
      <c r="G134" s="247"/>
      <c r="H134" s="247"/>
      <c r="I134" s="250"/>
      <c r="J134" s="148">
        <v>183</v>
      </c>
      <c r="K134" s="149" t="s">
        <v>218</v>
      </c>
      <c r="L134" s="110" t="s">
        <v>98</v>
      </c>
      <c r="M134" s="111" t="s">
        <v>113</v>
      </c>
      <c r="N134" s="111" t="s">
        <v>142</v>
      </c>
      <c r="O134" s="111" t="s">
        <v>112</v>
      </c>
      <c r="P134" s="111">
        <v>0</v>
      </c>
      <c r="Q134" s="112"/>
      <c r="R134" s="112"/>
      <c r="S134" s="113"/>
      <c r="T134" s="112"/>
      <c r="U134" s="112"/>
      <c r="V134" s="113"/>
      <c r="W134" s="114">
        <v>30</v>
      </c>
      <c r="X134" s="115">
        <v>1.875</v>
      </c>
      <c r="Y134" s="101">
        <v>0.75</v>
      </c>
      <c r="Z134" s="237">
        <v>1.5</v>
      </c>
      <c r="AA134" s="102"/>
      <c r="AB134" s="116">
        <v>0</v>
      </c>
      <c r="AC134" s="242">
        <v>0</v>
      </c>
      <c r="AD134" s="117">
        <v>0</v>
      </c>
      <c r="AE134" s="154" t="s">
        <v>110</v>
      </c>
      <c r="AF134" s="118">
        <v>0</v>
      </c>
      <c r="AG134" s="121"/>
      <c r="AH134" s="120"/>
      <c r="AI134" s="155"/>
      <c r="AJ134" s="108">
        <f>IF(OR($H$129="CMSD",$H$129="CMDD",$H$129="TITULAR"),"",IF(M134="","",IF(M134="D",0,IF(M134="M",Z134*2.5+AC134*1.5,Z134*2+AC134)*(VLOOKUP(J134,[1]Recapitulatie!A:Y,15,FALSE)*$AH$131)+IF(M134="M",AA134*2.5+AD134*1.5,AA134*2+AD134)*(VLOOKUP(J134,[1]Recapitulatie!A:Y,20,FALSE)*$AH$131))))</f>
        <v>3768.1874999999995</v>
      </c>
      <c r="AK134" s="172"/>
      <c r="AL134" s="109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V134" s="57"/>
      <c r="BW134" s="57"/>
      <c r="BX134" s="57"/>
      <c r="BY134" s="57"/>
      <c r="BZ134" s="57"/>
      <c r="CA134" s="57"/>
      <c r="CB134" s="57"/>
      <c r="CC134" s="57"/>
      <c r="CD134" s="6"/>
      <c r="CE134" s="6"/>
      <c r="CF134" s="86"/>
      <c r="CG134" s="6"/>
      <c r="CI134" s="54"/>
      <c r="CJ134" s="54"/>
      <c r="CK134" s="54"/>
      <c r="CL134" s="54"/>
      <c r="CM134" s="54"/>
      <c r="CN134" s="54"/>
      <c r="CO134" s="54"/>
      <c r="CP134" s="54"/>
    </row>
    <row r="135" spans="1:94" x14ac:dyDescent="0.3">
      <c r="A135" s="259"/>
      <c r="B135" s="262"/>
      <c r="C135" s="265"/>
      <c r="D135" s="252"/>
      <c r="E135" s="247"/>
      <c r="F135" s="247"/>
      <c r="G135" s="247"/>
      <c r="H135" s="247"/>
      <c r="I135" s="250"/>
      <c r="J135" s="148"/>
      <c r="K135" s="149" t="s">
        <v>107</v>
      </c>
      <c r="L135" s="110" t="s">
        <v>107</v>
      </c>
      <c r="M135" s="111" t="s">
        <v>107</v>
      </c>
      <c r="N135" s="111" t="s">
        <v>107</v>
      </c>
      <c r="O135" s="111" t="s">
        <v>107</v>
      </c>
      <c r="P135" s="111" t="s">
        <v>107</v>
      </c>
      <c r="Q135" s="112"/>
      <c r="R135" s="112"/>
      <c r="S135" s="113"/>
      <c r="T135" s="112"/>
      <c r="U135" s="112"/>
      <c r="V135" s="113"/>
      <c r="W135" s="114" t="s">
        <v>107</v>
      </c>
      <c r="X135" s="115" t="s">
        <v>106</v>
      </c>
      <c r="Y135" s="101" t="s">
        <v>107</v>
      </c>
      <c r="Z135" s="237"/>
      <c r="AA135" s="102"/>
      <c r="AB135" s="116" t="s">
        <v>107</v>
      </c>
      <c r="AC135" s="242" t="s">
        <v>107</v>
      </c>
      <c r="AD135" s="117" t="s">
        <v>107</v>
      </c>
      <c r="AE135" s="156"/>
      <c r="AF135" s="118"/>
      <c r="AG135" s="121"/>
      <c r="AH135" s="120"/>
      <c r="AI135" s="155"/>
      <c r="AJ135" s="108" t="str">
        <f>IF(OR($H$129="CMSD",$H$129="CMDD",$H$129="TITULAR"),"",IF(M135="","",IF(M135="D",0,IF(M135="M",Z135*2.5+AC135*1.5,Z135*2+AC135)*(VLOOKUP(J135,[1]Recapitulatie!A:Y,15,FALSE)*$AH$131)+IF(M135="M",AA135*2.5+AD135*1.5,AA135*2+AD135)*(VLOOKUP(J135,[1]Recapitulatie!A:Y,20,FALSE)*$AH$131))))</f>
        <v/>
      </c>
      <c r="AK135" s="172"/>
      <c r="AL135" s="109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V135" s="57"/>
      <c r="BW135" s="57"/>
      <c r="BX135" s="57"/>
      <c r="BY135" s="57"/>
      <c r="BZ135" s="57"/>
      <c r="CA135" s="57"/>
      <c r="CB135" s="57"/>
      <c r="CC135" s="57"/>
      <c r="CD135" s="6"/>
      <c r="CE135" s="6"/>
      <c r="CF135" s="86"/>
      <c r="CG135" s="6"/>
      <c r="CI135" s="54"/>
      <c r="CJ135" s="54"/>
      <c r="CK135" s="54"/>
      <c r="CL135" s="54"/>
      <c r="CM135" s="54"/>
      <c r="CN135" s="54"/>
      <c r="CO135" s="54"/>
      <c r="CP135" s="54"/>
    </row>
    <row r="136" spans="1:94" ht="15" thickBot="1" x14ac:dyDescent="0.35">
      <c r="A136" s="259"/>
      <c r="B136" s="262"/>
      <c r="C136" s="265"/>
      <c r="D136" s="253"/>
      <c r="E136" s="247"/>
      <c r="F136" s="247"/>
      <c r="G136" s="247"/>
      <c r="H136" s="247"/>
      <c r="I136" s="250"/>
      <c r="J136" s="148"/>
      <c r="K136" s="149" t="s">
        <v>107</v>
      </c>
      <c r="L136" s="123" t="s">
        <v>107</v>
      </c>
      <c r="M136" s="124" t="s">
        <v>107</v>
      </c>
      <c r="N136" s="124" t="s">
        <v>107</v>
      </c>
      <c r="O136" s="124" t="s">
        <v>107</v>
      </c>
      <c r="P136" s="124" t="s">
        <v>107</v>
      </c>
      <c r="Q136" s="125"/>
      <c r="R136" s="125"/>
      <c r="S136" s="126"/>
      <c r="T136" s="125"/>
      <c r="U136" s="125"/>
      <c r="V136" s="126"/>
      <c r="W136" s="127" t="s">
        <v>107</v>
      </c>
      <c r="X136" s="128" t="s">
        <v>106</v>
      </c>
      <c r="Y136" s="101" t="s">
        <v>107</v>
      </c>
      <c r="Z136" s="237"/>
      <c r="AA136" s="102"/>
      <c r="AB136" s="129" t="s">
        <v>107</v>
      </c>
      <c r="AC136" s="243" t="s">
        <v>107</v>
      </c>
      <c r="AD136" s="130" t="s">
        <v>107</v>
      </c>
      <c r="AE136" s="165"/>
      <c r="AF136" s="166"/>
      <c r="AG136" s="121"/>
      <c r="AH136" s="120"/>
      <c r="AI136" s="158"/>
      <c r="AJ136" s="108" t="str">
        <f>IF(OR($H$129="CMSD",$H$129="CMDD",$H$129="TITULAR"),"",IF(M136="","",IF(M136="D",0,IF(M136="M",Z136*2.5+AC136*1.5,Z136*2+AC136)*(VLOOKUP(J136,[1]Recapitulatie!A:Y,15,FALSE)*$AH$131)+IF(M136="M",AA136*2.5+AD136*1.5,AA136*2+AD136)*(VLOOKUP(J136,[1]Recapitulatie!A:Y,20,FALSE)*$AH$131))))</f>
        <v/>
      </c>
      <c r="AK136" s="173"/>
      <c r="AL136" s="109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V136" s="57"/>
      <c r="BW136" s="57"/>
      <c r="BX136" s="57"/>
      <c r="BY136" s="57"/>
      <c r="BZ136" s="57"/>
      <c r="CA136" s="57"/>
      <c r="CB136" s="57"/>
      <c r="CC136" s="57"/>
      <c r="CD136" s="6"/>
      <c r="CE136" s="6"/>
      <c r="CF136" s="86"/>
      <c r="CG136" s="6"/>
      <c r="CI136" s="54"/>
      <c r="CJ136" s="54"/>
      <c r="CK136" s="54"/>
      <c r="CL136" s="54"/>
      <c r="CM136" s="54"/>
      <c r="CN136" s="54"/>
      <c r="CO136" s="54"/>
      <c r="CP136" s="54"/>
    </row>
    <row r="137" spans="1:94" ht="15" thickBot="1" x14ac:dyDescent="0.35">
      <c r="A137" s="260"/>
      <c r="B137" s="263"/>
      <c r="C137" s="266"/>
      <c r="D137" s="254"/>
      <c r="E137" s="248"/>
      <c r="F137" s="248"/>
      <c r="G137" s="248"/>
      <c r="H137" s="248"/>
      <c r="I137" s="251"/>
      <c r="J137" s="150"/>
      <c r="K137" s="133" t="s">
        <v>107</v>
      </c>
      <c r="L137" s="255" t="s">
        <v>76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7"/>
      <c r="X137" s="134">
        <v>14.875</v>
      </c>
      <c r="Y137" s="135">
        <v>6.75</v>
      </c>
      <c r="Z137" s="238"/>
      <c r="AA137" s="136"/>
      <c r="AB137" s="137" t="str">
        <f>IF(D129="","",SUM(AB129:AB136))</f>
        <v/>
      </c>
      <c r="AC137" s="244"/>
      <c r="AD137" s="138"/>
      <c r="AE137" s="159"/>
      <c r="AF137" s="167">
        <v>5.8928571428571432</v>
      </c>
      <c r="AG137" s="140">
        <v>20.767857142857142</v>
      </c>
      <c r="AH137" s="141">
        <v>2547.2424140624998</v>
      </c>
      <c r="AI137" s="85" t="e">
        <f>AI128+AH137</f>
        <v>#REF!</v>
      </c>
      <c r="AJ137" s="84">
        <f>SUM(AJ129:AJ136)/12*VIRAM</f>
        <v>1776.6480703124996</v>
      </c>
      <c r="AK137" s="85">
        <f>IF(OR(H129="",H129="PO",H129="DF",H129="DFP",H129="DFT"),0,IF(H129="CMSD",AG137*POD_P*VIRAM*4,IF(AND(H129="TITULAR",B129="PROFESOR"),(AF129+AF130)*POD_P*4*VIRAM,IF(AND(H129="TITULAR",B129="CONFERENTIAR"),(AF129+AF130)*POD_C*4*VIRAM,IF(AND(H129="TITULAR",B129="SEF LUCRARI"),(AF129+AF130)*POD_SL*4*VIRAM,(AF129+AF130)*POD_AS*4*VIRAM)))))</f>
        <v>0</v>
      </c>
      <c r="AL137" s="142">
        <f>IF(AND($A129&lt;&gt;"",H129="DFP"),1,0)</f>
        <v>0</v>
      </c>
      <c r="AM137" s="8">
        <f>IF(AND($A129&lt;&gt;"",$B129="PROFESOR",$C129="POST VALID",$H129="TITULAR"),1,0)</f>
        <v>0</v>
      </c>
      <c r="AN137" s="8">
        <f>IF(AND($A129&lt;&gt;"",$B129="CONFERENTIAR",$C129="POST VALID",$H129="TITULAR"),1,0)</f>
        <v>0</v>
      </c>
      <c r="AO137" s="8">
        <f>IF(AND($A129&lt;&gt;"",$B129="SEF LUCRARI",$C129="POST VALID",$H129="TITULAR"),1,0)</f>
        <v>0</v>
      </c>
      <c r="AP137" s="8">
        <f>IF(AND($A129&lt;&gt;"",$B129="ASISTENT",$C129="POST VALID",$H129="TITULAR"),1,0)</f>
        <v>0</v>
      </c>
      <c r="AQ137" s="8">
        <f>IF(AND($A129&lt;&gt;"",$B129="ASISTENT CERCETARE",$C129="POST VALID"),1,0)</f>
        <v>0</v>
      </c>
      <c r="AR137" s="8">
        <f>IF(AND($A129&lt;&gt;"",H129="DF"),1,0)</f>
        <v>0</v>
      </c>
      <c r="AS137" s="8">
        <f>IF(AND($A129&lt;&gt;"",$B129="PROFESOR",$C129="POST FARA FINANTARE",$H129="TITULAR"),1,0)</f>
        <v>0</v>
      </c>
      <c r="AT137" s="8">
        <f>IF(AND($A129&lt;&gt;"",$B129="CONFERENTIAR",$C129="POST FARA FINANTARE",$H129="TITULAR"),1,0)</f>
        <v>0</v>
      </c>
      <c r="AU137" s="8">
        <f>IF(AND($A129&lt;&gt;"",$B129="SEF LUCRARI",$C129="POST FARA FINANTARE",$H129="TITULAR"),1,0)</f>
        <v>0</v>
      </c>
      <c r="AV137" s="8">
        <f>IF(AND($A129&lt;&gt;"",$B129="ASISTENT",$C129="POST FARA FINANTARE",$H129="TITULAR"),1,0)</f>
        <v>0</v>
      </c>
      <c r="AW137" s="8">
        <f>IF(AND($A129&lt;&gt;"",$B129="ASISTENT CERCETARE",$C129="POST FARA FINANTARE"),1,0)</f>
        <v>0</v>
      </c>
      <c r="AX137" s="8">
        <f>IF(AND($A129&lt;&gt;"",$B129="PROFESOR",$D129="VACANT",$C129="POST VALID"),1,0)</f>
        <v>0</v>
      </c>
      <c r="AY137" s="8">
        <f>IF(AND($A129&lt;&gt;"",$B129="CONFERENTIAR",$D129="VACANT",$C129="POST VALID"),1,0)</f>
        <v>0</v>
      </c>
      <c r="AZ137" s="8">
        <f>IF(AND($A129&lt;&gt;"",$B129="SEF LUCRARI",$D129="VACANT",$C129="POST VALID"),1,0)</f>
        <v>0</v>
      </c>
      <c r="BA137" s="8">
        <f>IF(AND($A129&lt;&gt;"",$B129="ASISTENT",$C129="POST VALID",$D129="VACANT"),1,0)</f>
        <v>0</v>
      </c>
      <c r="BB137" s="8"/>
      <c r="BC137" s="8">
        <f>IF(AND($A129&lt;&gt;"",$B129="PROFESOR",$D129="VACANT",$C129="POST FARA FINANTARE"),1,0)</f>
        <v>0</v>
      </c>
      <c r="BD137" s="8">
        <f>IF(AND($A129&lt;&gt;"",$B129="CONFERENTIAR",$D129="VACANT",$C129="POST FARA FINANTARE"),1,0)</f>
        <v>0</v>
      </c>
      <c r="BE137" s="8">
        <f>IF(AND($A129&lt;&gt;"",$B129="SEF LUCRARI",$D129="VACANT",$C129="POST FARA FINANTARE"),1,0)</f>
        <v>0</v>
      </c>
      <c r="BF137" s="8">
        <f>IF(AND($A129&lt;&gt;"",$B129="ASISTENT",$D129="VACANT",$C129="POST FARA FINANTARE"),1,0)</f>
        <v>0</v>
      </c>
      <c r="BG137" s="8"/>
      <c r="BH137" s="8">
        <f>IF(AND($B129="PROFESOR",$H129="CMSD",$C129="POST VALID"),1,0)</f>
        <v>0</v>
      </c>
      <c r="BI137" s="8">
        <f>IF(AND($B129="PROFESOR",$H129="CMSD",$C129="POST FARA FINANTARE"),1,0)</f>
        <v>0</v>
      </c>
      <c r="BJ137" s="142">
        <f>IF(AND($A129&lt;&gt;"",H129="DFT"),1,0)</f>
        <v>0</v>
      </c>
      <c r="BK137" s="8">
        <f>IF(OR($H129="CMSD",$H129="ASOCIAT",$H129="DF",$H129="CMSD"),0,(IF(OR($F129="DR.ING.",$F129="DR.",$F129="DR. ING.",$F129="DR"),1,0)))</f>
        <v>0</v>
      </c>
      <c r="BL137" s="8" t="str">
        <f>IF(OR($B129="",$D129="",$D129="VACANT",$H129="CMSD",$H129="DF",$H129="DFP",$H129="DFT",),"",(IF($I129="","",(IF($BN137&gt;$BL$4,1,0)))))</f>
        <v/>
      </c>
      <c r="BM137" s="8" t="str">
        <f>IF(OR($B129="",$D129="",$D129="VACANT",$H129="DF",$H129="DFP",$H129="DFT"),"",(IF($H129="CMSD",0,(IF(BN137&lt;=$BM$4,1,0)))))</f>
        <v/>
      </c>
      <c r="BN137" s="143">
        <f>IF(I129="",0,DATEVALUE(I129))</f>
        <v>0</v>
      </c>
      <c r="BO137" s="8">
        <f>IF(AND($BN137&gt;$BO$4,$BN137&lt;$BL$4),1,0)</f>
        <v>0</v>
      </c>
      <c r="BP137" s="8">
        <f>IF(AND($BN137&gt;$BP$4,$BN137&lt;$BO$4),1,0)</f>
        <v>0</v>
      </c>
      <c r="BQ137" s="8">
        <f>IF(AND($BN137&gt;$BQ$4,$BN137&lt;$BP$4),1,0)</f>
        <v>0</v>
      </c>
      <c r="BR137" s="8">
        <f>IF(AND($BN137&gt;$BR$4,$BN137&lt;$BQ$4),1,0)</f>
        <v>0</v>
      </c>
      <c r="BS137" s="8">
        <f>IF(AND($BN137&gt;$BS$4,$BN137&lt;$BR$4),1,0)</f>
        <v>0</v>
      </c>
      <c r="BT137" s="8">
        <f>IF(AND($BN137&gt;$BT$4,$BN137&lt;$BS$4),1,0)</f>
        <v>0</v>
      </c>
      <c r="BV137" s="144">
        <f>IF(AND($B129="PROFESOR",$D129&lt;&gt;"",$H129="TITULAR"),$X137,0)</f>
        <v>0</v>
      </c>
      <c r="BW137" s="144">
        <f>IF(AND($B129="PROFESOR",$D129="VACANT"),$X137,0)</f>
        <v>0</v>
      </c>
      <c r="BX137" s="144">
        <f>IF(AND($B129="CONFERENTIAR",$D129&lt;&gt;"",$H129="TITULAR"),$X137,0)</f>
        <v>0</v>
      </c>
      <c r="BY137" s="144">
        <f>IF(AND($B129="CONFERENTIAR",$D129="VACANT"),$X137,0)</f>
        <v>0</v>
      </c>
      <c r="BZ137" s="144">
        <f>IF(AND($B129="SEF LUCRARI",$D129&lt;&gt;"",$H129="TITULAR"),$X137,0)</f>
        <v>0</v>
      </c>
      <c r="CA137" s="144">
        <f>IF(AND($B129="SEF LUCRARI",$D129="VACANT"),$X137,0)</f>
        <v>0</v>
      </c>
      <c r="CB137" s="144">
        <f>IF(AND($B129="ASISTENT",$D129&lt;&gt;"",(OR($H129="TITULAR",$H129="SUPLINITOR",$H129="DF"))),$X137,0)</f>
        <v>0</v>
      </c>
      <c r="CC137" s="144">
        <f>IF(AND($B129="ASISTENT",OR($D129="VACANT")),$X137,0)</f>
        <v>0</v>
      </c>
      <c r="CD137" s="144">
        <f>IF(AND($B129="ASISTENT CERCETARE",$D129&lt;&gt;"",$H129="TITULAR"),$X137,IF(AND($B129="ASISTENT CERCETARE",$H129="DF"),$X137,0))</f>
        <v>0</v>
      </c>
      <c r="CE137" s="144">
        <f>IF(AND($B129="ASISTENT CERCETARE",OR($D129="VACANT")),$X137,0)</f>
        <v>0</v>
      </c>
      <c r="CF137" s="86">
        <f>IF(AND(A129&lt;&gt;"",B129="ASISTENT",H129="DF"),1,0)</f>
        <v>0</v>
      </c>
      <c r="CG137" s="145">
        <f>IF(AND($B129="PROFESOR",$D129&lt;&gt;"",$H129="CMSD"),$X137,0)</f>
        <v>0</v>
      </c>
      <c r="CI137" s="54">
        <f>IF(AND(B129="PROFESOR",H129="CMDD"),1,0)</f>
        <v>0</v>
      </c>
      <c r="CJ137" s="54">
        <f>IF(AND(B129="CONFERENTIAR",H129="CMDD"),1,0)</f>
        <v>0</v>
      </c>
      <c r="CK137" s="54">
        <f>IF(AND(B129="SEF LUCRARI",H129="CMDD"),1,0)</f>
        <v>0</v>
      </c>
      <c r="CL137" s="54">
        <f>IF(AND(B129="ASISTENT",H129="CMDD"),1,0)</f>
        <v>0</v>
      </c>
      <c r="CM137" s="132">
        <f>IF(CI137=0,0,X137)</f>
        <v>0</v>
      </c>
      <c r="CN137" s="132">
        <f>IF(CJ137=0,0,X137)</f>
        <v>0</v>
      </c>
      <c r="CO137" s="132">
        <f>IF(CK137=0,0,X137)</f>
        <v>0</v>
      </c>
      <c r="CP137" s="132">
        <f>IF(CL137=0,0,X137)</f>
        <v>0</v>
      </c>
    </row>
    <row r="138" spans="1:94" ht="12.75" customHeight="1" x14ac:dyDescent="0.3">
      <c r="A138" s="258">
        <v>53</v>
      </c>
      <c r="B138" s="261" t="str">
        <f>AS</f>
        <v>ASISTENT</v>
      </c>
      <c r="C138" s="264" t="s">
        <v>97</v>
      </c>
      <c r="D138" s="187"/>
      <c r="E138" s="246" t="str">
        <f>AS</f>
        <v>ASISTENT</v>
      </c>
      <c r="F138" s="246" t="str">
        <f>DRI</f>
        <v>DR.ING.</v>
      </c>
      <c r="G138" s="246"/>
      <c r="H138" s="246" t="str">
        <f>T</f>
        <v>TITULAR</v>
      </c>
      <c r="I138" s="249" t="str">
        <f>_xlfn.IFNA(IF(OR(D138="",D138="VACANT",H138="DF",H138="DFP",H138="DFT"),"",VLOOKUP(D138,[1]Anexa!D:I,2,FALSE)),"")</f>
        <v/>
      </c>
      <c r="J138" s="148"/>
      <c r="K138" s="147"/>
      <c r="L138" s="95"/>
      <c r="M138" s="96"/>
      <c r="N138" s="96"/>
      <c r="O138" s="96"/>
      <c r="P138" s="96"/>
      <c r="Q138" s="112"/>
      <c r="R138" s="112"/>
      <c r="S138" s="113"/>
      <c r="T138" s="112"/>
      <c r="U138" s="112"/>
      <c r="V138" s="98"/>
      <c r="W138" s="99"/>
      <c r="X138" s="100"/>
      <c r="Y138" s="101"/>
      <c r="Z138" s="237"/>
      <c r="AA138" s="102"/>
      <c r="AB138" s="103"/>
      <c r="AC138" s="241"/>
      <c r="AD138" s="104"/>
      <c r="AE138" s="152"/>
      <c r="AF138" s="164"/>
      <c r="AG138" s="106">
        <v>0</v>
      </c>
      <c r="AH138" s="107">
        <v>6411</v>
      </c>
      <c r="AI138" s="153"/>
      <c r="AJ138" s="108" t="str">
        <f>IF(OR($H$138="CMSD",$H$138="CMDD",$H$138="TITULAR"),"",IF(M138="","",IF(M138="D",0,IF(M138="M",Z138*2.5+AC138*1.5,Z138*2+AC138)*(VLOOKUP(J138,[1]Recapitulatie!A:Y,15,FALSE)*$AH$140)+IF(M138="M",AA138*2.5+AD138*1.5,AA138*2+AD138)*(VLOOKUP(J138,[1]Recapitulatie!A:Y,20,FALSE)*$AH$140))))</f>
        <v/>
      </c>
      <c r="AK138" s="171"/>
      <c r="AL138" s="109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V138" s="57"/>
      <c r="BW138" s="57"/>
      <c r="BX138" s="57"/>
      <c r="BY138" s="57"/>
      <c r="BZ138" s="57"/>
      <c r="CA138" s="57"/>
      <c r="CB138" s="57"/>
      <c r="CC138" s="57"/>
      <c r="CD138" s="6"/>
      <c r="CE138" s="6"/>
      <c r="CF138" s="86"/>
      <c r="CG138" s="6"/>
      <c r="CI138" s="54"/>
      <c r="CJ138" s="54"/>
      <c r="CK138" s="54"/>
      <c r="CL138" s="54"/>
      <c r="CM138" s="54"/>
      <c r="CN138" s="54"/>
      <c r="CO138" s="54"/>
      <c r="CP138" s="54"/>
    </row>
    <row r="139" spans="1:94" x14ac:dyDescent="0.3">
      <c r="A139" s="259"/>
      <c r="B139" s="262"/>
      <c r="C139" s="265"/>
      <c r="D139" s="188" t="s">
        <v>262</v>
      </c>
      <c r="E139" s="247"/>
      <c r="F139" s="247"/>
      <c r="G139" s="247"/>
      <c r="H139" s="247"/>
      <c r="I139" s="250"/>
      <c r="J139" s="148">
        <v>150</v>
      </c>
      <c r="K139" s="149" t="s">
        <v>148</v>
      </c>
      <c r="L139" s="110" t="s">
        <v>98</v>
      </c>
      <c r="M139" s="111" t="s">
        <v>113</v>
      </c>
      <c r="N139" s="111" t="s">
        <v>124</v>
      </c>
      <c r="O139" s="111" t="s">
        <v>115</v>
      </c>
      <c r="P139" s="111">
        <v>0</v>
      </c>
      <c r="Q139" s="112"/>
      <c r="R139" s="112">
        <v>2</v>
      </c>
      <c r="S139" s="113"/>
      <c r="T139" s="112"/>
      <c r="U139" s="112"/>
      <c r="V139" s="113"/>
      <c r="W139" s="114">
        <v>46</v>
      </c>
      <c r="X139" s="115">
        <v>3</v>
      </c>
      <c r="Y139" s="101">
        <v>0</v>
      </c>
      <c r="Z139" s="237"/>
      <c r="AA139" s="102"/>
      <c r="AB139" s="116">
        <v>2</v>
      </c>
      <c r="AC139" s="242">
        <v>4</v>
      </c>
      <c r="AD139" s="117">
        <v>0</v>
      </c>
      <c r="AE139" s="154" t="s">
        <v>101</v>
      </c>
      <c r="AF139" s="118">
        <v>0</v>
      </c>
      <c r="AG139" s="119">
        <v>16</v>
      </c>
      <c r="AH139" s="120">
        <v>0</v>
      </c>
      <c r="AI139" s="155"/>
      <c r="AJ139" s="108" t="str">
        <f>IF(OR($H$138="CMSD",$H$138="CMDD",$H$138="TITULAR"),"",IF(M139="","",IF(M139="D",0,IF(M139="M",Z139*2.5+AC139*1.5,Z139*2+AC139)*(VLOOKUP(J139,[1]Recapitulatie!A:Y,15,FALSE)*$AH$140)+IF(M139="M",AA139*2.5+AD139*1.5,AA139*2+AD139)*(VLOOKUP(J139,[1]Recapitulatie!A:Y,20,FALSE)*$AH$140))))</f>
        <v/>
      </c>
      <c r="AK139" s="172"/>
      <c r="AL139" s="109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V139" s="57"/>
      <c r="BW139" s="57"/>
      <c r="BX139" s="57"/>
      <c r="BY139" s="57"/>
      <c r="BZ139" s="57"/>
      <c r="CA139" s="57"/>
      <c r="CB139" s="57"/>
      <c r="CC139" s="57"/>
      <c r="CD139" s="6"/>
      <c r="CE139" s="6"/>
      <c r="CF139" s="86"/>
      <c r="CG139" s="6"/>
      <c r="CI139" s="54"/>
      <c r="CJ139" s="54"/>
      <c r="CK139" s="54"/>
      <c r="CL139" s="54"/>
      <c r="CM139" s="54"/>
      <c r="CN139" s="54"/>
      <c r="CO139" s="54"/>
      <c r="CP139" s="54"/>
    </row>
    <row r="140" spans="1:94" x14ac:dyDescent="0.3">
      <c r="A140" s="259"/>
      <c r="B140" s="262"/>
      <c r="C140" s="265"/>
      <c r="D140" s="188"/>
      <c r="E140" s="247"/>
      <c r="F140" s="247"/>
      <c r="G140" s="247"/>
      <c r="H140" s="247"/>
      <c r="I140" s="250"/>
      <c r="J140" s="174"/>
      <c r="K140" s="149" t="s">
        <v>107</v>
      </c>
      <c r="L140" s="110" t="s">
        <v>107</v>
      </c>
      <c r="M140" s="111" t="s">
        <v>107</v>
      </c>
      <c r="N140" s="111" t="s">
        <v>107</v>
      </c>
      <c r="O140" s="111" t="s">
        <v>107</v>
      </c>
      <c r="P140" s="111" t="s">
        <v>107</v>
      </c>
      <c r="Q140" s="112"/>
      <c r="R140" s="112"/>
      <c r="S140" s="113"/>
      <c r="T140" s="112"/>
      <c r="U140" s="112"/>
      <c r="V140" s="113"/>
      <c r="W140" s="114" t="s">
        <v>107</v>
      </c>
      <c r="X140" s="115" t="s">
        <v>106</v>
      </c>
      <c r="Y140" s="101" t="s">
        <v>107</v>
      </c>
      <c r="Z140" s="237"/>
      <c r="AA140" s="102"/>
      <c r="AB140" s="116" t="s">
        <v>107</v>
      </c>
      <c r="AC140" s="242" t="s">
        <v>107</v>
      </c>
      <c r="AD140" s="117" t="s">
        <v>107</v>
      </c>
      <c r="AE140" s="154" t="s">
        <v>103</v>
      </c>
      <c r="AF140" s="118">
        <v>0</v>
      </c>
      <c r="AG140" s="119"/>
      <c r="AH140" s="120">
        <v>61.175999999999995</v>
      </c>
      <c r="AI140" s="155"/>
      <c r="AJ140" s="108" t="str">
        <f>IF(OR($H$138="CMSD",$H$138="CMDD",$H$138="TITULAR"),"",IF(M140="","",IF(M140="D",0,IF(M140="M",Z140*2.5+AC140*1.5,Z140*2+AC140)*(VLOOKUP(J140,[1]Recapitulatie!A:Y,15,FALSE)*$AH$140)+IF(M140="M",AA140*2.5+AD140*1.5,AA140*2+AD140)*(VLOOKUP(J140,[1]Recapitulatie!A:Y,20,FALSE)*$AH$140))))</f>
        <v/>
      </c>
      <c r="AK140" s="172"/>
      <c r="AL140" s="109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V140" s="57"/>
      <c r="BW140" s="57"/>
      <c r="BX140" s="57"/>
      <c r="BY140" s="57"/>
      <c r="BZ140" s="57"/>
      <c r="CA140" s="57"/>
      <c r="CB140" s="57"/>
      <c r="CC140" s="57"/>
      <c r="CD140" s="6"/>
      <c r="CE140" s="6"/>
      <c r="CF140" s="86"/>
      <c r="CG140" s="6"/>
      <c r="CI140" s="54"/>
      <c r="CJ140" s="54"/>
      <c r="CK140" s="54"/>
      <c r="CL140" s="54"/>
      <c r="CM140" s="54"/>
      <c r="CN140" s="54"/>
      <c r="CO140" s="54"/>
      <c r="CP140" s="54"/>
    </row>
    <row r="141" spans="1:94" x14ac:dyDescent="0.3">
      <c r="A141" s="259"/>
      <c r="B141" s="262"/>
      <c r="C141" s="265"/>
      <c r="D141" s="188"/>
      <c r="E141" s="247"/>
      <c r="F141" s="247"/>
      <c r="G141" s="247"/>
      <c r="H141" s="247"/>
      <c r="I141" s="250"/>
      <c r="J141" s="174"/>
      <c r="K141" s="149" t="s">
        <v>107</v>
      </c>
      <c r="L141" s="110" t="s">
        <v>107</v>
      </c>
      <c r="M141" s="111" t="s">
        <v>107</v>
      </c>
      <c r="N141" s="111" t="s">
        <v>107</v>
      </c>
      <c r="O141" s="111" t="s">
        <v>107</v>
      </c>
      <c r="P141" s="111" t="s">
        <v>107</v>
      </c>
      <c r="Q141" s="112"/>
      <c r="R141" s="112"/>
      <c r="S141" s="113"/>
      <c r="T141" s="112"/>
      <c r="U141" s="112"/>
      <c r="V141" s="113"/>
      <c r="W141" s="114" t="s">
        <v>107</v>
      </c>
      <c r="X141" s="115" t="s">
        <v>106</v>
      </c>
      <c r="Y141" s="101" t="s">
        <v>107</v>
      </c>
      <c r="Z141" s="237"/>
      <c r="AA141" s="102"/>
      <c r="AB141" s="116" t="s">
        <v>107</v>
      </c>
      <c r="AC141" s="242" t="s">
        <v>107</v>
      </c>
      <c r="AD141" s="117" t="s">
        <v>107</v>
      </c>
      <c r="AE141" s="154" t="s">
        <v>105</v>
      </c>
      <c r="AF141" s="118">
        <v>0</v>
      </c>
      <c r="AG141" s="121" t="e">
        <v>#REF!</v>
      </c>
      <c r="AH141" s="120">
        <v>0</v>
      </c>
      <c r="AI141" s="155"/>
      <c r="AJ141" s="108" t="str">
        <f>IF(OR($H$138="CMSD",$H$138="CMDD",$H$138="TITULAR"),"",IF(M141="","",IF(M141="D",0,IF(M141="M",Z141*2.5+AC141*1.5,Z141*2+AC141)*(VLOOKUP(J141,[1]Recapitulatie!A:Y,15,FALSE)*$AH$140)+IF(M141="M",AA141*2.5+AD141*1.5,AA141*2+AD141)*(VLOOKUP(J141,[1]Recapitulatie!A:Y,20,FALSE)*$AH$140))))</f>
        <v/>
      </c>
      <c r="AK141" s="172"/>
      <c r="AL141" s="109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V141" s="57"/>
      <c r="BW141" s="57"/>
      <c r="BX141" s="57"/>
      <c r="BY141" s="57"/>
      <c r="BZ141" s="57"/>
      <c r="CA141" s="57"/>
      <c r="CB141" s="57"/>
      <c r="CC141" s="57"/>
      <c r="CD141" s="6"/>
      <c r="CE141" s="6"/>
      <c r="CF141" s="86"/>
      <c r="CG141" s="6"/>
      <c r="CI141" s="54"/>
      <c r="CJ141" s="54"/>
      <c r="CK141" s="54"/>
      <c r="CL141" s="54"/>
      <c r="CM141" s="54"/>
      <c r="CN141" s="54"/>
      <c r="CO141" s="54"/>
      <c r="CP141" s="54"/>
    </row>
    <row r="142" spans="1:94" x14ac:dyDescent="0.3">
      <c r="A142" s="259"/>
      <c r="B142" s="262"/>
      <c r="C142" s="265"/>
      <c r="D142" s="188"/>
      <c r="E142" s="247"/>
      <c r="F142" s="247"/>
      <c r="G142" s="247"/>
      <c r="H142" s="247"/>
      <c r="I142" s="250"/>
      <c r="J142" s="148"/>
      <c r="K142" s="149" t="s">
        <v>107</v>
      </c>
      <c r="L142" s="110" t="s">
        <v>107</v>
      </c>
      <c r="M142" s="111" t="s">
        <v>107</v>
      </c>
      <c r="N142" s="111" t="s">
        <v>107</v>
      </c>
      <c r="O142" s="111" t="s">
        <v>107</v>
      </c>
      <c r="P142" s="111" t="s">
        <v>107</v>
      </c>
      <c r="Q142" s="112"/>
      <c r="R142" s="112"/>
      <c r="S142" s="113"/>
      <c r="T142" s="112"/>
      <c r="U142" s="112"/>
      <c r="V142" s="113"/>
      <c r="W142" s="114" t="s">
        <v>107</v>
      </c>
      <c r="X142" s="115" t="s">
        <v>106</v>
      </c>
      <c r="Y142" s="101" t="s">
        <v>107</v>
      </c>
      <c r="Z142" s="237"/>
      <c r="AA142" s="102"/>
      <c r="AB142" s="116" t="s">
        <v>107</v>
      </c>
      <c r="AC142" s="242" t="s">
        <v>107</v>
      </c>
      <c r="AD142" s="117" t="s">
        <v>107</v>
      </c>
      <c r="AE142" s="154" t="s">
        <v>108</v>
      </c>
      <c r="AF142" s="118">
        <v>0</v>
      </c>
      <c r="AG142" s="121"/>
      <c r="AH142" s="120"/>
      <c r="AI142" s="155"/>
      <c r="AJ142" s="108" t="str">
        <f>IF(OR($H$138="CMSD",$H$138="CMDD",$H$138="TITULAR"),"",IF(M142="","",IF(M142="D",0,IF(M142="M",Z142*2.5+AC142*1.5,Z142*2+AC142)*(VLOOKUP(J142,[1]Recapitulatie!A:Y,15,FALSE)*$AH$140)+IF(M142="M",AA142*2.5+AD142*1.5,AA142*2+AD142)*(VLOOKUP(J142,[1]Recapitulatie!A:Y,20,FALSE)*$AH$140))))</f>
        <v/>
      </c>
      <c r="AK142" s="172"/>
      <c r="AL142" s="109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V142" s="57"/>
      <c r="BW142" s="57"/>
      <c r="BX142" s="57"/>
      <c r="BY142" s="57"/>
      <c r="BZ142" s="57"/>
      <c r="CA142" s="57"/>
      <c r="CB142" s="57"/>
      <c r="CC142" s="57"/>
      <c r="CD142" s="6"/>
      <c r="CE142" s="6"/>
      <c r="CF142" s="86"/>
      <c r="CG142" s="6"/>
      <c r="CI142" s="54"/>
      <c r="CJ142" s="54"/>
      <c r="CK142" s="54"/>
      <c r="CL142" s="54"/>
      <c r="CM142" s="54"/>
      <c r="CN142" s="54"/>
      <c r="CO142" s="54"/>
      <c r="CP142" s="54"/>
    </row>
    <row r="143" spans="1:94" x14ac:dyDescent="0.3">
      <c r="A143" s="259"/>
      <c r="B143" s="262"/>
      <c r="C143" s="265"/>
      <c r="D143" s="188"/>
      <c r="E143" s="247"/>
      <c r="F143" s="247"/>
      <c r="G143" s="247"/>
      <c r="H143" s="247"/>
      <c r="I143" s="250"/>
      <c r="J143" s="148"/>
      <c r="K143" s="149" t="s">
        <v>107</v>
      </c>
      <c r="L143" s="110" t="s">
        <v>107</v>
      </c>
      <c r="M143" s="111" t="s">
        <v>107</v>
      </c>
      <c r="N143" s="111" t="s">
        <v>107</v>
      </c>
      <c r="O143" s="111" t="s">
        <v>107</v>
      </c>
      <c r="P143" s="111" t="s">
        <v>107</v>
      </c>
      <c r="Q143" s="112"/>
      <c r="R143" s="112"/>
      <c r="S143" s="113"/>
      <c r="T143" s="112"/>
      <c r="U143" s="112"/>
      <c r="V143" s="113"/>
      <c r="W143" s="114" t="s">
        <v>107</v>
      </c>
      <c r="X143" s="115" t="s">
        <v>106</v>
      </c>
      <c r="Y143" s="101" t="s">
        <v>107</v>
      </c>
      <c r="Z143" s="237"/>
      <c r="AA143" s="102"/>
      <c r="AB143" s="116" t="s">
        <v>107</v>
      </c>
      <c r="AC143" s="242" t="s">
        <v>107</v>
      </c>
      <c r="AD143" s="117" t="s">
        <v>107</v>
      </c>
      <c r="AE143" s="154" t="s">
        <v>109</v>
      </c>
      <c r="AF143" s="118">
        <v>2.1830357142857144</v>
      </c>
      <c r="AG143" s="121"/>
      <c r="AH143" s="120"/>
      <c r="AI143" s="155"/>
      <c r="AJ143" s="108" t="str">
        <f>IF(OR($H$138="CMSD",$H$138="CMDD",$H$138="TITULAR"),"",IF(M143="","",IF(M143="D",0,IF(M143="M",Z143*2.5+AC143*1.5,Z143*2+AC143)*(VLOOKUP(J143,[1]Recapitulatie!A:Y,15,FALSE)*$AH$140)+IF(M143="M",AA143*2.5+AD143*1.5,AA143*2+AD143)*(VLOOKUP(J143,[1]Recapitulatie!A:Y,20,FALSE)*$AH$140))))</f>
        <v/>
      </c>
      <c r="AK143" s="172"/>
      <c r="AL143" s="109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M143" s="122"/>
      <c r="BV143" s="57"/>
      <c r="BW143" s="57"/>
      <c r="BX143" s="57"/>
      <c r="BY143" s="57"/>
      <c r="BZ143" s="57"/>
      <c r="CA143" s="57"/>
      <c r="CB143" s="57"/>
      <c r="CC143" s="57"/>
      <c r="CD143" s="6"/>
      <c r="CE143" s="6"/>
      <c r="CF143" s="86"/>
      <c r="CG143" s="6"/>
      <c r="CI143" s="54"/>
      <c r="CJ143" s="54"/>
      <c r="CK143" s="54"/>
      <c r="CL143" s="54"/>
      <c r="CM143" s="54"/>
      <c r="CN143" s="54"/>
      <c r="CO143" s="54"/>
      <c r="CP143" s="54"/>
    </row>
    <row r="144" spans="1:94" x14ac:dyDescent="0.3">
      <c r="A144" s="259"/>
      <c r="B144" s="262"/>
      <c r="C144" s="265"/>
      <c r="D144" s="188"/>
      <c r="E144" s="247"/>
      <c r="F144" s="247"/>
      <c r="G144" s="247"/>
      <c r="H144" s="247"/>
      <c r="I144" s="250"/>
      <c r="J144" s="148"/>
      <c r="K144" s="149" t="s">
        <v>107</v>
      </c>
      <c r="L144" s="110" t="s">
        <v>107</v>
      </c>
      <c r="M144" s="111" t="s">
        <v>107</v>
      </c>
      <c r="N144" s="111" t="s">
        <v>107</v>
      </c>
      <c r="O144" s="111" t="s">
        <v>107</v>
      </c>
      <c r="P144" s="111" t="s">
        <v>107</v>
      </c>
      <c r="Q144" s="112"/>
      <c r="R144" s="112"/>
      <c r="S144" s="113"/>
      <c r="T144" s="112"/>
      <c r="U144" s="112"/>
      <c r="V144" s="113"/>
      <c r="W144" s="114" t="s">
        <v>107</v>
      </c>
      <c r="X144" s="115" t="s">
        <v>106</v>
      </c>
      <c r="Y144" s="101" t="s">
        <v>107</v>
      </c>
      <c r="Z144" s="237"/>
      <c r="AA144" s="102"/>
      <c r="AB144" s="116" t="s">
        <v>107</v>
      </c>
      <c r="AC144" s="242" t="s">
        <v>107</v>
      </c>
      <c r="AD144" s="117" t="s">
        <v>107</v>
      </c>
      <c r="AE144" s="154" t="s">
        <v>110</v>
      </c>
      <c r="AF144" s="118">
        <v>0</v>
      </c>
      <c r="AG144" s="121"/>
      <c r="AH144" s="120"/>
      <c r="AI144" s="155"/>
      <c r="AJ144" s="108" t="str">
        <f>IF(OR($H$138="CMSD",$H$138="CMDD",$H$138="TITULAR"),"",IF(M144="","",IF(M144="D",0,IF(M144="M",Z144*2.5+AC144*1.5,Z144*2+AC144)*(VLOOKUP(J144,[1]Recapitulatie!A:Y,15,FALSE)*$AH$140)+IF(M144="M",AA144*2.5+AD144*1.5,AA144*2+AD144)*(VLOOKUP(J144,[1]Recapitulatie!A:Y,20,FALSE)*$AH$140))))</f>
        <v/>
      </c>
      <c r="AK144" s="172"/>
      <c r="AL144" s="109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M144" s="122"/>
      <c r="BV144" s="57"/>
      <c r="BW144" s="57"/>
      <c r="BX144" s="57"/>
      <c r="BY144" s="57"/>
      <c r="BZ144" s="57"/>
      <c r="CA144" s="57"/>
      <c r="CB144" s="57"/>
      <c r="CC144" s="57"/>
      <c r="CD144" s="6"/>
      <c r="CE144" s="6"/>
      <c r="CF144" s="86"/>
      <c r="CG144" s="6"/>
      <c r="CI144" s="54"/>
      <c r="CJ144" s="54"/>
      <c r="CK144" s="54"/>
      <c r="CL144" s="54"/>
      <c r="CM144" s="54"/>
      <c r="CN144" s="54"/>
      <c r="CO144" s="54"/>
      <c r="CP144" s="54"/>
    </row>
    <row r="145" spans="1:94" x14ac:dyDescent="0.3">
      <c r="A145" s="259"/>
      <c r="B145" s="262"/>
      <c r="C145" s="265"/>
      <c r="D145" s="252"/>
      <c r="E145" s="247"/>
      <c r="F145" s="247"/>
      <c r="G145" s="247"/>
      <c r="H145" s="247"/>
      <c r="I145" s="250"/>
      <c r="J145" s="148"/>
      <c r="K145" s="149" t="s">
        <v>107</v>
      </c>
      <c r="L145" s="110" t="s">
        <v>107</v>
      </c>
      <c r="M145" s="111" t="s">
        <v>107</v>
      </c>
      <c r="N145" s="111" t="s">
        <v>107</v>
      </c>
      <c r="O145" s="111" t="s">
        <v>107</v>
      </c>
      <c r="P145" s="111" t="s">
        <v>107</v>
      </c>
      <c r="Q145" s="112"/>
      <c r="R145" s="112"/>
      <c r="S145" s="113"/>
      <c r="T145" s="112"/>
      <c r="U145" s="112"/>
      <c r="V145" s="113"/>
      <c r="W145" s="114" t="s">
        <v>107</v>
      </c>
      <c r="X145" s="115" t="s">
        <v>106</v>
      </c>
      <c r="Y145" s="101" t="s">
        <v>107</v>
      </c>
      <c r="Z145" s="237"/>
      <c r="AA145" s="102"/>
      <c r="AB145" s="116" t="s">
        <v>107</v>
      </c>
      <c r="AC145" s="242" t="s">
        <v>107</v>
      </c>
      <c r="AD145" s="117" t="s">
        <v>107</v>
      </c>
      <c r="AE145" s="156"/>
      <c r="AF145" s="118"/>
      <c r="AG145" s="121"/>
      <c r="AH145" s="120"/>
      <c r="AI145" s="155"/>
      <c r="AJ145" s="108" t="str">
        <f>IF(OR($H$138="CMSD",$H$138="CMDD",$H$138="TITULAR"),"",IF(M145="","",IF(M145="D",0,IF(M145="M",Z145*2.5+AC145*1.5,Z145*2+AC145)*(VLOOKUP(J145,[1]Recapitulatie!A:Y,15,FALSE)*$AH$140)+IF(M145="M",AA145*2.5+AD145*1.5,AA145*2+AD145)*(VLOOKUP(J145,[1]Recapitulatie!A:Y,20,FALSE)*$AH$140))))</f>
        <v/>
      </c>
      <c r="AK145" s="172"/>
      <c r="AL145" s="109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M145" s="122"/>
      <c r="BV145" s="57"/>
      <c r="BW145" s="57"/>
      <c r="BX145" s="57"/>
      <c r="BY145" s="57"/>
      <c r="BZ145" s="57"/>
      <c r="CA145" s="57"/>
      <c r="CB145" s="57"/>
      <c r="CC145" s="57"/>
      <c r="CD145" s="6"/>
      <c r="CE145" s="6"/>
      <c r="CF145" s="86"/>
      <c r="CG145" s="6"/>
      <c r="CI145" s="54"/>
      <c r="CJ145" s="54"/>
      <c r="CK145" s="54"/>
      <c r="CL145" s="54"/>
      <c r="CM145" s="54"/>
      <c r="CN145" s="54"/>
      <c r="CO145" s="54"/>
      <c r="CP145" s="54"/>
    </row>
    <row r="146" spans="1:94" ht="15" thickBot="1" x14ac:dyDescent="0.35">
      <c r="A146" s="259"/>
      <c r="B146" s="262"/>
      <c r="C146" s="265"/>
      <c r="D146" s="253"/>
      <c r="E146" s="247"/>
      <c r="F146" s="247"/>
      <c r="G146" s="247"/>
      <c r="H146" s="247"/>
      <c r="I146" s="250"/>
      <c r="J146" s="148"/>
      <c r="K146" s="149" t="s">
        <v>107</v>
      </c>
      <c r="L146" s="123" t="s">
        <v>107</v>
      </c>
      <c r="M146" s="124" t="s">
        <v>107</v>
      </c>
      <c r="N146" s="124" t="s">
        <v>107</v>
      </c>
      <c r="O146" s="124" t="s">
        <v>107</v>
      </c>
      <c r="P146" s="124" t="s">
        <v>107</v>
      </c>
      <c r="Q146" s="125"/>
      <c r="R146" s="125"/>
      <c r="S146" s="126"/>
      <c r="T146" s="125"/>
      <c r="U146" s="125"/>
      <c r="V146" s="126"/>
      <c r="W146" s="127" t="s">
        <v>107</v>
      </c>
      <c r="X146" s="128" t="s">
        <v>106</v>
      </c>
      <c r="Y146" s="101" t="s">
        <v>107</v>
      </c>
      <c r="Z146" s="237"/>
      <c r="AA146" s="102"/>
      <c r="AB146" s="129" t="s">
        <v>107</v>
      </c>
      <c r="AC146" s="243" t="s">
        <v>107</v>
      </c>
      <c r="AD146" s="130" t="s">
        <v>107</v>
      </c>
      <c r="AE146" s="165"/>
      <c r="AF146" s="166"/>
      <c r="AG146" s="121"/>
      <c r="AH146" s="120"/>
      <c r="AI146" s="158"/>
      <c r="AJ146" s="108" t="str">
        <f>IF(OR($H$138="CMSD",$H$138="CMDD",$H$138="TITULAR"),"",IF(M146="","",IF(M146="D",0,IF(M146="M",Z146*2.5+AC146*1.5,Z146*2+AC146)*(VLOOKUP(J146,[1]Recapitulatie!A:Y,15,FALSE)*$AH$140)+IF(M146="M",AA146*2.5+AD146*1.5,AA146*2+AD146)*(VLOOKUP(J146,[1]Recapitulatie!A:Y,20,FALSE)*$AH$140))))</f>
        <v/>
      </c>
      <c r="AK146" s="173"/>
      <c r="AL146" s="109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L146" s="86"/>
      <c r="BV146" s="57"/>
      <c r="BW146" s="57"/>
      <c r="BX146" s="57"/>
      <c r="BY146" s="57"/>
      <c r="BZ146" s="57"/>
      <c r="CA146" s="57"/>
      <c r="CB146" s="57"/>
      <c r="CC146" s="57"/>
      <c r="CD146" s="6"/>
      <c r="CE146" s="6"/>
      <c r="CF146" s="86"/>
      <c r="CG146" s="6"/>
      <c r="CI146" s="54"/>
      <c r="CJ146" s="54"/>
      <c r="CK146" s="54"/>
      <c r="CL146" s="54"/>
      <c r="CM146" s="54"/>
      <c r="CN146" s="54"/>
      <c r="CO146" s="54"/>
      <c r="CP146" s="54"/>
    </row>
    <row r="147" spans="1:94" ht="15" thickBot="1" x14ac:dyDescent="0.35">
      <c r="A147" s="260"/>
      <c r="B147" s="263"/>
      <c r="C147" s="266"/>
      <c r="D147" s="254"/>
      <c r="E147" s="248"/>
      <c r="F147" s="248"/>
      <c r="G147" s="248"/>
      <c r="H147" s="248"/>
      <c r="I147" s="251"/>
      <c r="J147" s="150"/>
      <c r="K147" s="133" t="s">
        <v>107</v>
      </c>
      <c r="L147" s="255" t="s">
        <v>76</v>
      </c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7"/>
      <c r="X147" s="134">
        <v>11</v>
      </c>
      <c r="Y147" s="135">
        <v>0</v>
      </c>
      <c r="Z147" s="238"/>
      <c r="AA147" s="136"/>
      <c r="AB147" s="137" t="str">
        <f>IF(D138="","",SUM(AB138:AB146))</f>
        <v/>
      </c>
      <c r="AC147" s="244"/>
      <c r="AD147" s="138"/>
      <c r="AE147" s="159"/>
      <c r="AF147" s="167">
        <v>2.1830357142857144</v>
      </c>
      <c r="AG147" s="140">
        <v>13.183035714285715</v>
      </c>
      <c r="AH147" s="141">
        <v>6411</v>
      </c>
      <c r="AI147" s="85" t="e">
        <f>#REF!+AH147</f>
        <v>#REF!</v>
      </c>
      <c r="AJ147" s="84">
        <f>SUM(AJ138:AJ146)/12*VIRAM</f>
        <v>0</v>
      </c>
      <c r="AK147" s="85">
        <f>IF(OR(H138="",H138="PO",H138="DF",H138="DFP",H138="DFT"),0,IF(H138="CMSD",AG147*POD_P*VIRAM*4,IF(AND(H138="TITULAR",B138="PROFESOR"),(AF138+AF139)*POD_P*4*VIRAM,IF(AND(H138="TITULAR",B138="CONFERENTIAR"),(AF138+AF139)*POD_C*4*VIRAM,IF(AND(H138="TITULAR",B138="SEF LUCRARI"),(AF138+AF139)*POD_SL*4*VIRAM,(AF138+AF139)*POD_AS*4*VIRAM)))))</f>
        <v>0</v>
      </c>
      <c r="AL147" s="142">
        <f>IF(AND($A138&lt;&gt;"",H138="DFP"),1,0)</f>
        <v>0</v>
      </c>
      <c r="AM147" s="8">
        <f>IF(AND($A138&lt;&gt;"",$B138="PROFESOR",$C138="POST VALID",$H138="TITULAR"),1,0)</f>
        <v>0</v>
      </c>
      <c r="AN147" s="8">
        <f>IF(AND($A138&lt;&gt;"",$B138="CONFERENTIAR",$C138="POST VALID",$H138="TITULAR"),1,0)</f>
        <v>0</v>
      </c>
      <c r="AO147" s="8">
        <f>IF(AND($A138&lt;&gt;"",$B138="SEF LUCRARI",$C138="POST VALID",$H138="TITULAR"),1,0)</f>
        <v>0</v>
      </c>
      <c r="AP147" s="8">
        <f>IF(AND($A138&lt;&gt;"",$B138="ASISTENT",$C138="POST VALID",$H138="TITULAR"),1,0)</f>
        <v>1</v>
      </c>
      <c r="AQ147" s="8">
        <f>IF(AND($A138&lt;&gt;"",$B138="ASISTENT CERCETARE",$C138="POST VALID"),1,0)</f>
        <v>0</v>
      </c>
      <c r="AR147" s="8">
        <f>IF(AND($A138&lt;&gt;"",H138="DF"),1,0)</f>
        <v>0</v>
      </c>
      <c r="AS147" s="8">
        <f>IF(AND($A138&lt;&gt;"",$B138="PROFESOR",$C138="POST FARA FINANTARE",$H138="TITULAR"),1,0)</f>
        <v>0</v>
      </c>
      <c r="AT147" s="8">
        <f>IF(AND($A138&lt;&gt;"",$B138="CONFERENTIAR",$C138="POST FARA FINANTARE",$H138="TITULAR"),1,0)</f>
        <v>0</v>
      </c>
      <c r="AU147" s="8">
        <f>IF(AND($A138&lt;&gt;"",$B138="SEF LUCRARI",$C138="POST FARA FINANTARE",$H138="TITULAR"),1,0)</f>
        <v>0</v>
      </c>
      <c r="AV147" s="8">
        <f>IF(AND($A138&lt;&gt;"",$B138="ASISTENT",$C138="POST FARA FINANTARE",$H138="TITULAR"),1,0)</f>
        <v>0</v>
      </c>
      <c r="AW147" s="8">
        <f>IF(AND($A138&lt;&gt;"",$B138="ASISTENT CERCETARE",$C138="POST FARA FINANTARE"),1,0)</f>
        <v>0</v>
      </c>
      <c r="AX147" s="8">
        <f>IF(AND($A138&lt;&gt;"",$B138="PROFESOR",$D138="VACANT",$C138="POST VALID"),1,0)</f>
        <v>0</v>
      </c>
      <c r="AY147" s="8">
        <f>IF(AND($A138&lt;&gt;"",$B138="CONFERENTIAR",$D138="VACANT",$C138="POST VALID"),1,0)</f>
        <v>0</v>
      </c>
      <c r="AZ147" s="8">
        <f>IF(AND($A138&lt;&gt;"",$B138="SEF LUCRARI",$D138="VACANT",$C138="POST VALID"),1,0)</f>
        <v>0</v>
      </c>
      <c r="BA147" s="8">
        <f>IF(AND($A138&lt;&gt;"",$B138="ASISTENT",$C138="POST VALID",$D138="VACANT"),1,0)</f>
        <v>0</v>
      </c>
      <c r="BB147" s="8"/>
      <c r="BC147" s="8">
        <f>IF(AND($A138&lt;&gt;"",$B138="PROFESOR",$D138="VACANT",$C138="POST FARA FINANTARE"),1,0)</f>
        <v>0</v>
      </c>
      <c r="BD147" s="8">
        <f>IF(AND($A138&lt;&gt;"",$B138="CONFERENTIAR",$D138="VACANT",$C138="POST FARA FINANTARE"),1,0)</f>
        <v>0</v>
      </c>
      <c r="BE147" s="8">
        <f>IF(AND($A138&lt;&gt;"",$B138="SEF LUCRARI",$D138="VACANT",$C138="POST FARA FINANTARE"),1,0)</f>
        <v>0</v>
      </c>
      <c r="BF147" s="8">
        <f>IF(AND($A138&lt;&gt;"",$B138="ASISTENT",$D138="VACANT",$C138="POST FARA FINANTARE"),1,0)</f>
        <v>0</v>
      </c>
      <c r="BG147" s="8"/>
      <c r="BH147" s="8">
        <f>IF(AND($B138="PROFESOR",$H138="CMSD",$C138="POST VALID"),1,0)</f>
        <v>0</v>
      </c>
      <c r="BI147" s="8">
        <f>IF(AND($B138="PROFESOR",$H138="CMSD",$C138="POST FARA FINANTARE"),1,0)</f>
        <v>0</v>
      </c>
      <c r="BJ147" s="142">
        <f>IF(AND($A138&lt;&gt;"",H138="DFT"),1,0)</f>
        <v>0</v>
      </c>
      <c r="BK147" s="8">
        <f>IF(OR($H138="CMSD",$H138="ASOCIAT",$H138="DF",$H138="CMSD"),0,(IF(OR($F138="DR.ING.",$F138="DR.",$F138="DR. ING.",$F138="DR"),1,0)))</f>
        <v>1</v>
      </c>
      <c r="BL147" s="8" t="str">
        <f>IF(OR($B138="",$D138="",$D138="VACANT",$H138="CMSD",$H138="DF",$H138="DFP",$H138="DFT",),"",(IF($I138="","",(IF($BN147&gt;$BL$4,1,0)))))</f>
        <v/>
      </c>
      <c r="BM147" s="8" t="str">
        <f>IF(OR($B138="",$D138="",$D138="VACANT",$H138="DF",$H138="DFP",$H138="DFT"),"",(IF($H138="CMSD",0,(IF(BN147&lt;=$BM$4,1,0)))))</f>
        <v/>
      </c>
      <c r="BN147" s="143">
        <f>IF(I138="",0,DATEVALUE(I138))</f>
        <v>0</v>
      </c>
      <c r="BO147" s="8">
        <f>IF(AND($BN147&gt;$BO$4,$BN147&lt;$BL$4),1,0)</f>
        <v>0</v>
      </c>
      <c r="BP147" s="8">
        <f>IF(AND($BN147&gt;$BP$4,$BN147&lt;$BO$4),1,0)</f>
        <v>0</v>
      </c>
      <c r="BQ147" s="8">
        <f>IF(AND($BN147&gt;$BQ$4,$BN147&lt;$BP$4),1,0)</f>
        <v>0</v>
      </c>
      <c r="BR147" s="8">
        <f>IF(AND($BN147&gt;$BR$4,$BN147&lt;$BQ$4),1,0)</f>
        <v>0</v>
      </c>
      <c r="BS147" s="8">
        <f>IF(AND($BN147&gt;$BS$4,$BN147&lt;$BR$4),1,0)</f>
        <v>0</v>
      </c>
      <c r="BT147" s="8">
        <f>IF(AND($BN147&gt;$BT$4,$BN147&lt;$BS$4),1,0)</f>
        <v>0</v>
      </c>
      <c r="BV147" s="144">
        <f>IF(AND($B138="PROFESOR",$D138&lt;&gt;"",$H138="TITULAR"),$X147,0)</f>
        <v>0</v>
      </c>
      <c r="BW147" s="144">
        <f>IF(AND($B138="PROFESOR",$D138="VACANT"),$X147,0)</f>
        <v>0</v>
      </c>
      <c r="BX147" s="144">
        <f>IF(AND($B138="CONFERENTIAR",$D138&lt;&gt;"",$H138="TITULAR"),$X147,0)</f>
        <v>0</v>
      </c>
      <c r="BY147" s="144">
        <f>IF(AND($B138="CONFERENTIAR",$D138="VACANT"),$X147,0)</f>
        <v>0</v>
      </c>
      <c r="BZ147" s="144">
        <f>IF(AND($B138="SEF LUCRARI",$D138&lt;&gt;"",$H138="TITULAR"),$X147,0)</f>
        <v>0</v>
      </c>
      <c r="CA147" s="144">
        <f>IF(AND($B138="SEF LUCRARI",$D138="VACANT"),$X147,0)</f>
        <v>0</v>
      </c>
      <c r="CB147" s="144">
        <f>IF(AND($B138="ASISTENT",$D138&lt;&gt;"",(OR($H138="TITULAR",$H138="SUPLINITOR",$H138="DF"))),$X147,0)</f>
        <v>0</v>
      </c>
      <c r="CC147" s="144">
        <f>IF(AND($B138="ASISTENT",OR($D138="VACANT")),$X147,0)</f>
        <v>0</v>
      </c>
      <c r="CD147" s="144">
        <f>IF(AND($B138="ASISTENT CERCETARE",$D138&lt;&gt;"",$H138="TITULAR"),$X147,IF(AND($B138="ASISTENT CERCETARE",$H138="DF"),$X147,0))</f>
        <v>0</v>
      </c>
      <c r="CE147" s="144">
        <f>IF(AND($B138="ASISTENT CERCETARE",OR($D138="VACANT")),$X147,0)</f>
        <v>0</v>
      </c>
      <c r="CF147" s="86">
        <f>IF(AND(A138&lt;&gt;"",B138="ASISTENT",H138="DF"),1,0)</f>
        <v>0</v>
      </c>
      <c r="CG147" s="145">
        <f>IF(AND($B138="PROFESOR",$D138&lt;&gt;"",$H138="CMSD"),$X147,0)</f>
        <v>0</v>
      </c>
      <c r="CI147" s="54">
        <f>IF(AND(B138="PROFESOR",H138="CMDD"),1,0)</f>
        <v>0</v>
      </c>
      <c r="CJ147" s="54">
        <f>IF(AND(B138="CONFERENTIAR",H138="CMDD"),1,0)</f>
        <v>0</v>
      </c>
      <c r="CK147" s="54">
        <f>IF(AND(B138="SEF LUCRARI",H138="CMDD"),1,0)</f>
        <v>0</v>
      </c>
      <c r="CL147" s="54">
        <f>IF(AND(B138="ASISTENT",H138="CMDD"),1,0)</f>
        <v>0</v>
      </c>
      <c r="CM147" s="132">
        <f>IF(CI147=0,0,X147)</f>
        <v>0</v>
      </c>
      <c r="CN147" s="132">
        <f>IF(CJ147=0,0,X147)</f>
        <v>0</v>
      </c>
      <c r="CO147" s="132">
        <f>IF(CK147=0,0,X147)</f>
        <v>0</v>
      </c>
      <c r="CP147" s="132">
        <f>IF(CL147=0,0,X147)</f>
        <v>0</v>
      </c>
    </row>
    <row r="148" spans="1:94" ht="12.75" customHeight="1" x14ac:dyDescent="0.3">
      <c r="A148" s="258">
        <v>59</v>
      </c>
      <c r="B148" s="261" t="str">
        <f>AS</f>
        <v>ASISTENT</v>
      </c>
      <c r="C148" s="264" t="s">
        <v>97</v>
      </c>
      <c r="D148" s="187" t="s">
        <v>230</v>
      </c>
      <c r="E148" s="246" t="str">
        <f>AS</f>
        <v>ASISTENT</v>
      </c>
      <c r="F148" s="246"/>
      <c r="G148" s="246"/>
      <c r="H148" s="246" t="str">
        <f>po</f>
        <v>PO</v>
      </c>
      <c r="I148" s="249" t="str">
        <f>_xlfn.IFNA(IF(OR(D148="",D148="VACANT",H148="DF",H148="DFP",H148="DFT"),"",VLOOKUP(D148,[1]Anexa!D:I,2,FALSE)),"")</f>
        <v/>
      </c>
      <c r="J148" s="146">
        <v>76</v>
      </c>
      <c r="K148" s="147" t="s">
        <v>157</v>
      </c>
      <c r="L148" s="95" t="s">
        <v>98</v>
      </c>
      <c r="M148" s="96" t="s">
        <v>75</v>
      </c>
      <c r="N148" s="96" t="s">
        <v>62</v>
      </c>
      <c r="O148" s="96" t="s">
        <v>99</v>
      </c>
      <c r="P148" s="96">
        <v>0</v>
      </c>
      <c r="Q148" s="97"/>
      <c r="R148" s="97">
        <v>5</v>
      </c>
      <c r="S148" s="113"/>
      <c r="T148" s="112"/>
      <c r="U148" s="112"/>
      <c r="V148" s="113"/>
      <c r="W148" s="99">
        <v>82</v>
      </c>
      <c r="X148" s="100">
        <v>5</v>
      </c>
      <c r="Y148" s="101">
        <v>0</v>
      </c>
      <c r="Z148" s="237"/>
      <c r="AA148" s="102"/>
      <c r="AB148" s="103">
        <v>5</v>
      </c>
      <c r="AC148" s="241">
        <v>10</v>
      </c>
      <c r="AD148" s="104">
        <v>0</v>
      </c>
      <c r="AE148" s="160" t="s">
        <v>100</v>
      </c>
      <c r="AF148" s="164">
        <v>0</v>
      </c>
      <c r="AG148" s="106">
        <v>0</v>
      </c>
      <c r="AH148" s="107">
        <v>0</v>
      </c>
      <c r="AI148" s="153"/>
      <c r="AJ148" s="108">
        <f>IF(OR($H$148="CMSD",$H$148="CMDD",$H$148="TITULAR"),"",IF(M148="","",IF(M148="D",0,IF(M148="M",Z148*2.5+AC148*1.5,Z148*2+AC148)*(VLOOKUP(J148,[1]Recapitulatie!A:Y,15,FALSE)*$AH$150)+IF(M148="M",AA148*2.5+AD148*1.5,AA148*2+AD148)*(VLOOKUP(J148,[1]Recapitulatie!A:Y,20,FALSE)*$AH$150))))</f>
        <v>8564.64</v>
      </c>
      <c r="AK148" s="171"/>
      <c r="AL148" s="109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V148" s="57"/>
      <c r="BW148" s="57"/>
      <c r="BX148" s="57"/>
      <c r="BY148" s="57"/>
      <c r="BZ148" s="57"/>
      <c r="CA148" s="57"/>
      <c r="CB148" s="57"/>
      <c r="CC148" s="57"/>
      <c r="CD148" s="6"/>
      <c r="CE148" s="6"/>
      <c r="CF148" s="86"/>
      <c r="CG148" s="6"/>
      <c r="CI148" s="54"/>
      <c r="CJ148" s="54"/>
      <c r="CK148" s="54"/>
      <c r="CL148" s="54"/>
      <c r="CM148" s="54"/>
      <c r="CN148" s="54"/>
      <c r="CO148" s="54"/>
      <c r="CP148" s="54"/>
    </row>
    <row r="149" spans="1:94" x14ac:dyDescent="0.3">
      <c r="A149" s="259"/>
      <c r="B149" s="262"/>
      <c r="C149" s="265"/>
      <c r="D149" s="188" t="s">
        <v>316</v>
      </c>
      <c r="E149" s="247"/>
      <c r="F149" s="247"/>
      <c r="G149" s="247"/>
      <c r="H149" s="247"/>
      <c r="I149" s="250"/>
      <c r="J149" s="148">
        <v>2</v>
      </c>
      <c r="K149" s="149" t="s">
        <v>185</v>
      </c>
      <c r="L149" s="110" t="s">
        <v>98</v>
      </c>
      <c r="M149" s="111" t="s">
        <v>75</v>
      </c>
      <c r="N149" s="111" t="s">
        <v>123</v>
      </c>
      <c r="O149" s="111" t="s">
        <v>115</v>
      </c>
      <c r="P149" s="111">
        <v>2</v>
      </c>
      <c r="Q149" s="112"/>
      <c r="R149" s="112">
        <v>2</v>
      </c>
      <c r="S149" s="113"/>
      <c r="T149" s="112"/>
      <c r="U149" s="112"/>
      <c r="V149" s="113"/>
      <c r="W149" s="114">
        <v>36</v>
      </c>
      <c r="X149" s="115">
        <v>2</v>
      </c>
      <c r="Y149" s="101">
        <v>0</v>
      </c>
      <c r="Z149" s="237"/>
      <c r="AA149" s="102"/>
      <c r="AB149" s="116">
        <v>2</v>
      </c>
      <c r="AC149" s="242">
        <v>4</v>
      </c>
      <c r="AD149" s="117">
        <v>0</v>
      </c>
      <c r="AE149" s="154" t="s">
        <v>101</v>
      </c>
      <c r="AF149" s="118">
        <v>0</v>
      </c>
      <c r="AG149" s="119">
        <v>16</v>
      </c>
      <c r="AH149" s="120">
        <v>0</v>
      </c>
      <c r="AI149" s="155"/>
      <c r="AJ149" s="108">
        <f>IF(OR($H$148="CMSD",$H$148="CMDD",$H$148="TITULAR"),"",IF(M149="","",IF(M149="D",0,IF(M149="M",Z149*2.5+AC149*1.5,Z149*2+AC149)*(VLOOKUP(J149,[1]Recapitulatie!A:Y,15,FALSE)*$AH$150)+IF(M149="M",AA149*2.5+AD149*1.5,AA149*2+AD149)*(VLOOKUP(J149,[1]Recapitulatie!A:Y,20,FALSE)*$AH$150))))</f>
        <v>3425.8559999999998</v>
      </c>
      <c r="AK149" s="172"/>
      <c r="AL149" s="109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V149" s="57"/>
      <c r="BW149" s="57"/>
      <c r="BX149" s="57"/>
      <c r="BY149" s="57"/>
      <c r="BZ149" s="57"/>
      <c r="CA149" s="57"/>
      <c r="CB149" s="57"/>
      <c r="CC149" s="57"/>
      <c r="CD149" s="6"/>
      <c r="CE149" s="6"/>
      <c r="CF149" s="86"/>
      <c r="CG149" s="6"/>
      <c r="CI149" s="54"/>
      <c r="CJ149" s="54"/>
      <c r="CK149" s="54"/>
      <c r="CL149" s="54"/>
      <c r="CM149" s="54"/>
      <c r="CN149" s="54"/>
      <c r="CO149" s="54"/>
      <c r="CP149" s="54"/>
    </row>
    <row r="150" spans="1:94" x14ac:dyDescent="0.3">
      <c r="A150" s="259"/>
      <c r="B150" s="262"/>
      <c r="C150" s="265"/>
      <c r="D150" s="188" t="s">
        <v>317</v>
      </c>
      <c r="E150" s="247"/>
      <c r="F150" s="247"/>
      <c r="G150" s="247"/>
      <c r="H150" s="247"/>
      <c r="I150" s="250"/>
      <c r="J150" s="148">
        <v>2</v>
      </c>
      <c r="K150" s="149" t="s">
        <v>185</v>
      </c>
      <c r="L150" s="110" t="s">
        <v>98</v>
      </c>
      <c r="M150" s="111" t="s">
        <v>75</v>
      </c>
      <c r="N150" s="111" t="s">
        <v>123</v>
      </c>
      <c r="O150" s="111" t="s">
        <v>115</v>
      </c>
      <c r="P150" s="111">
        <v>2</v>
      </c>
      <c r="Q150" s="112"/>
      <c r="R150" s="112">
        <v>1</v>
      </c>
      <c r="S150" s="113"/>
      <c r="T150" s="112"/>
      <c r="U150" s="112"/>
      <c r="V150" s="113"/>
      <c r="W150" s="114">
        <v>18</v>
      </c>
      <c r="X150" s="115">
        <v>1</v>
      </c>
      <c r="Y150" s="101">
        <v>0</v>
      </c>
      <c r="Z150" s="237"/>
      <c r="AA150" s="102"/>
      <c r="AB150" s="116">
        <v>1</v>
      </c>
      <c r="AC150" s="242">
        <v>2</v>
      </c>
      <c r="AD150" s="117">
        <v>0</v>
      </c>
      <c r="AE150" s="154" t="s">
        <v>103</v>
      </c>
      <c r="AF150" s="118">
        <v>0</v>
      </c>
      <c r="AG150" s="119"/>
      <c r="AH150" s="120">
        <v>61.175999999999995</v>
      </c>
      <c r="AI150" s="155"/>
      <c r="AJ150" s="108">
        <f>IF(OR($H$148="CMSD",$H$148="CMDD",$H$148="TITULAR"),"",IF(M150="","",IF(M150="D",0,IF(M150="M",Z150*2.5+AC150*1.5,Z150*2+AC150)*(VLOOKUP(J150,[1]Recapitulatie!A:Y,15,FALSE)*$AH$150)+IF(M150="M",AA150*2.5+AD150*1.5,AA150*2+AD150)*(VLOOKUP(J150,[1]Recapitulatie!A:Y,20,FALSE)*$AH$150))))</f>
        <v>1712.9279999999999</v>
      </c>
      <c r="AK150" s="172"/>
      <c r="AL150" s="109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V150" s="57"/>
      <c r="BW150" s="57"/>
      <c r="BX150" s="57"/>
      <c r="BY150" s="57"/>
      <c r="BZ150" s="57"/>
      <c r="CA150" s="57"/>
      <c r="CB150" s="57"/>
      <c r="CC150" s="57"/>
      <c r="CD150" s="6"/>
      <c r="CE150" s="6"/>
      <c r="CF150" s="86"/>
      <c r="CG150" s="6"/>
      <c r="CI150" s="54"/>
      <c r="CJ150" s="54"/>
      <c r="CK150" s="54"/>
      <c r="CL150" s="54"/>
      <c r="CM150" s="54"/>
      <c r="CN150" s="54"/>
      <c r="CO150" s="54"/>
      <c r="CP150" s="54"/>
    </row>
    <row r="151" spans="1:94" x14ac:dyDescent="0.3">
      <c r="A151" s="259"/>
      <c r="B151" s="262"/>
      <c r="C151" s="265"/>
      <c r="D151" s="188" t="s">
        <v>318</v>
      </c>
      <c r="E151" s="247"/>
      <c r="F151" s="247"/>
      <c r="G151" s="247"/>
      <c r="H151" s="247"/>
      <c r="I151" s="250"/>
      <c r="J151" s="148">
        <v>2</v>
      </c>
      <c r="K151" s="149" t="s">
        <v>185</v>
      </c>
      <c r="L151" s="110" t="s">
        <v>98</v>
      </c>
      <c r="M151" s="111" t="s">
        <v>75</v>
      </c>
      <c r="N151" s="111" t="s">
        <v>123</v>
      </c>
      <c r="O151" s="111" t="s">
        <v>115</v>
      </c>
      <c r="P151" s="111">
        <v>2</v>
      </c>
      <c r="Q151" s="112"/>
      <c r="R151" s="112">
        <v>1</v>
      </c>
      <c r="S151" s="113"/>
      <c r="T151" s="112"/>
      <c r="U151" s="112"/>
      <c r="V151" s="113"/>
      <c r="W151" s="114">
        <v>18</v>
      </c>
      <c r="X151" s="115">
        <v>1</v>
      </c>
      <c r="Y151" s="101">
        <v>0</v>
      </c>
      <c r="Z151" s="237"/>
      <c r="AA151" s="102"/>
      <c r="AB151" s="116">
        <v>1</v>
      </c>
      <c r="AC151" s="242">
        <v>2</v>
      </c>
      <c r="AD151" s="117">
        <v>0</v>
      </c>
      <c r="AE151" s="154" t="s">
        <v>105</v>
      </c>
      <c r="AF151" s="118">
        <v>0</v>
      </c>
      <c r="AG151" s="121">
        <v>15</v>
      </c>
      <c r="AH151" s="120">
        <v>0</v>
      </c>
      <c r="AI151" s="155"/>
      <c r="AJ151" s="108">
        <f>IF(OR($H$148="CMSD",$H$148="CMDD",$H$148="TITULAR"),"",IF(M151="","",IF(M151="D",0,IF(M151="M",Z151*2.5+AC151*1.5,Z151*2+AC151)*(VLOOKUP(J151,[1]Recapitulatie!A:Y,15,FALSE)*$AH$150)+IF(M151="M",AA151*2.5+AD151*1.5,AA151*2+AD151)*(VLOOKUP(J151,[1]Recapitulatie!A:Y,20,FALSE)*$AH$150))))</f>
        <v>1712.9279999999999</v>
      </c>
      <c r="AK151" s="172"/>
      <c r="AL151" s="109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V151" s="57"/>
      <c r="BW151" s="57"/>
      <c r="BX151" s="57"/>
      <c r="BY151" s="57"/>
      <c r="BZ151" s="57"/>
      <c r="CA151" s="57"/>
      <c r="CB151" s="57"/>
      <c r="CC151" s="57"/>
      <c r="CD151" s="6"/>
      <c r="CE151" s="6"/>
      <c r="CF151" s="86"/>
      <c r="CG151" s="6"/>
      <c r="CI151" s="54"/>
      <c r="CJ151" s="54"/>
      <c r="CK151" s="54"/>
      <c r="CL151" s="54"/>
      <c r="CM151" s="54"/>
      <c r="CN151" s="54"/>
      <c r="CO151" s="54"/>
      <c r="CP151" s="54"/>
    </row>
    <row r="152" spans="1:94" x14ac:dyDescent="0.3">
      <c r="A152" s="259"/>
      <c r="B152" s="262"/>
      <c r="C152" s="265"/>
      <c r="D152" s="188" t="s">
        <v>319</v>
      </c>
      <c r="E152" s="247"/>
      <c r="F152" s="247"/>
      <c r="G152" s="247"/>
      <c r="H152" s="247"/>
      <c r="I152" s="250"/>
      <c r="J152" s="148">
        <v>2</v>
      </c>
      <c r="K152" s="149" t="s">
        <v>185</v>
      </c>
      <c r="L152" s="110" t="s">
        <v>98</v>
      </c>
      <c r="M152" s="111" t="s">
        <v>75</v>
      </c>
      <c r="N152" s="111" t="s">
        <v>123</v>
      </c>
      <c r="O152" s="111" t="s">
        <v>115</v>
      </c>
      <c r="P152" s="111">
        <v>2</v>
      </c>
      <c r="Q152" s="112"/>
      <c r="R152" s="112">
        <v>1</v>
      </c>
      <c r="S152" s="113"/>
      <c r="T152" s="112"/>
      <c r="U152" s="112"/>
      <c r="V152" s="113"/>
      <c r="W152" s="114">
        <v>18</v>
      </c>
      <c r="X152" s="115">
        <v>1</v>
      </c>
      <c r="Y152" s="101">
        <v>0</v>
      </c>
      <c r="Z152" s="237"/>
      <c r="AA152" s="102"/>
      <c r="AB152" s="116">
        <v>1</v>
      </c>
      <c r="AC152" s="242">
        <v>2</v>
      </c>
      <c r="AD152" s="117">
        <v>0</v>
      </c>
      <c r="AE152" s="154" t="s">
        <v>108</v>
      </c>
      <c r="AF152" s="118">
        <v>0</v>
      </c>
      <c r="AG152" s="121"/>
      <c r="AH152" s="120"/>
      <c r="AI152" s="155"/>
      <c r="AJ152" s="108">
        <f>IF(OR($H$148="CMSD",$H$148="CMDD",$H$148="TITULAR"),"",IF(M152="","",IF(M152="D",0,IF(M152="M",Z152*2.5+AC152*1.5,Z152*2+AC152)*(VLOOKUP(J152,[1]Recapitulatie!A:Y,15,FALSE)*$AH$150)+IF(M152="M",AA152*2.5+AD152*1.5,AA152*2+AD152)*(VLOOKUP(J152,[1]Recapitulatie!A:Y,20,FALSE)*$AH$150))))</f>
        <v>1712.9279999999999</v>
      </c>
      <c r="AK152" s="172"/>
      <c r="AL152" s="109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V152" s="57"/>
      <c r="BW152" s="57"/>
      <c r="BX152" s="57"/>
      <c r="BY152" s="57"/>
      <c r="BZ152" s="57"/>
      <c r="CA152" s="57"/>
      <c r="CB152" s="57"/>
      <c r="CC152" s="57"/>
      <c r="CD152" s="6"/>
      <c r="CE152" s="6"/>
      <c r="CF152" s="86"/>
      <c r="CG152" s="6"/>
      <c r="CI152" s="54"/>
      <c r="CJ152" s="54"/>
      <c r="CK152" s="54"/>
      <c r="CL152" s="54"/>
      <c r="CM152" s="54"/>
      <c r="CN152" s="54"/>
      <c r="CO152" s="54"/>
      <c r="CP152" s="54"/>
    </row>
    <row r="153" spans="1:94" x14ac:dyDescent="0.3">
      <c r="A153" s="259"/>
      <c r="B153" s="262"/>
      <c r="C153" s="265"/>
      <c r="D153" s="188" t="s">
        <v>320</v>
      </c>
      <c r="E153" s="247"/>
      <c r="F153" s="247"/>
      <c r="G153" s="247"/>
      <c r="H153" s="247"/>
      <c r="I153" s="250"/>
      <c r="J153" s="148">
        <v>2</v>
      </c>
      <c r="K153" s="149" t="s">
        <v>185</v>
      </c>
      <c r="L153" s="110" t="s">
        <v>98</v>
      </c>
      <c r="M153" s="111" t="s">
        <v>75</v>
      </c>
      <c r="N153" s="111" t="s">
        <v>123</v>
      </c>
      <c r="O153" s="111" t="s">
        <v>115</v>
      </c>
      <c r="P153" s="111">
        <v>2</v>
      </c>
      <c r="Q153" s="112"/>
      <c r="R153" s="112">
        <v>1</v>
      </c>
      <c r="S153" s="113"/>
      <c r="T153" s="112"/>
      <c r="U153" s="112"/>
      <c r="V153" s="113"/>
      <c r="W153" s="114">
        <v>18</v>
      </c>
      <c r="X153" s="115">
        <v>1</v>
      </c>
      <c r="Y153" s="101">
        <v>0</v>
      </c>
      <c r="Z153" s="237"/>
      <c r="AA153" s="102"/>
      <c r="AB153" s="116">
        <v>1</v>
      </c>
      <c r="AC153" s="242">
        <v>2</v>
      </c>
      <c r="AD153" s="117">
        <v>0</v>
      </c>
      <c r="AE153" s="154" t="s">
        <v>109</v>
      </c>
      <c r="AF153" s="118">
        <v>2.2767857142857144</v>
      </c>
      <c r="AG153" s="121"/>
      <c r="AH153" s="120"/>
      <c r="AI153" s="155"/>
      <c r="AJ153" s="108">
        <f>IF(OR($H$148="CMSD",$H$148="CMDD",$H$148="TITULAR"),"",IF(M153="","",IF(M153="D",0,IF(M153="M",Z153*2.5+AC153*1.5,Z153*2+AC153)*(VLOOKUP(J153,[1]Recapitulatie!A:Y,15,FALSE)*$AH$150)+IF(M153="M",AA153*2.5+AD153*1.5,AA153*2+AD153)*(VLOOKUP(J153,[1]Recapitulatie!A:Y,20,FALSE)*$AH$150))))</f>
        <v>1712.9279999999999</v>
      </c>
      <c r="AK153" s="172"/>
      <c r="AL153" s="109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V153" s="57"/>
      <c r="BW153" s="57"/>
      <c r="BX153" s="57"/>
      <c r="BY153" s="57"/>
      <c r="BZ153" s="57"/>
      <c r="CA153" s="57"/>
      <c r="CB153" s="57"/>
      <c r="CC153" s="57"/>
      <c r="CD153" s="6"/>
      <c r="CE153" s="6"/>
      <c r="CF153" s="86"/>
      <c r="CG153" s="6"/>
      <c r="CI153" s="54"/>
      <c r="CJ153" s="54"/>
      <c r="CK153" s="54"/>
      <c r="CL153" s="54"/>
      <c r="CM153" s="54"/>
      <c r="CN153" s="54"/>
      <c r="CO153" s="54"/>
      <c r="CP153" s="54"/>
    </row>
    <row r="154" spans="1:94" x14ac:dyDescent="0.3">
      <c r="A154" s="259"/>
      <c r="B154" s="262"/>
      <c r="C154" s="265"/>
      <c r="D154" s="188"/>
      <c r="E154" s="247"/>
      <c r="F154" s="247"/>
      <c r="G154" s="247"/>
      <c r="H154" s="247"/>
      <c r="I154" s="250"/>
      <c r="J154" s="148"/>
      <c r="K154" s="149" t="s">
        <v>107</v>
      </c>
      <c r="L154" s="110" t="s">
        <v>107</v>
      </c>
      <c r="M154" s="111" t="s">
        <v>107</v>
      </c>
      <c r="N154" s="111" t="s">
        <v>107</v>
      </c>
      <c r="O154" s="111" t="s">
        <v>107</v>
      </c>
      <c r="P154" s="111" t="s">
        <v>107</v>
      </c>
      <c r="Q154" s="112"/>
      <c r="R154" s="112"/>
      <c r="S154" s="113"/>
      <c r="T154" s="112"/>
      <c r="U154" s="112"/>
      <c r="V154" s="113"/>
      <c r="W154" s="114" t="s">
        <v>107</v>
      </c>
      <c r="X154" s="115" t="s">
        <v>106</v>
      </c>
      <c r="Y154" s="101" t="s">
        <v>107</v>
      </c>
      <c r="Z154" s="237"/>
      <c r="AA154" s="102"/>
      <c r="AB154" s="116" t="s">
        <v>107</v>
      </c>
      <c r="AC154" s="242" t="s">
        <v>107</v>
      </c>
      <c r="AD154" s="117" t="s">
        <v>107</v>
      </c>
      <c r="AE154" s="154" t="s">
        <v>110</v>
      </c>
      <c r="AF154" s="118">
        <v>0</v>
      </c>
      <c r="AG154" s="121"/>
      <c r="AH154" s="120"/>
      <c r="AI154" s="155"/>
      <c r="AJ154" s="108" t="str">
        <f>IF(OR($H$148="CMSD",$H$148="CMDD",$H$148="TITULAR"),"",IF(M154="","",IF(M154="D",0,IF(M154="M",Z154*2.5+AC154*1.5,Z154*2+AC154)*(VLOOKUP(J154,[1]Recapitulatie!A:Y,15,FALSE)*$AH$150)+IF(M154="M",AA154*2.5+AD154*1.5,AA154*2+AD154)*(VLOOKUP(J154,[1]Recapitulatie!A:Y,20,FALSE)*$AH$150))))</f>
        <v/>
      </c>
      <c r="AK154" s="172"/>
      <c r="AL154" s="109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V154" s="57"/>
      <c r="BW154" s="57"/>
      <c r="BX154" s="57"/>
      <c r="BY154" s="57"/>
      <c r="BZ154" s="57"/>
      <c r="CA154" s="57"/>
      <c r="CB154" s="57"/>
      <c r="CC154" s="57"/>
      <c r="CD154" s="6"/>
      <c r="CE154" s="6"/>
      <c r="CF154" s="86"/>
      <c r="CG154" s="6"/>
      <c r="CI154" s="54"/>
      <c r="CJ154" s="54"/>
      <c r="CK154" s="54"/>
      <c r="CL154" s="54"/>
      <c r="CM154" s="54"/>
      <c r="CN154" s="54"/>
      <c r="CO154" s="54"/>
      <c r="CP154" s="54"/>
    </row>
    <row r="155" spans="1:94" x14ac:dyDescent="0.3">
      <c r="A155" s="259"/>
      <c r="B155" s="262"/>
      <c r="C155" s="265"/>
      <c r="D155" s="252"/>
      <c r="E155" s="247"/>
      <c r="F155" s="247"/>
      <c r="G155" s="247"/>
      <c r="H155" s="247"/>
      <c r="I155" s="250"/>
      <c r="J155" s="148"/>
      <c r="K155" s="149" t="s">
        <v>107</v>
      </c>
      <c r="L155" s="110" t="s">
        <v>107</v>
      </c>
      <c r="M155" s="111" t="s">
        <v>107</v>
      </c>
      <c r="N155" s="111" t="s">
        <v>107</v>
      </c>
      <c r="O155" s="111" t="s">
        <v>107</v>
      </c>
      <c r="P155" s="111" t="s">
        <v>107</v>
      </c>
      <c r="Q155" s="112"/>
      <c r="R155" s="112"/>
      <c r="S155" s="113"/>
      <c r="T155" s="112"/>
      <c r="U155" s="112"/>
      <c r="V155" s="113"/>
      <c r="W155" s="114" t="s">
        <v>107</v>
      </c>
      <c r="X155" s="115" t="s">
        <v>106</v>
      </c>
      <c r="Y155" s="101" t="s">
        <v>107</v>
      </c>
      <c r="Z155" s="237"/>
      <c r="AA155" s="102"/>
      <c r="AB155" s="116" t="s">
        <v>107</v>
      </c>
      <c r="AC155" s="242" t="s">
        <v>107</v>
      </c>
      <c r="AD155" s="117" t="s">
        <v>107</v>
      </c>
      <c r="AE155" s="156"/>
      <c r="AF155" s="118"/>
      <c r="AG155" s="121"/>
      <c r="AH155" s="120"/>
      <c r="AI155" s="155"/>
      <c r="AJ155" s="108" t="str">
        <f>IF(OR($H$148="CMSD",$H$148="CMDD",$H$148="TITULAR"),"",IF(M155="","",IF(M155="D",0,IF(M155="M",Z155*2.5+AC155*1.5,Z155*2+AC155)*(VLOOKUP(J155,[1]Recapitulatie!A:Y,15,FALSE)*$AH$150)+IF(M155="M",AA155*2.5+AD155*1.5,AA155*2+AD155)*(VLOOKUP(J155,[1]Recapitulatie!A:Y,20,FALSE)*$AH$150))))</f>
        <v/>
      </c>
      <c r="AK155" s="172"/>
      <c r="AL155" s="109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V155" s="57"/>
      <c r="BW155" s="57"/>
      <c r="BX155" s="57"/>
      <c r="BY155" s="57"/>
      <c r="BZ155" s="57"/>
      <c r="CA155" s="57"/>
      <c r="CB155" s="57"/>
      <c r="CC155" s="57"/>
      <c r="CD155" s="6"/>
      <c r="CE155" s="6"/>
      <c r="CF155" s="86"/>
      <c r="CG155" s="6"/>
      <c r="CI155" s="54"/>
      <c r="CJ155" s="54"/>
      <c r="CK155" s="54"/>
      <c r="CL155" s="54"/>
      <c r="CM155" s="54"/>
      <c r="CN155" s="54"/>
      <c r="CO155" s="54"/>
      <c r="CP155" s="54"/>
    </row>
    <row r="156" spans="1:94" ht="15" thickBot="1" x14ac:dyDescent="0.35">
      <c r="A156" s="259"/>
      <c r="B156" s="262"/>
      <c r="C156" s="265"/>
      <c r="D156" s="253"/>
      <c r="E156" s="247"/>
      <c r="F156" s="247"/>
      <c r="G156" s="247"/>
      <c r="H156" s="247"/>
      <c r="I156" s="250"/>
      <c r="J156" s="148"/>
      <c r="K156" s="149" t="s">
        <v>107</v>
      </c>
      <c r="L156" s="123" t="s">
        <v>107</v>
      </c>
      <c r="M156" s="124" t="s">
        <v>107</v>
      </c>
      <c r="N156" s="124" t="s">
        <v>107</v>
      </c>
      <c r="O156" s="124" t="s">
        <v>107</v>
      </c>
      <c r="P156" s="124" t="s">
        <v>107</v>
      </c>
      <c r="Q156" s="125"/>
      <c r="R156" s="125"/>
      <c r="S156" s="126"/>
      <c r="T156" s="125"/>
      <c r="U156" s="125"/>
      <c r="V156" s="126"/>
      <c r="W156" s="127" t="s">
        <v>107</v>
      </c>
      <c r="X156" s="128" t="s">
        <v>106</v>
      </c>
      <c r="Y156" s="101" t="s">
        <v>107</v>
      </c>
      <c r="Z156" s="237"/>
      <c r="AA156" s="102"/>
      <c r="AB156" s="129" t="s">
        <v>107</v>
      </c>
      <c r="AC156" s="243" t="s">
        <v>107</v>
      </c>
      <c r="AD156" s="130" t="s">
        <v>107</v>
      </c>
      <c r="AE156" s="165"/>
      <c r="AF156" s="166"/>
      <c r="AG156" s="121"/>
      <c r="AH156" s="120"/>
      <c r="AI156" s="158"/>
      <c r="AJ156" s="108" t="str">
        <f>IF(OR($H$148="CMSD",$H$148="CMDD",$H$148="TITULAR"),"",IF(M156="","",IF(M156="D",0,IF(M156="M",Z156*2.5+AC156*1.5,Z156*2+AC156)*(VLOOKUP(J156,[1]Recapitulatie!A:Y,15,FALSE)*$AH$150)+IF(M156="M",AA156*2.5+AD156*1.5,AA156*2+AD156)*(VLOOKUP(J156,[1]Recapitulatie!A:Y,20,FALSE)*$AH$150))))</f>
        <v/>
      </c>
      <c r="AK156" s="173"/>
      <c r="AL156" s="109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V156" s="57"/>
      <c r="BW156" s="57"/>
      <c r="BX156" s="57"/>
      <c r="BY156" s="57"/>
      <c r="BZ156" s="57"/>
      <c r="CA156" s="57"/>
      <c r="CB156" s="57"/>
      <c r="CC156" s="57"/>
      <c r="CD156" s="6"/>
      <c r="CE156" s="6"/>
      <c r="CF156" s="86"/>
      <c r="CG156" s="6"/>
      <c r="CI156" s="54"/>
      <c r="CJ156" s="54"/>
      <c r="CK156" s="54"/>
      <c r="CL156" s="54"/>
      <c r="CM156" s="54"/>
      <c r="CN156" s="54"/>
      <c r="CO156" s="54"/>
      <c r="CP156" s="54"/>
    </row>
    <row r="157" spans="1:94" ht="15" thickBot="1" x14ac:dyDescent="0.35">
      <c r="A157" s="260"/>
      <c r="B157" s="263"/>
      <c r="C157" s="266"/>
      <c r="D157" s="254"/>
      <c r="E157" s="248"/>
      <c r="F157" s="248"/>
      <c r="G157" s="248"/>
      <c r="H157" s="248"/>
      <c r="I157" s="251"/>
      <c r="J157" s="150"/>
      <c r="K157" s="133" t="s">
        <v>107</v>
      </c>
      <c r="L157" s="255" t="s">
        <v>76</v>
      </c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7"/>
      <c r="X157" s="134">
        <v>11</v>
      </c>
      <c r="Y157" s="135">
        <v>0</v>
      </c>
      <c r="Z157" s="238"/>
      <c r="AA157" s="136"/>
      <c r="AB157" s="137">
        <f>IF(D148="","",SUM(AB148:AB156))</f>
        <v>11</v>
      </c>
      <c r="AC157" s="244"/>
      <c r="AD157" s="138"/>
      <c r="AE157" s="159"/>
      <c r="AF157" s="167">
        <v>2.2767857142857144</v>
      </c>
      <c r="AG157" s="140">
        <v>13.276785714285715</v>
      </c>
      <c r="AH157" s="141">
        <v>1605.51314</v>
      </c>
      <c r="AI157" s="85" t="e">
        <f>#REF!+AH157</f>
        <v>#REF!</v>
      </c>
      <c r="AJ157" s="84">
        <f>SUM(AJ148:AJ156)/12*VIRAM</f>
        <v>1605.51314</v>
      </c>
      <c r="AK157" s="85">
        <f>IF(OR(H148="",H148="PO",H148="DF",H148="DFP",H148="DFT"),0,IF(H148="CMSD",AG157*POD_P*VIRAM*4,IF(AND(H148="TITULAR",B148="PROFESOR"),(AF148+AF149)*POD_P*4*VIRAM,IF(AND(H148="TITULAR",B148="CONFERENTIAR"),(AF148+AF149)*POD_C*4*VIRAM,IF(AND(H148="TITULAR",B148="SEF LUCRARI"),(AF148+AF149)*POD_SL*4*VIRAM,(AF148+AF149)*POD_AS*4*VIRAM)))))</f>
        <v>0</v>
      </c>
      <c r="AL157" s="142">
        <f>IF(AND($A148&lt;&gt;"",H148="DFP"),1,0)</f>
        <v>0</v>
      </c>
      <c r="AM157" s="8">
        <f>IF(AND($A148&lt;&gt;"",$B148="PROFESOR",$C148="POST VALID",$H148="TITULAR"),1,0)</f>
        <v>0</v>
      </c>
      <c r="AN157" s="8">
        <f>IF(AND($A148&lt;&gt;"",$B148="CONFERENTIAR",$C148="POST VALID",$H148="TITULAR"),1,0)</f>
        <v>0</v>
      </c>
      <c r="AO157" s="8">
        <f>IF(AND($A148&lt;&gt;"",$B148="SEF LUCRARI",$C148="POST VALID",$H148="TITULAR"),1,0)</f>
        <v>0</v>
      </c>
      <c r="AP157" s="8">
        <f>IF(AND($A148&lt;&gt;"",$B148="ASISTENT",$C148="POST VALID",$H148="TITULAR"),1,0)</f>
        <v>0</v>
      </c>
      <c r="AQ157" s="8">
        <f>IF(AND($A148&lt;&gt;"",$B148="ASISTENT CERCETARE",$C148="POST VALID"),1,0)</f>
        <v>0</v>
      </c>
      <c r="AR157" s="8">
        <f>IF(AND($A148&lt;&gt;"",H148="DF"),1,0)</f>
        <v>0</v>
      </c>
      <c r="AS157" s="8">
        <f>IF(AND($A148&lt;&gt;"",$B148="PROFESOR",$C148="POST FARA FINANTARE",$H148="TITULAR"),1,0)</f>
        <v>0</v>
      </c>
      <c r="AT157" s="8">
        <f>IF(AND($A148&lt;&gt;"",$B148="CONFERENTIAR",$C148="POST FARA FINANTARE",$H148="TITULAR"),1,0)</f>
        <v>0</v>
      </c>
      <c r="AU157" s="8">
        <f>IF(AND($A148&lt;&gt;"",$B148="SEF LUCRARI",$C148="POST FARA FINANTARE",$H148="TITULAR"),1,0)</f>
        <v>0</v>
      </c>
      <c r="AV157" s="8">
        <f>IF(AND($A148&lt;&gt;"",$B148="ASISTENT",$C148="POST FARA FINANTARE",$H148="TITULAR"),1,0)</f>
        <v>0</v>
      </c>
      <c r="AW157" s="8">
        <f>IF(AND($A148&lt;&gt;"",$B148="ASISTENT CERCETARE",$C148="POST FARA FINANTARE"),1,0)</f>
        <v>0</v>
      </c>
      <c r="AX157" s="8">
        <f>IF(AND($A148&lt;&gt;"",$B148="PROFESOR",$D148="VACANT",$C148="POST VALID"),1,0)</f>
        <v>0</v>
      </c>
      <c r="AY157" s="8">
        <f>IF(AND($A148&lt;&gt;"",$B148="CONFERENTIAR",$D148="VACANT",$C148="POST VALID"),1,0)</f>
        <v>0</v>
      </c>
      <c r="AZ157" s="8">
        <f>IF(AND($A148&lt;&gt;"",$B148="SEF LUCRARI",$D148="VACANT",$C148="POST VALID"),1,0)</f>
        <v>0</v>
      </c>
      <c r="BA157" s="8">
        <f>IF(AND($A148&lt;&gt;"",$B148="ASISTENT",$C148="POST VALID",$D148="VACANT"),1,0)</f>
        <v>0</v>
      </c>
      <c r="BB157" s="8"/>
      <c r="BC157" s="8">
        <f>IF(AND($A148&lt;&gt;"",$B148="PROFESOR",$D148="VACANT",$C148="POST FARA FINANTARE"),1,0)</f>
        <v>0</v>
      </c>
      <c r="BD157" s="8">
        <f>IF(AND($A148&lt;&gt;"",$B148="CONFERENTIAR",$D148="VACANT",$C148="POST FARA FINANTARE"),1,0)</f>
        <v>0</v>
      </c>
      <c r="BE157" s="8">
        <f>IF(AND($A148&lt;&gt;"",$B148="SEF LUCRARI",$D148="VACANT",$C148="POST FARA FINANTARE"),1,0)</f>
        <v>0</v>
      </c>
      <c r="BF157" s="8">
        <f>IF(AND($A148&lt;&gt;"",$B148="ASISTENT",$D148="VACANT",$C148="POST FARA FINANTARE"),1,0)</f>
        <v>0</v>
      </c>
      <c r="BG157" s="8"/>
      <c r="BH157" s="8">
        <f>IF(AND($B148="PROFESOR",$H148="CMSD",$C148="POST VALID"),1,0)</f>
        <v>0</v>
      </c>
      <c r="BI157" s="8">
        <f>IF(AND($B148="PROFESOR",$H148="CMSD",$C148="POST FARA FINANTARE"),1,0)</f>
        <v>0</v>
      </c>
      <c r="BJ157" s="142">
        <f>IF(AND($A148&lt;&gt;"",H148="DFT"),1,0)</f>
        <v>0</v>
      </c>
      <c r="BK157" s="8">
        <f>IF(OR($H148="CMSD",$H148="ASOCIAT",$H148="DF",$H148="CMSD"),0,(IF(OR($F148="DR.ING.",$F148="DR.",$F148="DR. ING.",$F148="DR"),1,0)))</f>
        <v>0</v>
      </c>
      <c r="BL157" s="8" t="str">
        <f>IF(OR($B148="",$D148="",$D148="VACANT",$H148="CMSD",$H148="DF",$H148="DFP",$H148="DFT",),"",(IF($I148="","",(IF($BN157&gt;$BL$4,1,0)))))</f>
        <v/>
      </c>
      <c r="BM157" s="8">
        <f>IF(OR($B148="",$D148="",$D148="VACANT",$H148="DF",$H148="DFP",$H148="DFT"),"",(IF($H148="CMSD",0,(IF(BN157&lt;=$BM$4,1,0)))))</f>
        <v>1</v>
      </c>
      <c r="BN157" s="143">
        <f>IF(I148="",0,DATEVALUE(I148))</f>
        <v>0</v>
      </c>
      <c r="BO157" s="8">
        <f>IF(AND($BN157&gt;$BO$4,$BN157&lt;$BL$4),1,0)</f>
        <v>0</v>
      </c>
      <c r="BP157" s="8">
        <f>IF(AND($BN157&gt;$BP$4,$BN157&lt;$BO$4),1,0)</f>
        <v>0</v>
      </c>
      <c r="BQ157" s="8">
        <f>IF(AND($BN157&gt;$BQ$4,$BN157&lt;$BP$4),1,0)</f>
        <v>0</v>
      </c>
      <c r="BR157" s="8">
        <f>IF(AND($BN157&gt;$BR$4,$BN157&lt;$BQ$4),1,0)</f>
        <v>0</v>
      </c>
      <c r="BS157" s="8">
        <f>IF(AND($BN157&gt;$BS$4,$BN157&lt;$BR$4),1,0)</f>
        <v>0</v>
      </c>
      <c r="BT157" s="8">
        <f>IF(AND($BN157&gt;$BT$4,$BN157&lt;$BS$4),1,0)</f>
        <v>0</v>
      </c>
      <c r="BV157" s="144">
        <f>IF(AND($B148="PROFESOR",$D148&lt;&gt;"",$H148="TITULAR"),$X157,0)</f>
        <v>0</v>
      </c>
      <c r="BW157" s="144">
        <f>IF(AND($B148="PROFESOR",$D148="VACANT"),$X157,0)</f>
        <v>0</v>
      </c>
      <c r="BX157" s="144">
        <f>IF(AND($B148="CONFERENTIAR",$D148&lt;&gt;"",$H148="TITULAR"),$X157,0)</f>
        <v>0</v>
      </c>
      <c r="BY157" s="144">
        <f>IF(AND($B148="CONFERENTIAR",$D148="VACANT"),$X157,0)</f>
        <v>0</v>
      </c>
      <c r="BZ157" s="144">
        <f>IF(AND($B148="SEF LUCRARI",$D148&lt;&gt;"",$H148="TITULAR"),$X157,0)</f>
        <v>0</v>
      </c>
      <c r="CA157" s="144">
        <f>IF(AND($B148="SEF LUCRARI",$D148="VACANT"),$X157,0)</f>
        <v>0</v>
      </c>
      <c r="CB157" s="144">
        <f>IF(AND($B148="ASISTENT",$D148&lt;&gt;"",(OR($H148="TITULAR",$H148="SUPLINITOR",$H148="DF"))),$X157,0)</f>
        <v>0</v>
      </c>
      <c r="CC157" s="144">
        <f>IF(AND($B148="ASISTENT",OR($D148="VACANT")),$X157,0)</f>
        <v>0</v>
      </c>
      <c r="CD157" s="144">
        <f>IF(AND($B148="ASISTENT CERCETARE",$D148&lt;&gt;"",$H148="TITULAR"),$X157,IF(AND($B148="ASISTENT CERCETARE",$H148="DF"),$X157,0))</f>
        <v>0</v>
      </c>
      <c r="CE157" s="144">
        <f>IF(AND($B148="ASISTENT CERCETARE",OR($D148="VACANT")),$X157,0)</f>
        <v>0</v>
      </c>
      <c r="CF157" s="86">
        <f>IF(AND(A148&lt;&gt;"",B148="ASISTENT",H148="DF"),1,0)</f>
        <v>0</v>
      </c>
      <c r="CG157" s="145">
        <f>IF(AND($B148="PROFESOR",$D148&lt;&gt;"",$H148="CMSD"),$X157,0)</f>
        <v>0</v>
      </c>
      <c r="CI157" s="54">
        <f>IF(AND(B148="PROFESOR",H148="CMDD"),1,0)</f>
        <v>0</v>
      </c>
      <c r="CJ157" s="54">
        <f>IF(AND(B148="CONFERENTIAR",H148="CMDD"),1,0)</f>
        <v>0</v>
      </c>
      <c r="CK157" s="54">
        <f>IF(AND(B148="SEF LUCRARI",H148="CMDD"),1,0)</f>
        <v>0</v>
      </c>
      <c r="CL157" s="54">
        <f>IF(AND(B148="ASISTENT",H148="CMDD"),1,0)</f>
        <v>0</v>
      </c>
      <c r="CM157" s="132">
        <f>IF(CI157=0,0,X157)</f>
        <v>0</v>
      </c>
      <c r="CN157" s="132">
        <f>IF(CJ157=0,0,X157)</f>
        <v>0</v>
      </c>
      <c r="CO157" s="132">
        <f>IF(CK157=0,0,X157)</f>
        <v>0</v>
      </c>
      <c r="CP157" s="132">
        <f>IF(CL157=0,0,X157)</f>
        <v>0</v>
      </c>
    </row>
    <row r="158" spans="1:94" ht="12.75" customHeight="1" x14ac:dyDescent="0.3">
      <c r="A158" s="258">
        <v>60</v>
      </c>
      <c r="B158" s="261" t="str">
        <f>AS</f>
        <v>ASISTENT</v>
      </c>
      <c r="C158" s="264" t="s">
        <v>97</v>
      </c>
      <c r="D158" s="187"/>
      <c r="E158" s="246" t="str">
        <f>AS</f>
        <v>ASISTENT</v>
      </c>
      <c r="F158" s="246"/>
      <c r="G158" s="246"/>
      <c r="H158" s="246" t="str">
        <f>po</f>
        <v>PO</v>
      </c>
      <c r="I158" s="249" t="str">
        <f>_xlfn.IFNA(IF(OR(D158="",D158="VACANT",H158="DF",H158="DFP",H158="DFT"),"",VLOOKUP(D158,[1]Anexa!D:I,2,FALSE)),"")</f>
        <v/>
      </c>
      <c r="J158" s="146"/>
      <c r="K158" s="147"/>
      <c r="L158" s="95"/>
      <c r="M158" s="96"/>
      <c r="N158" s="96"/>
      <c r="O158" s="96"/>
      <c r="P158" s="96"/>
      <c r="Q158" s="97"/>
      <c r="R158" s="97"/>
      <c r="S158" s="98"/>
      <c r="T158" s="97"/>
      <c r="U158" s="97"/>
      <c r="V158" s="113"/>
      <c r="W158" s="99"/>
      <c r="X158" s="100"/>
      <c r="Y158" s="101"/>
      <c r="Z158" s="237"/>
      <c r="AA158" s="102"/>
      <c r="AB158" s="103"/>
      <c r="AC158" s="241"/>
      <c r="AD158" s="104"/>
      <c r="AE158" s="160"/>
      <c r="AF158" s="164"/>
      <c r="AG158" s="106">
        <v>0</v>
      </c>
      <c r="AH158" s="107">
        <v>0</v>
      </c>
      <c r="AI158" s="153"/>
      <c r="AJ158" s="108" t="str">
        <f>IF(OR($H$158="CMSD",$H$158="CMDD",$H$158="TITULAR"),"",IF(M158="","",IF(M158="D",0,IF(M158="M",Z158*2.5+AC158*1.5,Z158*2+AC158)*(VLOOKUP(J158,[1]Recapitulatie!A:Y,15,FALSE)*$AH$159)+IF(M158="M",AA158*2.5+AD158*1.5,AA158*2+AD158)*(VLOOKUP(J158,[1]Recapitulatie!A:Y,20,FALSE)*$AH$159))))</f>
        <v/>
      </c>
      <c r="AK158" s="171"/>
      <c r="AL158" s="109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V158" s="57"/>
      <c r="BW158" s="57"/>
      <c r="BX158" s="57"/>
      <c r="BY158" s="57"/>
      <c r="BZ158" s="57"/>
      <c r="CA158" s="57"/>
      <c r="CB158" s="57"/>
      <c r="CC158" s="57"/>
      <c r="CD158" s="6"/>
      <c r="CE158" s="6"/>
      <c r="CF158" s="86"/>
      <c r="CG158" s="6"/>
      <c r="CI158" s="54"/>
      <c r="CJ158" s="54"/>
      <c r="CK158" s="54"/>
      <c r="CL158" s="54"/>
      <c r="CM158" s="54"/>
      <c r="CN158" s="54"/>
      <c r="CO158" s="54"/>
      <c r="CP158" s="54"/>
    </row>
    <row r="159" spans="1:94" x14ac:dyDescent="0.3">
      <c r="A159" s="259"/>
      <c r="B159" s="262"/>
      <c r="C159" s="265"/>
      <c r="D159" s="188" t="s">
        <v>263</v>
      </c>
      <c r="E159" s="247"/>
      <c r="F159" s="247"/>
      <c r="G159" s="247"/>
      <c r="H159" s="247"/>
      <c r="I159" s="250"/>
      <c r="J159" s="148">
        <v>97</v>
      </c>
      <c r="K159" s="149" t="s">
        <v>127</v>
      </c>
      <c r="L159" s="110" t="s">
        <v>98</v>
      </c>
      <c r="M159" s="111" t="s">
        <v>75</v>
      </c>
      <c r="N159" s="111" t="s">
        <v>104</v>
      </c>
      <c r="O159" s="111" t="s">
        <v>99</v>
      </c>
      <c r="P159" s="111">
        <v>0</v>
      </c>
      <c r="Q159" s="112"/>
      <c r="R159" s="112">
        <v>3</v>
      </c>
      <c r="S159" s="113"/>
      <c r="T159" s="112"/>
      <c r="U159" s="112"/>
      <c r="V159" s="113"/>
      <c r="W159" s="114">
        <v>45.75</v>
      </c>
      <c r="X159" s="115">
        <v>3</v>
      </c>
      <c r="Y159" s="101">
        <v>0</v>
      </c>
      <c r="Z159" s="237"/>
      <c r="AA159" s="102"/>
      <c r="AB159" s="116">
        <v>3</v>
      </c>
      <c r="AC159" s="242">
        <v>6</v>
      </c>
      <c r="AD159" s="117">
        <v>0</v>
      </c>
      <c r="AE159" s="154" t="s">
        <v>103</v>
      </c>
      <c r="AF159" s="118">
        <v>0</v>
      </c>
      <c r="AG159" s="119"/>
      <c r="AH159" s="120">
        <v>61.175999999999995</v>
      </c>
      <c r="AI159" s="155"/>
      <c r="AJ159" s="108">
        <f>IF(OR($H$158="CMSD",$H$158="CMDD",$H$158="TITULAR"),"",IF(M159="","",IF(M159="D",0,IF(M159="M",Z159*2.5+AC159*1.5,Z159*2+AC159)*(VLOOKUP(J159,[1]Recapitulatie!A:Y,15,FALSE)*$AH$159)+IF(M159="M",AA159*2.5+AD159*1.5,AA159*2+AD159)*(VLOOKUP(J159,[1]Recapitulatie!A:Y,20,FALSE)*$AH$159))))</f>
        <v>5138.7839999999997</v>
      </c>
      <c r="AK159" s="172"/>
      <c r="AL159" s="109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V159" s="57"/>
      <c r="BW159" s="57"/>
      <c r="BX159" s="57"/>
      <c r="BY159" s="57"/>
      <c r="BZ159" s="57"/>
      <c r="CA159" s="57"/>
      <c r="CB159" s="57"/>
      <c r="CC159" s="57"/>
      <c r="CD159" s="6"/>
      <c r="CE159" s="6"/>
      <c r="CF159" s="86"/>
      <c r="CG159" s="6"/>
      <c r="CI159" s="54"/>
      <c r="CJ159" s="54"/>
      <c r="CK159" s="54"/>
      <c r="CL159" s="54"/>
      <c r="CM159" s="54"/>
      <c r="CN159" s="54"/>
      <c r="CO159" s="54"/>
      <c r="CP159" s="54"/>
    </row>
    <row r="160" spans="1:94" x14ac:dyDescent="0.3">
      <c r="A160" s="259"/>
      <c r="B160" s="262"/>
      <c r="C160" s="265"/>
      <c r="D160" s="188"/>
      <c r="E160" s="247"/>
      <c r="F160" s="247"/>
      <c r="G160" s="247"/>
      <c r="H160" s="247"/>
      <c r="I160" s="250"/>
      <c r="J160" s="148"/>
      <c r="K160" s="149" t="s">
        <v>107</v>
      </c>
      <c r="L160" s="110" t="s">
        <v>107</v>
      </c>
      <c r="M160" s="111" t="s">
        <v>107</v>
      </c>
      <c r="N160" s="111" t="s">
        <v>107</v>
      </c>
      <c r="O160" s="111" t="s">
        <v>107</v>
      </c>
      <c r="P160" s="111" t="s">
        <v>107</v>
      </c>
      <c r="Q160" s="112"/>
      <c r="R160" s="112"/>
      <c r="S160" s="113"/>
      <c r="T160" s="112"/>
      <c r="U160" s="112"/>
      <c r="V160" s="113"/>
      <c r="W160" s="114" t="s">
        <v>107</v>
      </c>
      <c r="X160" s="115" t="s">
        <v>106</v>
      </c>
      <c r="Y160" s="101" t="s">
        <v>107</v>
      </c>
      <c r="Z160" s="237"/>
      <c r="AA160" s="102"/>
      <c r="AB160" s="116" t="s">
        <v>107</v>
      </c>
      <c r="AC160" s="242" t="s">
        <v>107</v>
      </c>
      <c r="AD160" s="117" t="s">
        <v>107</v>
      </c>
      <c r="AE160" s="154" t="s">
        <v>105</v>
      </c>
      <c r="AF160" s="118">
        <v>0</v>
      </c>
      <c r="AG160" s="121">
        <v>15</v>
      </c>
      <c r="AH160" s="120">
        <v>0</v>
      </c>
      <c r="AI160" s="155"/>
      <c r="AJ160" s="108" t="str">
        <f>IF(OR($H$158="CMSD",$H$158="CMDD",$H$158="TITULAR"),"",IF(M160="","",IF(M160="D",0,IF(M160="M",Z160*2.5+AC160*1.5,Z160*2+AC160)*(VLOOKUP(J160,[1]Recapitulatie!A:Y,15,FALSE)*$AH$159)+IF(M160="M",AA160*2.5+AD160*1.5,AA160*2+AD160)*(VLOOKUP(J160,[1]Recapitulatie!A:Y,20,FALSE)*$AH$159))))</f>
        <v/>
      </c>
      <c r="AK160" s="172"/>
      <c r="AL160" s="109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V160" s="57"/>
      <c r="BW160" s="57"/>
      <c r="BX160" s="57"/>
      <c r="BY160" s="57"/>
      <c r="BZ160" s="57"/>
      <c r="CA160" s="57"/>
      <c r="CB160" s="57"/>
      <c r="CC160" s="57"/>
      <c r="CD160" s="6"/>
      <c r="CE160" s="6"/>
      <c r="CF160" s="86"/>
      <c r="CG160" s="6"/>
      <c r="CI160" s="54"/>
      <c r="CJ160" s="54"/>
      <c r="CK160" s="54"/>
      <c r="CL160" s="54"/>
      <c r="CM160" s="54"/>
      <c r="CN160" s="54"/>
      <c r="CO160" s="54"/>
      <c r="CP160" s="54"/>
    </row>
    <row r="161" spans="1:94" x14ac:dyDescent="0.3">
      <c r="A161" s="259"/>
      <c r="B161" s="262"/>
      <c r="C161" s="265"/>
      <c r="D161" s="188"/>
      <c r="E161" s="247"/>
      <c r="F161" s="247"/>
      <c r="G161" s="247"/>
      <c r="H161" s="247"/>
      <c r="I161" s="250"/>
      <c r="J161" s="148"/>
      <c r="K161" s="149" t="s">
        <v>107</v>
      </c>
      <c r="L161" s="110" t="s">
        <v>107</v>
      </c>
      <c r="M161" s="111" t="s">
        <v>107</v>
      </c>
      <c r="N161" s="111" t="s">
        <v>107</v>
      </c>
      <c r="O161" s="111" t="s">
        <v>107</v>
      </c>
      <c r="P161" s="111" t="s">
        <v>107</v>
      </c>
      <c r="Q161" s="112"/>
      <c r="R161" s="112"/>
      <c r="S161" s="113"/>
      <c r="T161" s="112"/>
      <c r="U161" s="112"/>
      <c r="V161" s="113"/>
      <c r="W161" s="114" t="s">
        <v>107</v>
      </c>
      <c r="X161" s="115" t="s">
        <v>106</v>
      </c>
      <c r="Y161" s="101" t="s">
        <v>107</v>
      </c>
      <c r="Z161" s="237"/>
      <c r="AA161" s="102"/>
      <c r="AB161" s="116" t="s">
        <v>107</v>
      </c>
      <c r="AC161" s="242" t="s">
        <v>107</v>
      </c>
      <c r="AD161" s="117" t="s">
        <v>107</v>
      </c>
      <c r="AE161" s="154" t="s">
        <v>108</v>
      </c>
      <c r="AF161" s="118">
        <v>0</v>
      </c>
      <c r="AG161" s="121"/>
      <c r="AH161" s="120"/>
      <c r="AI161" s="155"/>
      <c r="AJ161" s="108" t="str">
        <f>IF(OR($H$158="CMSD",$H$158="CMDD",$H$158="TITULAR"),"",IF(M161="","",IF(M161="D",0,IF(M161="M",Z161*2.5+AC161*1.5,Z161*2+AC161)*(VLOOKUP(J161,[1]Recapitulatie!A:Y,15,FALSE)*$AH$159)+IF(M161="M",AA161*2.5+AD161*1.5,AA161*2+AD161)*(VLOOKUP(J161,[1]Recapitulatie!A:Y,20,FALSE)*$AH$159))))</f>
        <v/>
      </c>
      <c r="AK161" s="172"/>
      <c r="AL161" s="109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V161" s="57"/>
      <c r="BW161" s="57"/>
      <c r="BX161" s="57"/>
      <c r="BY161" s="57"/>
      <c r="BZ161" s="57"/>
      <c r="CA161" s="57"/>
      <c r="CB161" s="57"/>
      <c r="CC161" s="57"/>
      <c r="CD161" s="6"/>
      <c r="CE161" s="6"/>
      <c r="CF161" s="86"/>
      <c r="CG161" s="6"/>
      <c r="CI161" s="54"/>
      <c r="CJ161" s="54"/>
      <c r="CK161" s="54"/>
      <c r="CL161" s="54"/>
      <c r="CM161" s="54"/>
      <c r="CN161" s="54"/>
      <c r="CO161" s="54"/>
      <c r="CP161" s="54"/>
    </row>
    <row r="162" spans="1:94" x14ac:dyDescent="0.3">
      <c r="A162" s="259"/>
      <c r="B162" s="262"/>
      <c r="C162" s="265"/>
      <c r="D162" s="188"/>
      <c r="E162" s="247"/>
      <c r="F162" s="247"/>
      <c r="G162" s="247"/>
      <c r="H162" s="247"/>
      <c r="I162" s="250"/>
      <c r="J162" s="148"/>
      <c r="K162" s="149" t="s">
        <v>107</v>
      </c>
      <c r="L162" s="110" t="s">
        <v>107</v>
      </c>
      <c r="M162" s="111" t="s">
        <v>107</v>
      </c>
      <c r="N162" s="111" t="s">
        <v>107</v>
      </c>
      <c r="O162" s="111" t="s">
        <v>107</v>
      </c>
      <c r="P162" s="111" t="s">
        <v>107</v>
      </c>
      <c r="Q162" s="112"/>
      <c r="R162" s="112"/>
      <c r="S162" s="113"/>
      <c r="T162" s="112"/>
      <c r="U162" s="112"/>
      <c r="V162" s="113"/>
      <c r="W162" s="114" t="s">
        <v>107</v>
      </c>
      <c r="X162" s="115" t="s">
        <v>106</v>
      </c>
      <c r="Y162" s="101" t="s">
        <v>107</v>
      </c>
      <c r="Z162" s="237"/>
      <c r="AA162" s="102"/>
      <c r="AB162" s="116" t="s">
        <v>107</v>
      </c>
      <c r="AC162" s="242" t="s">
        <v>107</v>
      </c>
      <c r="AD162" s="117" t="s">
        <v>107</v>
      </c>
      <c r="AE162" s="154" t="s">
        <v>109</v>
      </c>
      <c r="AF162" s="118">
        <v>2.2287946428571428</v>
      </c>
      <c r="AG162" s="121"/>
      <c r="AH162" s="120"/>
      <c r="AI162" s="155"/>
      <c r="AJ162" s="108" t="str">
        <f>IF(OR($H$158="CMSD",$H$158="CMDD",$H$158="TITULAR"),"",IF(M162="","",IF(M162="D",0,IF(M162="M",Z162*2.5+AC162*1.5,Z162*2+AC162)*(VLOOKUP(J162,[1]Recapitulatie!A:Y,15,FALSE)*$AH$159)+IF(M162="M",AA162*2.5+AD162*1.5,AA162*2+AD162)*(VLOOKUP(J162,[1]Recapitulatie!A:Y,20,FALSE)*$AH$159))))</f>
        <v/>
      </c>
      <c r="AK162" s="172"/>
      <c r="AL162" s="109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V162" s="57"/>
      <c r="BW162" s="57"/>
      <c r="BX162" s="57"/>
      <c r="BY162" s="57"/>
      <c r="BZ162" s="57"/>
      <c r="CA162" s="57"/>
      <c r="CB162" s="57"/>
      <c r="CC162" s="57"/>
      <c r="CD162" s="6"/>
      <c r="CE162" s="6"/>
      <c r="CF162" s="86"/>
      <c r="CG162" s="6"/>
      <c r="CI162" s="54"/>
      <c r="CJ162" s="54"/>
      <c r="CK162" s="54"/>
      <c r="CL162" s="54"/>
      <c r="CM162" s="54"/>
      <c r="CN162" s="54"/>
      <c r="CO162" s="54"/>
      <c r="CP162" s="54"/>
    </row>
    <row r="163" spans="1:94" x14ac:dyDescent="0.3">
      <c r="A163" s="259"/>
      <c r="B163" s="262"/>
      <c r="C163" s="265"/>
      <c r="D163" s="188"/>
      <c r="E163" s="247"/>
      <c r="F163" s="247"/>
      <c r="G163" s="247"/>
      <c r="H163" s="247"/>
      <c r="I163" s="250"/>
      <c r="J163" s="148"/>
      <c r="K163" s="149" t="s">
        <v>107</v>
      </c>
      <c r="L163" s="110" t="s">
        <v>107</v>
      </c>
      <c r="M163" s="111" t="s">
        <v>107</v>
      </c>
      <c r="N163" s="111" t="s">
        <v>107</v>
      </c>
      <c r="O163" s="111" t="s">
        <v>107</v>
      </c>
      <c r="P163" s="111" t="s">
        <v>107</v>
      </c>
      <c r="Q163" s="112"/>
      <c r="R163" s="112"/>
      <c r="S163" s="113"/>
      <c r="T163" s="112"/>
      <c r="U163" s="112"/>
      <c r="V163" s="113"/>
      <c r="W163" s="114" t="s">
        <v>107</v>
      </c>
      <c r="X163" s="115" t="s">
        <v>106</v>
      </c>
      <c r="Y163" s="101" t="s">
        <v>107</v>
      </c>
      <c r="Z163" s="237"/>
      <c r="AA163" s="102"/>
      <c r="AB163" s="116" t="s">
        <v>107</v>
      </c>
      <c r="AC163" s="242" t="s">
        <v>107</v>
      </c>
      <c r="AD163" s="117" t="s">
        <v>107</v>
      </c>
      <c r="AE163" s="154" t="s">
        <v>110</v>
      </c>
      <c r="AF163" s="118">
        <v>0</v>
      </c>
      <c r="AG163" s="121"/>
      <c r="AH163" s="120"/>
      <c r="AI163" s="155"/>
      <c r="AJ163" s="108" t="str">
        <f>IF(OR($H$158="CMSD",$H$158="CMDD",$H$158="TITULAR"),"",IF(M163="","",IF(M163="D",0,IF(M163="M",Z163*2.5+AC163*1.5,Z163*2+AC163)*(VLOOKUP(J163,[1]Recapitulatie!A:Y,15,FALSE)*$AH$159)+IF(M163="M",AA163*2.5+AD163*1.5,AA163*2+AD163)*(VLOOKUP(J163,[1]Recapitulatie!A:Y,20,FALSE)*$AH$159))))</f>
        <v/>
      </c>
      <c r="AK163" s="172"/>
      <c r="AL163" s="109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V163" s="57"/>
      <c r="BW163" s="57"/>
      <c r="BX163" s="57"/>
      <c r="BY163" s="57"/>
      <c r="BZ163" s="57"/>
      <c r="CA163" s="57"/>
      <c r="CB163" s="57"/>
      <c r="CC163" s="57"/>
      <c r="CD163" s="6"/>
      <c r="CE163" s="6"/>
      <c r="CF163" s="86"/>
      <c r="CG163" s="6"/>
      <c r="CI163" s="54"/>
      <c r="CJ163" s="54"/>
      <c r="CK163" s="54"/>
      <c r="CL163" s="54"/>
      <c r="CM163" s="54"/>
      <c r="CN163" s="54"/>
      <c r="CO163" s="54"/>
      <c r="CP163" s="54"/>
    </row>
    <row r="164" spans="1:94" x14ac:dyDescent="0.3">
      <c r="A164" s="259"/>
      <c r="B164" s="262"/>
      <c r="C164" s="265"/>
      <c r="D164" s="252"/>
      <c r="E164" s="247"/>
      <c r="F164" s="247"/>
      <c r="G164" s="247"/>
      <c r="H164" s="247"/>
      <c r="I164" s="250"/>
      <c r="J164" s="148"/>
      <c r="K164" s="149" t="s">
        <v>107</v>
      </c>
      <c r="L164" s="110" t="s">
        <v>107</v>
      </c>
      <c r="M164" s="111" t="s">
        <v>107</v>
      </c>
      <c r="N164" s="111" t="s">
        <v>107</v>
      </c>
      <c r="O164" s="111" t="s">
        <v>107</v>
      </c>
      <c r="P164" s="111" t="s">
        <v>107</v>
      </c>
      <c r="Q164" s="112"/>
      <c r="R164" s="112"/>
      <c r="S164" s="113"/>
      <c r="T164" s="112"/>
      <c r="U164" s="112"/>
      <c r="V164" s="113"/>
      <c r="W164" s="114" t="s">
        <v>107</v>
      </c>
      <c r="X164" s="115" t="s">
        <v>106</v>
      </c>
      <c r="Y164" s="101" t="s">
        <v>107</v>
      </c>
      <c r="Z164" s="237"/>
      <c r="AA164" s="102"/>
      <c r="AB164" s="116" t="s">
        <v>107</v>
      </c>
      <c r="AC164" s="242" t="s">
        <v>107</v>
      </c>
      <c r="AD164" s="117" t="s">
        <v>107</v>
      </c>
      <c r="AE164" s="156"/>
      <c r="AF164" s="118"/>
      <c r="AG164" s="121"/>
      <c r="AH164" s="120"/>
      <c r="AI164" s="155"/>
      <c r="AJ164" s="108" t="str">
        <f>IF(OR($H$158="CMSD",$H$158="CMDD",$H$158="TITULAR"),"",IF(M164="","",IF(M164="D",0,IF(M164="M",Z164*2.5+AC164*1.5,Z164*2+AC164)*(VLOOKUP(J164,[1]Recapitulatie!A:Y,15,FALSE)*$AH$159)+IF(M164="M",AA164*2.5+AD164*1.5,AA164*2+AD164)*(VLOOKUP(J164,[1]Recapitulatie!A:Y,20,FALSE)*$AH$159))))</f>
        <v/>
      </c>
      <c r="AK164" s="172"/>
      <c r="AL164" s="109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V164" s="57"/>
      <c r="BW164" s="57"/>
      <c r="BX164" s="57"/>
      <c r="BY164" s="57"/>
      <c r="BZ164" s="57"/>
      <c r="CA164" s="57"/>
      <c r="CB164" s="57"/>
      <c r="CC164" s="57"/>
      <c r="CD164" s="6"/>
      <c r="CE164" s="6"/>
      <c r="CF164" s="86"/>
      <c r="CG164" s="6"/>
      <c r="CI164" s="54"/>
      <c r="CJ164" s="54"/>
      <c r="CK164" s="54"/>
      <c r="CL164" s="54"/>
      <c r="CM164" s="54"/>
      <c r="CN164" s="54"/>
      <c r="CO164" s="54"/>
      <c r="CP164" s="54"/>
    </row>
    <row r="165" spans="1:94" ht="15" thickBot="1" x14ac:dyDescent="0.35">
      <c r="A165" s="259"/>
      <c r="B165" s="262"/>
      <c r="C165" s="265"/>
      <c r="D165" s="253"/>
      <c r="E165" s="247"/>
      <c r="F165" s="247"/>
      <c r="G165" s="247"/>
      <c r="H165" s="247"/>
      <c r="I165" s="250"/>
      <c r="J165" s="148"/>
      <c r="K165" s="149" t="s">
        <v>107</v>
      </c>
      <c r="L165" s="123" t="s">
        <v>107</v>
      </c>
      <c r="M165" s="124" t="s">
        <v>107</v>
      </c>
      <c r="N165" s="124" t="s">
        <v>107</v>
      </c>
      <c r="O165" s="124" t="s">
        <v>107</v>
      </c>
      <c r="P165" s="124" t="s">
        <v>107</v>
      </c>
      <c r="Q165" s="125"/>
      <c r="R165" s="125"/>
      <c r="S165" s="126"/>
      <c r="T165" s="125"/>
      <c r="U165" s="125"/>
      <c r="V165" s="126"/>
      <c r="W165" s="127" t="s">
        <v>107</v>
      </c>
      <c r="X165" s="128" t="s">
        <v>106</v>
      </c>
      <c r="Y165" s="101" t="s">
        <v>107</v>
      </c>
      <c r="Z165" s="237"/>
      <c r="AA165" s="102"/>
      <c r="AB165" s="129" t="s">
        <v>107</v>
      </c>
      <c r="AC165" s="243" t="s">
        <v>107</v>
      </c>
      <c r="AD165" s="130" t="s">
        <v>107</v>
      </c>
      <c r="AE165" s="165"/>
      <c r="AF165" s="166"/>
      <c r="AG165" s="121"/>
      <c r="AH165" s="120"/>
      <c r="AI165" s="158"/>
      <c r="AJ165" s="108" t="str">
        <f>IF(OR($H$158="CMSD",$H$158="CMDD",$H$158="TITULAR"),"",IF(M165="","",IF(M165="D",0,IF(M165="M",Z165*2.5+AC165*1.5,Z165*2+AC165)*(VLOOKUP(J165,[1]Recapitulatie!A:Y,15,FALSE)*$AH$159)+IF(M165="M",AA165*2.5+AD165*1.5,AA165*2+AD165)*(VLOOKUP(J165,[1]Recapitulatie!A:Y,20,FALSE)*$AH$159))))</f>
        <v/>
      </c>
      <c r="AK165" s="173"/>
      <c r="AL165" s="109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V165" s="57"/>
      <c r="BW165" s="57"/>
      <c r="BX165" s="57"/>
      <c r="BY165" s="57"/>
      <c r="BZ165" s="57"/>
      <c r="CA165" s="57"/>
      <c r="CB165" s="57"/>
      <c r="CC165" s="57"/>
      <c r="CD165" s="6"/>
      <c r="CE165" s="6"/>
      <c r="CF165" s="86"/>
      <c r="CG165" s="6"/>
      <c r="CI165" s="54"/>
      <c r="CJ165" s="54"/>
      <c r="CK165" s="54"/>
      <c r="CL165" s="54"/>
      <c r="CM165" s="54"/>
      <c r="CN165" s="54"/>
      <c r="CO165" s="54"/>
      <c r="CP165" s="54"/>
    </row>
    <row r="166" spans="1:94" ht="15" thickBot="1" x14ac:dyDescent="0.35">
      <c r="A166" s="260"/>
      <c r="B166" s="263"/>
      <c r="C166" s="266"/>
      <c r="D166" s="254"/>
      <c r="E166" s="248"/>
      <c r="F166" s="248"/>
      <c r="G166" s="248"/>
      <c r="H166" s="248"/>
      <c r="I166" s="251"/>
      <c r="J166" s="150"/>
      <c r="K166" s="133" t="s">
        <v>107</v>
      </c>
      <c r="L166" s="255" t="s">
        <v>76</v>
      </c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7"/>
      <c r="X166" s="134">
        <v>11</v>
      </c>
      <c r="Y166" s="135">
        <v>0</v>
      </c>
      <c r="Z166" s="238"/>
      <c r="AA166" s="136"/>
      <c r="AB166" s="137" t="str">
        <f>IF(D158="","",SUM(AB158:AB165))</f>
        <v/>
      </c>
      <c r="AC166" s="244"/>
      <c r="AD166" s="138"/>
      <c r="AE166" s="159"/>
      <c r="AF166" s="167">
        <v>2.2287946428571428</v>
      </c>
      <c r="AG166" s="140">
        <v>13.228794642857142</v>
      </c>
      <c r="AH166" s="141">
        <v>1605.51314</v>
      </c>
      <c r="AI166" s="85" t="e">
        <f>AI157+AH166</f>
        <v>#REF!</v>
      </c>
      <c r="AJ166" s="84">
        <f>SUM(AJ158:AJ165)/12*VIRAM</f>
        <v>437.86721999999997</v>
      </c>
      <c r="AK166" s="85">
        <f>IF(OR(H158="",H158="PO",H158="DF",H158="DFP",H158="DFT"),0,IF(H158="CMSD",AG166*POD_P*VIRAM*4,IF(AND(H158="TITULAR",B158="PROFESOR"),(AF158+#REF!)*POD_P*4*VIRAM,IF(AND(H158="TITULAR",B158="CONFERENTIAR"),(AF158+#REF!)*POD_C*4*VIRAM,IF(AND(H158="TITULAR",B158="SEF LUCRARI"),(AF158+#REF!)*POD_SL*4*VIRAM,(AF158+#REF!)*POD_AS*4*VIRAM)))))</f>
        <v>0</v>
      </c>
      <c r="AL166" s="142">
        <f>IF(AND($A158&lt;&gt;"",H158="DFP"),1,0)</f>
        <v>0</v>
      </c>
      <c r="AM166" s="8">
        <f>IF(AND($A158&lt;&gt;"",$B158="PROFESOR",$C158="POST VALID",$H158="TITULAR"),1,0)</f>
        <v>0</v>
      </c>
      <c r="AN166" s="8">
        <f>IF(AND($A158&lt;&gt;"",$B158="CONFERENTIAR",$C158="POST VALID",$H158="TITULAR"),1,0)</f>
        <v>0</v>
      </c>
      <c r="AO166" s="8">
        <f>IF(AND($A158&lt;&gt;"",$B158="SEF LUCRARI",$C158="POST VALID",$H158="TITULAR"),1,0)</f>
        <v>0</v>
      </c>
      <c r="AP166" s="8">
        <f>IF(AND($A158&lt;&gt;"",$B158="ASISTENT",$C158="POST VALID",$H158="TITULAR"),1,0)</f>
        <v>0</v>
      </c>
      <c r="AQ166" s="8">
        <f>IF(AND($A158&lt;&gt;"",$B158="ASISTENT CERCETARE",$C158="POST VALID"),1,0)</f>
        <v>0</v>
      </c>
      <c r="AR166" s="8">
        <f>IF(AND($A158&lt;&gt;"",H158="DF"),1,0)</f>
        <v>0</v>
      </c>
      <c r="AS166" s="8">
        <f>IF(AND($A158&lt;&gt;"",$B158="PROFESOR",$C158="POST FARA FINANTARE",$H158="TITULAR"),1,0)</f>
        <v>0</v>
      </c>
      <c r="AT166" s="8">
        <f>IF(AND($A158&lt;&gt;"",$B158="CONFERENTIAR",$C158="POST FARA FINANTARE",$H158="TITULAR"),1,0)</f>
        <v>0</v>
      </c>
      <c r="AU166" s="8">
        <f>IF(AND($A158&lt;&gt;"",$B158="SEF LUCRARI",$C158="POST FARA FINANTARE",$H158="TITULAR"),1,0)</f>
        <v>0</v>
      </c>
      <c r="AV166" s="8">
        <f>IF(AND($A158&lt;&gt;"",$B158="ASISTENT",$C158="POST FARA FINANTARE",$H158="TITULAR"),1,0)</f>
        <v>0</v>
      </c>
      <c r="AW166" s="8">
        <f>IF(AND($A158&lt;&gt;"",$B158="ASISTENT CERCETARE",$C158="POST FARA FINANTARE"),1,0)</f>
        <v>0</v>
      </c>
      <c r="AX166" s="8">
        <f>IF(AND($A158&lt;&gt;"",$B158="PROFESOR",$D158="VACANT",$C158="POST VALID"),1,0)</f>
        <v>0</v>
      </c>
      <c r="AY166" s="8">
        <f>IF(AND($A158&lt;&gt;"",$B158="CONFERENTIAR",$D158="VACANT",$C158="POST VALID"),1,0)</f>
        <v>0</v>
      </c>
      <c r="AZ166" s="8">
        <f>IF(AND($A158&lt;&gt;"",$B158="SEF LUCRARI",$D158="VACANT",$C158="POST VALID"),1,0)</f>
        <v>0</v>
      </c>
      <c r="BA166" s="8">
        <f>IF(AND($A158&lt;&gt;"",$B158="ASISTENT",$C158="POST VALID",$D158="VACANT"),1,0)</f>
        <v>0</v>
      </c>
      <c r="BB166" s="8"/>
      <c r="BC166" s="8">
        <f>IF(AND($A158&lt;&gt;"",$B158="PROFESOR",$D158="VACANT",$C158="POST FARA FINANTARE"),1,0)</f>
        <v>0</v>
      </c>
      <c r="BD166" s="8">
        <f>IF(AND($A158&lt;&gt;"",$B158="CONFERENTIAR",$D158="VACANT",$C158="POST FARA FINANTARE"),1,0)</f>
        <v>0</v>
      </c>
      <c r="BE166" s="8">
        <f>IF(AND($A158&lt;&gt;"",$B158="SEF LUCRARI",$D158="VACANT",$C158="POST FARA FINANTARE"),1,0)</f>
        <v>0</v>
      </c>
      <c r="BF166" s="8">
        <f>IF(AND($A158&lt;&gt;"",$B158="ASISTENT",$D158="VACANT",$C158="POST FARA FINANTARE"),1,0)</f>
        <v>0</v>
      </c>
      <c r="BG166" s="8"/>
      <c r="BH166" s="8">
        <f>IF(AND($B158="PROFESOR",$H158="CMSD",$C158="POST VALID"),1,0)</f>
        <v>0</v>
      </c>
      <c r="BI166" s="8">
        <f>IF(AND($B158="PROFESOR",$H158="CMSD",$C158="POST FARA FINANTARE"),1,0)</f>
        <v>0</v>
      </c>
      <c r="BJ166" s="142">
        <f>IF(AND($A158&lt;&gt;"",H158="DFT"),1,0)</f>
        <v>0</v>
      </c>
      <c r="BK166" s="8">
        <f>IF(OR($H158="CMSD",$H158="ASOCIAT",$H158="DF",$H158="CMSD"),0,(IF(OR($F158="DR.ING.",$F158="DR.",$F158="DR. ING.",$F158="DR"),1,0)))</f>
        <v>0</v>
      </c>
      <c r="BL166" s="8" t="str">
        <f>IF(OR($B158="",$D158="",$D158="VACANT",$H158="CMSD",$H158="DF",$H158="DFP",$H158="DFT",),"",(IF($I158="","",(IF($BN166&gt;$BL$4,1,0)))))</f>
        <v/>
      </c>
      <c r="BM166" s="8" t="str">
        <f>IF(OR($B158="",$D158="",$D158="VACANT",$H158="DF",$H158="DFP",$H158="DFT"),"",(IF($H158="CMSD",0,(IF(BN166&lt;=$BM$4,1,0)))))</f>
        <v/>
      </c>
      <c r="BN166" s="143">
        <f>IF(I158="",0,DATEVALUE(I158))</f>
        <v>0</v>
      </c>
      <c r="BO166" s="8">
        <f>IF(AND($BN166&gt;$BO$4,$BN166&lt;$BL$4),1,0)</f>
        <v>0</v>
      </c>
      <c r="BP166" s="8">
        <f>IF(AND($BN166&gt;$BP$4,$BN166&lt;$BO$4),1,0)</f>
        <v>0</v>
      </c>
      <c r="BQ166" s="8">
        <f>IF(AND($BN166&gt;$BQ$4,$BN166&lt;$BP$4),1,0)</f>
        <v>0</v>
      </c>
      <c r="BR166" s="8">
        <f>IF(AND($BN166&gt;$BR$4,$BN166&lt;$BQ$4),1,0)</f>
        <v>0</v>
      </c>
      <c r="BS166" s="8">
        <f>IF(AND($BN166&gt;$BS$4,$BN166&lt;$BR$4),1,0)</f>
        <v>0</v>
      </c>
      <c r="BT166" s="8">
        <f>IF(AND($BN166&gt;$BT$4,$BN166&lt;$BS$4),1,0)</f>
        <v>0</v>
      </c>
      <c r="BV166" s="144">
        <f>IF(AND($B158="PROFESOR",$D158&lt;&gt;"",$H158="TITULAR"),$X166,0)</f>
        <v>0</v>
      </c>
      <c r="BW166" s="144">
        <f>IF(AND($B158="PROFESOR",$D158="VACANT"),$X166,0)</f>
        <v>0</v>
      </c>
      <c r="BX166" s="144">
        <f>IF(AND($B158="CONFERENTIAR",$D158&lt;&gt;"",$H158="TITULAR"),$X166,0)</f>
        <v>0</v>
      </c>
      <c r="BY166" s="144">
        <f>IF(AND($B158="CONFERENTIAR",$D158="VACANT"),$X166,0)</f>
        <v>0</v>
      </c>
      <c r="BZ166" s="144">
        <f>IF(AND($B158="SEF LUCRARI",$D158&lt;&gt;"",$H158="TITULAR"),$X166,0)</f>
        <v>0</v>
      </c>
      <c r="CA166" s="144">
        <f>IF(AND($B158="SEF LUCRARI",$D158="VACANT"),$X166,0)</f>
        <v>0</v>
      </c>
      <c r="CB166" s="144">
        <f>IF(AND($B158="ASISTENT",$D158&lt;&gt;"",(OR($H158="TITULAR",$H158="SUPLINITOR",$H158="DF"))),$X166,0)</f>
        <v>0</v>
      </c>
      <c r="CC166" s="144">
        <f>IF(AND($B158="ASISTENT",OR($D158="VACANT")),$X166,0)</f>
        <v>0</v>
      </c>
      <c r="CD166" s="144">
        <f>IF(AND($B158="ASISTENT CERCETARE",$D158&lt;&gt;"",$H158="TITULAR"),$X166,IF(AND($B158="ASISTENT CERCETARE",$H158="DF"),$X166,0))</f>
        <v>0</v>
      </c>
      <c r="CE166" s="144">
        <f>IF(AND($B158="ASISTENT CERCETARE",OR($D158="VACANT")),$X166,0)</f>
        <v>0</v>
      </c>
      <c r="CF166" s="86">
        <f>IF(AND(A158&lt;&gt;"",B158="ASISTENT",H158="DF"),1,0)</f>
        <v>0</v>
      </c>
      <c r="CG166" s="145">
        <f>IF(AND($B158="PROFESOR",$D158&lt;&gt;"",$H158="CMSD"),$X166,0)</f>
        <v>0</v>
      </c>
      <c r="CI166" s="54">
        <f>IF(AND(B158="PROFESOR",H158="CMDD"),1,0)</f>
        <v>0</v>
      </c>
      <c r="CJ166" s="54">
        <f>IF(AND(B158="CONFERENTIAR",H158="CMDD"),1,0)</f>
        <v>0</v>
      </c>
      <c r="CK166" s="54">
        <f>IF(AND(B158="SEF LUCRARI",H158="CMDD"),1,0)</f>
        <v>0</v>
      </c>
      <c r="CL166" s="54">
        <f>IF(AND(B158="ASISTENT",H158="CMDD"),1,0)</f>
        <v>0</v>
      </c>
      <c r="CM166" s="132">
        <f>IF(CI166=0,0,X166)</f>
        <v>0</v>
      </c>
      <c r="CN166" s="132">
        <f>IF(CJ166=0,0,X166)</f>
        <v>0</v>
      </c>
      <c r="CO166" s="132">
        <f>IF(CK166=0,0,X166)</f>
        <v>0</v>
      </c>
      <c r="CP166" s="132">
        <f>IF(CL166=0,0,X166)</f>
        <v>0</v>
      </c>
    </row>
    <row r="167" spans="1:94" ht="12.75" customHeight="1" x14ac:dyDescent="0.3">
      <c r="A167" s="258">
        <v>61</v>
      </c>
      <c r="B167" s="261" t="str">
        <f>AS</f>
        <v>ASISTENT</v>
      </c>
      <c r="C167" s="264" t="s">
        <v>97</v>
      </c>
      <c r="D167" s="187" t="s">
        <v>274</v>
      </c>
      <c r="E167" s="246" t="str">
        <f>AS</f>
        <v>ASISTENT</v>
      </c>
      <c r="F167" s="246"/>
      <c r="G167" s="246"/>
      <c r="H167" s="246" t="str">
        <f>po</f>
        <v>PO</v>
      </c>
      <c r="I167" s="249" t="str">
        <f>_xlfn.IFNA(IF(OR(D167="",D167="VACANT",H167="DF",H167="DFP",H167="DFT"),"",VLOOKUP(D167,[1]Anexa!D:I,2,FALSE)),"")</f>
        <v>09.05.1985</v>
      </c>
      <c r="J167" s="146">
        <v>198</v>
      </c>
      <c r="K167" s="147" t="s">
        <v>186</v>
      </c>
      <c r="L167" s="95" t="s">
        <v>126</v>
      </c>
      <c r="M167" s="96" t="s">
        <v>75</v>
      </c>
      <c r="N167" s="96" t="s">
        <v>187</v>
      </c>
      <c r="O167" s="96" t="s">
        <v>115</v>
      </c>
      <c r="P167" s="96" t="s">
        <v>187</v>
      </c>
      <c r="Q167" s="97"/>
      <c r="R167" s="97">
        <v>2</v>
      </c>
      <c r="S167" s="98"/>
      <c r="T167" s="97"/>
      <c r="U167" s="97"/>
      <c r="V167" s="113"/>
      <c r="W167" s="99">
        <v>32</v>
      </c>
      <c r="X167" s="100">
        <v>2</v>
      </c>
      <c r="Y167" s="101">
        <v>0</v>
      </c>
      <c r="Z167" s="237"/>
      <c r="AA167" s="102"/>
      <c r="AB167" s="103">
        <v>2</v>
      </c>
      <c r="AC167" s="241">
        <v>4</v>
      </c>
      <c r="AD167" s="104">
        <v>0</v>
      </c>
      <c r="AE167" s="152" t="s">
        <v>100</v>
      </c>
      <c r="AF167" s="164">
        <v>0</v>
      </c>
      <c r="AG167" s="106">
        <v>0</v>
      </c>
      <c r="AH167" s="107">
        <v>0</v>
      </c>
      <c r="AI167" s="153"/>
      <c r="AJ167" s="108">
        <f>IF(OR($H$167="CMSD",$H$167="CMDD",$H$167="TITULAR"),"",IF(M167="","",IF(M167="D",0,IF(M167="M",Z167*2.5+AC167*1.5,Z167*2+AC167)*(VLOOKUP(J167,[1]Recapitulatie!A:Y,15,FALSE)*$AH$172)+IF(M167="M",AA167*2.5+AD167*1.5,AA167*2+AD167)*(VLOOKUP(J167,[1]Recapitulatie!A:Y,20,FALSE)*$AH$172))))</f>
        <v>3425.8559999999998</v>
      </c>
      <c r="AK167" s="171"/>
      <c r="AL167" s="109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V167" s="57"/>
      <c r="BW167" s="57"/>
      <c r="BX167" s="57"/>
      <c r="BY167" s="57"/>
      <c r="BZ167" s="57"/>
      <c r="CA167" s="57"/>
      <c r="CB167" s="57"/>
      <c r="CC167" s="57"/>
      <c r="CD167" s="6"/>
      <c r="CE167" s="6"/>
      <c r="CF167" s="86"/>
      <c r="CG167" s="6"/>
      <c r="CI167" s="54"/>
      <c r="CJ167" s="54"/>
      <c r="CK167" s="54"/>
      <c r="CL167" s="54"/>
      <c r="CM167" s="54"/>
      <c r="CN167" s="54"/>
      <c r="CO167" s="54"/>
      <c r="CP167" s="54"/>
    </row>
    <row r="168" spans="1:94" ht="12.75" customHeight="1" x14ac:dyDescent="0.3">
      <c r="A168" s="259"/>
      <c r="B168" s="262"/>
      <c r="C168" s="265"/>
      <c r="D168" s="189" t="s">
        <v>241</v>
      </c>
      <c r="E168" s="247"/>
      <c r="F168" s="247"/>
      <c r="G168" s="247"/>
      <c r="H168" s="247"/>
      <c r="I168" s="250"/>
      <c r="J168" s="180">
        <v>198</v>
      </c>
      <c r="K168" s="190" t="s">
        <v>186</v>
      </c>
      <c r="L168" s="191" t="s">
        <v>126</v>
      </c>
      <c r="M168" s="192" t="s">
        <v>75</v>
      </c>
      <c r="N168" s="192" t="s">
        <v>187</v>
      </c>
      <c r="O168" s="192" t="s">
        <v>115</v>
      </c>
      <c r="P168" s="192" t="s">
        <v>187</v>
      </c>
      <c r="Q168" s="169"/>
      <c r="R168" s="169">
        <v>2</v>
      </c>
      <c r="S168" s="170"/>
      <c r="T168" s="169"/>
      <c r="U168" s="169"/>
      <c r="V168" s="113"/>
      <c r="W168" s="193">
        <v>32</v>
      </c>
      <c r="X168" s="194">
        <v>2</v>
      </c>
      <c r="Y168" s="101">
        <v>0</v>
      </c>
      <c r="Z168" s="237"/>
      <c r="AA168" s="102"/>
      <c r="AB168" s="195">
        <v>2</v>
      </c>
      <c r="AC168" s="245">
        <v>4</v>
      </c>
      <c r="AD168" s="196">
        <v>0</v>
      </c>
      <c r="AE168" s="152"/>
      <c r="AF168" s="164"/>
      <c r="AG168" s="106"/>
      <c r="AH168" s="107"/>
      <c r="AI168" s="153"/>
      <c r="AJ168" s="108"/>
      <c r="AK168" s="171"/>
      <c r="AL168" s="109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V168" s="57"/>
      <c r="BW168" s="57"/>
      <c r="BX168" s="57"/>
      <c r="BY168" s="57"/>
      <c r="BZ168" s="57"/>
      <c r="CA168" s="57"/>
      <c r="CB168" s="57"/>
      <c r="CC168" s="57"/>
      <c r="CD168" s="6"/>
      <c r="CE168" s="6"/>
      <c r="CF168" s="86"/>
      <c r="CG168" s="6"/>
      <c r="CI168" s="54"/>
      <c r="CJ168" s="54"/>
      <c r="CK168" s="54"/>
      <c r="CL168" s="54"/>
      <c r="CM168" s="54"/>
      <c r="CN168" s="54"/>
      <c r="CO168" s="54"/>
      <c r="CP168" s="54"/>
    </row>
    <row r="169" spans="1:94" ht="12.75" customHeight="1" x14ac:dyDescent="0.3">
      <c r="A169" s="259"/>
      <c r="B169" s="262"/>
      <c r="C169" s="265"/>
      <c r="D169" s="189" t="s">
        <v>276</v>
      </c>
      <c r="E169" s="247"/>
      <c r="F169" s="247"/>
      <c r="G169" s="247"/>
      <c r="H169" s="247"/>
      <c r="I169" s="250"/>
      <c r="J169" s="180">
        <v>198</v>
      </c>
      <c r="K169" s="190" t="s">
        <v>186</v>
      </c>
      <c r="L169" s="191" t="s">
        <v>126</v>
      </c>
      <c r="M169" s="192" t="s">
        <v>75</v>
      </c>
      <c r="N169" s="192" t="s">
        <v>187</v>
      </c>
      <c r="O169" s="192" t="s">
        <v>115</v>
      </c>
      <c r="P169" s="192" t="s">
        <v>187</v>
      </c>
      <c r="Q169" s="169"/>
      <c r="R169" s="169">
        <v>1</v>
      </c>
      <c r="S169" s="170"/>
      <c r="T169" s="169"/>
      <c r="U169" s="169"/>
      <c r="V169" s="113"/>
      <c r="W169" s="193">
        <v>16</v>
      </c>
      <c r="X169" s="194">
        <v>1</v>
      </c>
      <c r="Y169" s="101">
        <v>0</v>
      </c>
      <c r="Z169" s="237"/>
      <c r="AA169" s="102"/>
      <c r="AB169" s="195">
        <v>1</v>
      </c>
      <c r="AC169" s="245">
        <v>2</v>
      </c>
      <c r="AD169" s="196">
        <v>0</v>
      </c>
      <c r="AE169" s="152"/>
      <c r="AF169" s="164"/>
      <c r="AG169" s="106"/>
      <c r="AH169" s="107"/>
      <c r="AI169" s="153"/>
      <c r="AJ169" s="108"/>
      <c r="AK169" s="171"/>
      <c r="AL169" s="109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V169" s="57"/>
      <c r="BW169" s="57"/>
      <c r="BX169" s="57"/>
      <c r="BY169" s="57"/>
      <c r="BZ169" s="57"/>
      <c r="CA169" s="57"/>
      <c r="CB169" s="57"/>
      <c r="CC169" s="57"/>
      <c r="CD169" s="6"/>
      <c r="CE169" s="6"/>
      <c r="CF169" s="86"/>
      <c r="CG169" s="6"/>
      <c r="CI169" s="54"/>
      <c r="CJ169" s="54"/>
      <c r="CK169" s="54"/>
      <c r="CL169" s="54"/>
      <c r="CM169" s="54"/>
      <c r="CN169" s="54"/>
      <c r="CO169" s="54"/>
      <c r="CP169" s="54"/>
    </row>
    <row r="170" spans="1:94" ht="12.75" customHeight="1" x14ac:dyDescent="0.3">
      <c r="A170" s="259"/>
      <c r="B170" s="262"/>
      <c r="C170" s="265"/>
      <c r="D170" s="189" t="s">
        <v>277</v>
      </c>
      <c r="E170" s="247"/>
      <c r="F170" s="247"/>
      <c r="G170" s="247"/>
      <c r="H170" s="247"/>
      <c r="I170" s="250"/>
      <c r="J170" s="180">
        <v>198</v>
      </c>
      <c r="K170" s="190" t="s">
        <v>186</v>
      </c>
      <c r="L170" s="191" t="s">
        <v>126</v>
      </c>
      <c r="M170" s="192" t="s">
        <v>75</v>
      </c>
      <c r="N170" s="192" t="s">
        <v>187</v>
      </c>
      <c r="O170" s="192" t="s">
        <v>115</v>
      </c>
      <c r="P170" s="192" t="s">
        <v>187</v>
      </c>
      <c r="Q170" s="169"/>
      <c r="R170" s="169">
        <v>1</v>
      </c>
      <c r="S170" s="170"/>
      <c r="T170" s="169"/>
      <c r="U170" s="169"/>
      <c r="V170" s="113"/>
      <c r="W170" s="193">
        <v>16</v>
      </c>
      <c r="X170" s="194">
        <v>1</v>
      </c>
      <c r="Y170" s="101">
        <v>0</v>
      </c>
      <c r="Z170" s="237"/>
      <c r="AA170" s="102"/>
      <c r="AB170" s="195">
        <v>1</v>
      </c>
      <c r="AC170" s="245">
        <v>2</v>
      </c>
      <c r="AD170" s="196">
        <v>0</v>
      </c>
      <c r="AE170" s="152"/>
      <c r="AF170" s="164"/>
      <c r="AG170" s="106"/>
      <c r="AH170" s="107"/>
      <c r="AI170" s="153"/>
      <c r="AJ170" s="108"/>
      <c r="AK170" s="171"/>
      <c r="AL170" s="109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V170" s="57"/>
      <c r="BW170" s="57"/>
      <c r="BX170" s="57"/>
      <c r="BY170" s="57"/>
      <c r="BZ170" s="57"/>
      <c r="CA170" s="57"/>
      <c r="CB170" s="57"/>
      <c r="CC170" s="57"/>
      <c r="CD170" s="6"/>
      <c r="CE170" s="6"/>
      <c r="CF170" s="86"/>
      <c r="CG170" s="6"/>
      <c r="CI170" s="54"/>
      <c r="CJ170" s="54"/>
      <c r="CK170" s="54"/>
      <c r="CL170" s="54"/>
      <c r="CM170" s="54"/>
      <c r="CN170" s="54"/>
      <c r="CO170" s="54"/>
      <c r="CP170" s="54"/>
    </row>
    <row r="171" spans="1:94" x14ac:dyDescent="0.3">
      <c r="A171" s="259"/>
      <c r="B171" s="262"/>
      <c r="C171" s="265"/>
      <c r="D171" s="188" t="s">
        <v>274</v>
      </c>
      <c r="E171" s="247"/>
      <c r="F171" s="247"/>
      <c r="G171" s="247"/>
      <c r="H171" s="247"/>
      <c r="I171" s="250"/>
      <c r="J171" s="148">
        <v>15</v>
      </c>
      <c r="K171" s="149" t="s">
        <v>155</v>
      </c>
      <c r="L171" s="110" t="s">
        <v>98</v>
      </c>
      <c r="M171" s="111" t="s">
        <v>75</v>
      </c>
      <c r="N171" s="111" t="s">
        <v>62</v>
      </c>
      <c r="O171" s="111" t="s">
        <v>112</v>
      </c>
      <c r="P171" s="111">
        <v>0</v>
      </c>
      <c r="Q171" s="112"/>
      <c r="R171" s="112">
        <v>1</v>
      </c>
      <c r="S171" s="113"/>
      <c r="T171" s="112"/>
      <c r="U171" s="112"/>
      <c r="V171" s="113"/>
      <c r="W171" s="114">
        <v>16</v>
      </c>
      <c r="X171" s="115">
        <v>1</v>
      </c>
      <c r="Y171" s="101">
        <v>0</v>
      </c>
      <c r="Z171" s="237"/>
      <c r="AA171" s="102"/>
      <c r="AB171" s="116">
        <v>1</v>
      </c>
      <c r="AC171" s="242">
        <v>2</v>
      </c>
      <c r="AD171" s="117">
        <v>0</v>
      </c>
      <c r="AE171" s="154" t="s">
        <v>101</v>
      </c>
      <c r="AF171" s="118">
        <v>0</v>
      </c>
      <c r="AG171" s="119">
        <v>16</v>
      </c>
      <c r="AH171" s="120">
        <v>0</v>
      </c>
      <c r="AI171" s="155"/>
      <c r="AJ171" s="108">
        <f>IF(OR($H$167="CMSD",$H$167="CMDD",$H$167="TITULAR"),"",IF(M171="","",IF(M171="D",0,IF(M171="M",Z171*2.5+AC171*1.5,Z171*2+AC171)*(VLOOKUP(J171,[1]Recapitulatie!A:Y,15,FALSE)*$AH$172)+IF(M171="M",AA171*2.5+AD171*1.5,AA171*2+AD171)*(VLOOKUP(J171,[1]Recapitulatie!A:Y,20,FALSE)*$AH$172))))</f>
        <v>1712.9279999999999</v>
      </c>
      <c r="AK171" s="172"/>
      <c r="AL171" s="109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V171" s="57"/>
      <c r="BW171" s="57"/>
      <c r="BX171" s="57"/>
      <c r="BY171" s="57"/>
      <c r="BZ171" s="57"/>
      <c r="CA171" s="57"/>
      <c r="CB171" s="57"/>
      <c r="CC171" s="57"/>
      <c r="CD171" s="6"/>
      <c r="CE171" s="6"/>
      <c r="CF171" s="86"/>
      <c r="CG171" s="6"/>
      <c r="CI171" s="54"/>
      <c r="CJ171" s="54"/>
      <c r="CK171" s="54"/>
      <c r="CL171" s="54"/>
      <c r="CM171" s="54"/>
      <c r="CN171" s="54"/>
      <c r="CO171" s="54"/>
      <c r="CP171" s="54"/>
    </row>
    <row r="172" spans="1:94" x14ac:dyDescent="0.3">
      <c r="A172" s="259"/>
      <c r="B172" s="262"/>
      <c r="C172" s="265"/>
      <c r="D172" s="188" t="s">
        <v>236</v>
      </c>
      <c r="E172" s="247"/>
      <c r="F172" s="247"/>
      <c r="G172" s="247"/>
      <c r="H172" s="247"/>
      <c r="I172" s="250"/>
      <c r="J172" s="148">
        <v>15</v>
      </c>
      <c r="K172" s="149" t="s">
        <v>155</v>
      </c>
      <c r="L172" s="110" t="s">
        <v>98</v>
      </c>
      <c r="M172" s="111" t="s">
        <v>75</v>
      </c>
      <c r="N172" s="111" t="s">
        <v>62</v>
      </c>
      <c r="O172" s="111" t="s">
        <v>112</v>
      </c>
      <c r="P172" s="111">
        <v>0</v>
      </c>
      <c r="Q172" s="112"/>
      <c r="R172" s="112">
        <v>4</v>
      </c>
      <c r="S172" s="113"/>
      <c r="T172" s="112"/>
      <c r="U172" s="112"/>
      <c r="V172" s="113"/>
      <c r="W172" s="114">
        <v>67</v>
      </c>
      <c r="X172" s="115">
        <v>4</v>
      </c>
      <c r="Y172" s="101">
        <v>0</v>
      </c>
      <c r="Z172" s="237"/>
      <c r="AA172" s="102"/>
      <c r="AB172" s="116">
        <v>4</v>
      </c>
      <c r="AC172" s="242">
        <v>8</v>
      </c>
      <c r="AD172" s="117">
        <v>0</v>
      </c>
      <c r="AE172" s="154" t="s">
        <v>103</v>
      </c>
      <c r="AF172" s="118">
        <v>0</v>
      </c>
      <c r="AG172" s="119"/>
      <c r="AH172" s="120">
        <v>61.175999999999995</v>
      </c>
      <c r="AI172" s="155"/>
      <c r="AJ172" s="108">
        <f>IF(OR($H$167="CMSD",$H$167="CMDD",$H$167="TITULAR"),"",IF(M172="","",IF(M172="D",0,IF(M172="M",Z172*2.5+AC172*1.5,Z172*2+AC172)*(VLOOKUP(J172,[1]Recapitulatie!A:Y,15,FALSE)*$AH$172)+IF(M172="M",AA172*2.5+AD172*1.5,AA172*2+AD172)*(VLOOKUP(J172,[1]Recapitulatie!A:Y,20,FALSE)*$AH$172))))</f>
        <v>6851.7119999999995</v>
      </c>
      <c r="AK172" s="172"/>
      <c r="AL172" s="109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V172" s="57"/>
      <c r="BW172" s="57"/>
      <c r="BX172" s="57"/>
      <c r="BY172" s="57"/>
      <c r="BZ172" s="57"/>
      <c r="CA172" s="57"/>
      <c r="CB172" s="57"/>
      <c r="CC172" s="57"/>
      <c r="CD172" s="6"/>
      <c r="CE172" s="6"/>
      <c r="CF172" s="86"/>
      <c r="CG172" s="6"/>
      <c r="CI172" s="54"/>
      <c r="CJ172" s="54"/>
      <c r="CK172" s="54"/>
      <c r="CL172" s="54"/>
      <c r="CM172" s="54"/>
      <c r="CN172" s="54"/>
      <c r="CO172" s="54"/>
      <c r="CP172" s="54"/>
    </row>
    <row r="173" spans="1:94" x14ac:dyDescent="0.3">
      <c r="A173" s="259"/>
      <c r="B173" s="262"/>
      <c r="C173" s="265"/>
      <c r="D173" s="188"/>
      <c r="E173" s="247"/>
      <c r="F173" s="247"/>
      <c r="G173" s="247"/>
      <c r="H173" s="247"/>
      <c r="I173" s="250"/>
      <c r="J173" s="148"/>
      <c r="K173" s="149" t="s">
        <v>107</v>
      </c>
      <c r="L173" s="110" t="s">
        <v>107</v>
      </c>
      <c r="M173" s="111" t="s">
        <v>107</v>
      </c>
      <c r="N173" s="111" t="s">
        <v>107</v>
      </c>
      <c r="O173" s="111" t="s">
        <v>107</v>
      </c>
      <c r="P173" s="111" t="s">
        <v>107</v>
      </c>
      <c r="Q173" s="112"/>
      <c r="R173" s="112"/>
      <c r="S173" s="113"/>
      <c r="T173" s="112"/>
      <c r="U173" s="112"/>
      <c r="V173" s="113"/>
      <c r="W173" s="114" t="s">
        <v>107</v>
      </c>
      <c r="X173" s="115" t="s">
        <v>106</v>
      </c>
      <c r="Y173" s="101" t="s">
        <v>107</v>
      </c>
      <c r="Z173" s="237"/>
      <c r="AA173" s="102"/>
      <c r="AB173" s="116" t="s">
        <v>107</v>
      </c>
      <c r="AC173" s="242" t="s">
        <v>107</v>
      </c>
      <c r="AD173" s="117" t="s">
        <v>107</v>
      </c>
      <c r="AE173" s="154" t="s">
        <v>105</v>
      </c>
      <c r="AF173" s="118">
        <v>0</v>
      </c>
      <c r="AG173" s="121">
        <v>15</v>
      </c>
      <c r="AH173" s="120">
        <v>0</v>
      </c>
      <c r="AI173" s="155"/>
      <c r="AJ173" s="108" t="str">
        <f>IF(OR($H$167="CMSD",$H$167="CMDD",$H$167="TITULAR"),"",IF(M173="","",IF(M173="D",0,IF(M173="M",Z173*2.5+AC173*1.5,Z173*2+AC173)*(VLOOKUP(J173,[1]Recapitulatie!A:Y,15,FALSE)*$AH$172)+IF(M173="M",AA173*2.5+AD173*1.5,AA173*2+AD173)*(VLOOKUP(J173,[1]Recapitulatie!A:Y,20,FALSE)*$AH$172))))</f>
        <v/>
      </c>
      <c r="AK173" s="172"/>
      <c r="AL173" s="109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V173" s="57"/>
      <c r="BW173" s="57"/>
      <c r="BX173" s="57"/>
      <c r="BY173" s="57"/>
      <c r="BZ173" s="57"/>
      <c r="CA173" s="57"/>
      <c r="CB173" s="57"/>
      <c r="CC173" s="57"/>
      <c r="CD173" s="6"/>
      <c r="CE173" s="6"/>
      <c r="CF173" s="86"/>
      <c r="CG173" s="6"/>
      <c r="CI173" s="54"/>
      <c r="CJ173" s="54"/>
      <c r="CK173" s="54"/>
      <c r="CL173" s="54"/>
      <c r="CM173" s="54"/>
      <c r="CN173" s="54"/>
      <c r="CO173" s="54"/>
      <c r="CP173" s="54"/>
    </row>
    <row r="174" spans="1:94" x14ac:dyDescent="0.3">
      <c r="A174" s="259"/>
      <c r="B174" s="262"/>
      <c r="C174" s="265"/>
      <c r="D174" s="188"/>
      <c r="E174" s="247"/>
      <c r="F174" s="247"/>
      <c r="G174" s="247"/>
      <c r="H174" s="247"/>
      <c r="I174" s="250"/>
      <c r="J174" s="148"/>
      <c r="K174" s="149" t="s">
        <v>107</v>
      </c>
      <c r="L174" s="110" t="s">
        <v>107</v>
      </c>
      <c r="M174" s="111" t="s">
        <v>107</v>
      </c>
      <c r="N174" s="111" t="s">
        <v>107</v>
      </c>
      <c r="O174" s="111" t="s">
        <v>107</v>
      </c>
      <c r="P174" s="111" t="s">
        <v>107</v>
      </c>
      <c r="Q174" s="112"/>
      <c r="R174" s="112"/>
      <c r="S174" s="113"/>
      <c r="T174" s="112"/>
      <c r="U174" s="112"/>
      <c r="V174" s="113"/>
      <c r="W174" s="114" t="s">
        <v>107</v>
      </c>
      <c r="X174" s="115" t="s">
        <v>106</v>
      </c>
      <c r="Y174" s="101" t="s">
        <v>107</v>
      </c>
      <c r="Z174" s="237"/>
      <c r="AA174" s="102"/>
      <c r="AB174" s="116" t="s">
        <v>107</v>
      </c>
      <c r="AC174" s="242" t="s">
        <v>107</v>
      </c>
      <c r="AD174" s="117" t="s">
        <v>107</v>
      </c>
      <c r="AE174" s="154" t="s">
        <v>108</v>
      </c>
      <c r="AF174" s="118">
        <v>0</v>
      </c>
      <c r="AG174" s="121"/>
      <c r="AH174" s="120"/>
      <c r="AI174" s="155"/>
      <c r="AJ174" s="108" t="str">
        <f>IF(OR($H$167="CMSD",$H$167="CMDD",$H$167="TITULAR"),"",IF(M174="","",IF(M174="D",0,IF(M174="M",Z174*2.5+AC174*1.5,Z174*2+AC174)*(VLOOKUP(J174,[1]Recapitulatie!A:Y,15,FALSE)*$AH$172)+IF(M174="M",AA174*2.5+AD174*1.5,AA174*2+AD174)*(VLOOKUP(J174,[1]Recapitulatie!A:Y,20,FALSE)*$AH$172))))</f>
        <v/>
      </c>
      <c r="AK174" s="172"/>
      <c r="AL174" s="109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V174" s="57"/>
      <c r="BW174" s="57"/>
      <c r="BX174" s="57"/>
      <c r="BY174" s="57"/>
      <c r="BZ174" s="57"/>
      <c r="CA174" s="57"/>
      <c r="CB174" s="57"/>
      <c r="CC174" s="57"/>
      <c r="CD174" s="6"/>
      <c r="CE174" s="6"/>
      <c r="CF174" s="86"/>
      <c r="CG174" s="6"/>
      <c r="CI174" s="54"/>
      <c r="CJ174" s="54"/>
      <c r="CK174" s="54"/>
      <c r="CL174" s="54"/>
      <c r="CM174" s="54"/>
      <c r="CN174" s="54"/>
      <c r="CO174" s="54"/>
      <c r="CP174" s="54"/>
    </row>
    <row r="175" spans="1:94" x14ac:dyDescent="0.3">
      <c r="A175" s="259"/>
      <c r="B175" s="262"/>
      <c r="C175" s="265"/>
      <c r="D175" s="188"/>
      <c r="E175" s="247"/>
      <c r="F175" s="247"/>
      <c r="G175" s="247"/>
      <c r="H175" s="247"/>
      <c r="I175" s="250"/>
      <c r="J175" s="148"/>
      <c r="K175" s="149" t="s">
        <v>107</v>
      </c>
      <c r="L175" s="110" t="s">
        <v>107</v>
      </c>
      <c r="M175" s="111" t="s">
        <v>107</v>
      </c>
      <c r="N175" s="111" t="s">
        <v>107</v>
      </c>
      <c r="O175" s="111" t="s">
        <v>107</v>
      </c>
      <c r="P175" s="111" t="s">
        <v>107</v>
      </c>
      <c r="Q175" s="112"/>
      <c r="R175" s="112"/>
      <c r="S175" s="113"/>
      <c r="T175" s="112"/>
      <c r="U175" s="112"/>
      <c r="V175" s="113"/>
      <c r="W175" s="114" t="s">
        <v>107</v>
      </c>
      <c r="X175" s="115" t="s">
        <v>106</v>
      </c>
      <c r="Y175" s="101" t="s">
        <v>107</v>
      </c>
      <c r="Z175" s="237"/>
      <c r="AA175" s="102"/>
      <c r="AB175" s="116" t="s">
        <v>107</v>
      </c>
      <c r="AC175" s="242" t="s">
        <v>107</v>
      </c>
      <c r="AD175" s="117" t="s">
        <v>107</v>
      </c>
      <c r="AE175" s="154" t="s">
        <v>109</v>
      </c>
      <c r="AF175" s="118">
        <v>2.0100446428571428</v>
      </c>
      <c r="AG175" s="121"/>
      <c r="AH175" s="120"/>
      <c r="AI175" s="155"/>
      <c r="AJ175" s="108" t="str">
        <f>IF(OR($H$167="CMSD",$H$167="CMDD",$H$167="TITULAR"),"",IF(M175="","",IF(M175="D",0,IF(M175="M",Z175*2.5+AC175*1.5,Z175*2+AC175)*(VLOOKUP(J175,[1]Recapitulatie!A:Y,15,FALSE)*$AH$172)+IF(M175="M",AA175*2.5+AD175*1.5,AA175*2+AD175)*(VLOOKUP(J175,[1]Recapitulatie!A:Y,20,FALSE)*$AH$172))))</f>
        <v/>
      </c>
      <c r="AK175" s="172"/>
      <c r="AL175" s="109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M175" s="122"/>
      <c r="BV175" s="57"/>
      <c r="BW175" s="57"/>
      <c r="BX175" s="57"/>
      <c r="BY175" s="57"/>
      <c r="BZ175" s="57"/>
      <c r="CA175" s="57"/>
      <c r="CB175" s="57"/>
      <c r="CC175" s="57"/>
      <c r="CD175" s="6"/>
      <c r="CE175" s="6"/>
      <c r="CF175" s="86"/>
      <c r="CG175" s="6"/>
      <c r="CI175" s="54"/>
      <c r="CJ175" s="54"/>
      <c r="CK175" s="54"/>
      <c r="CL175" s="54"/>
      <c r="CM175" s="54"/>
      <c r="CN175" s="54"/>
      <c r="CO175" s="54"/>
      <c r="CP175" s="54"/>
    </row>
    <row r="176" spans="1:94" x14ac:dyDescent="0.3">
      <c r="A176" s="259"/>
      <c r="B176" s="262"/>
      <c r="C176" s="265"/>
      <c r="D176" s="188"/>
      <c r="E176" s="247"/>
      <c r="F176" s="247"/>
      <c r="G176" s="247"/>
      <c r="H176" s="247"/>
      <c r="I176" s="250"/>
      <c r="J176" s="148"/>
      <c r="K176" s="149" t="s">
        <v>107</v>
      </c>
      <c r="L176" s="110" t="s">
        <v>107</v>
      </c>
      <c r="M176" s="111" t="s">
        <v>107</v>
      </c>
      <c r="N176" s="111" t="s">
        <v>107</v>
      </c>
      <c r="O176" s="111" t="s">
        <v>107</v>
      </c>
      <c r="P176" s="111" t="s">
        <v>107</v>
      </c>
      <c r="Q176" s="112"/>
      <c r="R176" s="112"/>
      <c r="S176" s="113"/>
      <c r="T176" s="112"/>
      <c r="U176" s="112"/>
      <c r="V176" s="113"/>
      <c r="W176" s="114" t="s">
        <v>107</v>
      </c>
      <c r="X176" s="115" t="s">
        <v>106</v>
      </c>
      <c r="Y176" s="101" t="s">
        <v>107</v>
      </c>
      <c r="Z176" s="237"/>
      <c r="AA176" s="102"/>
      <c r="AB176" s="116" t="s">
        <v>107</v>
      </c>
      <c r="AC176" s="242" t="s">
        <v>107</v>
      </c>
      <c r="AD176" s="117" t="s">
        <v>107</v>
      </c>
      <c r="AE176" s="154" t="s">
        <v>110</v>
      </c>
      <c r="AF176" s="118">
        <v>0</v>
      </c>
      <c r="AG176" s="121"/>
      <c r="AH176" s="120"/>
      <c r="AI176" s="155"/>
      <c r="AJ176" s="108" t="str">
        <f>IF(OR($H$167="CMSD",$H$167="CMDD",$H$167="TITULAR"),"",IF(M176="","",IF(M176="D",0,IF(M176="M",Z176*2.5+AC176*1.5,Z176*2+AC176)*(VLOOKUP(J176,[1]Recapitulatie!A:Y,15,FALSE)*$AH$172)+IF(M176="M",AA176*2.5+AD176*1.5,AA176*2+AD176)*(VLOOKUP(J176,[1]Recapitulatie!A:Y,20,FALSE)*$AH$172))))</f>
        <v/>
      </c>
      <c r="AK176" s="172"/>
      <c r="AL176" s="109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M176" s="122"/>
      <c r="BV176" s="57"/>
      <c r="BW176" s="57"/>
      <c r="BX176" s="57"/>
      <c r="BY176" s="57"/>
      <c r="BZ176" s="57"/>
      <c r="CA176" s="57"/>
      <c r="CB176" s="57"/>
      <c r="CC176" s="57"/>
      <c r="CD176" s="6"/>
      <c r="CE176" s="6"/>
      <c r="CF176" s="86"/>
      <c r="CG176" s="6"/>
      <c r="CI176" s="54"/>
      <c r="CJ176" s="54"/>
      <c r="CK176" s="54"/>
      <c r="CL176" s="54"/>
      <c r="CM176" s="54"/>
      <c r="CN176" s="54"/>
      <c r="CO176" s="54"/>
      <c r="CP176" s="54"/>
    </row>
    <row r="177" spans="1:94" x14ac:dyDescent="0.3">
      <c r="A177" s="259"/>
      <c r="B177" s="262"/>
      <c r="C177" s="265"/>
      <c r="D177" s="252"/>
      <c r="E177" s="247"/>
      <c r="F177" s="247"/>
      <c r="G177" s="247"/>
      <c r="H177" s="247"/>
      <c r="I177" s="250"/>
      <c r="J177" s="148"/>
      <c r="K177" s="149" t="s">
        <v>107</v>
      </c>
      <c r="L177" s="110" t="s">
        <v>107</v>
      </c>
      <c r="M177" s="111" t="s">
        <v>107</v>
      </c>
      <c r="N177" s="111" t="s">
        <v>107</v>
      </c>
      <c r="O177" s="111" t="s">
        <v>107</v>
      </c>
      <c r="P177" s="111" t="s">
        <v>107</v>
      </c>
      <c r="Q177" s="112"/>
      <c r="R177" s="112"/>
      <c r="S177" s="113"/>
      <c r="T177" s="112"/>
      <c r="U177" s="112"/>
      <c r="V177" s="113"/>
      <c r="W177" s="114" t="s">
        <v>107</v>
      </c>
      <c r="X177" s="115" t="s">
        <v>106</v>
      </c>
      <c r="Y177" s="101" t="s">
        <v>107</v>
      </c>
      <c r="Z177" s="237"/>
      <c r="AA177" s="102"/>
      <c r="AB177" s="116" t="s">
        <v>107</v>
      </c>
      <c r="AC177" s="242" t="s">
        <v>107</v>
      </c>
      <c r="AD177" s="117" t="s">
        <v>107</v>
      </c>
      <c r="AE177" s="156"/>
      <c r="AF177" s="118"/>
      <c r="AG177" s="121"/>
      <c r="AH177" s="120"/>
      <c r="AI177" s="155"/>
      <c r="AJ177" s="108" t="str">
        <f>IF(OR($H$167="CMSD",$H$167="CMDD",$H$167="TITULAR"),"",IF(M177="","",IF(M177="D",0,IF(M177="M",Z177*2.5+AC177*1.5,Z177*2+AC177)*(VLOOKUP(J177,[1]Recapitulatie!A:Y,15,FALSE)*$AH$172)+IF(M177="M",AA177*2.5+AD177*1.5,AA177*2+AD177)*(VLOOKUP(J177,[1]Recapitulatie!A:Y,20,FALSE)*$AH$172))))</f>
        <v/>
      </c>
      <c r="AK177" s="172"/>
      <c r="AL177" s="109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M177" s="122"/>
      <c r="BV177" s="57"/>
      <c r="BW177" s="57"/>
      <c r="BX177" s="57"/>
      <c r="BY177" s="57"/>
      <c r="BZ177" s="57"/>
      <c r="CA177" s="57"/>
      <c r="CB177" s="57"/>
      <c r="CC177" s="57"/>
      <c r="CD177" s="6"/>
      <c r="CE177" s="6"/>
      <c r="CF177" s="86"/>
      <c r="CG177" s="6"/>
      <c r="CI177" s="54"/>
      <c r="CJ177" s="54"/>
      <c r="CK177" s="54"/>
      <c r="CL177" s="54"/>
      <c r="CM177" s="54"/>
      <c r="CN177" s="54"/>
      <c r="CO177" s="54"/>
      <c r="CP177" s="54"/>
    </row>
    <row r="178" spans="1:94" ht="15" thickBot="1" x14ac:dyDescent="0.35">
      <c r="A178" s="259"/>
      <c r="B178" s="262"/>
      <c r="C178" s="265"/>
      <c r="D178" s="253"/>
      <c r="E178" s="247"/>
      <c r="F178" s="247"/>
      <c r="G178" s="247"/>
      <c r="H178" s="247"/>
      <c r="I178" s="250"/>
      <c r="J178" s="148"/>
      <c r="K178" s="149" t="s">
        <v>107</v>
      </c>
      <c r="L178" s="123" t="s">
        <v>107</v>
      </c>
      <c r="M178" s="124" t="s">
        <v>107</v>
      </c>
      <c r="N178" s="124" t="s">
        <v>107</v>
      </c>
      <c r="O178" s="124" t="s">
        <v>107</v>
      </c>
      <c r="P178" s="124" t="s">
        <v>107</v>
      </c>
      <c r="Q178" s="125"/>
      <c r="R178" s="125"/>
      <c r="S178" s="126"/>
      <c r="T178" s="125"/>
      <c r="U178" s="125"/>
      <c r="V178" s="126"/>
      <c r="W178" s="127" t="s">
        <v>107</v>
      </c>
      <c r="X178" s="128" t="s">
        <v>106</v>
      </c>
      <c r="Y178" s="101" t="s">
        <v>107</v>
      </c>
      <c r="Z178" s="237"/>
      <c r="AA178" s="102"/>
      <c r="AB178" s="129" t="s">
        <v>107</v>
      </c>
      <c r="AC178" s="243" t="s">
        <v>107</v>
      </c>
      <c r="AD178" s="130" t="s">
        <v>107</v>
      </c>
      <c r="AE178" s="165"/>
      <c r="AF178" s="166"/>
      <c r="AG178" s="121"/>
      <c r="AH178" s="120"/>
      <c r="AI178" s="158"/>
      <c r="AJ178" s="108" t="str">
        <f>IF(OR($H$167="CMSD",$H$167="CMDD",$H$167="TITULAR"),"",IF(M178="","",IF(M178="D",0,IF(M178="M",Z178*2.5+AC178*1.5,Z178*2+AC178)*(VLOOKUP(J178,[1]Recapitulatie!A:Y,15,FALSE)*$AH$172)+IF(M178="M",AA178*2.5+AD178*1.5,AA178*2+AD178)*(VLOOKUP(J178,[1]Recapitulatie!A:Y,20,FALSE)*$AH$172))))</f>
        <v/>
      </c>
      <c r="AK178" s="173"/>
      <c r="AL178" s="109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L178" s="86"/>
      <c r="BV178" s="57"/>
      <c r="BW178" s="57"/>
      <c r="BX178" s="57"/>
      <c r="BY178" s="57"/>
      <c r="BZ178" s="57"/>
      <c r="CA178" s="57"/>
      <c r="CB178" s="57"/>
      <c r="CC178" s="57"/>
      <c r="CD178" s="6"/>
      <c r="CE178" s="6"/>
      <c r="CF178" s="86"/>
      <c r="CG178" s="6"/>
      <c r="CI178" s="54"/>
      <c r="CJ178" s="54"/>
      <c r="CK178" s="54"/>
      <c r="CL178" s="54"/>
      <c r="CM178" s="54"/>
      <c r="CN178" s="54"/>
      <c r="CO178" s="54"/>
      <c r="CP178" s="54"/>
    </row>
    <row r="179" spans="1:94" ht="15" thickBot="1" x14ac:dyDescent="0.35">
      <c r="A179" s="260"/>
      <c r="B179" s="263"/>
      <c r="C179" s="266"/>
      <c r="D179" s="254"/>
      <c r="E179" s="248"/>
      <c r="F179" s="248"/>
      <c r="G179" s="248"/>
      <c r="H179" s="248"/>
      <c r="I179" s="251"/>
      <c r="J179" s="150"/>
      <c r="K179" s="133" t="s">
        <v>107</v>
      </c>
      <c r="L179" s="255" t="s">
        <v>76</v>
      </c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7"/>
      <c r="X179" s="134">
        <v>11</v>
      </c>
      <c r="Y179" s="135">
        <v>0</v>
      </c>
      <c r="Z179" s="238"/>
      <c r="AA179" s="136"/>
      <c r="AB179" s="137">
        <f>IF(D167="","",SUM(AB167:AB178))</f>
        <v>11</v>
      </c>
      <c r="AC179" s="244"/>
      <c r="AD179" s="138"/>
      <c r="AE179" s="175"/>
      <c r="AF179" s="167">
        <v>2.0100446428571428</v>
      </c>
      <c r="AG179" s="140">
        <v>13.010044642857142</v>
      </c>
      <c r="AH179" s="141">
        <v>1605.51314</v>
      </c>
      <c r="AI179" s="85" t="e">
        <f>AI166+AH179</f>
        <v>#REF!</v>
      </c>
      <c r="AJ179" s="84">
        <f>SUM(AJ167:AJ178)/12*VIRAM</f>
        <v>1021.6901799999999</v>
      </c>
      <c r="AK179" s="85">
        <f>IF(OR(H167="",H167="PO",H167="DF",H167="DFP",H167="DFT"),0,IF(H167="CMSD",AG179*POD_P*VIRAM*4,IF(AND(H167="TITULAR",B167="PROFESOR"),(AF167+AF171)*POD_P*4*VIRAM,IF(AND(H167="TITULAR",B167="CONFERENTIAR"),(AF167+AF171)*POD_C*4*VIRAM,IF(AND(H167="TITULAR",B167="SEF LUCRARI"),(AF167+AF171)*POD_SL*4*VIRAM,(AF167+AF171)*POD_AS*4*VIRAM)))))</f>
        <v>0</v>
      </c>
      <c r="AL179" s="142">
        <f>IF(AND($A167&lt;&gt;"",H167="DFP"),1,0)</f>
        <v>0</v>
      </c>
      <c r="AM179" s="8">
        <f>IF(AND($A167&lt;&gt;"",$B167="PROFESOR",$C167="POST VALID",$H167="TITULAR"),1,0)</f>
        <v>0</v>
      </c>
      <c r="AN179" s="8">
        <f>IF(AND($A167&lt;&gt;"",$B167="CONFERENTIAR",$C167="POST VALID",$H167="TITULAR"),1,0)</f>
        <v>0</v>
      </c>
      <c r="AO179" s="8">
        <f>IF(AND($A167&lt;&gt;"",$B167="SEF LUCRARI",$C167="POST VALID",$H167="TITULAR"),1,0)</f>
        <v>0</v>
      </c>
      <c r="AP179" s="8">
        <f>IF(AND($A167&lt;&gt;"",$B167="ASISTENT",$C167="POST VALID",$H167="TITULAR"),1,0)</f>
        <v>0</v>
      </c>
      <c r="AQ179" s="8">
        <f>IF(AND($A167&lt;&gt;"",$B167="ASISTENT CERCETARE",$C167="POST VALID"),1,0)</f>
        <v>0</v>
      </c>
      <c r="AR179" s="8">
        <f>IF(AND($A167&lt;&gt;"",H167="DF"),1,0)</f>
        <v>0</v>
      </c>
      <c r="AS179" s="8">
        <f>IF(AND($A167&lt;&gt;"",$B167="PROFESOR",$C167="POST FARA FINANTARE",$H167="TITULAR"),1,0)</f>
        <v>0</v>
      </c>
      <c r="AT179" s="8">
        <f>IF(AND($A167&lt;&gt;"",$B167="CONFERENTIAR",$C167="POST FARA FINANTARE",$H167="TITULAR"),1,0)</f>
        <v>0</v>
      </c>
      <c r="AU179" s="8">
        <f>IF(AND($A167&lt;&gt;"",$B167="SEF LUCRARI",$C167="POST FARA FINANTARE",$H167="TITULAR"),1,0)</f>
        <v>0</v>
      </c>
      <c r="AV179" s="8">
        <f>IF(AND($A167&lt;&gt;"",$B167="ASISTENT",$C167="POST FARA FINANTARE",$H167="TITULAR"),1,0)</f>
        <v>0</v>
      </c>
      <c r="AW179" s="8">
        <f>IF(AND($A167&lt;&gt;"",$B167="ASISTENT CERCETARE",$C167="POST FARA FINANTARE"),1,0)</f>
        <v>0</v>
      </c>
      <c r="AX179" s="8">
        <f>IF(AND($A167&lt;&gt;"",$B167="PROFESOR",$D167="VACANT",$C167="POST VALID"),1,0)</f>
        <v>0</v>
      </c>
      <c r="AY179" s="8">
        <f>IF(AND($A167&lt;&gt;"",$B167="CONFERENTIAR",$D167="VACANT",$C167="POST VALID"),1,0)</f>
        <v>0</v>
      </c>
      <c r="AZ179" s="8">
        <f>IF(AND($A167&lt;&gt;"",$B167="SEF LUCRARI",$D167="VACANT",$C167="POST VALID"),1,0)</f>
        <v>0</v>
      </c>
      <c r="BA179" s="8">
        <f>IF(AND($A167&lt;&gt;"",$B167="ASISTENT",$C167="POST VALID",$D167="VACANT"),1,0)</f>
        <v>0</v>
      </c>
      <c r="BB179" s="8"/>
      <c r="BC179" s="8">
        <f>IF(AND($A167&lt;&gt;"",$B167="PROFESOR",$D167="VACANT",$C167="POST FARA FINANTARE"),1,0)</f>
        <v>0</v>
      </c>
      <c r="BD179" s="8">
        <f>IF(AND($A167&lt;&gt;"",$B167="CONFERENTIAR",$D167="VACANT",$C167="POST FARA FINANTARE"),1,0)</f>
        <v>0</v>
      </c>
      <c r="BE179" s="8">
        <f>IF(AND($A167&lt;&gt;"",$B167="SEF LUCRARI",$D167="VACANT",$C167="POST FARA FINANTARE"),1,0)</f>
        <v>0</v>
      </c>
      <c r="BF179" s="8">
        <f>IF(AND($A167&lt;&gt;"",$B167="ASISTENT",$D167="VACANT",$C167="POST FARA FINANTARE"),1,0)</f>
        <v>0</v>
      </c>
      <c r="BG179" s="8"/>
      <c r="BH179" s="8">
        <f>IF(AND($B167="PROFESOR",$H167="CMSD",$C167="POST VALID"),1,0)</f>
        <v>0</v>
      </c>
      <c r="BI179" s="8">
        <f>IF(AND($B167="PROFESOR",$H167="CMSD",$C167="POST FARA FINANTARE"),1,0)</f>
        <v>0</v>
      </c>
      <c r="BJ179" s="142">
        <f>IF(AND($A167&lt;&gt;"",H167="DFT"),1,0)</f>
        <v>0</v>
      </c>
      <c r="BK179" s="8">
        <f>IF(OR($H167="CMSD",$H167="ASOCIAT",$H167="DF",$H167="CMSD"),0,(IF(OR($F167="DR.ING.",$F167="DR.",$F167="DR. ING.",$F167="DR"),1,0)))</f>
        <v>0</v>
      </c>
      <c r="BL179" s="8">
        <f>IF(OR($B167="",$D167="",$D167="VACANT",$H167="CMSD",$H167="DF",$H167="DFP",$H167="DFT",),"",(IF($I167="","",(IF($BN179&gt;$BL$4,1,0)))))</f>
        <v>1</v>
      </c>
      <c r="BM179" s="8">
        <f>IF(OR($B167="",$D167="",$D167="VACANT",$H167="DF",$H167="DFP",$H167="DFT"),"",(IF($H167="CMSD",0,(IF(BN179&lt;=$BM$4,1,0)))))</f>
        <v>0</v>
      </c>
      <c r="BN179" s="143">
        <f>IF(I167="",0,DATEVALUE(I167))</f>
        <v>31176</v>
      </c>
      <c r="BO179" s="8">
        <f>IF(AND($BN179&gt;$BO$4,$BN179&lt;$BL$4),1,0)</f>
        <v>0</v>
      </c>
      <c r="BP179" s="8">
        <f>IF(AND($BN179&gt;$BP$4,$BN179&lt;$BO$4),1,0)</f>
        <v>0</v>
      </c>
      <c r="BQ179" s="8">
        <f>IF(AND($BN179&gt;$BQ$4,$BN179&lt;$BP$4),1,0)</f>
        <v>0</v>
      </c>
      <c r="BR179" s="8">
        <f>IF(AND($BN179&gt;$BR$4,$BN179&lt;$BQ$4),1,0)</f>
        <v>0</v>
      </c>
      <c r="BS179" s="8">
        <f>IF(AND($BN179&gt;$BS$4,$BN179&lt;$BR$4),1,0)</f>
        <v>0</v>
      </c>
      <c r="BT179" s="8">
        <f>IF(AND($BN179&gt;$BT$4,$BN179&lt;$BS$4),1,0)</f>
        <v>0</v>
      </c>
      <c r="BV179" s="144">
        <f>IF(AND($B167="PROFESOR",$D167&lt;&gt;"",$H167="TITULAR"),$X179,0)</f>
        <v>0</v>
      </c>
      <c r="BW179" s="144">
        <f>IF(AND($B167="PROFESOR",$D167="VACANT"),$X179,0)</f>
        <v>0</v>
      </c>
      <c r="BX179" s="144">
        <f>IF(AND($B167="CONFERENTIAR",$D167&lt;&gt;"",$H167="TITULAR"),$X179,0)</f>
        <v>0</v>
      </c>
      <c r="BY179" s="144">
        <f>IF(AND($B167="CONFERENTIAR",$D167="VACANT"),$X179,0)</f>
        <v>0</v>
      </c>
      <c r="BZ179" s="144">
        <f>IF(AND($B167="SEF LUCRARI",$D167&lt;&gt;"",$H167="TITULAR"),$X179,0)</f>
        <v>0</v>
      </c>
      <c r="CA179" s="144">
        <f>IF(AND($B167="SEF LUCRARI",$D167="VACANT"),$X179,0)</f>
        <v>0</v>
      </c>
      <c r="CB179" s="144">
        <f>IF(AND($B167="ASISTENT",$D167&lt;&gt;"",(OR($H167="TITULAR",$H167="SUPLINITOR",$H167="DF"))),$X179,0)</f>
        <v>0</v>
      </c>
      <c r="CC179" s="144">
        <f>IF(AND($B167="ASISTENT",OR($D167="VACANT")),$X179,0)</f>
        <v>0</v>
      </c>
      <c r="CD179" s="144">
        <f>IF(AND($B167="ASISTENT CERCETARE",$D167&lt;&gt;"",$H167="TITULAR"),$X179,IF(AND($B167="ASISTENT CERCETARE",$H167="DF"),$X179,0))</f>
        <v>0</v>
      </c>
      <c r="CE179" s="144">
        <f>IF(AND($B167="ASISTENT CERCETARE",OR($D167="VACANT")),$X179,0)</f>
        <v>0</v>
      </c>
      <c r="CF179" s="86">
        <f>IF(AND(A167&lt;&gt;"",B167="ASISTENT",H167="DF"),1,0)</f>
        <v>0</v>
      </c>
      <c r="CG179" s="145">
        <f>IF(AND($B167="PROFESOR",$D167&lt;&gt;"",$H167="CMSD"),$X179,0)</f>
        <v>0</v>
      </c>
      <c r="CI179" s="54">
        <f>IF(AND(B167="PROFESOR",H167="CMDD"),1,0)</f>
        <v>0</v>
      </c>
      <c r="CJ179" s="54">
        <f>IF(AND(B167="CONFERENTIAR",H167="CMDD"),1,0)</f>
        <v>0</v>
      </c>
      <c r="CK179" s="54">
        <f>IF(AND(B167="SEF LUCRARI",H167="CMDD"),1,0)</f>
        <v>0</v>
      </c>
      <c r="CL179" s="54">
        <f>IF(AND(B167="ASISTENT",H167="CMDD"),1,0)</f>
        <v>0</v>
      </c>
      <c r="CM179" s="132">
        <f>IF(CI179=0,0,X179)</f>
        <v>0</v>
      </c>
      <c r="CN179" s="132">
        <f>IF(CJ179=0,0,X179)</f>
        <v>0</v>
      </c>
      <c r="CO179" s="132">
        <f>IF(CK179=0,0,X179)</f>
        <v>0</v>
      </c>
      <c r="CP179" s="132">
        <f>IF(CL179=0,0,X179)</f>
        <v>0</v>
      </c>
    </row>
    <row r="180" spans="1:94" ht="12.75" customHeight="1" x14ac:dyDescent="0.3">
      <c r="A180" s="258">
        <v>62</v>
      </c>
      <c r="B180" s="261" t="str">
        <f>AS</f>
        <v>ASISTENT</v>
      </c>
      <c r="C180" s="264" t="s">
        <v>97</v>
      </c>
      <c r="D180" s="187" t="s">
        <v>287</v>
      </c>
      <c r="E180" s="246" t="str">
        <f>AS</f>
        <v>ASISTENT</v>
      </c>
      <c r="F180" s="246"/>
      <c r="G180" s="246"/>
      <c r="H180" s="246" t="str">
        <f>po</f>
        <v>PO</v>
      </c>
      <c r="I180" s="249" t="str">
        <f>_xlfn.IFNA(IF(OR(D180="",D180="VACANT",H180="DF",H180="DFP",H180="DFT"),"",VLOOKUP(D180,[1]Anexa!D:I,2,FALSE)),"")</f>
        <v/>
      </c>
      <c r="J180" s="146">
        <v>26</v>
      </c>
      <c r="K180" s="147" t="s">
        <v>182</v>
      </c>
      <c r="L180" s="95" t="s">
        <v>98</v>
      </c>
      <c r="M180" s="96" t="s">
        <v>75</v>
      </c>
      <c r="N180" s="96" t="s">
        <v>104</v>
      </c>
      <c r="O180" s="96" t="s">
        <v>112</v>
      </c>
      <c r="P180" s="96">
        <v>0</v>
      </c>
      <c r="Q180" s="97"/>
      <c r="R180" s="97">
        <v>3</v>
      </c>
      <c r="S180" s="98"/>
      <c r="T180" s="97"/>
      <c r="U180" s="97"/>
      <c r="V180" s="98"/>
      <c r="W180" s="99">
        <v>51</v>
      </c>
      <c r="X180" s="100">
        <v>3</v>
      </c>
      <c r="Y180" s="101">
        <v>0</v>
      </c>
      <c r="Z180" s="237"/>
      <c r="AA180" s="102"/>
      <c r="AB180" s="103">
        <v>3</v>
      </c>
      <c r="AC180" s="241">
        <v>6</v>
      </c>
      <c r="AD180" s="104">
        <v>0</v>
      </c>
      <c r="AE180" s="160" t="s">
        <v>100</v>
      </c>
      <c r="AF180" s="164">
        <v>0</v>
      </c>
      <c r="AG180" s="106">
        <v>0</v>
      </c>
      <c r="AH180" s="107">
        <v>0</v>
      </c>
      <c r="AI180" s="153"/>
      <c r="AJ180" s="108" t="e">
        <f>IF(OR($H$180="CMSD",$H$180="CMDD",$H$180="TITULAR"),"",IF(M180="","",IF(M180="D",0,IF(M180="M",Z180*2.5+AC180*1.5,Z180*2+AC180)*(VLOOKUP(J180,[1]Recapitulatie!A:Y,15,FALSE)*#REF!)+IF(M180="M",AA180*2.5+AD180*1.5,AA180*2+AD180)*(VLOOKUP(J180,[1]Recapitulatie!A:Y,20,FALSE)*#REF!))))</f>
        <v>#REF!</v>
      </c>
      <c r="AK180" s="171"/>
      <c r="AL180" s="109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V180" s="57"/>
      <c r="BW180" s="57"/>
      <c r="BX180" s="57"/>
      <c r="BY180" s="57"/>
      <c r="BZ180" s="57"/>
      <c r="CA180" s="57"/>
      <c r="CB180" s="57"/>
      <c r="CC180" s="57"/>
      <c r="CD180" s="6"/>
      <c r="CE180" s="6"/>
      <c r="CF180" s="86"/>
      <c r="CG180" s="6"/>
      <c r="CI180" s="54"/>
      <c r="CJ180" s="54"/>
      <c r="CK180" s="54"/>
      <c r="CL180" s="54"/>
      <c r="CM180" s="54"/>
      <c r="CN180" s="54"/>
      <c r="CO180" s="54"/>
      <c r="CP180" s="54"/>
    </row>
    <row r="181" spans="1:94" x14ac:dyDescent="0.3">
      <c r="A181" s="259"/>
      <c r="B181" s="262"/>
      <c r="C181" s="265"/>
      <c r="D181" s="188" t="s">
        <v>287</v>
      </c>
      <c r="E181" s="247"/>
      <c r="F181" s="247"/>
      <c r="G181" s="247"/>
      <c r="H181" s="247"/>
      <c r="I181" s="250"/>
      <c r="J181" s="148">
        <v>63</v>
      </c>
      <c r="K181" s="149" t="s">
        <v>180</v>
      </c>
      <c r="L181" s="110" t="s">
        <v>98</v>
      </c>
      <c r="M181" s="111" t="s">
        <v>75</v>
      </c>
      <c r="N181" s="111" t="s">
        <v>104</v>
      </c>
      <c r="O181" s="111" t="s">
        <v>102</v>
      </c>
      <c r="P181" s="111">
        <v>0</v>
      </c>
      <c r="Q181" s="112"/>
      <c r="R181" s="112">
        <v>2</v>
      </c>
      <c r="S181" s="113"/>
      <c r="T181" s="112"/>
      <c r="U181" s="112"/>
      <c r="V181" s="113"/>
      <c r="W181" s="114">
        <v>34</v>
      </c>
      <c r="X181" s="115">
        <v>2</v>
      </c>
      <c r="Y181" s="101">
        <v>0</v>
      </c>
      <c r="Z181" s="237"/>
      <c r="AA181" s="102"/>
      <c r="AB181" s="116">
        <v>2</v>
      </c>
      <c r="AC181" s="242">
        <v>4</v>
      </c>
      <c r="AD181" s="117">
        <v>0</v>
      </c>
      <c r="AE181" s="154" t="s">
        <v>101</v>
      </c>
      <c r="AF181" s="118">
        <v>0</v>
      </c>
      <c r="AG181" s="119">
        <v>16</v>
      </c>
      <c r="AH181" s="120">
        <v>0</v>
      </c>
      <c r="AI181" s="155"/>
      <c r="AJ181" s="108" t="e">
        <f>IF(OR($H$180="CMSD",$H$180="CMDD",$H$180="TITULAR"),"",IF(M181="","",IF(M181="D",0,IF(M181="M",Z181*2.5+AC181*1.5,Z181*2+AC181)*(VLOOKUP(J181,[1]Recapitulatie!A:Y,15,FALSE)*#REF!)+IF(M181="M",AA181*2.5+AD181*1.5,AA181*2+AD181)*(VLOOKUP(J181,[1]Recapitulatie!A:Y,20,FALSE)*#REF!))))</f>
        <v>#REF!</v>
      </c>
      <c r="AK181" s="172"/>
      <c r="AL181" s="109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V181" s="57"/>
      <c r="BW181" s="57"/>
      <c r="BX181" s="57"/>
      <c r="BY181" s="57"/>
      <c r="BZ181" s="57"/>
      <c r="CA181" s="57"/>
      <c r="CB181" s="57"/>
      <c r="CC181" s="57"/>
      <c r="CD181" s="6"/>
      <c r="CE181" s="6"/>
      <c r="CF181" s="86"/>
      <c r="CG181" s="6"/>
      <c r="CI181" s="54"/>
      <c r="CJ181" s="54"/>
      <c r="CK181" s="54"/>
      <c r="CL181" s="54"/>
      <c r="CM181" s="54"/>
      <c r="CN181" s="54"/>
      <c r="CO181" s="54"/>
      <c r="CP181" s="54"/>
    </row>
    <row r="182" spans="1:94" x14ac:dyDescent="0.3">
      <c r="A182" s="259"/>
      <c r="B182" s="262"/>
      <c r="C182" s="265"/>
      <c r="D182" s="188"/>
      <c r="E182" s="247"/>
      <c r="F182" s="247"/>
      <c r="G182" s="247"/>
      <c r="H182" s="247"/>
      <c r="I182" s="250"/>
      <c r="J182" s="148"/>
      <c r="K182" s="149" t="s">
        <v>107</v>
      </c>
      <c r="L182" s="110" t="s">
        <v>107</v>
      </c>
      <c r="M182" s="111" t="s">
        <v>107</v>
      </c>
      <c r="N182" s="111" t="s">
        <v>107</v>
      </c>
      <c r="O182" s="111" t="s">
        <v>107</v>
      </c>
      <c r="P182" s="111" t="s">
        <v>107</v>
      </c>
      <c r="Q182" s="112"/>
      <c r="R182" s="112"/>
      <c r="S182" s="113"/>
      <c r="T182" s="112"/>
      <c r="U182" s="112"/>
      <c r="V182" s="113"/>
      <c r="W182" s="114" t="s">
        <v>107</v>
      </c>
      <c r="X182" s="115" t="s">
        <v>106</v>
      </c>
      <c r="Y182" s="101" t="s">
        <v>107</v>
      </c>
      <c r="Z182" s="237"/>
      <c r="AA182" s="102"/>
      <c r="AB182" s="116" t="s">
        <v>107</v>
      </c>
      <c r="AC182" s="242" t="s">
        <v>107</v>
      </c>
      <c r="AD182" s="117" t="s">
        <v>107</v>
      </c>
      <c r="AE182" s="154" t="s">
        <v>108</v>
      </c>
      <c r="AF182" s="118">
        <v>0</v>
      </c>
      <c r="AG182" s="121"/>
      <c r="AH182" s="120"/>
      <c r="AI182" s="155"/>
      <c r="AJ182" s="108" t="str">
        <f>IF(OR($H$180="CMSD",$H$180="CMDD",$H$180="TITULAR"),"",IF(M182="","",IF(M182="D",0,IF(M182="M",Z182*2.5+AC182*1.5,Z182*2+AC182)*(VLOOKUP(J182,[1]Recapitulatie!A:Y,15,FALSE)*#REF!)+IF(M182="M",AA182*2.5+AD182*1.5,AA182*2+AD182)*(VLOOKUP(J182,[1]Recapitulatie!A:Y,20,FALSE)*#REF!))))</f>
        <v/>
      </c>
      <c r="AK182" s="172"/>
      <c r="AL182" s="109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V182" s="57"/>
      <c r="BW182" s="57"/>
      <c r="BX182" s="57"/>
      <c r="BY182" s="57"/>
      <c r="BZ182" s="57"/>
      <c r="CA182" s="57"/>
      <c r="CB182" s="57"/>
      <c r="CC182" s="57"/>
      <c r="CD182" s="6"/>
      <c r="CE182" s="6"/>
      <c r="CF182" s="86"/>
      <c r="CG182" s="6"/>
      <c r="CI182" s="54"/>
      <c r="CJ182" s="54"/>
      <c r="CK182" s="54"/>
      <c r="CL182" s="54"/>
      <c r="CM182" s="54"/>
      <c r="CN182" s="54"/>
      <c r="CO182" s="54"/>
      <c r="CP182" s="54"/>
    </row>
    <row r="183" spans="1:94" x14ac:dyDescent="0.3">
      <c r="A183" s="259"/>
      <c r="B183" s="262"/>
      <c r="C183" s="265"/>
      <c r="D183" s="188"/>
      <c r="E183" s="247"/>
      <c r="F183" s="247"/>
      <c r="G183" s="247"/>
      <c r="H183" s="247"/>
      <c r="I183" s="250"/>
      <c r="J183" s="148"/>
      <c r="K183" s="149" t="s">
        <v>107</v>
      </c>
      <c r="L183" s="110" t="s">
        <v>107</v>
      </c>
      <c r="M183" s="111" t="s">
        <v>107</v>
      </c>
      <c r="N183" s="111" t="s">
        <v>107</v>
      </c>
      <c r="O183" s="111" t="s">
        <v>107</v>
      </c>
      <c r="P183" s="111" t="s">
        <v>107</v>
      </c>
      <c r="Q183" s="112"/>
      <c r="R183" s="112"/>
      <c r="S183" s="113"/>
      <c r="T183" s="112"/>
      <c r="U183" s="112"/>
      <c r="V183" s="113"/>
      <c r="W183" s="114" t="s">
        <v>107</v>
      </c>
      <c r="X183" s="115" t="s">
        <v>106</v>
      </c>
      <c r="Y183" s="101" t="s">
        <v>107</v>
      </c>
      <c r="Z183" s="237"/>
      <c r="AA183" s="102"/>
      <c r="AB183" s="116" t="s">
        <v>107</v>
      </c>
      <c r="AC183" s="242" t="s">
        <v>107</v>
      </c>
      <c r="AD183" s="117" t="s">
        <v>107</v>
      </c>
      <c r="AE183" s="154" t="s">
        <v>109</v>
      </c>
      <c r="AF183" s="118">
        <v>3.2521683673469393</v>
      </c>
      <c r="AG183" s="121"/>
      <c r="AH183" s="120"/>
      <c r="AI183" s="155"/>
      <c r="AJ183" s="108" t="str">
        <f>IF(OR($H$180="CMSD",$H$180="CMDD",$H$180="TITULAR"),"",IF(M183="","",IF(M183="D",0,IF(M183="M",Z183*2.5+AC183*1.5,Z183*2+AC183)*(VLOOKUP(J183,[1]Recapitulatie!A:Y,15,FALSE)*#REF!)+IF(M183="M",AA183*2.5+AD183*1.5,AA183*2+AD183)*(VLOOKUP(J183,[1]Recapitulatie!A:Y,20,FALSE)*#REF!))))</f>
        <v/>
      </c>
      <c r="AK183" s="172"/>
      <c r="AL183" s="109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V183" s="57"/>
      <c r="BW183" s="57"/>
      <c r="BX183" s="57"/>
      <c r="BY183" s="57"/>
      <c r="BZ183" s="57"/>
      <c r="CA183" s="57"/>
      <c r="CB183" s="57"/>
      <c r="CC183" s="57"/>
      <c r="CD183" s="6"/>
      <c r="CE183" s="6"/>
      <c r="CF183" s="86"/>
      <c r="CG183" s="6"/>
      <c r="CI183" s="54"/>
      <c r="CJ183" s="54"/>
      <c r="CK183" s="54"/>
      <c r="CL183" s="54"/>
      <c r="CM183" s="54"/>
      <c r="CN183" s="54"/>
      <c r="CO183" s="54"/>
      <c r="CP183" s="54"/>
    </row>
    <row r="184" spans="1:94" x14ac:dyDescent="0.3">
      <c r="A184" s="259"/>
      <c r="B184" s="262"/>
      <c r="C184" s="265"/>
      <c r="D184" s="188"/>
      <c r="E184" s="247"/>
      <c r="F184" s="247"/>
      <c r="G184" s="247"/>
      <c r="H184" s="247"/>
      <c r="I184" s="250"/>
      <c r="J184" s="148"/>
      <c r="K184" s="149" t="s">
        <v>107</v>
      </c>
      <c r="L184" s="110" t="s">
        <v>107</v>
      </c>
      <c r="M184" s="111" t="s">
        <v>107</v>
      </c>
      <c r="N184" s="111" t="s">
        <v>107</v>
      </c>
      <c r="O184" s="111" t="s">
        <v>107</v>
      </c>
      <c r="P184" s="111" t="s">
        <v>107</v>
      </c>
      <c r="Q184" s="112"/>
      <c r="R184" s="112"/>
      <c r="S184" s="113"/>
      <c r="T184" s="112"/>
      <c r="U184" s="112"/>
      <c r="V184" s="113"/>
      <c r="W184" s="114" t="s">
        <v>107</v>
      </c>
      <c r="X184" s="115" t="s">
        <v>106</v>
      </c>
      <c r="Y184" s="101" t="s">
        <v>107</v>
      </c>
      <c r="Z184" s="237"/>
      <c r="AA184" s="102"/>
      <c r="AB184" s="116" t="s">
        <v>107</v>
      </c>
      <c r="AC184" s="242" t="s">
        <v>107</v>
      </c>
      <c r="AD184" s="117" t="s">
        <v>107</v>
      </c>
      <c r="AE184" s="154" t="s">
        <v>110</v>
      </c>
      <c r="AF184" s="118">
        <v>0</v>
      </c>
      <c r="AG184" s="121"/>
      <c r="AH184" s="120"/>
      <c r="AI184" s="155"/>
      <c r="AJ184" s="108" t="str">
        <f>IF(OR($H$180="CMSD",$H$180="CMDD",$H$180="TITULAR"),"",IF(M184="","",IF(M184="D",0,IF(M184="M",Z184*2.5+AC184*1.5,Z184*2+AC184)*(VLOOKUP(J184,[1]Recapitulatie!A:Y,15,FALSE)*#REF!)+IF(M184="M",AA184*2.5+AD184*1.5,AA184*2+AD184)*(VLOOKUP(J184,[1]Recapitulatie!A:Y,20,FALSE)*#REF!))))</f>
        <v/>
      </c>
      <c r="AK184" s="172"/>
      <c r="AL184" s="109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V184" s="57"/>
      <c r="BW184" s="57"/>
      <c r="BX184" s="57"/>
      <c r="BY184" s="57"/>
      <c r="BZ184" s="57"/>
      <c r="CA184" s="57"/>
      <c r="CB184" s="57"/>
      <c r="CC184" s="57"/>
      <c r="CD184" s="6"/>
      <c r="CE184" s="6"/>
      <c r="CF184" s="86"/>
      <c r="CG184" s="6"/>
      <c r="CI184" s="54"/>
      <c r="CJ184" s="54"/>
      <c r="CK184" s="54"/>
      <c r="CL184" s="54"/>
      <c r="CM184" s="54"/>
      <c r="CN184" s="54"/>
      <c r="CO184" s="54"/>
      <c r="CP184" s="54"/>
    </row>
    <row r="185" spans="1:94" x14ac:dyDescent="0.3">
      <c r="A185" s="259"/>
      <c r="B185" s="262"/>
      <c r="C185" s="265"/>
      <c r="D185" s="252"/>
      <c r="E185" s="247"/>
      <c r="F185" s="247"/>
      <c r="G185" s="247"/>
      <c r="H185" s="247"/>
      <c r="I185" s="250"/>
      <c r="J185" s="148"/>
      <c r="K185" s="149" t="s">
        <v>107</v>
      </c>
      <c r="L185" s="110" t="s">
        <v>107</v>
      </c>
      <c r="M185" s="111" t="s">
        <v>107</v>
      </c>
      <c r="N185" s="111" t="s">
        <v>107</v>
      </c>
      <c r="O185" s="111" t="s">
        <v>107</v>
      </c>
      <c r="P185" s="111" t="s">
        <v>107</v>
      </c>
      <c r="Q185" s="112"/>
      <c r="R185" s="112"/>
      <c r="S185" s="113"/>
      <c r="T185" s="112"/>
      <c r="U185" s="112"/>
      <c r="V185" s="113"/>
      <c r="W185" s="114" t="s">
        <v>107</v>
      </c>
      <c r="X185" s="115" t="s">
        <v>106</v>
      </c>
      <c r="Y185" s="101" t="s">
        <v>107</v>
      </c>
      <c r="Z185" s="237"/>
      <c r="AA185" s="102"/>
      <c r="AB185" s="116" t="s">
        <v>107</v>
      </c>
      <c r="AC185" s="242" t="s">
        <v>107</v>
      </c>
      <c r="AD185" s="117" t="s">
        <v>107</v>
      </c>
      <c r="AE185" s="156"/>
      <c r="AF185" s="118"/>
      <c r="AG185" s="121"/>
      <c r="AH185" s="120"/>
      <c r="AI185" s="155"/>
      <c r="AJ185" s="108" t="str">
        <f>IF(OR($H$180="CMSD",$H$180="CMDD",$H$180="TITULAR"),"",IF(M185="","",IF(M185="D",0,IF(M185="M",Z185*2.5+AC185*1.5,Z185*2+AC185)*(VLOOKUP(J185,[1]Recapitulatie!A:Y,15,FALSE)*#REF!)+IF(M185="M",AA185*2.5+AD185*1.5,AA185*2+AD185)*(VLOOKUP(J185,[1]Recapitulatie!A:Y,20,FALSE)*#REF!))))</f>
        <v/>
      </c>
      <c r="AK185" s="172"/>
      <c r="AL185" s="109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V185" s="57"/>
      <c r="BW185" s="57"/>
      <c r="BX185" s="57"/>
      <c r="BY185" s="57"/>
      <c r="BZ185" s="57"/>
      <c r="CA185" s="57"/>
      <c r="CB185" s="57"/>
      <c r="CC185" s="57"/>
      <c r="CD185" s="6"/>
      <c r="CE185" s="6"/>
      <c r="CF185" s="86"/>
      <c r="CG185" s="6"/>
      <c r="CI185" s="54"/>
      <c r="CJ185" s="54"/>
      <c r="CK185" s="54"/>
      <c r="CL185" s="54"/>
      <c r="CM185" s="54"/>
      <c r="CN185" s="54"/>
      <c r="CO185" s="54"/>
      <c r="CP185" s="54"/>
    </row>
    <row r="186" spans="1:94" ht="15" thickBot="1" x14ac:dyDescent="0.35">
      <c r="A186" s="259"/>
      <c r="B186" s="262"/>
      <c r="C186" s="265"/>
      <c r="D186" s="253"/>
      <c r="E186" s="247"/>
      <c r="F186" s="247"/>
      <c r="G186" s="247"/>
      <c r="H186" s="247"/>
      <c r="I186" s="250"/>
      <c r="J186" s="148"/>
      <c r="K186" s="149" t="s">
        <v>107</v>
      </c>
      <c r="L186" s="123" t="s">
        <v>107</v>
      </c>
      <c r="M186" s="124" t="s">
        <v>107</v>
      </c>
      <c r="N186" s="124" t="s">
        <v>107</v>
      </c>
      <c r="O186" s="124" t="s">
        <v>107</v>
      </c>
      <c r="P186" s="124" t="s">
        <v>107</v>
      </c>
      <c r="Q186" s="125"/>
      <c r="R186" s="125"/>
      <c r="S186" s="126"/>
      <c r="T186" s="125"/>
      <c r="U186" s="125"/>
      <c r="V186" s="126"/>
      <c r="W186" s="127" t="s">
        <v>107</v>
      </c>
      <c r="X186" s="128" t="s">
        <v>106</v>
      </c>
      <c r="Y186" s="101" t="s">
        <v>107</v>
      </c>
      <c r="Z186" s="237"/>
      <c r="AA186" s="102"/>
      <c r="AB186" s="129" t="s">
        <v>107</v>
      </c>
      <c r="AC186" s="243" t="s">
        <v>107</v>
      </c>
      <c r="AD186" s="130" t="s">
        <v>107</v>
      </c>
      <c r="AE186" s="165"/>
      <c r="AF186" s="166"/>
      <c r="AG186" s="121"/>
      <c r="AH186" s="120"/>
      <c r="AI186" s="158"/>
      <c r="AJ186" s="108" t="str">
        <f>IF(OR($H$180="CMSD",$H$180="CMDD",$H$180="TITULAR"),"",IF(M186="","",IF(M186="D",0,IF(M186="M",Z186*2.5+AC186*1.5,Z186*2+AC186)*(VLOOKUP(J186,[1]Recapitulatie!A:Y,15,FALSE)*#REF!)+IF(M186="M",AA186*2.5+AD186*1.5,AA186*2+AD186)*(VLOOKUP(J186,[1]Recapitulatie!A:Y,20,FALSE)*#REF!))))</f>
        <v/>
      </c>
      <c r="AK186" s="173"/>
      <c r="AL186" s="109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V186" s="57"/>
      <c r="BW186" s="57"/>
      <c r="BX186" s="57"/>
      <c r="BY186" s="57"/>
      <c r="BZ186" s="57"/>
      <c r="CA186" s="57"/>
      <c r="CB186" s="57"/>
      <c r="CC186" s="57"/>
      <c r="CD186" s="6"/>
      <c r="CE186" s="6"/>
      <c r="CF186" s="86"/>
      <c r="CG186" s="6"/>
      <c r="CI186" s="54"/>
      <c r="CJ186" s="54"/>
      <c r="CK186" s="54"/>
      <c r="CL186" s="54"/>
      <c r="CM186" s="54"/>
      <c r="CN186" s="54"/>
      <c r="CO186" s="54"/>
      <c r="CP186" s="54"/>
    </row>
    <row r="187" spans="1:94" ht="15" thickBot="1" x14ac:dyDescent="0.35">
      <c r="A187" s="260"/>
      <c r="B187" s="263"/>
      <c r="C187" s="266"/>
      <c r="D187" s="254"/>
      <c r="E187" s="248"/>
      <c r="F187" s="248"/>
      <c r="G187" s="248"/>
      <c r="H187" s="248"/>
      <c r="I187" s="251"/>
      <c r="J187" s="150"/>
      <c r="K187" s="133" t="s">
        <v>107</v>
      </c>
      <c r="L187" s="255" t="s">
        <v>76</v>
      </c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7"/>
      <c r="X187" s="134">
        <v>11</v>
      </c>
      <c r="Y187" s="135">
        <v>0</v>
      </c>
      <c r="Z187" s="238"/>
      <c r="AA187" s="136"/>
      <c r="AB187" s="137">
        <f>IF(D180="","",SUM(AB180:AB186))</f>
        <v>5</v>
      </c>
      <c r="AC187" s="244"/>
      <c r="AD187" s="138"/>
      <c r="AE187" s="159"/>
      <c r="AF187" s="167">
        <v>3.2521683673469393</v>
      </c>
      <c r="AG187" s="140">
        <v>14.25216836734694</v>
      </c>
      <c r="AH187" s="141">
        <v>1605.51314</v>
      </c>
      <c r="AI187" s="85" t="e">
        <f>AI179+AH187</f>
        <v>#REF!</v>
      </c>
      <c r="AJ187" s="84" t="e">
        <f>SUM(AJ180:AJ186)/12*VIRAM</f>
        <v>#REF!</v>
      </c>
      <c r="AK187" s="85">
        <f>IF(OR(H180="",H180="PO",H180="DF",H180="DFP",H180="DFT"),0,IF(H180="CMSD",AG187*POD_P*VIRAM*4,IF(AND(H180="TITULAR",B180="PROFESOR"),(AF180+AF181)*POD_P*4*VIRAM,IF(AND(H180="TITULAR",B180="CONFERENTIAR"),(AF180+AF181)*POD_C*4*VIRAM,IF(AND(H180="TITULAR",B180="SEF LUCRARI"),(AF180+AF181)*POD_SL*4*VIRAM,(AF180+AF181)*POD_AS*4*VIRAM)))))</f>
        <v>0</v>
      </c>
      <c r="AL187" s="142">
        <f>IF(AND($A180&lt;&gt;"",H180="DFP"),1,0)</f>
        <v>0</v>
      </c>
      <c r="AM187" s="8">
        <f>IF(AND($A180&lt;&gt;"",$B180="PROFESOR",$C180="POST VALID",$H180="TITULAR"),1,0)</f>
        <v>0</v>
      </c>
      <c r="AN187" s="8">
        <f>IF(AND($A180&lt;&gt;"",$B180="CONFERENTIAR",$C180="POST VALID",$H180="TITULAR"),1,0)</f>
        <v>0</v>
      </c>
      <c r="AO187" s="8">
        <f>IF(AND($A180&lt;&gt;"",$B180="SEF LUCRARI",$C180="POST VALID",$H180="TITULAR"),1,0)</f>
        <v>0</v>
      </c>
      <c r="AP187" s="8">
        <f>IF(AND($A180&lt;&gt;"",$B180="ASISTENT",$C180="POST VALID",$H180="TITULAR"),1,0)</f>
        <v>0</v>
      </c>
      <c r="AQ187" s="8">
        <f>IF(AND($A180&lt;&gt;"",$B180="ASISTENT CERCETARE",$C180="POST VALID"),1,0)</f>
        <v>0</v>
      </c>
      <c r="AR187" s="8">
        <f>IF(AND($A180&lt;&gt;"",H180="DF"),1,0)</f>
        <v>0</v>
      </c>
      <c r="AS187" s="8">
        <f>IF(AND($A180&lt;&gt;"",$B180="PROFESOR",$C180="POST FARA FINANTARE",$H180="TITULAR"),1,0)</f>
        <v>0</v>
      </c>
      <c r="AT187" s="8">
        <f>IF(AND($A180&lt;&gt;"",$B180="CONFERENTIAR",$C180="POST FARA FINANTARE",$H180="TITULAR"),1,0)</f>
        <v>0</v>
      </c>
      <c r="AU187" s="8">
        <f>IF(AND($A180&lt;&gt;"",$B180="SEF LUCRARI",$C180="POST FARA FINANTARE",$H180="TITULAR"),1,0)</f>
        <v>0</v>
      </c>
      <c r="AV187" s="8">
        <f>IF(AND($A180&lt;&gt;"",$B180="ASISTENT",$C180="POST FARA FINANTARE",$H180="TITULAR"),1,0)</f>
        <v>0</v>
      </c>
      <c r="AW187" s="8">
        <f>IF(AND($A180&lt;&gt;"",$B180="ASISTENT CERCETARE",$C180="POST FARA FINANTARE"),1,0)</f>
        <v>0</v>
      </c>
      <c r="AX187" s="8">
        <f>IF(AND($A180&lt;&gt;"",$B180="PROFESOR",$D180="VACANT",$C180="POST VALID"),1,0)</f>
        <v>0</v>
      </c>
      <c r="AY187" s="8">
        <f>IF(AND($A180&lt;&gt;"",$B180="CONFERENTIAR",$D180="VACANT",$C180="POST VALID"),1,0)</f>
        <v>0</v>
      </c>
      <c r="AZ187" s="8">
        <f>IF(AND($A180&lt;&gt;"",$B180="SEF LUCRARI",$D180="VACANT",$C180="POST VALID"),1,0)</f>
        <v>0</v>
      </c>
      <c r="BA187" s="8">
        <f>IF(AND($A180&lt;&gt;"",$B180="ASISTENT",$C180="POST VALID",$D180="VACANT"),1,0)</f>
        <v>0</v>
      </c>
      <c r="BB187" s="8"/>
      <c r="BC187" s="8">
        <f>IF(AND($A180&lt;&gt;"",$B180="PROFESOR",$D180="VACANT",$C180="POST FARA FINANTARE"),1,0)</f>
        <v>0</v>
      </c>
      <c r="BD187" s="8">
        <f>IF(AND($A180&lt;&gt;"",$B180="CONFERENTIAR",$D180="VACANT",$C180="POST FARA FINANTARE"),1,0)</f>
        <v>0</v>
      </c>
      <c r="BE187" s="8">
        <f>IF(AND($A180&lt;&gt;"",$B180="SEF LUCRARI",$D180="VACANT",$C180="POST FARA FINANTARE"),1,0)</f>
        <v>0</v>
      </c>
      <c r="BF187" s="8">
        <f>IF(AND($A180&lt;&gt;"",$B180="ASISTENT",$D180="VACANT",$C180="POST FARA FINANTARE"),1,0)</f>
        <v>0</v>
      </c>
      <c r="BG187" s="8"/>
      <c r="BH187" s="8">
        <f>IF(AND($B180="PROFESOR",$H180="CMSD",$C180="POST VALID"),1,0)</f>
        <v>0</v>
      </c>
      <c r="BI187" s="8">
        <f>IF(AND($B180="PROFESOR",$H180="CMSD",$C180="POST FARA FINANTARE"),1,0)</f>
        <v>0</v>
      </c>
      <c r="BJ187" s="142">
        <f>IF(AND($A180&lt;&gt;"",H180="DFT"),1,0)</f>
        <v>0</v>
      </c>
      <c r="BK187" s="8">
        <f>IF(OR($H180="CMSD",$H180="ASOCIAT",$H180="DF",$H180="CMSD"),0,(IF(OR($F180="DR.ING.",$F180="DR.",$F180="DR. ING.",$F180="DR"),1,0)))</f>
        <v>0</v>
      </c>
      <c r="BL187" s="8" t="str">
        <f>IF(OR($B180="",$D180="",$D180="VACANT",$H180="CMSD",$H180="DF",$H180="DFP",$H180="DFT",),"",(IF($I180="","",(IF($BN187&gt;$BL$4,1,0)))))</f>
        <v/>
      </c>
      <c r="BM187" s="8">
        <f>IF(OR($B180="",$D180="",$D180="VACANT",$H180="DF",$H180="DFP",$H180="DFT"),"",(IF($H180="CMSD",0,(IF(BN187&lt;=$BM$4,1,0)))))</f>
        <v>1</v>
      </c>
      <c r="BN187" s="143">
        <f>IF(I180="",0,DATEVALUE(I180))</f>
        <v>0</v>
      </c>
      <c r="BO187" s="8">
        <f>IF(AND($BN187&gt;$BO$4,$BN187&lt;$BL$4),1,0)</f>
        <v>0</v>
      </c>
      <c r="BP187" s="8">
        <f>IF(AND($BN187&gt;$BP$4,$BN187&lt;$BO$4),1,0)</f>
        <v>0</v>
      </c>
      <c r="BQ187" s="8">
        <f>IF(AND($BN187&gt;$BQ$4,$BN187&lt;$BP$4),1,0)</f>
        <v>0</v>
      </c>
      <c r="BR187" s="8">
        <f>IF(AND($BN187&gt;$BR$4,$BN187&lt;$BQ$4),1,0)</f>
        <v>0</v>
      </c>
      <c r="BS187" s="8">
        <f>IF(AND($BN187&gt;$BS$4,$BN187&lt;$BR$4),1,0)</f>
        <v>0</v>
      </c>
      <c r="BT187" s="8">
        <f>IF(AND($BN187&gt;$BT$4,$BN187&lt;$BS$4),1,0)</f>
        <v>0</v>
      </c>
      <c r="BV187" s="144">
        <f>IF(AND($B180="PROFESOR",$D180&lt;&gt;"",$H180="TITULAR"),$X187,0)</f>
        <v>0</v>
      </c>
      <c r="BW187" s="144">
        <f>IF(AND($B180="PROFESOR",$D180="VACANT"),$X187,0)</f>
        <v>0</v>
      </c>
      <c r="BX187" s="144">
        <f>IF(AND($B180="CONFERENTIAR",$D180&lt;&gt;"",$H180="TITULAR"),$X187,0)</f>
        <v>0</v>
      </c>
      <c r="BY187" s="144">
        <f>IF(AND($B180="CONFERENTIAR",$D180="VACANT"),$X187,0)</f>
        <v>0</v>
      </c>
      <c r="BZ187" s="144">
        <f>IF(AND($B180="SEF LUCRARI",$D180&lt;&gt;"",$H180="TITULAR"),$X187,0)</f>
        <v>0</v>
      </c>
      <c r="CA187" s="144">
        <f>IF(AND($B180="SEF LUCRARI",$D180="VACANT"),$X187,0)</f>
        <v>0</v>
      </c>
      <c r="CB187" s="144">
        <f>IF(AND($B180="ASISTENT",$D180&lt;&gt;"",(OR($H180="TITULAR",$H180="SUPLINITOR",$H180="DF"))),$X187,0)</f>
        <v>0</v>
      </c>
      <c r="CC187" s="144">
        <f>IF(AND($B180="ASISTENT",OR($D180="VACANT")),$X187,0)</f>
        <v>0</v>
      </c>
      <c r="CD187" s="144">
        <f>IF(AND($B180="ASISTENT CERCETARE",$D180&lt;&gt;"",$H180="TITULAR"),$X187,IF(AND($B180="ASISTENT CERCETARE",$H180="DF"),$X187,0))</f>
        <v>0</v>
      </c>
      <c r="CE187" s="144">
        <f>IF(AND($B180="ASISTENT CERCETARE",OR($D180="VACANT")),$X187,0)</f>
        <v>0</v>
      </c>
      <c r="CF187" s="86">
        <f>IF(AND(A180&lt;&gt;"",B180="ASISTENT",H180="DF"),1,0)</f>
        <v>0</v>
      </c>
      <c r="CG187" s="145">
        <f>IF(AND($B180="PROFESOR",$D180&lt;&gt;"",$H180="CMSD"),$X187,0)</f>
        <v>0</v>
      </c>
      <c r="CI187" s="54">
        <f>IF(AND(B180="PROFESOR",H180="CMDD"),1,0)</f>
        <v>0</v>
      </c>
      <c r="CJ187" s="54">
        <f>IF(AND(B180="CONFERENTIAR",H180="CMDD"),1,0)</f>
        <v>0</v>
      </c>
      <c r="CK187" s="54">
        <f>IF(AND(B180="SEF LUCRARI",H180="CMDD"),1,0)</f>
        <v>0</v>
      </c>
      <c r="CL187" s="54">
        <f>IF(AND(B180="ASISTENT",H180="CMDD"),1,0)</f>
        <v>0</v>
      </c>
      <c r="CM187" s="132">
        <f>IF(CI187=0,0,X187)</f>
        <v>0</v>
      </c>
      <c r="CN187" s="132">
        <f>IF(CJ187=0,0,X187)</f>
        <v>0</v>
      </c>
      <c r="CO187" s="132">
        <f>IF(CK187=0,0,X187)</f>
        <v>0</v>
      </c>
      <c r="CP187" s="132">
        <f>IF(CL187=0,0,X187)</f>
        <v>0</v>
      </c>
    </row>
    <row r="188" spans="1:94" ht="12.75" customHeight="1" x14ac:dyDescent="0.3">
      <c r="A188" s="258">
        <v>63</v>
      </c>
      <c r="B188" s="261" t="str">
        <f>AS</f>
        <v>ASISTENT</v>
      </c>
      <c r="C188" s="264" t="s">
        <v>97</v>
      </c>
      <c r="D188" s="187"/>
      <c r="E188" s="246" t="str">
        <f>AS</f>
        <v>ASISTENT</v>
      </c>
      <c r="F188" s="246"/>
      <c r="G188" s="246"/>
      <c r="H188" s="246" t="str">
        <f>po</f>
        <v>PO</v>
      </c>
      <c r="I188" s="249" t="str">
        <f>_xlfn.IFNA(IF(OR(D188="",D188="VACANT",H188="DF",H188="DFP",H188="DFT"),"",VLOOKUP(D188,[1]Anexa!D:I,2,FALSE)),"")</f>
        <v/>
      </c>
      <c r="J188" s="146"/>
      <c r="K188" s="147"/>
      <c r="L188" s="95"/>
      <c r="M188" s="96"/>
      <c r="N188" s="96"/>
      <c r="O188" s="96"/>
      <c r="P188" s="96"/>
      <c r="Q188" s="97"/>
      <c r="R188" s="97"/>
      <c r="S188" s="98"/>
      <c r="T188" s="97"/>
      <c r="U188" s="97"/>
      <c r="V188" s="113"/>
      <c r="W188" s="99"/>
      <c r="X188" s="100"/>
      <c r="Y188" s="101"/>
      <c r="Z188" s="237"/>
      <c r="AA188" s="102"/>
      <c r="AB188" s="103"/>
      <c r="AC188" s="241"/>
      <c r="AD188" s="104"/>
      <c r="AE188" s="160"/>
      <c r="AF188" s="164"/>
      <c r="AG188" s="106">
        <v>0</v>
      </c>
      <c r="AH188" s="107">
        <v>0</v>
      </c>
      <c r="AI188" s="153"/>
      <c r="AJ188" s="108" t="str">
        <f>IF(OR($H$188="CMSD",$H$188="CMDD",$H$188="TITULAR"),"",IF(M188="","",IF(M188="D",0,IF(M188="M",Z188*2.5+AC188*1.5,Z188*2+AC188)*(VLOOKUP(J188,[1]Recapitulatie!A:Y,15,FALSE)*$AH$191)+IF(M188="M",AA188*2.5+AD188*1.5,AA188*2+AD188)*(VLOOKUP(J188,[1]Recapitulatie!A:Y,20,FALSE)*$AH$191))))</f>
        <v/>
      </c>
      <c r="AK188" s="171"/>
      <c r="AL188" s="109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V188" s="57"/>
      <c r="BW188" s="57"/>
      <c r="BX188" s="57"/>
      <c r="BY188" s="57"/>
      <c r="BZ188" s="57"/>
      <c r="CA188" s="57"/>
      <c r="CB188" s="57"/>
      <c r="CC188" s="57"/>
      <c r="CD188" s="6"/>
      <c r="CE188" s="6"/>
      <c r="CF188" s="86"/>
      <c r="CG188" s="6"/>
      <c r="CI188" s="54"/>
      <c r="CJ188" s="54"/>
      <c r="CK188" s="54"/>
      <c r="CL188" s="54"/>
      <c r="CM188" s="54"/>
      <c r="CN188" s="54"/>
      <c r="CO188" s="54"/>
      <c r="CP188" s="54"/>
    </row>
    <row r="189" spans="1:94" ht="12.75" customHeight="1" x14ac:dyDescent="0.3">
      <c r="A189" s="259"/>
      <c r="B189" s="262"/>
      <c r="C189" s="265"/>
      <c r="D189" s="189" t="s">
        <v>317</v>
      </c>
      <c r="E189" s="247"/>
      <c r="F189" s="247"/>
      <c r="G189" s="247"/>
      <c r="H189" s="247"/>
      <c r="I189" s="250"/>
      <c r="J189" s="180">
        <v>1</v>
      </c>
      <c r="K189" s="190" t="s">
        <v>185</v>
      </c>
      <c r="L189" s="191" t="s">
        <v>98</v>
      </c>
      <c r="M189" s="192" t="s">
        <v>75</v>
      </c>
      <c r="N189" s="192" t="s">
        <v>123</v>
      </c>
      <c r="O189" s="192" t="s">
        <v>115</v>
      </c>
      <c r="P189" s="192">
        <v>1</v>
      </c>
      <c r="Q189" s="169"/>
      <c r="R189" s="169">
        <v>1</v>
      </c>
      <c r="S189" s="170"/>
      <c r="T189" s="169"/>
      <c r="U189" s="169"/>
      <c r="V189" s="113"/>
      <c r="W189" s="193">
        <v>18</v>
      </c>
      <c r="X189" s="194">
        <v>1</v>
      </c>
      <c r="Y189" s="101">
        <v>0</v>
      </c>
      <c r="Z189" s="237"/>
      <c r="AA189" s="102"/>
      <c r="AB189" s="195">
        <v>1</v>
      </c>
      <c r="AC189" s="245">
        <v>2</v>
      </c>
      <c r="AD189" s="196">
        <v>0</v>
      </c>
      <c r="AE189" s="152"/>
      <c r="AF189" s="164"/>
      <c r="AG189" s="106"/>
      <c r="AH189" s="107"/>
      <c r="AI189" s="153"/>
      <c r="AJ189" s="108"/>
      <c r="AK189" s="171"/>
      <c r="AL189" s="109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V189" s="57"/>
      <c r="BW189" s="57"/>
      <c r="BX189" s="57"/>
      <c r="BY189" s="57"/>
      <c r="BZ189" s="57"/>
      <c r="CA189" s="57"/>
      <c r="CB189" s="57"/>
      <c r="CC189" s="57"/>
      <c r="CD189" s="6"/>
      <c r="CE189" s="6"/>
      <c r="CF189" s="86"/>
      <c r="CG189" s="6"/>
      <c r="CI189" s="54"/>
      <c r="CJ189" s="54"/>
      <c r="CK189" s="54"/>
      <c r="CL189" s="54"/>
      <c r="CM189" s="54"/>
      <c r="CN189" s="54"/>
      <c r="CO189" s="54"/>
      <c r="CP189" s="54"/>
    </row>
    <row r="190" spans="1:94" x14ac:dyDescent="0.3">
      <c r="A190" s="259"/>
      <c r="B190" s="262"/>
      <c r="C190" s="265"/>
      <c r="D190" s="188" t="s">
        <v>315</v>
      </c>
      <c r="E190" s="247"/>
      <c r="F190" s="247"/>
      <c r="G190" s="247"/>
      <c r="H190" s="247"/>
      <c r="I190" s="250"/>
      <c r="J190" s="148">
        <v>3</v>
      </c>
      <c r="K190" s="149" t="s">
        <v>196</v>
      </c>
      <c r="L190" s="110" t="s">
        <v>98</v>
      </c>
      <c r="M190" s="111" t="s">
        <v>75</v>
      </c>
      <c r="N190" s="111" t="s">
        <v>123</v>
      </c>
      <c r="O190" s="111" t="s">
        <v>115</v>
      </c>
      <c r="P190" s="111">
        <v>1</v>
      </c>
      <c r="Q190" s="112"/>
      <c r="R190" s="112">
        <v>3</v>
      </c>
      <c r="S190" s="113"/>
      <c r="T190" s="112"/>
      <c r="U190" s="112"/>
      <c r="V190" s="113"/>
      <c r="W190" s="114">
        <v>54</v>
      </c>
      <c r="X190" s="115">
        <v>3</v>
      </c>
      <c r="Y190" s="101">
        <v>0</v>
      </c>
      <c r="Z190" s="237"/>
      <c r="AA190" s="102"/>
      <c r="AB190" s="116">
        <v>3</v>
      </c>
      <c r="AC190" s="242">
        <v>6</v>
      </c>
      <c r="AD190" s="117">
        <v>0</v>
      </c>
      <c r="AE190" s="154" t="s">
        <v>101</v>
      </c>
      <c r="AF190" s="118">
        <v>0</v>
      </c>
      <c r="AG190" s="119">
        <v>16</v>
      </c>
      <c r="AH190" s="120">
        <v>0</v>
      </c>
      <c r="AI190" s="155"/>
      <c r="AJ190" s="108">
        <f>IF(OR($H$188="CMSD",$H$188="CMDD",$H$188="TITULAR"),"",IF(M190="","",IF(M190="D",0,IF(M190="M",Z190*2.5+AC190*1.5,Z190*2+AC190)*(VLOOKUP(J190,[1]Recapitulatie!A:Y,15,FALSE)*$AH$191)+IF(M190="M",AA190*2.5+AD190*1.5,AA190*2+AD190)*(VLOOKUP(J190,[1]Recapitulatie!A:Y,20,FALSE)*$AH$191))))</f>
        <v>5138.7839999999997</v>
      </c>
      <c r="AK190" s="172"/>
      <c r="AL190" s="109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V190" s="57"/>
      <c r="BW190" s="57"/>
      <c r="BX190" s="57"/>
      <c r="BY190" s="57"/>
      <c r="BZ190" s="57"/>
      <c r="CA190" s="57"/>
      <c r="CB190" s="57"/>
      <c r="CC190" s="57"/>
      <c r="CD190" s="6"/>
      <c r="CE190" s="6"/>
      <c r="CF190" s="86"/>
      <c r="CG190" s="6"/>
      <c r="CI190" s="54"/>
      <c r="CJ190" s="54"/>
      <c r="CK190" s="54"/>
      <c r="CL190" s="54"/>
      <c r="CM190" s="54"/>
      <c r="CN190" s="54"/>
      <c r="CO190" s="54"/>
      <c r="CP190" s="54"/>
    </row>
    <row r="191" spans="1:94" x14ac:dyDescent="0.3">
      <c r="A191" s="259"/>
      <c r="B191" s="262"/>
      <c r="C191" s="265"/>
      <c r="D191" s="188" t="s">
        <v>315</v>
      </c>
      <c r="E191" s="247"/>
      <c r="F191" s="247"/>
      <c r="G191" s="247"/>
      <c r="H191" s="247"/>
      <c r="I191" s="250"/>
      <c r="J191" s="148">
        <v>4</v>
      </c>
      <c r="K191" s="149" t="s">
        <v>196</v>
      </c>
      <c r="L191" s="110" t="s">
        <v>98</v>
      </c>
      <c r="M191" s="111" t="s">
        <v>75</v>
      </c>
      <c r="N191" s="111" t="s">
        <v>123</v>
      </c>
      <c r="O191" s="111" t="s">
        <v>115</v>
      </c>
      <c r="P191" s="111">
        <v>2</v>
      </c>
      <c r="Q191" s="112"/>
      <c r="R191" s="112">
        <v>1</v>
      </c>
      <c r="S191" s="113"/>
      <c r="T191" s="112"/>
      <c r="U191" s="112"/>
      <c r="V191" s="113"/>
      <c r="W191" s="114">
        <v>18</v>
      </c>
      <c r="X191" s="115">
        <v>1</v>
      </c>
      <c r="Y191" s="101">
        <v>0</v>
      </c>
      <c r="Z191" s="237"/>
      <c r="AA191" s="102"/>
      <c r="AB191" s="116">
        <v>1</v>
      </c>
      <c r="AC191" s="242">
        <v>2</v>
      </c>
      <c r="AD191" s="117">
        <v>0</v>
      </c>
      <c r="AE191" s="154" t="s">
        <v>103</v>
      </c>
      <c r="AF191" s="118">
        <v>0</v>
      </c>
      <c r="AG191" s="119"/>
      <c r="AH191" s="120">
        <v>61.175999999999995</v>
      </c>
      <c r="AI191" s="155"/>
      <c r="AJ191" s="108">
        <f>IF(OR($H$188="CMSD",$H$188="CMDD",$H$188="TITULAR"),"",IF(M191="","",IF(M191="D",0,IF(M191="M",Z191*2.5+AC191*1.5,Z191*2+AC191)*(VLOOKUP(J191,[1]Recapitulatie!A:Y,15,FALSE)*$AH$191)+IF(M191="M",AA191*2.5+AD191*1.5,AA191*2+AD191)*(VLOOKUP(J191,[1]Recapitulatie!A:Y,20,FALSE)*$AH$191))))</f>
        <v>1712.9279999999999</v>
      </c>
      <c r="AK191" s="172"/>
      <c r="AL191" s="109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V191" s="57"/>
      <c r="BW191" s="57"/>
      <c r="BX191" s="57"/>
      <c r="BY191" s="57"/>
      <c r="BZ191" s="57"/>
      <c r="CA191" s="57"/>
      <c r="CB191" s="57"/>
      <c r="CC191" s="57"/>
      <c r="CD191" s="6"/>
      <c r="CE191" s="6"/>
      <c r="CF191" s="86"/>
      <c r="CG191" s="6"/>
      <c r="CI191" s="54"/>
      <c r="CJ191" s="54"/>
      <c r="CK191" s="54"/>
      <c r="CL191" s="54"/>
      <c r="CM191" s="54"/>
      <c r="CN191" s="54"/>
      <c r="CO191" s="54"/>
      <c r="CP191" s="54"/>
    </row>
    <row r="192" spans="1:94" x14ac:dyDescent="0.3">
      <c r="A192" s="259"/>
      <c r="B192" s="262"/>
      <c r="C192" s="265"/>
      <c r="D192" s="188" t="s">
        <v>301</v>
      </c>
      <c r="E192" s="247"/>
      <c r="F192" s="247"/>
      <c r="G192" s="247"/>
      <c r="H192" s="247"/>
      <c r="I192" s="250"/>
      <c r="J192" s="148">
        <v>4</v>
      </c>
      <c r="K192" s="149" t="s">
        <v>196</v>
      </c>
      <c r="L192" s="110" t="s">
        <v>98</v>
      </c>
      <c r="M192" s="111" t="s">
        <v>75</v>
      </c>
      <c r="N192" s="111" t="s">
        <v>123</v>
      </c>
      <c r="O192" s="111" t="s">
        <v>115</v>
      </c>
      <c r="P192" s="111">
        <v>2</v>
      </c>
      <c r="Q192" s="112"/>
      <c r="R192" s="112">
        <v>2</v>
      </c>
      <c r="S192" s="113"/>
      <c r="T192" s="112"/>
      <c r="U192" s="112"/>
      <c r="V192" s="113"/>
      <c r="W192" s="114">
        <v>36</v>
      </c>
      <c r="X192" s="115">
        <v>2</v>
      </c>
      <c r="Y192" s="101">
        <v>0</v>
      </c>
      <c r="Z192" s="237"/>
      <c r="AA192" s="102"/>
      <c r="AB192" s="116">
        <v>2</v>
      </c>
      <c r="AC192" s="242">
        <v>4</v>
      </c>
      <c r="AD192" s="117">
        <v>0</v>
      </c>
      <c r="AE192" s="154"/>
      <c r="AF192" s="118"/>
      <c r="AG192" s="121"/>
      <c r="AH192" s="120"/>
      <c r="AI192" s="155"/>
      <c r="AJ192" s="108"/>
      <c r="AK192" s="172"/>
      <c r="AL192" s="109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V192" s="57"/>
      <c r="BW192" s="57"/>
      <c r="BX192" s="57"/>
      <c r="BY192" s="57"/>
      <c r="BZ192" s="57"/>
      <c r="CA192" s="57"/>
      <c r="CB192" s="57"/>
      <c r="CC192" s="57"/>
      <c r="CD192" s="6"/>
      <c r="CE192" s="6"/>
      <c r="CF192" s="86"/>
      <c r="CG192" s="6"/>
      <c r="CI192" s="54"/>
      <c r="CJ192" s="54"/>
      <c r="CK192" s="54"/>
      <c r="CL192" s="54"/>
      <c r="CM192" s="54"/>
      <c r="CN192" s="54"/>
      <c r="CO192" s="54"/>
      <c r="CP192" s="54"/>
    </row>
    <row r="193" spans="1:94" x14ac:dyDescent="0.3">
      <c r="A193" s="259"/>
      <c r="B193" s="262"/>
      <c r="C193" s="265"/>
      <c r="D193" s="188" t="s">
        <v>321</v>
      </c>
      <c r="E193" s="247"/>
      <c r="F193" s="247"/>
      <c r="G193" s="247"/>
      <c r="H193" s="247"/>
      <c r="I193" s="250"/>
      <c r="J193" s="148">
        <v>11</v>
      </c>
      <c r="K193" s="149" t="s">
        <v>188</v>
      </c>
      <c r="L193" s="110" t="s">
        <v>98</v>
      </c>
      <c r="M193" s="111" t="s">
        <v>75</v>
      </c>
      <c r="N193" s="111" t="s">
        <v>137</v>
      </c>
      <c r="O193" s="111" t="s">
        <v>115</v>
      </c>
      <c r="P193" s="111">
        <v>0</v>
      </c>
      <c r="Q193" s="112"/>
      <c r="R193" s="112">
        <v>2</v>
      </c>
      <c r="S193" s="113"/>
      <c r="T193" s="112"/>
      <c r="U193" s="112"/>
      <c r="V193" s="113"/>
      <c r="W193" s="114">
        <v>35</v>
      </c>
      <c r="X193" s="115">
        <v>2</v>
      </c>
      <c r="Y193" s="101">
        <v>0</v>
      </c>
      <c r="Z193" s="237"/>
      <c r="AA193" s="102"/>
      <c r="AB193" s="116">
        <v>2</v>
      </c>
      <c r="AC193" s="242">
        <v>4</v>
      </c>
      <c r="AD193" s="117">
        <v>0</v>
      </c>
      <c r="AE193" s="154" t="s">
        <v>105</v>
      </c>
      <c r="AF193" s="118">
        <v>0</v>
      </c>
      <c r="AG193" s="121">
        <v>15</v>
      </c>
      <c r="AH193" s="120">
        <v>0</v>
      </c>
      <c r="AI193" s="155"/>
      <c r="AJ193" s="108">
        <f>IF(OR($H$188="CMSD",$H$188="CMDD",$H$188="TITULAR"),"",IF(M193="","",IF(M193="D",0,IF(M193="M",Z193*2.5+AC193*1.5,Z193*2+AC193)*(VLOOKUP(J193,[1]Recapitulatie!A:Y,15,FALSE)*$AH$191)+IF(M193="M",AA193*2.5+AD193*1.5,AA193*2+AD193)*(VLOOKUP(J193,[1]Recapitulatie!A:Y,20,FALSE)*$AH$191))))</f>
        <v>3425.8559999999998</v>
      </c>
      <c r="AK193" s="172"/>
      <c r="AL193" s="109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V193" s="57"/>
      <c r="BW193" s="57"/>
      <c r="BX193" s="57"/>
      <c r="BY193" s="57"/>
      <c r="BZ193" s="57"/>
      <c r="CA193" s="57"/>
      <c r="CB193" s="57"/>
      <c r="CC193" s="57"/>
      <c r="CD193" s="6"/>
      <c r="CE193" s="6"/>
      <c r="CF193" s="86"/>
      <c r="CG193" s="6"/>
      <c r="CI193" s="54"/>
      <c r="CJ193" s="54"/>
      <c r="CK193" s="54"/>
      <c r="CL193" s="54"/>
      <c r="CM193" s="54"/>
      <c r="CN193" s="54"/>
      <c r="CO193" s="54"/>
      <c r="CP193" s="54"/>
    </row>
    <row r="194" spans="1:94" x14ac:dyDescent="0.3">
      <c r="A194" s="259"/>
      <c r="B194" s="262"/>
      <c r="C194" s="265"/>
      <c r="D194" s="188" t="s">
        <v>246</v>
      </c>
      <c r="E194" s="247"/>
      <c r="F194" s="247"/>
      <c r="G194" s="247"/>
      <c r="H194" s="247"/>
      <c r="I194" s="250"/>
      <c r="J194" s="148">
        <v>12</v>
      </c>
      <c r="K194" s="149" t="s">
        <v>197</v>
      </c>
      <c r="L194" s="110" t="s">
        <v>98</v>
      </c>
      <c r="M194" s="111" t="s">
        <v>75</v>
      </c>
      <c r="N194" s="111" t="s">
        <v>137</v>
      </c>
      <c r="O194" s="111" t="s">
        <v>115</v>
      </c>
      <c r="P194" s="111">
        <v>0</v>
      </c>
      <c r="Q194" s="112"/>
      <c r="R194" s="112">
        <v>3</v>
      </c>
      <c r="S194" s="113"/>
      <c r="T194" s="112"/>
      <c r="U194" s="112"/>
      <c r="V194" s="113"/>
      <c r="W194" s="114">
        <v>52</v>
      </c>
      <c r="X194" s="115">
        <v>3</v>
      </c>
      <c r="Y194" s="101">
        <v>0</v>
      </c>
      <c r="Z194" s="237"/>
      <c r="AA194" s="102"/>
      <c r="AB194" s="116">
        <v>3</v>
      </c>
      <c r="AC194" s="242">
        <v>6</v>
      </c>
      <c r="AD194" s="117">
        <v>0</v>
      </c>
      <c r="AE194" s="154" t="s">
        <v>108</v>
      </c>
      <c r="AF194" s="118">
        <v>0</v>
      </c>
      <c r="AG194" s="121"/>
      <c r="AH194" s="120"/>
      <c r="AI194" s="155"/>
      <c r="AJ194" s="108">
        <f>IF(OR($H$188="CMSD",$H$188="CMDD",$H$188="TITULAR"),"",IF(M194="","",IF(M194="D",0,IF(M194="M",Z194*2.5+AC194*1.5,Z194*2+AC194)*(VLOOKUP(J194,[1]Recapitulatie!A:Y,15,FALSE)*$AH$191)+IF(M194="M",AA194*2.5+AD194*1.5,AA194*2+AD194)*(VLOOKUP(J194,[1]Recapitulatie!A:Y,20,FALSE)*$AH$191))))</f>
        <v>5138.7839999999997</v>
      </c>
      <c r="AK194" s="172"/>
      <c r="AL194" s="109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V194" s="57"/>
      <c r="BW194" s="57"/>
      <c r="BX194" s="57"/>
      <c r="BY194" s="57"/>
      <c r="BZ194" s="57"/>
      <c r="CA194" s="57"/>
      <c r="CB194" s="57"/>
      <c r="CC194" s="57"/>
      <c r="CD194" s="6"/>
      <c r="CE194" s="6"/>
      <c r="CF194" s="86"/>
      <c r="CG194" s="6"/>
      <c r="CI194" s="54"/>
      <c r="CJ194" s="54"/>
      <c r="CK194" s="54"/>
      <c r="CL194" s="54"/>
      <c r="CM194" s="54"/>
      <c r="CN194" s="54"/>
      <c r="CO194" s="54"/>
      <c r="CP194" s="54"/>
    </row>
    <row r="195" spans="1:94" x14ac:dyDescent="0.3">
      <c r="A195" s="259"/>
      <c r="B195" s="262"/>
      <c r="C195" s="265"/>
      <c r="D195" s="188" t="s">
        <v>275</v>
      </c>
      <c r="E195" s="247"/>
      <c r="F195" s="247"/>
      <c r="G195" s="247"/>
      <c r="H195" s="247"/>
      <c r="I195" s="250"/>
      <c r="J195" s="148">
        <v>15</v>
      </c>
      <c r="K195" s="149" t="s">
        <v>155</v>
      </c>
      <c r="L195" s="110" t="s">
        <v>98</v>
      </c>
      <c r="M195" s="111" t="s">
        <v>75</v>
      </c>
      <c r="N195" s="111" t="s">
        <v>62</v>
      </c>
      <c r="O195" s="111" t="s">
        <v>112</v>
      </c>
      <c r="P195" s="111">
        <v>0</v>
      </c>
      <c r="Q195" s="112"/>
      <c r="R195" s="112">
        <v>2</v>
      </c>
      <c r="S195" s="113"/>
      <c r="T195" s="112"/>
      <c r="U195" s="112"/>
      <c r="V195" s="113"/>
      <c r="W195" s="114">
        <v>31</v>
      </c>
      <c r="X195" s="115">
        <v>2</v>
      </c>
      <c r="Y195" s="101">
        <v>0</v>
      </c>
      <c r="Z195" s="237"/>
      <c r="AA195" s="102"/>
      <c r="AB195" s="116">
        <v>2</v>
      </c>
      <c r="AC195" s="242">
        <v>4</v>
      </c>
      <c r="AD195" s="117">
        <v>0</v>
      </c>
      <c r="AE195" s="154" t="s">
        <v>109</v>
      </c>
      <c r="AF195" s="118">
        <v>3.3526785714285716</v>
      </c>
      <c r="AG195" s="121"/>
      <c r="AH195" s="120"/>
      <c r="AI195" s="155"/>
      <c r="AJ195" s="108">
        <f>IF(OR($H$188="CMSD",$H$188="CMDD",$H$188="TITULAR"),"",IF(M195="","",IF(M195="D",0,IF(M195="M",Z195*2.5+AC195*1.5,Z195*2+AC195)*(VLOOKUP(J195,[1]Recapitulatie!A:Y,15,FALSE)*$AH$191)+IF(M195="M",AA195*2.5+AD195*1.5,AA195*2+AD195)*(VLOOKUP(J195,[1]Recapitulatie!A:Y,20,FALSE)*$AH$191))))</f>
        <v>3425.8559999999998</v>
      </c>
      <c r="AK195" s="172"/>
      <c r="AL195" s="109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V195" s="57"/>
      <c r="BW195" s="57"/>
      <c r="BX195" s="57"/>
      <c r="BY195" s="57"/>
      <c r="BZ195" s="57"/>
      <c r="CA195" s="57"/>
      <c r="CB195" s="57"/>
      <c r="CC195" s="57"/>
      <c r="CD195" s="6"/>
      <c r="CE195" s="6"/>
      <c r="CF195" s="86"/>
      <c r="CG195" s="6"/>
      <c r="CI195" s="54"/>
      <c r="CJ195" s="54"/>
      <c r="CK195" s="54"/>
      <c r="CL195" s="54"/>
      <c r="CM195" s="54"/>
      <c r="CN195" s="54"/>
      <c r="CO195" s="54"/>
      <c r="CP195" s="54"/>
    </row>
    <row r="196" spans="1:94" x14ac:dyDescent="0.3">
      <c r="A196" s="259"/>
      <c r="B196" s="262"/>
      <c r="C196" s="265"/>
      <c r="D196" s="188"/>
      <c r="E196" s="247"/>
      <c r="F196" s="247"/>
      <c r="G196" s="247"/>
      <c r="H196" s="247"/>
      <c r="I196" s="250"/>
      <c r="J196" s="148"/>
      <c r="K196" s="149" t="s">
        <v>107</v>
      </c>
      <c r="L196" s="110" t="s">
        <v>107</v>
      </c>
      <c r="M196" s="111" t="s">
        <v>107</v>
      </c>
      <c r="N196" s="111" t="s">
        <v>107</v>
      </c>
      <c r="O196" s="111" t="s">
        <v>107</v>
      </c>
      <c r="P196" s="111" t="s">
        <v>107</v>
      </c>
      <c r="Q196" s="112"/>
      <c r="R196" s="112"/>
      <c r="S196" s="113"/>
      <c r="T196" s="112"/>
      <c r="U196" s="112"/>
      <c r="V196" s="113"/>
      <c r="W196" s="114" t="s">
        <v>107</v>
      </c>
      <c r="X196" s="115" t="s">
        <v>106</v>
      </c>
      <c r="Y196" s="101" t="s">
        <v>107</v>
      </c>
      <c r="Z196" s="237"/>
      <c r="AA196" s="102"/>
      <c r="AB196" s="116" t="s">
        <v>107</v>
      </c>
      <c r="AC196" s="242" t="s">
        <v>107</v>
      </c>
      <c r="AD196" s="117" t="s">
        <v>107</v>
      </c>
      <c r="AE196" s="154" t="s">
        <v>110</v>
      </c>
      <c r="AF196" s="118">
        <v>0</v>
      </c>
      <c r="AG196" s="121"/>
      <c r="AH196" s="120"/>
      <c r="AI196" s="155"/>
      <c r="AJ196" s="108" t="str">
        <f>IF(OR($H$188="CMSD",$H$188="CMDD",$H$188="TITULAR"),"",IF(M196="","",IF(M196="D",0,IF(M196="M",Z196*2.5+AC196*1.5,Z196*2+AC196)*(VLOOKUP(J196,[1]Recapitulatie!A:Y,15,FALSE)*$AH$191)+IF(M196="M",AA196*2.5+AD196*1.5,AA196*2+AD196)*(VLOOKUP(J196,[1]Recapitulatie!A:Y,20,FALSE)*$AH$191))))</f>
        <v/>
      </c>
      <c r="AK196" s="172"/>
      <c r="AL196" s="109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V196" s="57"/>
      <c r="BW196" s="57"/>
      <c r="BX196" s="57"/>
      <c r="BY196" s="57"/>
      <c r="BZ196" s="57"/>
      <c r="CA196" s="57"/>
      <c r="CB196" s="57"/>
      <c r="CC196" s="57"/>
      <c r="CD196" s="6"/>
      <c r="CE196" s="6"/>
      <c r="CF196" s="86"/>
      <c r="CG196" s="6"/>
      <c r="CI196" s="54"/>
      <c r="CJ196" s="54"/>
      <c r="CK196" s="54"/>
      <c r="CL196" s="54"/>
      <c r="CM196" s="54"/>
      <c r="CN196" s="54"/>
      <c r="CO196" s="54"/>
      <c r="CP196" s="54"/>
    </row>
    <row r="197" spans="1:94" x14ac:dyDescent="0.3">
      <c r="A197" s="259"/>
      <c r="B197" s="262"/>
      <c r="C197" s="265"/>
      <c r="D197" s="252"/>
      <c r="E197" s="247"/>
      <c r="F197" s="247"/>
      <c r="G197" s="247"/>
      <c r="H197" s="247"/>
      <c r="I197" s="250"/>
      <c r="J197" s="148"/>
      <c r="K197" s="149" t="s">
        <v>107</v>
      </c>
      <c r="L197" s="110" t="s">
        <v>107</v>
      </c>
      <c r="M197" s="111" t="s">
        <v>107</v>
      </c>
      <c r="N197" s="111" t="s">
        <v>107</v>
      </c>
      <c r="O197" s="111" t="s">
        <v>107</v>
      </c>
      <c r="P197" s="111" t="s">
        <v>107</v>
      </c>
      <c r="Q197" s="112"/>
      <c r="R197" s="112"/>
      <c r="S197" s="113"/>
      <c r="T197" s="112"/>
      <c r="U197" s="112"/>
      <c r="V197" s="113"/>
      <c r="W197" s="114" t="s">
        <v>107</v>
      </c>
      <c r="X197" s="115" t="s">
        <v>106</v>
      </c>
      <c r="Y197" s="101" t="s">
        <v>107</v>
      </c>
      <c r="Z197" s="237"/>
      <c r="AA197" s="102"/>
      <c r="AB197" s="116" t="s">
        <v>107</v>
      </c>
      <c r="AC197" s="242" t="s">
        <v>107</v>
      </c>
      <c r="AD197" s="117" t="s">
        <v>107</v>
      </c>
      <c r="AE197" s="156"/>
      <c r="AF197" s="118"/>
      <c r="AG197" s="121"/>
      <c r="AH197" s="120"/>
      <c r="AI197" s="155"/>
      <c r="AJ197" s="108" t="str">
        <f>IF(OR($H$188="CMSD",$H$188="CMDD",$H$188="TITULAR"),"",IF(M197="","",IF(M197="D",0,IF(M197="M",Z197*2.5+AC197*1.5,Z197*2+AC197)*(VLOOKUP(J197,[1]Recapitulatie!A:Y,15,FALSE)*$AH$191)+IF(M197="M",AA197*2.5+AD197*1.5,AA197*2+AD197)*(VLOOKUP(J197,[1]Recapitulatie!A:Y,20,FALSE)*$AH$191))))</f>
        <v/>
      </c>
      <c r="AK197" s="172"/>
      <c r="AL197" s="109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V197" s="57"/>
      <c r="BW197" s="57"/>
      <c r="BX197" s="57"/>
      <c r="BY197" s="57"/>
      <c r="BZ197" s="57"/>
      <c r="CA197" s="57"/>
      <c r="CB197" s="57"/>
      <c r="CC197" s="57"/>
      <c r="CD197" s="6"/>
      <c r="CE197" s="6"/>
      <c r="CF197" s="86"/>
      <c r="CG197" s="6"/>
      <c r="CI197" s="54"/>
      <c r="CJ197" s="54"/>
      <c r="CK197" s="54"/>
      <c r="CL197" s="54"/>
      <c r="CM197" s="54"/>
      <c r="CN197" s="54"/>
      <c r="CO197" s="54"/>
      <c r="CP197" s="54"/>
    </row>
    <row r="198" spans="1:94" ht="15" thickBot="1" x14ac:dyDescent="0.35">
      <c r="A198" s="259"/>
      <c r="B198" s="262"/>
      <c r="C198" s="265"/>
      <c r="D198" s="253"/>
      <c r="E198" s="247"/>
      <c r="F198" s="247"/>
      <c r="G198" s="247"/>
      <c r="H198" s="247"/>
      <c r="I198" s="250"/>
      <c r="J198" s="148"/>
      <c r="K198" s="149" t="s">
        <v>107</v>
      </c>
      <c r="L198" s="123" t="s">
        <v>107</v>
      </c>
      <c r="M198" s="124" t="s">
        <v>107</v>
      </c>
      <c r="N198" s="124" t="s">
        <v>107</v>
      </c>
      <c r="O198" s="124" t="s">
        <v>107</v>
      </c>
      <c r="P198" s="124" t="s">
        <v>107</v>
      </c>
      <c r="Q198" s="125"/>
      <c r="R198" s="125"/>
      <c r="S198" s="126"/>
      <c r="T198" s="125"/>
      <c r="U198" s="125"/>
      <c r="V198" s="126"/>
      <c r="W198" s="127" t="s">
        <v>107</v>
      </c>
      <c r="X198" s="128" t="s">
        <v>106</v>
      </c>
      <c r="Y198" s="101" t="s">
        <v>107</v>
      </c>
      <c r="Z198" s="237"/>
      <c r="AA198" s="102"/>
      <c r="AB198" s="129" t="s">
        <v>107</v>
      </c>
      <c r="AC198" s="243" t="s">
        <v>107</v>
      </c>
      <c r="AD198" s="130" t="s">
        <v>107</v>
      </c>
      <c r="AE198" s="165"/>
      <c r="AF198" s="166"/>
      <c r="AG198" s="121"/>
      <c r="AH198" s="120"/>
      <c r="AI198" s="158"/>
      <c r="AJ198" s="108" t="str">
        <f>IF(OR($H$188="CMSD",$H$188="CMDD",$H$188="TITULAR"),"",IF(M198="","",IF(M198="D",0,IF(M198="M",Z198*2.5+AC198*1.5,Z198*2+AC198)*(VLOOKUP(J198,[1]Recapitulatie!A:Y,15,FALSE)*$AH$191)+IF(M198="M",AA198*2.5+AD198*1.5,AA198*2+AD198)*(VLOOKUP(J198,[1]Recapitulatie!A:Y,20,FALSE)*$AH$191))))</f>
        <v/>
      </c>
      <c r="AK198" s="173"/>
      <c r="AL198" s="109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V198" s="57"/>
      <c r="BW198" s="57"/>
      <c r="BX198" s="57"/>
      <c r="BY198" s="57"/>
      <c r="BZ198" s="57"/>
      <c r="CA198" s="57"/>
      <c r="CB198" s="57"/>
      <c r="CC198" s="57"/>
      <c r="CD198" s="6"/>
      <c r="CE198" s="6"/>
      <c r="CF198" s="86"/>
      <c r="CG198" s="6"/>
      <c r="CI198" s="54"/>
      <c r="CJ198" s="54"/>
      <c r="CK198" s="54"/>
      <c r="CL198" s="54"/>
      <c r="CM198" s="54"/>
      <c r="CN198" s="54"/>
      <c r="CO198" s="54"/>
      <c r="CP198" s="54"/>
    </row>
    <row r="199" spans="1:94" ht="15" thickBot="1" x14ac:dyDescent="0.35">
      <c r="A199" s="260"/>
      <c r="B199" s="263"/>
      <c r="C199" s="266"/>
      <c r="D199" s="254"/>
      <c r="E199" s="248"/>
      <c r="F199" s="248"/>
      <c r="G199" s="248"/>
      <c r="H199" s="248"/>
      <c r="I199" s="251"/>
      <c r="J199" s="150"/>
      <c r="K199" s="133" t="s">
        <v>107</v>
      </c>
      <c r="L199" s="255" t="s">
        <v>76</v>
      </c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7"/>
      <c r="X199" s="134">
        <v>14</v>
      </c>
      <c r="Y199" s="135">
        <v>0</v>
      </c>
      <c r="Z199" s="238"/>
      <c r="AA199" s="136"/>
      <c r="AB199" s="137" t="str">
        <f>IF(D188="","",SUM(AB188:AB198))</f>
        <v/>
      </c>
      <c r="AC199" s="244"/>
      <c r="AD199" s="138"/>
      <c r="AE199" s="159"/>
      <c r="AF199" s="167">
        <v>3.3526785714285716</v>
      </c>
      <c r="AG199" s="140">
        <v>19.352678571428573</v>
      </c>
      <c r="AH199" s="141">
        <v>2335.2918399999999</v>
      </c>
      <c r="AI199" s="85" t="e">
        <f>AI187+AH199</f>
        <v>#REF!</v>
      </c>
      <c r="AJ199" s="84">
        <f>SUM(AJ188:AJ198)/12*VIRAM</f>
        <v>1605.51314</v>
      </c>
      <c r="AK199" s="85">
        <f>IF(OR(H188="",H188="PO",H188="DF",H188="DFP",H188="DFT"),0,IF(H188="CMSD",AG199*POD_P*VIRAM*4,IF(AND(H188="TITULAR",B188="PROFESOR"),(AF188+AF190)*POD_P*4*VIRAM,IF(AND(H188="TITULAR",B188="CONFERENTIAR"),(AF188+AF190)*POD_C*4*VIRAM,IF(AND(H188="TITULAR",B188="SEF LUCRARI"),(AF188+AF190)*POD_SL*4*VIRAM,(AF188+AF190)*POD_AS*4*VIRAM)))))</f>
        <v>0</v>
      </c>
      <c r="AL199" s="142">
        <f>IF(AND($A188&lt;&gt;"",H188="DFP"),1,0)</f>
        <v>0</v>
      </c>
      <c r="AM199" s="8">
        <f>IF(AND($A188&lt;&gt;"",$B188="PROFESOR",$C188="POST VALID",$H188="TITULAR"),1,0)</f>
        <v>0</v>
      </c>
      <c r="AN199" s="8">
        <f>IF(AND($A188&lt;&gt;"",$B188="CONFERENTIAR",$C188="POST VALID",$H188="TITULAR"),1,0)</f>
        <v>0</v>
      </c>
      <c r="AO199" s="8">
        <f>IF(AND($A188&lt;&gt;"",$B188="SEF LUCRARI",$C188="POST VALID",$H188="TITULAR"),1,0)</f>
        <v>0</v>
      </c>
      <c r="AP199" s="8">
        <f>IF(AND($A188&lt;&gt;"",$B188="ASISTENT",$C188="POST VALID",$H188="TITULAR"),1,0)</f>
        <v>0</v>
      </c>
      <c r="AQ199" s="8">
        <f>IF(AND($A188&lt;&gt;"",$B188="ASISTENT CERCETARE",$C188="POST VALID"),1,0)</f>
        <v>0</v>
      </c>
      <c r="AR199" s="8">
        <f>IF(AND($A188&lt;&gt;"",H188="DF"),1,0)</f>
        <v>0</v>
      </c>
      <c r="AS199" s="8">
        <f>IF(AND($A188&lt;&gt;"",$B188="PROFESOR",$C188="POST FARA FINANTARE",$H188="TITULAR"),1,0)</f>
        <v>0</v>
      </c>
      <c r="AT199" s="8">
        <f>IF(AND($A188&lt;&gt;"",$B188="CONFERENTIAR",$C188="POST FARA FINANTARE",$H188="TITULAR"),1,0)</f>
        <v>0</v>
      </c>
      <c r="AU199" s="8">
        <f>IF(AND($A188&lt;&gt;"",$B188="SEF LUCRARI",$C188="POST FARA FINANTARE",$H188="TITULAR"),1,0)</f>
        <v>0</v>
      </c>
      <c r="AV199" s="8">
        <f>IF(AND($A188&lt;&gt;"",$B188="ASISTENT",$C188="POST FARA FINANTARE",$H188="TITULAR"),1,0)</f>
        <v>0</v>
      </c>
      <c r="AW199" s="8">
        <f>IF(AND($A188&lt;&gt;"",$B188="ASISTENT CERCETARE",$C188="POST FARA FINANTARE"),1,0)</f>
        <v>0</v>
      </c>
      <c r="AX199" s="8">
        <f>IF(AND($A188&lt;&gt;"",$B188="PROFESOR",$D188="VACANT",$C188="POST VALID"),1,0)</f>
        <v>0</v>
      </c>
      <c r="AY199" s="8">
        <f>IF(AND($A188&lt;&gt;"",$B188="CONFERENTIAR",$D188="VACANT",$C188="POST VALID"),1,0)</f>
        <v>0</v>
      </c>
      <c r="AZ199" s="8">
        <f>IF(AND($A188&lt;&gt;"",$B188="SEF LUCRARI",$D188="VACANT",$C188="POST VALID"),1,0)</f>
        <v>0</v>
      </c>
      <c r="BA199" s="8">
        <f>IF(AND($A188&lt;&gt;"",$B188="ASISTENT",$C188="POST VALID",$D188="VACANT"),1,0)</f>
        <v>0</v>
      </c>
      <c r="BB199" s="8"/>
      <c r="BC199" s="8">
        <f>IF(AND($A188&lt;&gt;"",$B188="PROFESOR",$D188="VACANT",$C188="POST FARA FINANTARE"),1,0)</f>
        <v>0</v>
      </c>
      <c r="BD199" s="8">
        <f>IF(AND($A188&lt;&gt;"",$B188="CONFERENTIAR",$D188="VACANT",$C188="POST FARA FINANTARE"),1,0)</f>
        <v>0</v>
      </c>
      <c r="BE199" s="8">
        <f>IF(AND($A188&lt;&gt;"",$B188="SEF LUCRARI",$D188="VACANT",$C188="POST FARA FINANTARE"),1,0)</f>
        <v>0</v>
      </c>
      <c r="BF199" s="8">
        <f>IF(AND($A188&lt;&gt;"",$B188="ASISTENT",$D188="VACANT",$C188="POST FARA FINANTARE"),1,0)</f>
        <v>0</v>
      </c>
      <c r="BG199" s="8"/>
      <c r="BH199" s="8">
        <f>IF(AND($B188="PROFESOR",$H188="CMSD",$C188="POST VALID"),1,0)</f>
        <v>0</v>
      </c>
      <c r="BI199" s="8">
        <f>IF(AND($B188="PROFESOR",$H188="CMSD",$C188="POST FARA FINANTARE"),1,0)</f>
        <v>0</v>
      </c>
      <c r="BJ199" s="142">
        <f>IF(AND($A188&lt;&gt;"",H188="DFT"),1,0)</f>
        <v>0</v>
      </c>
      <c r="BK199" s="8">
        <f>IF(OR($H188="CMSD",$H188="ASOCIAT",$H188="DF",$H188="CMSD"),0,(IF(OR($F188="DR.ING.",$F188="DR.",$F188="DR. ING.",$F188="DR"),1,0)))</f>
        <v>0</v>
      </c>
      <c r="BL199" s="8" t="str">
        <f>IF(OR($B188="",$D188="",$D188="VACANT",$H188="CMSD",$H188="DF",$H188="DFP",$H188="DFT",),"",(IF($I188="","",(IF($BN199&gt;$BL$4,1,0)))))</f>
        <v/>
      </c>
      <c r="BM199" s="8" t="str">
        <f>IF(OR($B188="",$D188="",$D188="VACANT",$H188="DF",$H188="DFP",$H188="DFT"),"",(IF($H188="CMSD",0,(IF(BN199&lt;=$BM$4,1,0)))))</f>
        <v/>
      </c>
      <c r="BN199" s="143">
        <f>IF(I188="",0,DATEVALUE(I188))</f>
        <v>0</v>
      </c>
      <c r="BO199" s="8">
        <f>IF(AND($BN199&gt;$BO$4,$BN199&lt;$BL$4),1,0)</f>
        <v>0</v>
      </c>
      <c r="BP199" s="8">
        <f>IF(AND($BN199&gt;$BP$4,$BN199&lt;$BO$4),1,0)</f>
        <v>0</v>
      </c>
      <c r="BQ199" s="8">
        <f>IF(AND($BN199&gt;$BQ$4,$BN199&lt;$BP$4),1,0)</f>
        <v>0</v>
      </c>
      <c r="BR199" s="8">
        <f>IF(AND($BN199&gt;$BR$4,$BN199&lt;$BQ$4),1,0)</f>
        <v>0</v>
      </c>
      <c r="BS199" s="8">
        <f>IF(AND($BN199&gt;$BS$4,$BN199&lt;$BR$4),1,0)</f>
        <v>0</v>
      </c>
      <c r="BT199" s="8">
        <f>IF(AND($BN199&gt;$BT$4,$BN199&lt;$BS$4),1,0)</f>
        <v>0</v>
      </c>
      <c r="BV199" s="144">
        <f>IF(AND($B188="PROFESOR",$D188&lt;&gt;"",$H188="TITULAR"),$X199,0)</f>
        <v>0</v>
      </c>
      <c r="BW199" s="144">
        <f>IF(AND($B188="PROFESOR",$D188="VACANT"),$X199,0)</f>
        <v>0</v>
      </c>
      <c r="BX199" s="144">
        <f>IF(AND($B188="CONFERENTIAR",$D188&lt;&gt;"",$H188="TITULAR"),$X199,0)</f>
        <v>0</v>
      </c>
      <c r="BY199" s="144">
        <f>IF(AND($B188="CONFERENTIAR",$D188="VACANT"),$X199,0)</f>
        <v>0</v>
      </c>
      <c r="BZ199" s="144">
        <f>IF(AND($B188="SEF LUCRARI",$D188&lt;&gt;"",$H188="TITULAR"),$X199,0)</f>
        <v>0</v>
      </c>
      <c r="CA199" s="144">
        <f>IF(AND($B188="SEF LUCRARI",$D188="VACANT"),$X199,0)</f>
        <v>0</v>
      </c>
      <c r="CB199" s="144">
        <f>IF(AND($B188="ASISTENT",$D188&lt;&gt;"",(OR($H188="TITULAR",$H188="SUPLINITOR",$H188="DF"))),$X199,0)</f>
        <v>0</v>
      </c>
      <c r="CC199" s="144">
        <f>IF(AND($B188="ASISTENT",OR($D188="VACANT")),$X199,0)</f>
        <v>0</v>
      </c>
      <c r="CD199" s="144">
        <f>IF(AND($B188="ASISTENT CERCETARE",$D188&lt;&gt;"",$H188="TITULAR"),$X199,IF(AND($B188="ASISTENT CERCETARE",$H188="DF"),$X199,0))</f>
        <v>0</v>
      </c>
      <c r="CE199" s="144">
        <f>IF(AND($B188="ASISTENT CERCETARE",OR($D188="VACANT")),$X199,0)</f>
        <v>0</v>
      </c>
      <c r="CF199" s="86">
        <f>IF(AND(A188&lt;&gt;"",B188="ASISTENT",H188="DF"),1,0)</f>
        <v>0</v>
      </c>
      <c r="CG199" s="145">
        <f>IF(AND($B188="PROFESOR",$D188&lt;&gt;"",$H188="CMSD"),$X199,0)</f>
        <v>0</v>
      </c>
      <c r="CI199" s="54">
        <f>IF(AND(B188="PROFESOR",H188="CMDD"),1,0)</f>
        <v>0</v>
      </c>
      <c r="CJ199" s="54">
        <f>IF(AND(B188="CONFERENTIAR",H188="CMDD"),1,0)</f>
        <v>0</v>
      </c>
      <c r="CK199" s="54">
        <f>IF(AND(B188="SEF LUCRARI",H188="CMDD"),1,0)</f>
        <v>0</v>
      </c>
      <c r="CL199" s="54">
        <f>IF(AND(B188="ASISTENT",H188="CMDD"),1,0)</f>
        <v>0</v>
      </c>
      <c r="CM199" s="132">
        <f>IF(CI199=0,0,X199)</f>
        <v>0</v>
      </c>
      <c r="CN199" s="132">
        <f>IF(CJ199=0,0,X199)</f>
        <v>0</v>
      </c>
      <c r="CO199" s="132">
        <f>IF(CK199=0,0,X199)</f>
        <v>0</v>
      </c>
      <c r="CP199" s="132">
        <f>IF(CL199=0,0,X199)</f>
        <v>0</v>
      </c>
    </row>
    <row r="200" spans="1:94" ht="12.75" customHeight="1" x14ac:dyDescent="0.3">
      <c r="A200" s="258">
        <v>64</v>
      </c>
      <c r="B200" s="261" t="str">
        <f>AS</f>
        <v>ASISTENT</v>
      </c>
      <c r="C200" s="264" t="s">
        <v>97</v>
      </c>
      <c r="D200" s="187" t="s">
        <v>246</v>
      </c>
      <c r="E200" s="246" t="str">
        <f>AS</f>
        <v>ASISTENT</v>
      </c>
      <c r="F200" s="246"/>
      <c r="G200" s="246"/>
      <c r="H200" s="246" t="str">
        <f>po</f>
        <v>PO</v>
      </c>
      <c r="I200" s="249" t="str">
        <f>_xlfn.IFNA(IF(OR(D200="",D200="VACANT",H200="DF",H200="DFP",H200="DFT"),"",VLOOKUP(D200,[1]Anexa!D:I,2,FALSE)),"")</f>
        <v/>
      </c>
      <c r="J200" s="146">
        <v>12</v>
      </c>
      <c r="K200" s="147" t="s">
        <v>197</v>
      </c>
      <c r="L200" s="95" t="s">
        <v>98</v>
      </c>
      <c r="M200" s="96" t="s">
        <v>75</v>
      </c>
      <c r="N200" s="96" t="s">
        <v>137</v>
      </c>
      <c r="O200" s="96" t="s">
        <v>115</v>
      </c>
      <c r="P200" s="96">
        <v>0</v>
      </c>
      <c r="Q200" s="97"/>
      <c r="R200" s="97">
        <v>2</v>
      </c>
      <c r="S200" s="98"/>
      <c r="T200" s="97"/>
      <c r="U200" s="97"/>
      <c r="V200" s="113"/>
      <c r="W200" s="99">
        <v>35</v>
      </c>
      <c r="X200" s="100">
        <v>2</v>
      </c>
      <c r="Y200" s="101">
        <v>0</v>
      </c>
      <c r="Z200" s="237"/>
      <c r="AA200" s="102"/>
      <c r="AB200" s="103">
        <v>2</v>
      </c>
      <c r="AC200" s="241">
        <v>4</v>
      </c>
      <c r="AD200" s="104">
        <v>0</v>
      </c>
      <c r="AE200" s="160" t="s">
        <v>100</v>
      </c>
      <c r="AF200" s="164">
        <v>0</v>
      </c>
      <c r="AG200" s="106">
        <v>0</v>
      </c>
      <c r="AH200" s="107">
        <v>0</v>
      </c>
      <c r="AI200" s="153"/>
      <c r="AJ200" s="108">
        <f>IF(OR($H$200="CMSD",$H$200="CMDD",$H$200="TITULAR"),"",IF(M200="","",IF(M200="D",0,IF(M200="M",Z200*2.5+AC200*1.5,Z200*2+AC200)*(VLOOKUP(J200,[1]Recapitulatie!A:Y,15,FALSE)*$AH$202)+IF(M200="M",AA200*2.5+AD200*1.5,AA200*2+AD200)*(VLOOKUP(J200,[1]Recapitulatie!A:Y,20,FALSE)*$AH$202))))</f>
        <v>3425.8559999999998</v>
      </c>
      <c r="AK200" s="171"/>
      <c r="AL200" s="109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V200" s="57"/>
      <c r="BW200" s="57"/>
      <c r="BX200" s="57"/>
      <c r="BY200" s="57"/>
      <c r="BZ200" s="57"/>
      <c r="CA200" s="57"/>
      <c r="CB200" s="57"/>
      <c r="CC200" s="57"/>
      <c r="CD200" s="6"/>
      <c r="CE200" s="6"/>
      <c r="CF200" s="86"/>
      <c r="CG200" s="6"/>
      <c r="CI200" s="54"/>
      <c r="CJ200" s="54"/>
      <c r="CK200" s="54"/>
      <c r="CL200" s="54"/>
      <c r="CM200" s="54"/>
      <c r="CN200" s="54"/>
      <c r="CO200" s="54"/>
      <c r="CP200" s="54"/>
    </row>
    <row r="201" spans="1:94" x14ac:dyDescent="0.3">
      <c r="A201" s="259"/>
      <c r="B201" s="262"/>
      <c r="C201" s="265"/>
      <c r="D201" s="188"/>
      <c r="E201" s="247"/>
      <c r="F201" s="247"/>
      <c r="G201" s="247"/>
      <c r="H201" s="247"/>
      <c r="I201" s="250"/>
      <c r="J201" s="148"/>
      <c r="K201" s="149"/>
      <c r="L201" s="110"/>
      <c r="M201" s="111"/>
      <c r="N201" s="111"/>
      <c r="O201" s="111"/>
      <c r="P201" s="111"/>
      <c r="Q201" s="112"/>
      <c r="R201" s="112"/>
      <c r="S201" s="113"/>
      <c r="T201" s="112"/>
      <c r="U201" s="112"/>
      <c r="V201" s="113"/>
      <c r="W201" s="114"/>
      <c r="X201" s="115"/>
      <c r="Y201" s="101"/>
      <c r="Z201" s="237"/>
      <c r="AA201" s="102"/>
      <c r="AB201" s="116"/>
      <c r="AC201" s="242"/>
      <c r="AD201" s="117"/>
      <c r="AE201" s="154"/>
      <c r="AF201" s="118"/>
      <c r="AG201" s="119">
        <v>16</v>
      </c>
      <c r="AH201" s="120">
        <v>0</v>
      </c>
      <c r="AI201" s="155"/>
      <c r="AJ201" s="108" t="str">
        <f>IF(OR($H$200="CMSD",$H$200="CMDD",$H$200="TITULAR"),"",IF(M201="","",IF(M201="D",0,IF(M201="M",Z201*2.5+AC201*1.5,Z201*2+AC201)*(VLOOKUP(J201,[1]Recapitulatie!A:Y,15,FALSE)*$AH$202)+IF(M201="M",AA201*2.5+AD201*1.5,AA201*2+AD201)*(VLOOKUP(J201,[1]Recapitulatie!A:Y,20,FALSE)*$AH$202))))</f>
        <v/>
      </c>
      <c r="AK201" s="172"/>
      <c r="AL201" s="109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V201" s="57"/>
      <c r="BW201" s="57"/>
      <c r="BX201" s="57"/>
      <c r="BY201" s="57"/>
      <c r="BZ201" s="57"/>
      <c r="CA201" s="57"/>
      <c r="CB201" s="57"/>
      <c r="CC201" s="57"/>
      <c r="CD201" s="6"/>
      <c r="CE201" s="6"/>
      <c r="CF201" s="86"/>
      <c r="CG201" s="6"/>
      <c r="CI201" s="54"/>
      <c r="CJ201" s="54"/>
      <c r="CK201" s="54"/>
      <c r="CL201" s="54"/>
      <c r="CM201" s="54"/>
      <c r="CN201" s="54"/>
      <c r="CO201" s="54"/>
      <c r="CP201" s="54"/>
    </row>
    <row r="202" spans="1:94" x14ac:dyDescent="0.3">
      <c r="A202" s="259"/>
      <c r="B202" s="262"/>
      <c r="C202" s="265"/>
      <c r="D202" s="188"/>
      <c r="E202" s="247"/>
      <c r="F202" s="247"/>
      <c r="G202" s="247"/>
      <c r="H202" s="247"/>
      <c r="I202" s="250"/>
      <c r="J202" s="148"/>
      <c r="K202" s="149"/>
      <c r="L202" s="110"/>
      <c r="M202" s="111"/>
      <c r="N202" s="111"/>
      <c r="O202" s="111"/>
      <c r="P202" s="111"/>
      <c r="Q202" s="112"/>
      <c r="R202" s="112"/>
      <c r="S202" s="113"/>
      <c r="T202" s="112"/>
      <c r="U202" s="112"/>
      <c r="V202" s="113"/>
      <c r="W202" s="114"/>
      <c r="X202" s="115"/>
      <c r="Y202" s="101"/>
      <c r="Z202" s="237"/>
      <c r="AA202" s="102"/>
      <c r="AB202" s="116"/>
      <c r="AC202" s="242"/>
      <c r="AD202" s="117"/>
      <c r="AE202" s="154"/>
      <c r="AF202" s="118"/>
      <c r="AG202" s="119"/>
      <c r="AH202" s="120">
        <v>61.175999999999995</v>
      </c>
      <c r="AI202" s="155"/>
      <c r="AJ202" s="108" t="str">
        <f>IF(OR($H$200="CMSD",$H$200="CMDD",$H$200="TITULAR"),"",IF(M202="","",IF(M202="D",0,IF(M202="M",Z202*2.5+AC202*1.5,Z202*2+AC202)*(VLOOKUP(J202,[1]Recapitulatie!A:Y,15,FALSE)*$AH$202)+IF(M202="M",AA202*2.5+AD202*1.5,AA202*2+AD202)*(VLOOKUP(J202,[1]Recapitulatie!A:Y,20,FALSE)*$AH$202))))</f>
        <v/>
      </c>
      <c r="AK202" s="172"/>
      <c r="AL202" s="109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V202" s="57"/>
      <c r="BW202" s="57"/>
      <c r="BX202" s="57"/>
      <c r="BY202" s="57"/>
      <c r="BZ202" s="57"/>
      <c r="CA202" s="57"/>
      <c r="CB202" s="57"/>
      <c r="CC202" s="57"/>
      <c r="CD202" s="6"/>
      <c r="CE202" s="6"/>
      <c r="CF202" s="86"/>
      <c r="CG202" s="6"/>
      <c r="CI202" s="54"/>
      <c r="CJ202" s="54"/>
      <c r="CK202" s="54"/>
      <c r="CL202" s="54"/>
      <c r="CM202" s="54"/>
      <c r="CN202" s="54"/>
      <c r="CO202" s="54"/>
      <c r="CP202" s="54"/>
    </row>
    <row r="203" spans="1:94" x14ac:dyDescent="0.3">
      <c r="A203" s="259"/>
      <c r="B203" s="262"/>
      <c r="C203" s="265"/>
      <c r="D203" s="188" t="s">
        <v>304</v>
      </c>
      <c r="E203" s="247"/>
      <c r="F203" s="247"/>
      <c r="G203" s="247"/>
      <c r="H203" s="247"/>
      <c r="I203" s="250"/>
      <c r="J203" s="148">
        <v>57</v>
      </c>
      <c r="K203" s="149" t="s">
        <v>150</v>
      </c>
      <c r="L203" s="110" t="s">
        <v>98</v>
      </c>
      <c r="M203" s="111" t="s">
        <v>75</v>
      </c>
      <c r="N203" s="111" t="s">
        <v>104</v>
      </c>
      <c r="O203" s="111" t="s">
        <v>102</v>
      </c>
      <c r="P203" s="111">
        <v>0</v>
      </c>
      <c r="Q203" s="112"/>
      <c r="R203" s="112">
        <v>4</v>
      </c>
      <c r="S203" s="113">
        <v>4</v>
      </c>
      <c r="T203" s="112"/>
      <c r="U203" s="112"/>
      <c r="V203" s="113"/>
      <c r="W203" s="114">
        <v>65</v>
      </c>
      <c r="X203" s="115">
        <v>4</v>
      </c>
      <c r="Y203" s="101">
        <v>0</v>
      </c>
      <c r="Z203" s="237"/>
      <c r="AA203" s="102"/>
      <c r="AB203" s="116">
        <v>4</v>
      </c>
      <c r="AC203" s="242">
        <v>8</v>
      </c>
      <c r="AD203" s="117">
        <v>0</v>
      </c>
      <c r="AE203" s="154" t="s">
        <v>105</v>
      </c>
      <c r="AF203" s="118">
        <v>0</v>
      </c>
      <c r="AG203" s="121">
        <v>15</v>
      </c>
      <c r="AH203" s="120">
        <v>0</v>
      </c>
      <c r="AI203" s="155"/>
      <c r="AJ203" s="108">
        <f>IF(OR($H$200="CMSD",$H$200="CMDD",$H$200="TITULAR"),"",IF(M203="","",IF(M203="D",0,IF(M203="M",Z203*2.5+AC203*1.5,Z203*2+AC203)*(VLOOKUP(J203,[1]Recapitulatie!A:Y,15,FALSE)*$AH$202)+IF(M203="M",AA203*2.5+AD203*1.5,AA203*2+AD203)*(VLOOKUP(J203,[1]Recapitulatie!A:Y,20,FALSE)*$AH$202))))</f>
        <v>6851.7119999999995</v>
      </c>
      <c r="AK203" s="172"/>
      <c r="AL203" s="109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V203" s="57"/>
      <c r="BW203" s="57"/>
      <c r="BX203" s="57"/>
      <c r="BY203" s="57"/>
      <c r="BZ203" s="57"/>
      <c r="CA203" s="57"/>
      <c r="CB203" s="57"/>
      <c r="CC203" s="57"/>
      <c r="CD203" s="6"/>
      <c r="CE203" s="6"/>
      <c r="CF203" s="86"/>
      <c r="CG203" s="6"/>
      <c r="CI203" s="54"/>
      <c r="CJ203" s="54"/>
      <c r="CK203" s="54"/>
      <c r="CL203" s="54"/>
      <c r="CM203" s="54"/>
      <c r="CN203" s="54"/>
      <c r="CO203" s="54"/>
      <c r="CP203" s="54"/>
    </row>
    <row r="204" spans="1:94" x14ac:dyDescent="0.3">
      <c r="A204" s="259"/>
      <c r="B204" s="262"/>
      <c r="C204" s="265"/>
      <c r="D204" s="188" t="s">
        <v>254</v>
      </c>
      <c r="E204" s="247"/>
      <c r="F204" s="247"/>
      <c r="G204" s="247"/>
      <c r="H204" s="247"/>
      <c r="I204" s="250"/>
      <c r="J204" s="148">
        <v>57</v>
      </c>
      <c r="K204" s="149" t="s">
        <v>150</v>
      </c>
      <c r="L204" s="110" t="s">
        <v>98</v>
      </c>
      <c r="M204" s="111" t="s">
        <v>75</v>
      </c>
      <c r="N204" s="111" t="s">
        <v>104</v>
      </c>
      <c r="O204" s="111" t="s">
        <v>102</v>
      </c>
      <c r="P204" s="111">
        <v>0</v>
      </c>
      <c r="Q204" s="112"/>
      <c r="R204" s="112"/>
      <c r="S204" s="113">
        <v>1</v>
      </c>
      <c r="T204" s="112"/>
      <c r="U204" s="112"/>
      <c r="V204" s="113"/>
      <c r="W204" s="114">
        <v>0</v>
      </c>
      <c r="X204" s="115">
        <v>0.5</v>
      </c>
      <c r="Y204" s="101">
        <v>0</v>
      </c>
      <c r="Z204" s="237"/>
      <c r="AA204" s="102"/>
      <c r="AB204" s="116">
        <v>0.5</v>
      </c>
      <c r="AC204" s="242">
        <v>1</v>
      </c>
      <c r="AD204" s="117">
        <v>0</v>
      </c>
      <c r="AE204" s="154"/>
      <c r="AF204" s="118"/>
      <c r="AG204" s="121"/>
      <c r="AH204" s="120"/>
      <c r="AI204" s="155"/>
      <c r="AJ204" s="108"/>
      <c r="AK204" s="172"/>
      <c r="AL204" s="109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V204" s="57"/>
      <c r="BW204" s="57"/>
      <c r="BX204" s="57"/>
      <c r="BY204" s="57"/>
      <c r="BZ204" s="57"/>
      <c r="CA204" s="57"/>
      <c r="CB204" s="57"/>
      <c r="CC204" s="57"/>
      <c r="CD204" s="6"/>
      <c r="CE204" s="6"/>
      <c r="CF204" s="86"/>
      <c r="CG204" s="6"/>
      <c r="CI204" s="54"/>
      <c r="CJ204" s="54"/>
      <c r="CK204" s="54"/>
      <c r="CL204" s="54"/>
      <c r="CM204" s="54"/>
      <c r="CN204" s="54"/>
      <c r="CO204" s="54"/>
      <c r="CP204" s="54"/>
    </row>
    <row r="205" spans="1:94" x14ac:dyDescent="0.3">
      <c r="A205" s="259"/>
      <c r="B205" s="262"/>
      <c r="C205" s="265"/>
      <c r="D205" s="188" t="s">
        <v>289</v>
      </c>
      <c r="E205" s="247"/>
      <c r="F205" s="247"/>
      <c r="G205" s="247"/>
      <c r="H205" s="247"/>
      <c r="I205" s="250"/>
      <c r="J205" s="148">
        <v>64</v>
      </c>
      <c r="K205" s="149" t="s">
        <v>129</v>
      </c>
      <c r="L205" s="110" t="s">
        <v>98</v>
      </c>
      <c r="M205" s="111" t="s">
        <v>75</v>
      </c>
      <c r="N205" s="111" t="s">
        <v>104</v>
      </c>
      <c r="O205" s="111" t="s">
        <v>102</v>
      </c>
      <c r="P205" s="111">
        <v>0</v>
      </c>
      <c r="Q205" s="112"/>
      <c r="R205" s="112">
        <v>2</v>
      </c>
      <c r="S205" s="113"/>
      <c r="T205" s="112"/>
      <c r="U205" s="112"/>
      <c r="V205" s="113"/>
      <c r="W205" s="114">
        <v>34</v>
      </c>
      <c r="X205" s="115">
        <v>2</v>
      </c>
      <c r="Y205" s="101">
        <v>0</v>
      </c>
      <c r="Z205" s="237"/>
      <c r="AA205" s="102"/>
      <c r="AB205" s="116">
        <v>2</v>
      </c>
      <c r="AC205" s="242">
        <v>4</v>
      </c>
      <c r="AD205" s="117">
        <v>0</v>
      </c>
      <c r="AE205" s="154" t="s">
        <v>108</v>
      </c>
      <c r="AF205" s="118">
        <v>0</v>
      </c>
      <c r="AG205" s="121"/>
      <c r="AH205" s="120"/>
      <c r="AI205" s="155"/>
      <c r="AJ205" s="108">
        <f>IF(OR($H$200="CMSD",$H$200="CMDD",$H$200="TITULAR"),"",IF(M205="","",IF(M205="D",0,IF(M205="M",Z205*2.5+AC205*1.5,Z205*2+AC205)*(VLOOKUP(J205,[1]Recapitulatie!A:Y,15,FALSE)*$AH$202)+IF(M205="M",AA205*2.5+AD205*1.5,AA205*2+AD205)*(VLOOKUP(J205,[1]Recapitulatie!A:Y,20,FALSE)*$AH$202))))</f>
        <v>3425.8559999999998</v>
      </c>
      <c r="AK205" s="172"/>
      <c r="AL205" s="109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V205" s="57"/>
      <c r="BW205" s="57"/>
      <c r="BX205" s="57"/>
      <c r="BY205" s="57"/>
      <c r="BZ205" s="57"/>
      <c r="CA205" s="57"/>
      <c r="CB205" s="57"/>
      <c r="CC205" s="57"/>
      <c r="CD205" s="6"/>
      <c r="CE205" s="6"/>
      <c r="CF205" s="86"/>
      <c r="CG205" s="6"/>
      <c r="CI205" s="54"/>
      <c r="CJ205" s="54"/>
      <c r="CK205" s="54"/>
      <c r="CL205" s="54"/>
      <c r="CM205" s="54"/>
      <c r="CN205" s="54"/>
      <c r="CO205" s="54"/>
      <c r="CP205" s="54"/>
    </row>
    <row r="206" spans="1:94" x14ac:dyDescent="0.3">
      <c r="A206" s="259"/>
      <c r="B206" s="262"/>
      <c r="C206" s="265"/>
      <c r="D206" s="188" t="s">
        <v>324</v>
      </c>
      <c r="E206" s="247"/>
      <c r="F206" s="247"/>
      <c r="G206" s="247"/>
      <c r="H206" s="247"/>
      <c r="I206" s="250"/>
      <c r="J206" s="148">
        <v>74</v>
      </c>
      <c r="K206" s="149" t="s">
        <v>323</v>
      </c>
      <c r="L206" s="110" t="s">
        <v>98</v>
      </c>
      <c r="M206" s="111" t="s">
        <v>75</v>
      </c>
      <c r="N206" s="111" t="s">
        <v>62</v>
      </c>
      <c r="O206" s="111" t="s">
        <v>99</v>
      </c>
      <c r="P206" s="111">
        <v>0</v>
      </c>
      <c r="Q206" s="112"/>
      <c r="R206" s="112">
        <v>2</v>
      </c>
      <c r="S206" s="113"/>
      <c r="T206" s="112"/>
      <c r="U206" s="112"/>
      <c r="V206" s="113"/>
      <c r="W206" s="114">
        <v>33</v>
      </c>
      <c r="X206" s="115">
        <v>2</v>
      </c>
      <c r="Y206" s="101">
        <v>0</v>
      </c>
      <c r="Z206" s="237"/>
      <c r="AA206" s="102"/>
      <c r="AB206" s="116">
        <v>2</v>
      </c>
      <c r="AC206" s="242">
        <v>4</v>
      </c>
      <c r="AD206" s="117">
        <v>0</v>
      </c>
      <c r="AE206" s="154" t="s">
        <v>109</v>
      </c>
      <c r="AF206" s="118">
        <v>5.8035714285714288</v>
      </c>
      <c r="AG206" s="121"/>
      <c r="AH206" s="120"/>
      <c r="AI206" s="155"/>
      <c r="AJ206" s="108">
        <f>IF(OR($H$200="CMSD",$H$200="CMDD",$H$200="TITULAR"),"",IF(M206="","",IF(M206="D",0,IF(M206="M",Z206*2.5+AC206*1.5,Z206*2+AC206)*(VLOOKUP(J206,[1]Recapitulatie!A:Y,15,FALSE)*$AH$202)+IF(M206="M",AA206*2.5+AD206*1.5,AA206*2+AD206)*(VLOOKUP(J206,[1]Recapitulatie!A:Y,20,FALSE)*$AH$202))))</f>
        <v>3425.8559999999998</v>
      </c>
      <c r="AK206" s="172"/>
      <c r="AL206" s="109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V206" s="57"/>
      <c r="BW206" s="57"/>
      <c r="BX206" s="57"/>
      <c r="BY206" s="57"/>
      <c r="BZ206" s="57"/>
      <c r="CA206" s="57"/>
      <c r="CB206" s="57"/>
      <c r="CC206" s="57"/>
      <c r="CD206" s="6"/>
      <c r="CE206" s="6"/>
      <c r="CF206" s="86"/>
      <c r="CG206" s="6"/>
      <c r="CI206" s="54"/>
      <c r="CJ206" s="54"/>
      <c r="CK206" s="54"/>
      <c r="CL206" s="54"/>
      <c r="CM206" s="54"/>
      <c r="CN206" s="54"/>
      <c r="CO206" s="54"/>
      <c r="CP206" s="54"/>
    </row>
    <row r="207" spans="1:94" x14ac:dyDescent="0.3">
      <c r="A207" s="259"/>
      <c r="B207" s="262"/>
      <c r="C207" s="265"/>
      <c r="D207" s="188" t="s">
        <v>244</v>
      </c>
      <c r="E207" s="247"/>
      <c r="F207" s="247"/>
      <c r="G207" s="247"/>
      <c r="H207" s="247"/>
      <c r="I207" s="250"/>
      <c r="J207" s="148">
        <v>77</v>
      </c>
      <c r="K207" s="149" t="s">
        <v>194</v>
      </c>
      <c r="L207" s="110" t="s">
        <v>98</v>
      </c>
      <c r="M207" s="111" t="s">
        <v>75</v>
      </c>
      <c r="N207" s="111" t="s">
        <v>62</v>
      </c>
      <c r="O207" s="111" t="s">
        <v>99</v>
      </c>
      <c r="P207" s="111">
        <v>0</v>
      </c>
      <c r="Q207" s="112"/>
      <c r="R207" s="112">
        <v>2</v>
      </c>
      <c r="S207" s="113"/>
      <c r="T207" s="112"/>
      <c r="U207" s="112"/>
      <c r="V207" s="113"/>
      <c r="W207" s="114">
        <v>34</v>
      </c>
      <c r="X207" s="115">
        <v>2</v>
      </c>
      <c r="Y207" s="101">
        <v>0</v>
      </c>
      <c r="Z207" s="237"/>
      <c r="AA207" s="102"/>
      <c r="AB207" s="116">
        <v>2</v>
      </c>
      <c r="AC207" s="242">
        <v>4</v>
      </c>
      <c r="AD207" s="117">
        <v>0</v>
      </c>
      <c r="AE207" s="154" t="s">
        <v>110</v>
      </c>
      <c r="AF207" s="118">
        <v>0</v>
      </c>
      <c r="AG207" s="121"/>
      <c r="AH207" s="120"/>
      <c r="AI207" s="155"/>
      <c r="AJ207" s="108">
        <f>IF(OR($H$200="CMSD",$H$200="CMDD",$H$200="TITULAR"),"",IF(M207="","",IF(M207="D",0,IF(M207="M",Z207*2.5+AC207*1.5,Z207*2+AC207)*(VLOOKUP(J207,[1]Recapitulatie!A:Y,15,FALSE)*$AH$202)+IF(M207="M",AA207*2.5+AD207*1.5,AA207*2+AD207)*(VLOOKUP(J207,[1]Recapitulatie!A:Y,20,FALSE)*$AH$202))))</f>
        <v>3425.8559999999998</v>
      </c>
      <c r="AK207" s="172"/>
      <c r="AL207" s="109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V207" s="57"/>
      <c r="BW207" s="57"/>
      <c r="BX207" s="57"/>
      <c r="BY207" s="57"/>
      <c r="BZ207" s="57"/>
      <c r="CA207" s="57"/>
      <c r="CB207" s="57"/>
      <c r="CC207" s="57"/>
      <c r="CD207" s="6"/>
      <c r="CE207" s="6"/>
      <c r="CF207" s="86"/>
      <c r="CG207" s="6"/>
      <c r="CI207" s="54"/>
      <c r="CJ207" s="54"/>
      <c r="CK207" s="54"/>
      <c r="CL207" s="54"/>
      <c r="CM207" s="54"/>
      <c r="CN207" s="54"/>
      <c r="CO207" s="54"/>
      <c r="CP207" s="54"/>
    </row>
    <row r="208" spans="1:94" x14ac:dyDescent="0.3">
      <c r="A208" s="259"/>
      <c r="B208" s="262"/>
      <c r="C208" s="265"/>
      <c r="D208" s="252"/>
      <c r="E208" s="247"/>
      <c r="F208" s="247"/>
      <c r="G208" s="247"/>
      <c r="H208" s="247"/>
      <c r="I208" s="250"/>
      <c r="J208" s="148"/>
      <c r="K208" s="149" t="s">
        <v>107</v>
      </c>
      <c r="L208" s="110" t="s">
        <v>107</v>
      </c>
      <c r="M208" s="111" t="s">
        <v>107</v>
      </c>
      <c r="N208" s="111" t="s">
        <v>107</v>
      </c>
      <c r="O208" s="111" t="s">
        <v>107</v>
      </c>
      <c r="P208" s="111" t="s">
        <v>107</v>
      </c>
      <c r="Q208" s="112"/>
      <c r="R208" s="112"/>
      <c r="S208" s="113"/>
      <c r="T208" s="112"/>
      <c r="U208" s="112"/>
      <c r="V208" s="113"/>
      <c r="W208" s="114" t="s">
        <v>107</v>
      </c>
      <c r="X208" s="115" t="s">
        <v>106</v>
      </c>
      <c r="Y208" s="101" t="s">
        <v>107</v>
      </c>
      <c r="Z208" s="237"/>
      <c r="AA208" s="102"/>
      <c r="AB208" s="116" t="s">
        <v>107</v>
      </c>
      <c r="AC208" s="242" t="s">
        <v>107</v>
      </c>
      <c r="AD208" s="117" t="s">
        <v>107</v>
      </c>
      <c r="AE208" s="156"/>
      <c r="AF208" s="118"/>
      <c r="AG208" s="121"/>
      <c r="AH208" s="120"/>
      <c r="AI208" s="155"/>
      <c r="AJ208" s="108" t="str">
        <f>IF(OR($H$200="CMSD",$H$200="CMDD",$H$200="TITULAR"),"",IF(M208="","",IF(M208="D",0,IF(M208="M",Z208*2.5+AC208*1.5,Z208*2+AC208)*(VLOOKUP(J208,[1]Recapitulatie!A:Y,15,FALSE)*$AH$202)+IF(M208="M",AA208*2.5+AD208*1.5,AA208*2+AD208)*(VLOOKUP(J208,[1]Recapitulatie!A:Y,20,FALSE)*$AH$202))))</f>
        <v/>
      </c>
      <c r="AK208" s="172"/>
      <c r="AL208" s="109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V208" s="57"/>
      <c r="BW208" s="57"/>
      <c r="BX208" s="57"/>
      <c r="BY208" s="57"/>
      <c r="BZ208" s="57"/>
      <c r="CA208" s="57"/>
      <c r="CB208" s="57"/>
      <c r="CC208" s="57"/>
      <c r="CD208" s="6"/>
      <c r="CE208" s="6"/>
      <c r="CF208" s="86"/>
      <c r="CG208" s="6"/>
      <c r="CI208" s="54"/>
      <c r="CJ208" s="54"/>
      <c r="CK208" s="54"/>
      <c r="CL208" s="54"/>
      <c r="CM208" s="54"/>
      <c r="CN208" s="54"/>
      <c r="CO208" s="54"/>
      <c r="CP208" s="54"/>
    </row>
    <row r="209" spans="1:94" ht="15" thickBot="1" x14ac:dyDescent="0.35">
      <c r="A209" s="259"/>
      <c r="B209" s="262"/>
      <c r="C209" s="265"/>
      <c r="D209" s="253"/>
      <c r="E209" s="247"/>
      <c r="F209" s="247"/>
      <c r="G209" s="247"/>
      <c r="H209" s="247"/>
      <c r="I209" s="250"/>
      <c r="J209" s="148"/>
      <c r="K209" s="149" t="s">
        <v>107</v>
      </c>
      <c r="L209" s="123" t="s">
        <v>107</v>
      </c>
      <c r="M209" s="124" t="s">
        <v>107</v>
      </c>
      <c r="N209" s="124" t="s">
        <v>107</v>
      </c>
      <c r="O209" s="124" t="s">
        <v>107</v>
      </c>
      <c r="P209" s="124" t="s">
        <v>107</v>
      </c>
      <c r="Q209" s="125"/>
      <c r="R209" s="125"/>
      <c r="S209" s="126"/>
      <c r="T209" s="125"/>
      <c r="U209" s="125"/>
      <c r="V209" s="126"/>
      <c r="W209" s="127" t="s">
        <v>107</v>
      </c>
      <c r="X209" s="128" t="s">
        <v>106</v>
      </c>
      <c r="Y209" s="101" t="s">
        <v>107</v>
      </c>
      <c r="Z209" s="237"/>
      <c r="AA209" s="102"/>
      <c r="AB209" s="129" t="s">
        <v>107</v>
      </c>
      <c r="AC209" s="243" t="s">
        <v>107</v>
      </c>
      <c r="AD209" s="130" t="s">
        <v>107</v>
      </c>
      <c r="AE209" s="165"/>
      <c r="AF209" s="166"/>
      <c r="AG209" s="121"/>
      <c r="AH209" s="120"/>
      <c r="AI209" s="158"/>
      <c r="AJ209" s="108" t="str">
        <f>IF(OR($H$200="CMSD",$H$200="CMDD",$H$200="TITULAR"),"",IF(M209="","",IF(M209="D",0,IF(M209="M",Z209*2.5+AC209*1.5,Z209*2+AC209)*(VLOOKUP(J209,[1]Recapitulatie!A:Y,15,FALSE)*$AH$202)+IF(M209="M",AA209*2.5+AD209*1.5,AA209*2+AD209)*(VLOOKUP(J209,[1]Recapitulatie!A:Y,20,FALSE)*$AH$202))))</f>
        <v/>
      </c>
      <c r="AK209" s="173"/>
      <c r="AL209" s="109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V209" s="57"/>
      <c r="BW209" s="57"/>
      <c r="BX209" s="57"/>
      <c r="BY209" s="57"/>
      <c r="BZ209" s="57"/>
      <c r="CA209" s="57"/>
      <c r="CB209" s="57"/>
      <c r="CC209" s="57"/>
      <c r="CD209" s="6"/>
      <c r="CE209" s="6"/>
      <c r="CF209" s="86"/>
      <c r="CG209" s="6"/>
      <c r="CI209" s="54"/>
      <c r="CJ209" s="54"/>
      <c r="CK209" s="54"/>
      <c r="CL209" s="54"/>
      <c r="CM209" s="54"/>
      <c r="CN209" s="54"/>
      <c r="CO209" s="54"/>
      <c r="CP209" s="54"/>
    </row>
    <row r="210" spans="1:94" ht="15" thickBot="1" x14ac:dyDescent="0.35">
      <c r="A210" s="260"/>
      <c r="B210" s="263"/>
      <c r="C210" s="266"/>
      <c r="D210" s="254"/>
      <c r="E210" s="248"/>
      <c r="F210" s="248"/>
      <c r="G210" s="248"/>
      <c r="H210" s="248"/>
      <c r="I210" s="251"/>
      <c r="J210" s="150"/>
      <c r="K210" s="133" t="s">
        <v>107</v>
      </c>
      <c r="L210" s="255" t="s">
        <v>76</v>
      </c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7"/>
      <c r="X210" s="134">
        <v>16</v>
      </c>
      <c r="Y210" s="135">
        <v>0</v>
      </c>
      <c r="Z210" s="238"/>
      <c r="AA210" s="136"/>
      <c r="AB210" s="137">
        <f>IF(D200="","",SUM(AB200:AB209))</f>
        <v>12.5</v>
      </c>
      <c r="AC210" s="244"/>
      <c r="AD210" s="138"/>
      <c r="AE210" s="159"/>
      <c r="AF210" s="167">
        <v>5.8035714285714288</v>
      </c>
      <c r="AG210" s="140">
        <v>21.803571428571431</v>
      </c>
      <c r="AH210" s="141">
        <v>2335.2918399999999</v>
      </c>
      <c r="AI210" s="85" t="e">
        <f>AI199+AH210</f>
        <v>#REF!</v>
      </c>
      <c r="AJ210" s="84">
        <f>SUM(AJ200:AJ209)/12*VIRAM</f>
        <v>1751.4688799999999</v>
      </c>
      <c r="AK210" s="85">
        <f>IF(OR(H200="",H200="PO",H200="DF",H200="DFP",H200="DFT"),0,IF(H200="CMSD",AG210*POD_P*VIRAM*4,IF(AND(H200="TITULAR",B200="PROFESOR"),(AF200+AF201)*POD_P*4*VIRAM,IF(AND(H200="TITULAR",B200="CONFERENTIAR"),(AF200+AF201)*POD_C*4*VIRAM,IF(AND(H200="TITULAR",B200="SEF LUCRARI"),(AF200+AF201)*POD_SL*4*VIRAM,(AF200+AF201)*POD_AS*4*VIRAM)))))</f>
        <v>0</v>
      </c>
      <c r="AL210" s="142">
        <f>IF(AND($A200&lt;&gt;"",H200="DFP"),1,0)</f>
        <v>0</v>
      </c>
      <c r="AM210" s="8">
        <f>IF(AND($A200&lt;&gt;"",$B200="PROFESOR",$C200="POST VALID",$H200="TITULAR"),1,0)</f>
        <v>0</v>
      </c>
      <c r="AN210" s="8">
        <f>IF(AND($A200&lt;&gt;"",$B200="CONFERENTIAR",$C200="POST VALID",$H200="TITULAR"),1,0)</f>
        <v>0</v>
      </c>
      <c r="AO210" s="8">
        <f>IF(AND($A200&lt;&gt;"",$B200="SEF LUCRARI",$C200="POST VALID",$H200="TITULAR"),1,0)</f>
        <v>0</v>
      </c>
      <c r="AP210" s="8">
        <f>IF(AND($A200&lt;&gt;"",$B200="ASISTENT",$C200="POST VALID",$H200="TITULAR"),1,0)</f>
        <v>0</v>
      </c>
      <c r="AQ210" s="8">
        <f>IF(AND($A200&lt;&gt;"",$B200="ASISTENT CERCETARE",$C200="POST VALID"),1,0)</f>
        <v>0</v>
      </c>
      <c r="AR210" s="8">
        <f>IF(AND($A200&lt;&gt;"",H200="DF"),1,0)</f>
        <v>0</v>
      </c>
      <c r="AS210" s="8">
        <f>IF(AND($A200&lt;&gt;"",$B200="PROFESOR",$C200="POST FARA FINANTARE",$H200="TITULAR"),1,0)</f>
        <v>0</v>
      </c>
      <c r="AT210" s="8">
        <f>IF(AND($A200&lt;&gt;"",$B200="CONFERENTIAR",$C200="POST FARA FINANTARE",$H200="TITULAR"),1,0)</f>
        <v>0</v>
      </c>
      <c r="AU210" s="8">
        <f>IF(AND($A200&lt;&gt;"",$B200="SEF LUCRARI",$C200="POST FARA FINANTARE",$H200="TITULAR"),1,0)</f>
        <v>0</v>
      </c>
      <c r="AV210" s="8">
        <f>IF(AND($A200&lt;&gt;"",$B200="ASISTENT",$C200="POST FARA FINANTARE",$H200="TITULAR"),1,0)</f>
        <v>0</v>
      </c>
      <c r="AW210" s="8">
        <f>IF(AND($A200&lt;&gt;"",$B200="ASISTENT CERCETARE",$C200="POST FARA FINANTARE"),1,0)</f>
        <v>0</v>
      </c>
      <c r="AX210" s="8">
        <f>IF(AND($A200&lt;&gt;"",$B200="PROFESOR",$D200="VACANT",$C200="POST VALID"),1,0)</f>
        <v>0</v>
      </c>
      <c r="AY210" s="8">
        <f>IF(AND($A200&lt;&gt;"",$B200="CONFERENTIAR",$D200="VACANT",$C200="POST VALID"),1,0)</f>
        <v>0</v>
      </c>
      <c r="AZ210" s="8">
        <f>IF(AND($A200&lt;&gt;"",$B200="SEF LUCRARI",$D200="VACANT",$C200="POST VALID"),1,0)</f>
        <v>0</v>
      </c>
      <c r="BA210" s="8">
        <f>IF(AND($A200&lt;&gt;"",$B200="ASISTENT",$C200="POST VALID",$D200="VACANT"),1,0)</f>
        <v>0</v>
      </c>
      <c r="BB210" s="8"/>
      <c r="BC210" s="8">
        <f>IF(AND($A200&lt;&gt;"",$B200="PROFESOR",$D200="VACANT",$C200="POST FARA FINANTARE"),1,0)</f>
        <v>0</v>
      </c>
      <c r="BD210" s="8">
        <f>IF(AND($A200&lt;&gt;"",$B200="CONFERENTIAR",$D200="VACANT",$C200="POST FARA FINANTARE"),1,0)</f>
        <v>0</v>
      </c>
      <c r="BE210" s="8">
        <f>IF(AND($A200&lt;&gt;"",$B200="SEF LUCRARI",$D200="VACANT",$C200="POST FARA FINANTARE"),1,0)</f>
        <v>0</v>
      </c>
      <c r="BF210" s="8">
        <f>IF(AND($A200&lt;&gt;"",$B200="ASISTENT",$D200="VACANT",$C200="POST FARA FINANTARE"),1,0)</f>
        <v>0</v>
      </c>
      <c r="BG210" s="8"/>
      <c r="BH210" s="8">
        <f>IF(AND($B200="PROFESOR",$H200="CMSD",$C200="POST VALID"),1,0)</f>
        <v>0</v>
      </c>
      <c r="BI210" s="8">
        <f>IF(AND($B200="PROFESOR",$H200="CMSD",$C200="POST FARA FINANTARE"),1,0)</f>
        <v>0</v>
      </c>
      <c r="BJ210" s="142">
        <f>IF(AND($A200&lt;&gt;"",H200="DFT"),1,0)</f>
        <v>0</v>
      </c>
      <c r="BK210" s="8">
        <f>IF(OR($H200="CMSD",$H200="ASOCIAT",$H200="DF",$H200="CMSD"),0,(IF(OR($F200="DR.ING.",$F200="DR.",$F200="DR. ING.",$F200="DR"),1,0)))</f>
        <v>0</v>
      </c>
      <c r="BL210" s="8" t="str">
        <f>IF(OR($B200="",$D200="",$D200="VACANT",$H200="CMSD",$H200="DF",$H200="DFP",$H200="DFT",),"",(IF($I200="","",(IF($BN210&gt;$BL$4,1,0)))))</f>
        <v/>
      </c>
      <c r="BM210" s="8">
        <f>IF(OR($B200="",$D200="",$D200="VACANT",$H200="DF",$H200="DFP",$H200="DFT"),"",(IF($H200="CMSD",0,(IF(BN210&lt;=$BM$4,1,0)))))</f>
        <v>1</v>
      </c>
      <c r="BN210" s="143">
        <f>IF(I200="",0,DATEVALUE(I200))</f>
        <v>0</v>
      </c>
      <c r="BO210" s="8">
        <f>IF(AND($BN210&gt;$BO$4,$BN210&lt;$BL$4),1,0)</f>
        <v>0</v>
      </c>
      <c r="BP210" s="8">
        <f>IF(AND($BN210&gt;$BP$4,$BN210&lt;$BO$4),1,0)</f>
        <v>0</v>
      </c>
      <c r="BQ210" s="8">
        <f>IF(AND($BN210&gt;$BQ$4,$BN210&lt;$BP$4),1,0)</f>
        <v>0</v>
      </c>
      <c r="BR210" s="8">
        <f>IF(AND($BN210&gt;$BR$4,$BN210&lt;$BQ$4),1,0)</f>
        <v>0</v>
      </c>
      <c r="BS210" s="8">
        <f>IF(AND($BN210&gt;$BS$4,$BN210&lt;$BR$4),1,0)</f>
        <v>0</v>
      </c>
      <c r="BT210" s="8">
        <f>IF(AND($BN210&gt;$BT$4,$BN210&lt;$BS$4),1,0)</f>
        <v>0</v>
      </c>
      <c r="BV210" s="144">
        <f>IF(AND($B200="PROFESOR",$D200&lt;&gt;"",$H200="TITULAR"),$X210,0)</f>
        <v>0</v>
      </c>
      <c r="BW210" s="144">
        <f>IF(AND($B200="PROFESOR",$D200="VACANT"),$X210,0)</f>
        <v>0</v>
      </c>
      <c r="BX210" s="144">
        <f>IF(AND($B200="CONFERENTIAR",$D200&lt;&gt;"",$H200="TITULAR"),$X210,0)</f>
        <v>0</v>
      </c>
      <c r="BY210" s="144">
        <f>IF(AND($B200="CONFERENTIAR",$D200="VACANT"),$X210,0)</f>
        <v>0</v>
      </c>
      <c r="BZ210" s="144">
        <f>IF(AND($B200="SEF LUCRARI",$D200&lt;&gt;"",$H200="TITULAR"),$X210,0)</f>
        <v>0</v>
      </c>
      <c r="CA210" s="144">
        <f>IF(AND($B200="SEF LUCRARI",$D200="VACANT"),$X210,0)</f>
        <v>0</v>
      </c>
      <c r="CB210" s="144">
        <f>IF(AND($B200="ASISTENT",$D200&lt;&gt;"",(OR($H200="TITULAR",$H200="SUPLINITOR",$H200="DF"))),$X210,0)</f>
        <v>0</v>
      </c>
      <c r="CC210" s="144">
        <f>IF(AND($B200="ASISTENT",OR($D200="VACANT")),$X210,0)</f>
        <v>0</v>
      </c>
      <c r="CD210" s="144">
        <f>IF(AND($B200="ASISTENT CERCETARE",$D200&lt;&gt;"",$H200="TITULAR"),$X210,IF(AND($B200="ASISTENT CERCETARE",$H200="DF"),$X210,0))</f>
        <v>0</v>
      </c>
      <c r="CE210" s="144">
        <f>IF(AND($B200="ASISTENT CERCETARE",OR($D200="VACANT")),$X210,0)</f>
        <v>0</v>
      </c>
      <c r="CF210" s="86">
        <f>IF(AND(A200&lt;&gt;"",B200="ASISTENT",H200="DF"),1,0)</f>
        <v>0</v>
      </c>
      <c r="CG210" s="145">
        <f>IF(AND($B200="PROFESOR",$D200&lt;&gt;"",$H200="CMSD"),$X210,0)</f>
        <v>0</v>
      </c>
      <c r="CI210" s="54">
        <f>IF(AND(B200="PROFESOR",H200="CMDD"),1,0)</f>
        <v>0</v>
      </c>
      <c r="CJ210" s="54">
        <f>IF(AND(B200="CONFERENTIAR",H200="CMDD"),1,0)</f>
        <v>0</v>
      </c>
      <c r="CK210" s="54">
        <f>IF(AND(B200="SEF LUCRARI",H200="CMDD"),1,0)</f>
        <v>0</v>
      </c>
      <c r="CL210" s="54">
        <f>IF(AND(B200="ASISTENT",H200="CMDD"),1,0)</f>
        <v>0</v>
      </c>
      <c r="CM210" s="132">
        <f>IF(CI210=0,0,X210)</f>
        <v>0</v>
      </c>
      <c r="CN210" s="132">
        <f>IF(CJ210=0,0,X210)</f>
        <v>0</v>
      </c>
      <c r="CO210" s="132">
        <f>IF(CK210=0,0,X210)</f>
        <v>0</v>
      </c>
      <c r="CP210" s="132">
        <f>IF(CL210=0,0,X210)</f>
        <v>0</v>
      </c>
    </row>
    <row r="211" spans="1:94" ht="12.75" customHeight="1" x14ac:dyDescent="0.3">
      <c r="A211" s="258">
        <v>65</v>
      </c>
      <c r="B211" s="261" t="str">
        <f>AS</f>
        <v>ASISTENT</v>
      </c>
      <c r="C211" s="264" t="s">
        <v>97</v>
      </c>
      <c r="D211" s="187" t="s">
        <v>274</v>
      </c>
      <c r="E211" s="246" t="str">
        <f>AS</f>
        <v>ASISTENT</v>
      </c>
      <c r="F211" s="246"/>
      <c r="G211" s="246"/>
      <c r="H211" s="246" t="str">
        <f>po</f>
        <v>PO</v>
      </c>
      <c r="I211" s="249" t="str">
        <f>_xlfn.IFNA(IF(OR(D211="",D211="VACANT",H211="DF",H211="DFP",H211="DFT"),"",VLOOKUP(D211,[1]Anexa!D:I,2,FALSE)),"")</f>
        <v>09.05.1985</v>
      </c>
      <c r="J211" s="146">
        <v>15</v>
      </c>
      <c r="K211" s="147" t="s">
        <v>155</v>
      </c>
      <c r="L211" s="95" t="s">
        <v>98</v>
      </c>
      <c r="M211" s="96" t="s">
        <v>75</v>
      </c>
      <c r="N211" s="96" t="s">
        <v>62</v>
      </c>
      <c r="O211" s="96" t="s">
        <v>112</v>
      </c>
      <c r="P211" s="96">
        <v>0</v>
      </c>
      <c r="Q211" s="97"/>
      <c r="R211" s="97">
        <v>1</v>
      </c>
      <c r="S211" s="98"/>
      <c r="T211" s="97"/>
      <c r="U211" s="97"/>
      <c r="V211" s="98"/>
      <c r="W211" s="99">
        <v>16</v>
      </c>
      <c r="X211" s="100">
        <v>1</v>
      </c>
      <c r="Y211" s="101">
        <v>0</v>
      </c>
      <c r="Z211" s="237"/>
      <c r="AA211" s="102"/>
      <c r="AB211" s="103">
        <v>1</v>
      </c>
      <c r="AC211" s="241">
        <v>2</v>
      </c>
      <c r="AD211" s="104">
        <v>0</v>
      </c>
      <c r="AE211" s="152" t="s">
        <v>100</v>
      </c>
      <c r="AF211" s="164">
        <v>0</v>
      </c>
      <c r="AG211" s="106">
        <v>0</v>
      </c>
      <c r="AH211" s="107">
        <v>0</v>
      </c>
      <c r="AI211" s="153"/>
      <c r="AJ211" s="108">
        <f>IF(OR($H$211="CMSD",$H$211="CMDD",$H$211="TITULAR"),"",IF(M211="","",IF(M211="D",0,IF(M211="M",Z211*2.5+AC211*1.5,Z211*2+AC211)*(VLOOKUP(J211,[1]Recapitulatie!A:Y,15,FALSE)*$AH$215)+IF(M211="M",AA211*2.5+AD211*1.5,AA211*2+AD211)*(VLOOKUP(J211,[1]Recapitulatie!A:Y,20,FALSE)*$AH$215))))</f>
        <v>1712.9279999999999</v>
      </c>
      <c r="AK211" s="171"/>
      <c r="AL211" s="109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V211" s="57"/>
      <c r="BW211" s="57"/>
      <c r="BX211" s="57"/>
      <c r="BY211" s="57"/>
      <c r="BZ211" s="57"/>
      <c r="CA211" s="57"/>
      <c r="CB211" s="57"/>
      <c r="CC211" s="57"/>
      <c r="CD211" s="6"/>
      <c r="CE211" s="6"/>
      <c r="CF211" s="86"/>
      <c r="CG211" s="6"/>
      <c r="CI211" s="54"/>
      <c r="CJ211" s="54"/>
      <c r="CK211" s="54"/>
      <c r="CL211" s="54"/>
      <c r="CM211" s="54"/>
      <c r="CN211" s="54"/>
      <c r="CO211" s="54"/>
      <c r="CP211" s="54"/>
    </row>
    <row r="212" spans="1:94" ht="12.75" customHeight="1" x14ac:dyDescent="0.3">
      <c r="A212" s="259"/>
      <c r="B212" s="262"/>
      <c r="C212" s="265"/>
      <c r="D212" s="189" t="s">
        <v>237</v>
      </c>
      <c r="E212" s="247"/>
      <c r="F212" s="247"/>
      <c r="G212" s="247"/>
      <c r="H212" s="247"/>
      <c r="I212" s="250"/>
      <c r="J212" s="180">
        <v>15</v>
      </c>
      <c r="K212" s="190" t="s">
        <v>155</v>
      </c>
      <c r="L212" s="191" t="s">
        <v>98</v>
      </c>
      <c r="M212" s="192" t="s">
        <v>75</v>
      </c>
      <c r="N212" s="192" t="s">
        <v>62</v>
      </c>
      <c r="O212" s="192" t="s">
        <v>112</v>
      </c>
      <c r="P212" s="192">
        <v>0</v>
      </c>
      <c r="Q212" s="169"/>
      <c r="R212" s="169">
        <v>2</v>
      </c>
      <c r="S212" s="170"/>
      <c r="T212" s="169"/>
      <c r="U212" s="169"/>
      <c r="V212" s="170"/>
      <c r="W212" s="193">
        <v>31</v>
      </c>
      <c r="X212" s="194">
        <v>2</v>
      </c>
      <c r="Y212" s="101">
        <v>0</v>
      </c>
      <c r="Z212" s="237"/>
      <c r="AA212" s="102"/>
      <c r="AB212" s="195">
        <v>2</v>
      </c>
      <c r="AC212" s="245">
        <v>4</v>
      </c>
      <c r="AD212" s="196">
        <v>0</v>
      </c>
      <c r="AE212" s="152"/>
      <c r="AF212" s="164"/>
      <c r="AG212" s="106"/>
      <c r="AH212" s="107"/>
      <c r="AI212" s="153"/>
      <c r="AJ212" s="108"/>
      <c r="AK212" s="171"/>
      <c r="AL212" s="109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V212" s="57"/>
      <c r="BW212" s="57"/>
      <c r="BX212" s="57"/>
      <c r="BY212" s="57"/>
      <c r="BZ212" s="57"/>
      <c r="CA212" s="57"/>
      <c r="CB212" s="57"/>
      <c r="CC212" s="57"/>
      <c r="CD212" s="6"/>
      <c r="CE212" s="6"/>
      <c r="CF212" s="86"/>
      <c r="CG212" s="6"/>
      <c r="CI212" s="54"/>
      <c r="CJ212" s="54"/>
      <c r="CK212" s="54"/>
      <c r="CL212" s="54"/>
      <c r="CM212" s="54"/>
      <c r="CN212" s="54"/>
      <c r="CO212" s="54"/>
      <c r="CP212" s="54"/>
    </row>
    <row r="213" spans="1:94" x14ac:dyDescent="0.3">
      <c r="A213" s="259"/>
      <c r="B213" s="262"/>
      <c r="C213" s="265"/>
      <c r="D213" s="188" t="s">
        <v>271</v>
      </c>
      <c r="E213" s="247"/>
      <c r="F213" s="247"/>
      <c r="G213" s="247"/>
      <c r="H213" s="247"/>
      <c r="I213" s="250"/>
      <c r="J213" s="148">
        <v>16</v>
      </c>
      <c r="K213" s="149" t="s">
        <v>141</v>
      </c>
      <c r="L213" s="110" t="s">
        <v>98</v>
      </c>
      <c r="M213" s="111" t="s">
        <v>75</v>
      </c>
      <c r="N213" s="111" t="s">
        <v>62</v>
      </c>
      <c r="O213" s="111" t="s">
        <v>112</v>
      </c>
      <c r="P213" s="111">
        <v>0</v>
      </c>
      <c r="Q213" s="112"/>
      <c r="R213" s="112">
        <v>2</v>
      </c>
      <c r="S213" s="113"/>
      <c r="T213" s="112"/>
      <c r="U213" s="112"/>
      <c r="V213" s="113"/>
      <c r="W213" s="114">
        <v>31</v>
      </c>
      <c r="X213" s="115">
        <v>2</v>
      </c>
      <c r="Y213" s="101">
        <v>0</v>
      </c>
      <c r="Z213" s="237"/>
      <c r="AA213" s="102"/>
      <c r="AB213" s="116">
        <v>2</v>
      </c>
      <c r="AC213" s="242">
        <v>4</v>
      </c>
      <c r="AD213" s="117">
        <v>0</v>
      </c>
      <c r="AE213" s="154" t="s">
        <v>101</v>
      </c>
      <c r="AF213" s="118">
        <v>0</v>
      </c>
      <c r="AG213" s="119">
        <v>16</v>
      </c>
      <c r="AH213" s="120">
        <v>0</v>
      </c>
      <c r="AI213" s="155"/>
      <c r="AJ213" s="108">
        <f>IF(OR($H$211="CMSD",$H$211="CMDD",$H$211="TITULAR"),"",IF(M213="","",IF(M213="D",0,IF(M213="M",Z213*2.5+AC213*1.5,Z213*2+AC213)*(VLOOKUP(J213,[1]Recapitulatie!A:Y,15,FALSE)*$AH$215)+IF(M213="M",AA213*2.5+AD213*1.5,AA213*2+AD213)*(VLOOKUP(J213,[1]Recapitulatie!A:Y,20,FALSE)*$AH$215))))</f>
        <v>3425.8559999999998</v>
      </c>
      <c r="AK213" s="172"/>
      <c r="AL213" s="109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V213" s="57"/>
      <c r="BW213" s="57"/>
      <c r="BX213" s="57"/>
      <c r="BY213" s="57"/>
      <c r="BZ213" s="57"/>
      <c r="CA213" s="57"/>
      <c r="CB213" s="57"/>
      <c r="CC213" s="57"/>
      <c r="CD213" s="6"/>
      <c r="CE213" s="6"/>
      <c r="CF213" s="86"/>
      <c r="CG213" s="6"/>
      <c r="CI213" s="54"/>
      <c r="CJ213" s="54"/>
      <c r="CK213" s="54"/>
      <c r="CL213" s="54"/>
      <c r="CM213" s="54"/>
      <c r="CN213" s="54"/>
      <c r="CO213" s="54"/>
      <c r="CP213" s="54"/>
    </row>
    <row r="214" spans="1:94" x14ac:dyDescent="0.3">
      <c r="A214" s="259"/>
      <c r="B214" s="262"/>
      <c r="C214" s="265"/>
      <c r="D214" s="188" t="s">
        <v>272</v>
      </c>
      <c r="E214" s="247"/>
      <c r="F214" s="247"/>
      <c r="G214" s="247"/>
      <c r="H214" s="247"/>
      <c r="I214" s="250"/>
      <c r="J214" s="148">
        <v>16</v>
      </c>
      <c r="K214" s="149" t="s">
        <v>141</v>
      </c>
      <c r="L214" s="110" t="s">
        <v>98</v>
      </c>
      <c r="M214" s="111" t="s">
        <v>75</v>
      </c>
      <c r="N214" s="111" t="s">
        <v>62</v>
      </c>
      <c r="O214" s="111" t="s">
        <v>112</v>
      </c>
      <c r="P214" s="111">
        <v>0</v>
      </c>
      <c r="Q214" s="112"/>
      <c r="R214" s="112">
        <v>1</v>
      </c>
      <c r="S214" s="113"/>
      <c r="T214" s="112"/>
      <c r="U214" s="112"/>
      <c r="V214" s="113"/>
      <c r="W214" s="114">
        <v>16</v>
      </c>
      <c r="X214" s="115">
        <v>1</v>
      </c>
      <c r="Y214" s="101">
        <v>0</v>
      </c>
      <c r="Z214" s="237"/>
      <c r="AA214" s="102"/>
      <c r="AB214" s="116">
        <v>1</v>
      </c>
      <c r="AC214" s="242">
        <v>2</v>
      </c>
      <c r="AD214" s="117">
        <v>0</v>
      </c>
      <c r="AE214" s="154"/>
      <c r="AF214" s="118"/>
      <c r="AG214" s="119"/>
      <c r="AH214" s="120"/>
      <c r="AI214" s="155"/>
      <c r="AJ214" s="108"/>
      <c r="AK214" s="172"/>
      <c r="AL214" s="109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V214" s="57"/>
      <c r="BW214" s="57"/>
      <c r="BX214" s="57"/>
      <c r="BY214" s="57"/>
      <c r="BZ214" s="57"/>
      <c r="CA214" s="57"/>
      <c r="CB214" s="57"/>
      <c r="CC214" s="57"/>
      <c r="CD214" s="6"/>
      <c r="CE214" s="6"/>
      <c r="CF214" s="86"/>
      <c r="CG214" s="6"/>
      <c r="CI214" s="54"/>
      <c r="CJ214" s="54"/>
      <c r="CK214" s="54"/>
      <c r="CL214" s="54"/>
      <c r="CM214" s="54"/>
      <c r="CN214" s="54"/>
      <c r="CO214" s="54"/>
      <c r="CP214" s="54"/>
    </row>
    <row r="215" spans="1:94" x14ac:dyDescent="0.3">
      <c r="A215" s="259"/>
      <c r="B215" s="262"/>
      <c r="C215" s="265"/>
      <c r="D215" s="188" t="s">
        <v>290</v>
      </c>
      <c r="E215" s="247"/>
      <c r="F215" s="247"/>
      <c r="G215" s="247"/>
      <c r="H215" s="247"/>
      <c r="I215" s="250"/>
      <c r="J215" s="148">
        <v>17</v>
      </c>
      <c r="K215" s="149" t="s">
        <v>160</v>
      </c>
      <c r="L215" s="110" t="s">
        <v>98</v>
      </c>
      <c r="M215" s="111" t="s">
        <v>75</v>
      </c>
      <c r="N215" s="111" t="s">
        <v>62</v>
      </c>
      <c r="O215" s="111" t="s">
        <v>112</v>
      </c>
      <c r="P215" s="111">
        <v>0</v>
      </c>
      <c r="Q215" s="112"/>
      <c r="R215" s="112">
        <v>4</v>
      </c>
      <c r="S215" s="113"/>
      <c r="T215" s="112"/>
      <c r="U215" s="112"/>
      <c r="V215" s="113"/>
      <c r="W215" s="114">
        <v>62</v>
      </c>
      <c r="X215" s="115">
        <v>4</v>
      </c>
      <c r="Y215" s="101">
        <v>0</v>
      </c>
      <c r="Z215" s="237"/>
      <c r="AA215" s="102"/>
      <c r="AB215" s="116">
        <v>4</v>
      </c>
      <c r="AC215" s="242">
        <v>8</v>
      </c>
      <c r="AD215" s="117">
        <v>0</v>
      </c>
      <c r="AE215" s="154" t="s">
        <v>103</v>
      </c>
      <c r="AF215" s="118">
        <v>0</v>
      </c>
      <c r="AG215" s="119"/>
      <c r="AH215" s="120">
        <v>61.175999999999995</v>
      </c>
      <c r="AI215" s="155"/>
      <c r="AJ215" s="108">
        <f>IF(OR($H$211="CMSD",$H$211="CMDD",$H$211="TITULAR"),"",IF(M215="","",IF(M215="D",0,IF(M215="M",Z215*2.5+AC215*1.5,Z215*2+AC215)*(VLOOKUP(J215,[1]Recapitulatie!A:Y,15,FALSE)*$AH$215)+IF(M215="M",AA215*2.5+AD215*1.5,AA215*2+AD215)*(VLOOKUP(J215,[1]Recapitulatie!A:Y,20,FALSE)*$AH$215))))</f>
        <v>6851.7119999999995</v>
      </c>
      <c r="AK215" s="172"/>
      <c r="AL215" s="109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V215" s="57"/>
      <c r="BW215" s="57"/>
      <c r="BX215" s="57"/>
      <c r="BY215" s="57"/>
      <c r="BZ215" s="57"/>
      <c r="CA215" s="57"/>
      <c r="CB215" s="57"/>
      <c r="CC215" s="57"/>
      <c r="CD215" s="6"/>
      <c r="CE215" s="6"/>
      <c r="CF215" s="86"/>
      <c r="CG215" s="6"/>
      <c r="CI215" s="54"/>
      <c r="CJ215" s="54"/>
      <c r="CK215" s="54"/>
      <c r="CL215" s="54"/>
      <c r="CM215" s="54"/>
      <c r="CN215" s="54"/>
      <c r="CO215" s="54"/>
      <c r="CP215" s="54"/>
    </row>
    <row r="216" spans="1:94" x14ac:dyDescent="0.3">
      <c r="A216" s="259"/>
      <c r="B216" s="262"/>
      <c r="C216" s="265"/>
      <c r="D216" s="188" t="s">
        <v>235</v>
      </c>
      <c r="E216" s="247"/>
      <c r="F216" s="247"/>
      <c r="G216" s="247"/>
      <c r="H216" s="247"/>
      <c r="I216" s="250"/>
      <c r="J216" s="148">
        <v>18</v>
      </c>
      <c r="K216" s="149" t="s">
        <v>169</v>
      </c>
      <c r="L216" s="110" t="s">
        <v>98</v>
      </c>
      <c r="M216" s="111" t="s">
        <v>75</v>
      </c>
      <c r="N216" s="111" t="s">
        <v>62</v>
      </c>
      <c r="O216" s="111" t="s">
        <v>112</v>
      </c>
      <c r="P216" s="111">
        <v>0</v>
      </c>
      <c r="Q216" s="112"/>
      <c r="R216" s="112">
        <v>2</v>
      </c>
      <c r="S216" s="113"/>
      <c r="T216" s="112"/>
      <c r="U216" s="112"/>
      <c r="V216" s="113"/>
      <c r="W216" s="114">
        <v>31</v>
      </c>
      <c r="X216" s="115">
        <v>2</v>
      </c>
      <c r="Y216" s="101">
        <v>0</v>
      </c>
      <c r="Z216" s="237"/>
      <c r="AA216" s="102"/>
      <c r="AB216" s="116">
        <v>2</v>
      </c>
      <c r="AC216" s="242">
        <v>4</v>
      </c>
      <c r="AD216" s="117">
        <v>0</v>
      </c>
      <c r="AE216" s="154" t="s">
        <v>105</v>
      </c>
      <c r="AF216" s="118">
        <v>0</v>
      </c>
      <c r="AG216" s="121">
        <v>15</v>
      </c>
      <c r="AH216" s="120">
        <v>0</v>
      </c>
      <c r="AI216" s="155"/>
      <c r="AJ216" s="108">
        <f>IF(OR($H$211="CMSD",$H$211="CMDD",$H$211="TITULAR"),"",IF(M216="","",IF(M216="D",0,IF(M216="M",Z216*2.5+AC216*1.5,Z216*2+AC216)*(VLOOKUP(J216,[1]Recapitulatie!A:Y,15,FALSE)*$AH$215)+IF(M216="M",AA216*2.5+AD216*1.5,AA216*2+AD216)*(VLOOKUP(J216,[1]Recapitulatie!A:Y,20,FALSE)*$AH$215))))</f>
        <v>3425.8559999999998</v>
      </c>
      <c r="AK216" s="172"/>
      <c r="AL216" s="109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V216" s="57"/>
      <c r="BW216" s="57"/>
      <c r="BX216" s="57"/>
      <c r="BY216" s="57"/>
      <c r="BZ216" s="57"/>
      <c r="CA216" s="57"/>
      <c r="CB216" s="57"/>
      <c r="CC216" s="57"/>
      <c r="CD216" s="6"/>
      <c r="CE216" s="6"/>
      <c r="CF216" s="86"/>
      <c r="CG216" s="6"/>
      <c r="CI216" s="54"/>
      <c r="CJ216" s="54"/>
      <c r="CK216" s="54"/>
      <c r="CL216" s="54"/>
      <c r="CM216" s="54"/>
      <c r="CN216" s="54"/>
      <c r="CO216" s="54"/>
      <c r="CP216" s="54"/>
    </row>
    <row r="217" spans="1:94" x14ac:dyDescent="0.3">
      <c r="A217" s="259"/>
      <c r="B217" s="262"/>
      <c r="C217" s="265"/>
      <c r="D217" s="188" t="s">
        <v>327</v>
      </c>
      <c r="E217" s="247"/>
      <c r="F217" s="247"/>
      <c r="G217" s="247"/>
      <c r="H217" s="247"/>
      <c r="I217" s="250"/>
      <c r="J217" s="148">
        <v>36</v>
      </c>
      <c r="K217" s="149" t="s">
        <v>178</v>
      </c>
      <c r="L217" s="110" t="s">
        <v>98</v>
      </c>
      <c r="M217" s="111" t="s">
        <v>75</v>
      </c>
      <c r="N217" s="111" t="s">
        <v>62</v>
      </c>
      <c r="O217" s="111" t="s">
        <v>102</v>
      </c>
      <c r="P217" s="111">
        <v>0</v>
      </c>
      <c r="Q217" s="112"/>
      <c r="R217" s="112">
        <v>2</v>
      </c>
      <c r="S217" s="113"/>
      <c r="T217" s="112"/>
      <c r="U217" s="112"/>
      <c r="V217" s="113"/>
      <c r="W217" s="114">
        <v>29</v>
      </c>
      <c r="X217" s="115">
        <v>2</v>
      </c>
      <c r="Y217" s="101">
        <v>0</v>
      </c>
      <c r="Z217" s="237"/>
      <c r="AA217" s="102"/>
      <c r="AB217" s="116">
        <v>2</v>
      </c>
      <c r="AC217" s="242">
        <v>4</v>
      </c>
      <c r="AD217" s="117">
        <v>0</v>
      </c>
      <c r="AE217" s="154" t="s">
        <v>108</v>
      </c>
      <c r="AF217" s="118">
        <v>0</v>
      </c>
      <c r="AG217" s="121"/>
      <c r="AH217" s="120"/>
      <c r="AI217" s="155"/>
      <c r="AJ217" s="108">
        <f>IF(OR($H$211="CMSD",$H$211="CMDD",$H$211="TITULAR"),"",IF(M217="","",IF(M217="D",0,IF(M217="M",Z217*2.5+AC217*1.5,Z217*2+AC217)*(VLOOKUP(J217,[1]Recapitulatie!A:Y,15,FALSE)*$AH$215)+IF(M217="M",AA217*2.5+AD217*1.5,AA217*2+AD217)*(VLOOKUP(J217,[1]Recapitulatie!A:Y,20,FALSE)*$AH$215))))</f>
        <v>3425.8559999999998</v>
      </c>
      <c r="AK217" s="172"/>
      <c r="AL217" s="109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V217" s="57"/>
      <c r="BW217" s="57"/>
      <c r="BX217" s="57"/>
      <c r="BY217" s="57"/>
      <c r="BZ217" s="57"/>
      <c r="CA217" s="57"/>
      <c r="CB217" s="57"/>
      <c r="CC217" s="57"/>
      <c r="CD217" s="6"/>
      <c r="CE217" s="6"/>
      <c r="CF217" s="86"/>
      <c r="CG217" s="6"/>
      <c r="CI217" s="54"/>
      <c r="CJ217" s="54"/>
      <c r="CK217" s="54"/>
      <c r="CL217" s="54"/>
      <c r="CM217" s="54"/>
      <c r="CN217" s="54"/>
      <c r="CO217" s="54"/>
      <c r="CP217" s="54"/>
    </row>
    <row r="218" spans="1:94" x14ac:dyDescent="0.3">
      <c r="A218" s="259"/>
      <c r="B218" s="262"/>
      <c r="C218" s="265"/>
      <c r="D218" s="188" t="s">
        <v>294</v>
      </c>
      <c r="E218" s="247"/>
      <c r="F218" s="247"/>
      <c r="G218" s="247"/>
      <c r="H218" s="247"/>
      <c r="I218" s="250"/>
      <c r="J218" s="148">
        <v>38</v>
      </c>
      <c r="K218" s="149" t="s">
        <v>176</v>
      </c>
      <c r="L218" s="110" t="s">
        <v>98</v>
      </c>
      <c r="M218" s="111" t="s">
        <v>75</v>
      </c>
      <c r="N218" s="111" t="s">
        <v>62</v>
      </c>
      <c r="O218" s="111" t="s">
        <v>102</v>
      </c>
      <c r="P218" s="111">
        <v>0</v>
      </c>
      <c r="Q218" s="112"/>
      <c r="R218" s="112">
        <v>1</v>
      </c>
      <c r="S218" s="113"/>
      <c r="T218" s="112"/>
      <c r="U218" s="112"/>
      <c r="V218" s="113"/>
      <c r="W218" s="114">
        <v>14</v>
      </c>
      <c r="X218" s="115">
        <v>1</v>
      </c>
      <c r="Y218" s="101">
        <v>0</v>
      </c>
      <c r="Z218" s="237"/>
      <c r="AA218" s="102"/>
      <c r="AB218" s="116">
        <v>1</v>
      </c>
      <c r="AC218" s="242">
        <v>2</v>
      </c>
      <c r="AD218" s="117">
        <v>0</v>
      </c>
      <c r="AE218" s="154" t="s">
        <v>109</v>
      </c>
      <c r="AF218" s="118">
        <v>3.5089285714285716</v>
      </c>
      <c r="AG218" s="121"/>
      <c r="AH218" s="120"/>
      <c r="AI218" s="155"/>
      <c r="AJ218" s="108">
        <f>IF(OR($H$211="CMSD",$H$211="CMDD",$H$211="TITULAR"),"",IF(M218="","",IF(M218="D",0,IF(M218="M",Z218*2.5+AC218*1.5,Z218*2+AC218)*(VLOOKUP(J218,[1]Recapitulatie!A:Y,15,FALSE)*$AH$215)+IF(M218="M",AA218*2.5+AD218*1.5,AA218*2+AD218)*(VLOOKUP(J218,[1]Recapitulatie!A:Y,20,FALSE)*$AH$215))))</f>
        <v>1712.9279999999999</v>
      </c>
      <c r="AK218" s="172"/>
      <c r="AL218" s="109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M218" s="122"/>
      <c r="BV218" s="57"/>
      <c r="BW218" s="57"/>
      <c r="BX218" s="57"/>
      <c r="BY218" s="57"/>
      <c r="BZ218" s="57"/>
      <c r="CA218" s="57"/>
      <c r="CB218" s="57"/>
      <c r="CC218" s="57"/>
      <c r="CD218" s="6"/>
      <c r="CE218" s="6"/>
      <c r="CF218" s="86"/>
      <c r="CG218" s="6"/>
      <c r="CI218" s="54"/>
      <c r="CJ218" s="54"/>
      <c r="CK218" s="54"/>
      <c r="CL218" s="54"/>
      <c r="CM218" s="54"/>
      <c r="CN218" s="54"/>
      <c r="CO218" s="54"/>
      <c r="CP218" s="54"/>
    </row>
    <row r="219" spans="1:94" x14ac:dyDescent="0.3">
      <c r="A219" s="259"/>
      <c r="B219" s="262"/>
      <c r="C219" s="265"/>
      <c r="D219" s="188" t="s">
        <v>295</v>
      </c>
      <c r="E219" s="247"/>
      <c r="F219" s="247"/>
      <c r="G219" s="247"/>
      <c r="H219" s="247"/>
      <c r="I219" s="250"/>
      <c r="J219" s="148">
        <v>38</v>
      </c>
      <c r="K219" s="149" t="s">
        <v>176</v>
      </c>
      <c r="L219" s="110" t="s">
        <v>98</v>
      </c>
      <c r="M219" s="111" t="s">
        <v>75</v>
      </c>
      <c r="N219" s="111" t="s">
        <v>62</v>
      </c>
      <c r="O219" s="111" t="s">
        <v>102</v>
      </c>
      <c r="P219" s="111">
        <v>0</v>
      </c>
      <c r="Q219" s="112"/>
      <c r="R219" s="112">
        <v>1</v>
      </c>
      <c r="S219" s="113"/>
      <c r="T219" s="112"/>
      <c r="U219" s="112"/>
      <c r="V219" s="113"/>
      <c r="W219" s="114">
        <v>15</v>
      </c>
      <c r="X219" s="115">
        <v>1</v>
      </c>
      <c r="Y219" s="101">
        <v>0</v>
      </c>
      <c r="Z219" s="237"/>
      <c r="AA219" s="102"/>
      <c r="AB219" s="116">
        <v>1</v>
      </c>
      <c r="AC219" s="242">
        <v>2</v>
      </c>
      <c r="AD219" s="117">
        <v>0</v>
      </c>
      <c r="AE219" s="154" t="s">
        <v>110</v>
      </c>
      <c r="AF219" s="118">
        <v>0</v>
      </c>
      <c r="AG219" s="121"/>
      <c r="AH219" s="120"/>
      <c r="AI219" s="155"/>
      <c r="AJ219" s="108">
        <f>IF(OR($H$211="CMSD",$H$211="CMDD",$H$211="TITULAR"),"",IF(M219="","",IF(M219="D",0,IF(M219="M",Z219*2.5+AC219*1.5,Z219*2+AC219)*(VLOOKUP(J219,[1]Recapitulatie!A:Y,15,FALSE)*$AH$215)+IF(M219="M",AA219*2.5+AD219*1.5,AA219*2+AD219)*(VLOOKUP(J219,[1]Recapitulatie!A:Y,20,FALSE)*$AH$215))))</f>
        <v>1712.9279999999999</v>
      </c>
      <c r="AK219" s="172"/>
      <c r="AL219" s="109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M219" s="122"/>
      <c r="BV219" s="57"/>
      <c r="BW219" s="57"/>
      <c r="BX219" s="57"/>
      <c r="BY219" s="57"/>
      <c r="BZ219" s="57"/>
      <c r="CA219" s="57"/>
      <c r="CB219" s="57"/>
      <c r="CC219" s="57"/>
      <c r="CD219" s="6"/>
      <c r="CE219" s="6"/>
      <c r="CF219" s="86"/>
      <c r="CG219" s="6"/>
      <c r="CI219" s="54"/>
      <c r="CJ219" s="54"/>
      <c r="CK219" s="54"/>
      <c r="CL219" s="54"/>
      <c r="CM219" s="54"/>
      <c r="CN219" s="54"/>
      <c r="CO219" s="54"/>
      <c r="CP219" s="54"/>
    </row>
    <row r="220" spans="1:94" x14ac:dyDescent="0.3">
      <c r="A220" s="259"/>
      <c r="B220" s="262"/>
      <c r="C220" s="265"/>
      <c r="D220" s="252"/>
      <c r="E220" s="247"/>
      <c r="F220" s="247"/>
      <c r="G220" s="247"/>
      <c r="H220" s="247"/>
      <c r="I220" s="250"/>
      <c r="J220" s="148"/>
      <c r="K220" s="149" t="s">
        <v>107</v>
      </c>
      <c r="L220" s="110" t="s">
        <v>107</v>
      </c>
      <c r="M220" s="111" t="s">
        <v>107</v>
      </c>
      <c r="N220" s="111" t="s">
        <v>107</v>
      </c>
      <c r="O220" s="111" t="s">
        <v>107</v>
      </c>
      <c r="P220" s="111" t="s">
        <v>107</v>
      </c>
      <c r="Q220" s="112"/>
      <c r="R220" s="112"/>
      <c r="S220" s="113"/>
      <c r="T220" s="112"/>
      <c r="U220" s="112"/>
      <c r="V220" s="113"/>
      <c r="W220" s="114" t="s">
        <v>107</v>
      </c>
      <c r="X220" s="115" t="s">
        <v>106</v>
      </c>
      <c r="Y220" s="101" t="s">
        <v>107</v>
      </c>
      <c r="Z220" s="237"/>
      <c r="AA220" s="102"/>
      <c r="AB220" s="116" t="s">
        <v>107</v>
      </c>
      <c r="AC220" s="242" t="s">
        <v>107</v>
      </c>
      <c r="AD220" s="117" t="s">
        <v>107</v>
      </c>
      <c r="AE220" s="156"/>
      <c r="AF220" s="118"/>
      <c r="AG220" s="121"/>
      <c r="AH220" s="120"/>
      <c r="AI220" s="155"/>
      <c r="AJ220" s="108" t="str">
        <f>IF(OR($H$211="CMSD",$H$211="CMDD",$H$211="TITULAR"),"",IF(M220="","",IF(M220="D",0,IF(M220="M",Z220*2.5+AC220*1.5,Z220*2+AC220)*(VLOOKUP(J220,[1]Recapitulatie!A:Y,15,FALSE)*$AH$215)+IF(M220="M",AA220*2.5+AD220*1.5,AA220*2+AD220)*(VLOOKUP(J220,[1]Recapitulatie!A:Y,20,FALSE)*$AH$215))))</f>
        <v/>
      </c>
      <c r="AK220" s="172"/>
      <c r="AL220" s="109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M220" s="122"/>
      <c r="BV220" s="57"/>
      <c r="BW220" s="57"/>
      <c r="BX220" s="57"/>
      <c r="BY220" s="57"/>
      <c r="BZ220" s="57"/>
      <c r="CA220" s="57"/>
      <c r="CB220" s="57"/>
      <c r="CC220" s="57"/>
      <c r="CD220" s="6"/>
      <c r="CE220" s="6"/>
      <c r="CF220" s="86"/>
      <c r="CG220" s="6"/>
      <c r="CI220" s="54"/>
      <c r="CJ220" s="54"/>
      <c r="CK220" s="54"/>
      <c r="CL220" s="54"/>
      <c r="CM220" s="54"/>
      <c r="CN220" s="54"/>
      <c r="CO220" s="54"/>
      <c r="CP220" s="54"/>
    </row>
    <row r="221" spans="1:94" ht="15" thickBot="1" x14ac:dyDescent="0.35">
      <c r="A221" s="259"/>
      <c r="B221" s="262"/>
      <c r="C221" s="265"/>
      <c r="D221" s="253"/>
      <c r="E221" s="247"/>
      <c r="F221" s="247"/>
      <c r="G221" s="247"/>
      <c r="H221" s="247"/>
      <c r="I221" s="250"/>
      <c r="J221" s="148"/>
      <c r="K221" s="149" t="s">
        <v>107</v>
      </c>
      <c r="L221" s="123" t="s">
        <v>107</v>
      </c>
      <c r="M221" s="124" t="s">
        <v>107</v>
      </c>
      <c r="N221" s="124" t="s">
        <v>107</v>
      </c>
      <c r="O221" s="124" t="s">
        <v>107</v>
      </c>
      <c r="P221" s="124" t="s">
        <v>107</v>
      </c>
      <c r="Q221" s="125"/>
      <c r="R221" s="125"/>
      <c r="S221" s="126"/>
      <c r="T221" s="125"/>
      <c r="U221" s="125"/>
      <c r="V221" s="126"/>
      <c r="W221" s="127" t="s">
        <v>107</v>
      </c>
      <c r="X221" s="128" t="s">
        <v>106</v>
      </c>
      <c r="Y221" s="101" t="s">
        <v>107</v>
      </c>
      <c r="Z221" s="237"/>
      <c r="AA221" s="102"/>
      <c r="AB221" s="129" t="s">
        <v>107</v>
      </c>
      <c r="AC221" s="243" t="s">
        <v>107</v>
      </c>
      <c r="AD221" s="130" t="s">
        <v>107</v>
      </c>
      <c r="AE221" s="165"/>
      <c r="AF221" s="166"/>
      <c r="AG221" s="121"/>
      <c r="AH221" s="120"/>
      <c r="AI221" s="158"/>
      <c r="AJ221" s="108" t="str">
        <f>IF(OR($H$211="CMSD",$H$211="CMDD",$H$211="TITULAR"),"",IF(M221="","",IF(M221="D",0,IF(M221="M",Z221*2.5+AC221*1.5,Z221*2+AC221)*(VLOOKUP(J221,[1]Recapitulatie!A:Y,15,FALSE)*$AH$215)+IF(M221="M",AA221*2.5+AD221*1.5,AA221*2+AD221)*(VLOOKUP(J221,[1]Recapitulatie!A:Y,20,FALSE)*$AH$215))))</f>
        <v/>
      </c>
      <c r="AK221" s="173"/>
      <c r="AL221" s="109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L221" s="86"/>
      <c r="BV221" s="57"/>
      <c r="BW221" s="57"/>
      <c r="BX221" s="57"/>
      <c r="BY221" s="57"/>
      <c r="BZ221" s="57"/>
      <c r="CA221" s="57"/>
      <c r="CB221" s="57"/>
      <c r="CC221" s="57"/>
      <c r="CD221" s="6"/>
      <c r="CE221" s="6"/>
      <c r="CF221" s="86"/>
      <c r="CG221" s="6"/>
      <c r="CI221" s="54"/>
      <c r="CJ221" s="54"/>
      <c r="CK221" s="54"/>
      <c r="CL221" s="54"/>
      <c r="CM221" s="54"/>
      <c r="CN221" s="54"/>
      <c r="CO221" s="54"/>
      <c r="CP221" s="54"/>
    </row>
    <row r="222" spans="1:94" ht="15" thickBot="1" x14ac:dyDescent="0.35">
      <c r="A222" s="260"/>
      <c r="B222" s="263"/>
      <c r="C222" s="266"/>
      <c r="D222" s="254"/>
      <c r="E222" s="248"/>
      <c r="F222" s="248"/>
      <c r="G222" s="248"/>
      <c r="H222" s="248"/>
      <c r="I222" s="251"/>
      <c r="J222" s="176"/>
      <c r="K222" s="133" t="s">
        <v>107</v>
      </c>
      <c r="L222" s="267" t="s">
        <v>76</v>
      </c>
      <c r="M222" s="268"/>
      <c r="N222" s="268"/>
      <c r="O222" s="268"/>
      <c r="P222" s="268"/>
      <c r="Q222" s="268"/>
      <c r="R222" s="268"/>
      <c r="S222" s="268"/>
      <c r="T222" s="268"/>
      <c r="U222" s="268"/>
      <c r="V222" s="268"/>
      <c r="W222" s="269"/>
      <c r="X222" s="134">
        <v>16</v>
      </c>
      <c r="Y222" s="135">
        <v>0</v>
      </c>
      <c r="Z222" s="238"/>
      <c r="AA222" s="136"/>
      <c r="AB222" s="137">
        <f>IF(D211="","",SUM(AB211:AB221))</f>
        <v>16</v>
      </c>
      <c r="AC222" s="244"/>
      <c r="AD222" s="138"/>
      <c r="AE222" s="159"/>
      <c r="AF222" s="167">
        <v>3.5089285714285716</v>
      </c>
      <c r="AG222" s="140">
        <v>19.508928571428573</v>
      </c>
      <c r="AH222" s="141">
        <v>2335.2918399999999</v>
      </c>
      <c r="AI222" s="85" t="e">
        <f>AI210+AH222</f>
        <v>#REF!</v>
      </c>
      <c r="AJ222" s="84">
        <f>SUM(AJ211:AJ221)/12*VIRAM</f>
        <v>1897.4246199999998</v>
      </c>
      <c r="AK222" s="85">
        <f>IF(OR(H211="",H211="PO",H211="DF",H211="DFP",H211="DFT"),0,IF(H211="CMSD",AG222*POD_P*VIRAM*4,IF(AND(H211="TITULAR",B211="PROFESOR"),(AF211+AF213)*POD_P*4*VIRAM,IF(AND(H211="TITULAR",B211="CONFERENTIAR"),(AF211+AF213)*POD_C*4*VIRAM,IF(AND(H211="TITULAR",B211="SEF LUCRARI"),(AF211+AF213)*POD_SL*4*VIRAM,(AF211+AF213)*POD_AS*4*VIRAM)))))</f>
        <v>0</v>
      </c>
      <c r="AL222" s="142">
        <f>IF(AND($A211&lt;&gt;"",H211="DFP"),1,0)</f>
        <v>0</v>
      </c>
      <c r="AM222" s="8">
        <f>IF(AND($A211&lt;&gt;"",$B211="PROFESOR",$C211="POST VALID",$H211="TITULAR"),1,0)</f>
        <v>0</v>
      </c>
      <c r="AN222" s="8">
        <f>IF(AND($A211&lt;&gt;"",$B211="CONFERENTIAR",$C211="POST VALID",$H211="TITULAR"),1,0)</f>
        <v>0</v>
      </c>
      <c r="AO222" s="8">
        <f>IF(AND($A211&lt;&gt;"",$B211="SEF LUCRARI",$C211="POST VALID",$H211="TITULAR"),1,0)</f>
        <v>0</v>
      </c>
      <c r="AP222" s="8">
        <f>IF(AND($A211&lt;&gt;"",$B211="ASISTENT",$C211="POST VALID",$H211="TITULAR"),1,0)</f>
        <v>0</v>
      </c>
      <c r="AQ222" s="8">
        <f>IF(AND($A211&lt;&gt;"",$B211="ASISTENT CERCETARE",$C211="POST VALID"),1,0)</f>
        <v>0</v>
      </c>
      <c r="AR222" s="8">
        <f>IF(AND($A211&lt;&gt;"",H211="DF"),1,0)</f>
        <v>0</v>
      </c>
      <c r="AS222" s="8">
        <f>IF(AND($A211&lt;&gt;"",$B211="PROFESOR",$C211="POST FARA FINANTARE",$H211="TITULAR"),1,0)</f>
        <v>0</v>
      </c>
      <c r="AT222" s="8">
        <f>IF(AND($A211&lt;&gt;"",$B211="CONFERENTIAR",$C211="POST FARA FINANTARE",$H211="TITULAR"),1,0)</f>
        <v>0</v>
      </c>
      <c r="AU222" s="8">
        <f>IF(AND($A211&lt;&gt;"",$B211="SEF LUCRARI",$C211="POST FARA FINANTARE",$H211="TITULAR"),1,0)</f>
        <v>0</v>
      </c>
      <c r="AV222" s="8">
        <f>IF(AND($A211&lt;&gt;"",$B211="ASISTENT",$C211="POST FARA FINANTARE",$H211="TITULAR"),1,0)</f>
        <v>0</v>
      </c>
      <c r="AW222" s="8">
        <f>IF(AND($A211&lt;&gt;"",$B211="ASISTENT CERCETARE",$C211="POST FARA FINANTARE"),1,0)</f>
        <v>0</v>
      </c>
      <c r="AX222" s="8">
        <f>IF(AND($A211&lt;&gt;"",$B211="PROFESOR",$D211="VACANT",$C211="POST VALID"),1,0)</f>
        <v>0</v>
      </c>
      <c r="AY222" s="8">
        <f>IF(AND($A211&lt;&gt;"",$B211="CONFERENTIAR",$D211="VACANT",$C211="POST VALID"),1,0)</f>
        <v>0</v>
      </c>
      <c r="AZ222" s="8">
        <f>IF(AND($A211&lt;&gt;"",$B211="SEF LUCRARI",$D211="VACANT",$C211="POST VALID"),1,0)</f>
        <v>0</v>
      </c>
      <c r="BA222" s="8">
        <f>IF(AND($A211&lt;&gt;"",$B211="ASISTENT",$C211="POST VALID",$D211="VACANT"),1,0)</f>
        <v>0</v>
      </c>
      <c r="BB222" s="8"/>
      <c r="BC222" s="8">
        <f>IF(AND($A211&lt;&gt;"",$B211="PROFESOR",$D211="VACANT",$C211="POST FARA FINANTARE"),1,0)</f>
        <v>0</v>
      </c>
      <c r="BD222" s="8">
        <f>IF(AND($A211&lt;&gt;"",$B211="CONFERENTIAR",$D211="VACANT",$C211="POST FARA FINANTARE"),1,0)</f>
        <v>0</v>
      </c>
      <c r="BE222" s="8">
        <f>IF(AND($A211&lt;&gt;"",$B211="SEF LUCRARI",$D211="VACANT",$C211="POST FARA FINANTARE"),1,0)</f>
        <v>0</v>
      </c>
      <c r="BF222" s="8">
        <f>IF(AND($A211&lt;&gt;"",$B211="ASISTENT",$D211="VACANT",$C211="POST FARA FINANTARE"),1,0)</f>
        <v>0</v>
      </c>
      <c r="BG222" s="8"/>
      <c r="BH222" s="8">
        <f>IF(AND($B211="PROFESOR",$H211="CMSD",$C211="POST VALID"),1,0)</f>
        <v>0</v>
      </c>
      <c r="BI222" s="8">
        <f>IF(AND($B211="PROFESOR",$H211="CMSD",$C211="POST FARA FINANTARE"),1,0)</f>
        <v>0</v>
      </c>
      <c r="BJ222" s="142">
        <f>IF(AND($A211&lt;&gt;"",H211="DFT"),1,0)</f>
        <v>0</v>
      </c>
      <c r="BK222" s="8">
        <f>IF(OR($H211="CMSD",$H211="ASOCIAT",$H211="DF",$H211="CMSD"),0,(IF(OR($F211="DR.ING.",$F211="DR.",$F211="DR. ING.",$F211="DR"),1,0)))</f>
        <v>0</v>
      </c>
      <c r="BL222" s="8">
        <f>IF(OR($B211="",$D211="",$D211="VACANT",$H211="CMSD",$H211="DF",$H211="DFP",$H211="DFT",),"",(IF($I211="","",(IF($BN222&gt;$BL$4,1,0)))))</f>
        <v>1</v>
      </c>
      <c r="BM222" s="8">
        <f>IF(OR($B211="",$D211="",$D211="VACANT",$H211="DF",$H211="DFP",$H211="DFT"),"",(IF($H211="CMSD",0,(IF(BN222&lt;=$BM$4,1,0)))))</f>
        <v>0</v>
      </c>
      <c r="BN222" s="143">
        <f>IF(I211="",0,DATEVALUE(I211))</f>
        <v>31176</v>
      </c>
      <c r="BO222" s="8">
        <f>IF(AND($BN222&gt;$BO$4,$BN222&lt;$BL$4),1,0)</f>
        <v>0</v>
      </c>
      <c r="BP222" s="8">
        <f>IF(AND($BN222&gt;$BP$4,$BN222&lt;$BO$4),1,0)</f>
        <v>0</v>
      </c>
      <c r="BQ222" s="8">
        <f>IF(AND($BN222&gt;$BQ$4,$BN222&lt;$BP$4),1,0)</f>
        <v>0</v>
      </c>
      <c r="BR222" s="8">
        <f>IF(AND($BN222&gt;$BR$4,$BN222&lt;$BQ$4),1,0)</f>
        <v>0</v>
      </c>
      <c r="BS222" s="8">
        <f>IF(AND($BN222&gt;$BS$4,$BN222&lt;$BR$4),1,0)</f>
        <v>0</v>
      </c>
      <c r="BT222" s="8">
        <f>IF(AND($BN222&gt;$BT$4,$BN222&lt;$BS$4),1,0)</f>
        <v>0</v>
      </c>
      <c r="BV222" s="144">
        <f>IF(AND($B211="PROFESOR",$D211&lt;&gt;"",$H211="TITULAR"),$X222,0)</f>
        <v>0</v>
      </c>
      <c r="BW222" s="144">
        <f>IF(AND($B211="PROFESOR",$D211="VACANT"),$X222,0)</f>
        <v>0</v>
      </c>
      <c r="BX222" s="144">
        <f>IF(AND($B211="CONFERENTIAR",$D211&lt;&gt;"",$H211="TITULAR"),$X222,0)</f>
        <v>0</v>
      </c>
      <c r="BY222" s="144">
        <f>IF(AND($B211="CONFERENTIAR",$D211="VACANT"),$X222,0)</f>
        <v>0</v>
      </c>
      <c r="BZ222" s="144">
        <f>IF(AND($B211="SEF LUCRARI",$D211&lt;&gt;"",$H211="TITULAR"),$X222,0)</f>
        <v>0</v>
      </c>
      <c r="CA222" s="144">
        <f>IF(AND($B211="SEF LUCRARI",$D211="VACANT"),$X222,0)</f>
        <v>0</v>
      </c>
      <c r="CB222" s="144">
        <f>IF(AND($B211="ASISTENT",$D211&lt;&gt;"",(OR($H211="TITULAR",$H211="SUPLINITOR",$H211="DF"))),$X222,0)</f>
        <v>0</v>
      </c>
      <c r="CC222" s="144">
        <f>IF(AND($B211="ASISTENT",OR($D211="VACANT")),$X222,0)</f>
        <v>0</v>
      </c>
      <c r="CD222" s="144">
        <f>IF(AND($B211="ASISTENT CERCETARE",$D211&lt;&gt;"",$H211="TITULAR"),$X222,IF(AND($B211="ASISTENT CERCETARE",$H211="DF"),$X222,0))</f>
        <v>0</v>
      </c>
      <c r="CE222" s="144">
        <f>IF(AND($B211="ASISTENT CERCETARE",OR($D211="VACANT")),$X222,0)</f>
        <v>0</v>
      </c>
      <c r="CF222" s="86">
        <f>IF(AND(A211&lt;&gt;"",B211="ASISTENT",H211="DF"),1,0)</f>
        <v>0</v>
      </c>
      <c r="CG222" s="145">
        <f>IF(AND($B211="PROFESOR",$D211&lt;&gt;"",$H211="CMSD"),$X222,0)</f>
        <v>0</v>
      </c>
      <c r="CI222" s="54">
        <f>IF(AND(B211="PROFESOR",H211="CMDD"),1,0)</f>
        <v>0</v>
      </c>
      <c r="CJ222" s="54">
        <f>IF(AND(B211="CONFERENTIAR",H211="CMDD"),1,0)</f>
        <v>0</v>
      </c>
      <c r="CK222" s="54">
        <f>IF(AND(B211="SEF LUCRARI",H211="CMDD"),1,0)</f>
        <v>0</v>
      </c>
      <c r="CL222" s="54">
        <f>IF(AND(B211="ASISTENT",H211="CMDD"),1,0)</f>
        <v>0</v>
      </c>
      <c r="CM222" s="132">
        <f>IF(CI222=0,0,X222)</f>
        <v>0</v>
      </c>
      <c r="CN222" s="132">
        <f>IF(CJ222=0,0,X222)</f>
        <v>0</v>
      </c>
      <c r="CO222" s="132">
        <f>IF(CK222=0,0,X222)</f>
        <v>0</v>
      </c>
      <c r="CP222" s="132">
        <f>IF(CL222=0,0,X222)</f>
        <v>0</v>
      </c>
    </row>
    <row r="223" spans="1:94" ht="12.75" customHeight="1" x14ac:dyDescent="0.3">
      <c r="A223" s="258">
        <v>66</v>
      </c>
      <c r="B223" s="261" t="str">
        <f>AS</f>
        <v>ASISTENT</v>
      </c>
      <c r="C223" s="264" t="s">
        <v>97</v>
      </c>
      <c r="D223" s="187" t="s">
        <v>273</v>
      </c>
      <c r="E223" s="246" t="str">
        <f>AS</f>
        <v>ASISTENT</v>
      </c>
      <c r="F223" s="246"/>
      <c r="G223" s="246"/>
      <c r="H223" s="246" t="str">
        <f>po</f>
        <v>PO</v>
      </c>
      <c r="I223" s="249" t="str">
        <f>_xlfn.IFNA(IF(OR(D223="",D223="VACANT",H223="DF",H223="DFP",H223="DFT"),"",VLOOKUP(D223,[1]Anexa!D:I,2,FALSE)),"")</f>
        <v/>
      </c>
      <c r="J223" s="148">
        <v>16</v>
      </c>
      <c r="K223" s="147" t="s">
        <v>141</v>
      </c>
      <c r="L223" s="95" t="s">
        <v>98</v>
      </c>
      <c r="M223" s="96" t="s">
        <v>75</v>
      </c>
      <c r="N223" s="96" t="s">
        <v>62</v>
      </c>
      <c r="O223" s="96" t="s">
        <v>112</v>
      </c>
      <c r="P223" s="96">
        <v>0</v>
      </c>
      <c r="Q223" s="97"/>
      <c r="R223" s="97">
        <v>3</v>
      </c>
      <c r="S223" s="98"/>
      <c r="T223" s="97"/>
      <c r="U223" s="97"/>
      <c r="V223" s="98"/>
      <c r="W223" s="99">
        <v>47</v>
      </c>
      <c r="X223" s="177">
        <v>3</v>
      </c>
      <c r="Y223" s="101">
        <v>0</v>
      </c>
      <c r="Z223" s="237"/>
      <c r="AA223" s="102"/>
      <c r="AB223" s="103">
        <v>3</v>
      </c>
      <c r="AC223" s="241">
        <v>6</v>
      </c>
      <c r="AD223" s="104">
        <v>0</v>
      </c>
      <c r="AE223" s="160" t="s">
        <v>100</v>
      </c>
      <c r="AF223" s="164">
        <v>0</v>
      </c>
      <c r="AG223" s="106">
        <v>0</v>
      </c>
      <c r="AH223" s="107">
        <v>0</v>
      </c>
      <c r="AI223" s="153"/>
      <c r="AJ223" s="108">
        <f>IF(OR($H$223="CMSD",$H$223="CMDD",$H$223="TITULAR"),"",IF(M223="","",IF(M223="D",0,IF(M223="M",Z223*2.5+AC223*1.5,Z223*2+AC223)*(VLOOKUP(J223,[1]Recapitulatie!A:Y,15,FALSE)*$AH$225)+IF(M223="M",AA223*2.5+AD223*1.5,AA223*2+AD223)*(VLOOKUP(J223,[1]Recapitulatie!A:Y,20,FALSE)*$AH$225))))</f>
        <v>5138.7839999999997</v>
      </c>
      <c r="AK223" s="171"/>
      <c r="AL223" s="109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V223" s="57"/>
      <c r="BW223" s="57"/>
      <c r="BX223" s="57"/>
      <c r="BY223" s="57"/>
      <c r="BZ223" s="57"/>
      <c r="CA223" s="57"/>
      <c r="CB223" s="57"/>
      <c r="CC223" s="57"/>
      <c r="CD223" s="6"/>
      <c r="CE223" s="6"/>
      <c r="CF223" s="86"/>
      <c r="CG223" s="6"/>
      <c r="CI223" s="54"/>
      <c r="CJ223" s="54"/>
      <c r="CK223" s="54"/>
      <c r="CL223" s="54"/>
      <c r="CM223" s="54"/>
      <c r="CN223" s="54"/>
      <c r="CO223" s="54"/>
      <c r="CP223" s="54"/>
    </row>
    <row r="224" spans="1:94" x14ac:dyDescent="0.3">
      <c r="A224" s="259"/>
      <c r="B224" s="262"/>
      <c r="C224" s="265"/>
      <c r="D224" s="188" t="s">
        <v>312</v>
      </c>
      <c r="E224" s="247"/>
      <c r="F224" s="247"/>
      <c r="G224" s="247"/>
      <c r="H224" s="247"/>
      <c r="I224" s="250"/>
      <c r="J224" s="148">
        <v>111</v>
      </c>
      <c r="K224" s="149" t="s">
        <v>203</v>
      </c>
      <c r="L224" s="110" t="s">
        <v>98</v>
      </c>
      <c r="M224" s="111" t="s">
        <v>75</v>
      </c>
      <c r="N224" s="111" t="s">
        <v>135</v>
      </c>
      <c r="O224" s="111" t="s">
        <v>115</v>
      </c>
      <c r="P224" s="111">
        <v>0</v>
      </c>
      <c r="Q224" s="112">
        <v>3</v>
      </c>
      <c r="R224" s="112"/>
      <c r="S224" s="113"/>
      <c r="T224" s="112"/>
      <c r="U224" s="112"/>
      <c r="V224" s="113"/>
      <c r="W224" s="114">
        <v>129</v>
      </c>
      <c r="X224" s="178">
        <v>3</v>
      </c>
      <c r="Y224" s="101">
        <v>0</v>
      </c>
      <c r="Z224" s="237"/>
      <c r="AA224" s="102"/>
      <c r="AB224" s="116">
        <v>3</v>
      </c>
      <c r="AC224" s="242">
        <v>6</v>
      </c>
      <c r="AD224" s="117">
        <v>0</v>
      </c>
      <c r="AE224" s="154" t="s">
        <v>101</v>
      </c>
      <c r="AF224" s="118">
        <v>0</v>
      </c>
      <c r="AG224" s="119">
        <v>16</v>
      </c>
      <c r="AH224" s="120">
        <v>0</v>
      </c>
      <c r="AI224" s="155"/>
      <c r="AJ224" s="108">
        <f>IF(OR($H$223="CMSD",$H$223="CMDD",$H$223="TITULAR"),"",IF(M224="","",IF(M224="D",0,IF(M224="M",Z224*2.5+AC224*1.5,Z224*2+AC224)*(VLOOKUP(J224,[1]Recapitulatie!A:Y,15,FALSE)*$AH$225)+IF(M224="M",AA224*2.5+AD224*1.5,AA224*2+AD224)*(VLOOKUP(J224,[1]Recapitulatie!A:Y,20,FALSE)*$AH$225))))</f>
        <v>5138.7839999999997</v>
      </c>
      <c r="AK224" s="172"/>
      <c r="AL224" s="109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V224" s="57"/>
      <c r="BW224" s="57"/>
      <c r="BX224" s="57"/>
      <c r="BY224" s="57"/>
      <c r="BZ224" s="57"/>
      <c r="CA224" s="57"/>
      <c r="CB224" s="57"/>
      <c r="CC224" s="57"/>
      <c r="CD224" s="6"/>
      <c r="CE224" s="6"/>
      <c r="CF224" s="86"/>
      <c r="CG224" s="6"/>
      <c r="CI224" s="54"/>
      <c r="CJ224" s="54"/>
      <c r="CK224" s="54"/>
      <c r="CL224" s="54"/>
      <c r="CM224" s="54"/>
      <c r="CN224" s="54"/>
      <c r="CO224" s="54"/>
      <c r="CP224" s="54"/>
    </row>
    <row r="225" spans="1:94" x14ac:dyDescent="0.3">
      <c r="A225" s="259"/>
      <c r="B225" s="262"/>
      <c r="C225" s="265"/>
      <c r="D225" s="188" t="s">
        <v>261</v>
      </c>
      <c r="E225" s="247"/>
      <c r="F225" s="247"/>
      <c r="G225" s="247"/>
      <c r="H225" s="247"/>
      <c r="I225" s="250"/>
      <c r="J225" s="148">
        <v>114</v>
      </c>
      <c r="K225" s="149" t="s">
        <v>184</v>
      </c>
      <c r="L225" s="110" t="s">
        <v>98</v>
      </c>
      <c r="M225" s="111" t="s">
        <v>75</v>
      </c>
      <c r="N225" s="111" t="s">
        <v>135</v>
      </c>
      <c r="O225" s="111" t="s">
        <v>112</v>
      </c>
      <c r="P225" s="111">
        <v>0</v>
      </c>
      <c r="Q225" s="112"/>
      <c r="R225" s="112">
        <v>1</v>
      </c>
      <c r="S225" s="113"/>
      <c r="T225" s="112"/>
      <c r="U225" s="112"/>
      <c r="V225" s="113"/>
      <c r="W225" s="114">
        <v>19</v>
      </c>
      <c r="X225" s="178">
        <v>1</v>
      </c>
      <c r="Y225" s="101">
        <v>0</v>
      </c>
      <c r="Z225" s="237"/>
      <c r="AA225" s="102"/>
      <c r="AB225" s="116">
        <v>1</v>
      </c>
      <c r="AC225" s="242">
        <v>2</v>
      </c>
      <c r="AD225" s="117">
        <v>0</v>
      </c>
      <c r="AE225" s="154" t="s">
        <v>103</v>
      </c>
      <c r="AF225" s="118">
        <v>0</v>
      </c>
      <c r="AG225" s="119"/>
      <c r="AH225" s="120">
        <v>61.175999999999995</v>
      </c>
      <c r="AI225" s="155"/>
      <c r="AJ225" s="108">
        <f>IF(OR($H$223="CMSD",$H$223="CMDD",$H$223="TITULAR"),"",IF(M225="","",IF(M225="D",0,IF(M225="M",Z225*2.5+AC225*1.5,Z225*2+AC225)*(VLOOKUP(J225,[1]Recapitulatie!A:Y,15,FALSE)*$AH$225)+IF(M225="M",AA225*2.5+AD225*1.5,AA225*2+AD225)*(VLOOKUP(J225,[1]Recapitulatie!A:Y,20,FALSE)*$AH$225))))</f>
        <v>1712.9279999999999</v>
      </c>
      <c r="AK225" s="172"/>
      <c r="AL225" s="109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V225" s="57"/>
      <c r="BW225" s="57"/>
      <c r="BX225" s="57"/>
      <c r="BY225" s="57"/>
      <c r="BZ225" s="57"/>
      <c r="CA225" s="57"/>
      <c r="CB225" s="57"/>
      <c r="CC225" s="57"/>
      <c r="CD225" s="6"/>
      <c r="CE225" s="6"/>
      <c r="CF225" s="86"/>
      <c r="CG225" s="6"/>
      <c r="CI225" s="54"/>
      <c r="CJ225" s="54"/>
      <c r="CK225" s="54"/>
      <c r="CL225" s="54"/>
      <c r="CM225" s="54"/>
      <c r="CN225" s="54"/>
      <c r="CO225" s="54"/>
      <c r="CP225" s="54"/>
    </row>
    <row r="226" spans="1:94" x14ac:dyDescent="0.3">
      <c r="A226" s="259"/>
      <c r="B226" s="262"/>
      <c r="C226" s="265"/>
      <c r="D226" s="188" t="s">
        <v>239</v>
      </c>
      <c r="E226" s="247"/>
      <c r="F226" s="247"/>
      <c r="G226" s="247"/>
      <c r="H226" s="247"/>
      <c r="I226" s="250"/>
      <c r="J226" s="148">
        <v>117</v>
      </c>
      <c r="K226" s="149" t="s">
        <v>190</v>
      </c>
      <c r="L226" s="110" t="s">
        <v>98</v>
      </c>
      <c r="M226" s="111" t="s">
        <v>75</v>
      </c>
      <c r="N226" s="111" t="s">
        <v>135</v>
      </c>
      <c r="O226" s="111" t="s">
        <v>112</v>
      </c>
      <c r="P226" s="111">
        <v>0</v>
      </c>
      <c r="Q226" s="112"/>
      <c r="R226" s="112"/>
      <c r="S226" s="113">
        <v>1</v>
      </c>
      <c r="T226" s="112"/>
      <c r="U226" s="112"/>
      <c r="V226" s="113"/>
      <c r="W226" s="114">
        <v>0</v>
      </c>
      <c r="X226" s="178">
        <v>1</v>
      </c>
      <c r="Y226" s="101">
        <v>0</v>
      </c>
      <c r="Z226" s="237"/>
      <c r="AA226" s="102"/>
      <c r="AB226" s="116">
        <v>1</v>
      </c>
      <c r="AC226" s="242">
        <v>2</v>
      </c>
      <c r="AD226" s="117">
        <v>0</v>
      </c>
      <c r="AE226" s="154" t="s">
        <v>105</v>
      </c>
      <c r="AF226" s="118">
        <v>0</v>
      </c>
      <c r="AG226" s="121">
        <v>15</v>
      </c>
      <c r="AH226" s="120">
        <v>0</v>
      </c>
      <c r="AI226" s="155"/>
      <c r="AJ226" s="108">
        <f>IF(OR($H$223="CMSD",$H$223="CMDD",$H$223="TITULAR"),"",IF(M226="","",IF(M226="D",0,IF(M226="M",Z226*2.5+AC226*1.5,Z226*2+AC226)*(VLOOKUP(J226,[1]Recapitulatie!A:Y,15,FALSE)*$AH$225)+IF(M226="M",AA226*2.5+AD226*1.5,AA226*2+AD226)*(VLOOKUP(J226,[1]Recapitulatie!A:Y,20,FALSE)*$AH$225))))</f>
        <v>1712.9279999999999</v>
      </c>
      <c r="AK226" s="172"/>
      <c r="AL226" s="109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V226" s="57"/>
      <c r="BW226" s="57"/>
      <c r="BX226" s="57"/>
      <c r="BY226" s="57"/>
      <c r="BZ226" s="57"/>
      <c r="CA226" s="57"/>
      <c r="CB226" s="57"/>
      <c r="CC226" s="57"/>
      <c r="CD226" s="6"/>
      <c r="CE226" s="6"/>
      <c r="CF226" s="86"/>
      <c r="CG226" s="6"/>
      <c r="CI226" s="54"/>
      <c r="CJ226" s="54"/>
      <c r="CK226" s="54"/>
      <c r="CL226" s="54"/>
      <c r="CM226" s="54"/>
      <c r="CN226" s="54"/>
      <c r="CO226" s="54"/>
      <c r="CP226" s="54"/>
    </row>
    <row r="227" spans="1:94" x14ac:dyDescent="0.3">
      <c r="A227" s="259"/>
      <c r="B227" s="262"/>
      <c r="C227" s="265"/>
      <c r="D227" s="188" t="s">
        <v>280</v>
      </c>
      <c r="E227" s="247"/>
      <c r="F227" s="247"/>
      <c r="G227" s="247"/>
      <c r="H227" s="247"/>
      <c r="I227" s="250"/>
      <c r="J227" s="148">
        <v>203</v>
      </c>
      <c r="K227" s="149" t="s">
        <v>217</v>
      </c>
      <c r="L227" s="110" t="s">
        <v>214</v>
      </c>
      <c r="M227" s="111" t="s">
        <v>75</v>
      </c>
      <c r="N227" s="111" t="s">
        <v>216</v>
      </c>
      <c r="O227" s="111" t="s">
        <v>99</v>
      </c>
      <c r="P227" s="111">
        <v>0</v>
      </c>
      <c r="Q227" s="112"/>
      <c r="R227" s="112">
        <v>2</v>
      </c>
      <c r="S227" s="113"/>
      <c r="T227" s="112"/>
      <c r="U227" s="112"/>
      <c r="V227" s="113"/>
      <c r="W227" s="114">
        <v>35</v>
      </c>
      <c r="X227" s="178">
        <v>2</v>
      </c>
      <c r="Y227" s="101">
        <v>0</v>
      </c>
      <c r="Z227" s="237"/>
      <c r="AA227" s="102"/>
      <c r="AB227" s="116">
        <v>2</v>
      </c>
      <c r="AC227" s="242">
        <v>4</v>
      </c>
      <c r="AD227" s="117">
        <v>0</v>
      </c>
      <c r="AE227" s="154" t="s">
        <v>108</v>
      </c>
      <c r="AF227" s="118">
        <v>0</v>
      </c>
      <c r="AG227" s="121"/>
      <c r="AH227" s="120"/>
      <c r="AI227" s="155"/>
      <c r="AJ227" s="108">
        <f>IF(OR($H$223="CMSD",$H$223="CMDD",$H$223="TITULAR"),"",IF(M227="","",IF(M227="D",0,IF(M227="M",Z227*2.5+AC227*1.5,Z227*2+AC227)*(VLOOKUP(J227,[1]Recapitulatie!A:Y,15,FALSE)*$AH$225)+IF(M227="M",AA227*2.5+AD227*1.5,AA227*2+AD227)*(VLOOKUP(J227,[1]Recapitulatie!A:Y,20,FALSE)*$AH$225))))</f>
        <v>3425.8559999999998</v>
      </c>
      <c r="AK227" s="172"/>
      <c r="AL227" s="109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V227" s="57"/>
      <c r="BW227" s="57"/>
      <c r="BX227" s="57"/>
      <c r="BY227" s="57"/>
      <c r="BZ227" s="57"/>
      <c r="CA227" s="57"/>
      <c r="CB227" s="57"/>
      <c r="CC227" s="57"/>
      <c r="CD227" s="6"/>
      <c r="CE227" s="6"/>
      <c r="CF227" s="86"/>
      <c r="CG227" s="6"/>
      <c r="CI227" s="54"/>
      <c r="CJ227" s="54"/>
      <c r="CK227" s="54"/>
      <c r="CL227" s="54"/>
      <c r="CM227" s="54"/>
      <c r="CN227" s="54"/>
      <c r="CO227" s="54"/>
      <c r="CP227" s="54"/>
    </row>
    <row r="228" spans="1:94" x14ac:dyDescent="0.3">
      <c r="A228" s="259"/>
      <c r="B228" s="262"/>
      <c r="C228" s="265"/>
      <c r="D228" s="188" t="s">
        <v>330</v>
      </c>
      <c r="E228" s="247"/>
      <c r="F228" s="247"/>
      <c r="G228" s="247"/>
      <c r="H228" s="247"/>
      <c r="I228" s="250"/>
      <c r="J228" s="148">
        <v>17</v>
      </c>
      <c r="K228" s="149" t="s">
        <v>160</v>
      </c>
      <c r="L228" s="110" t="s">
        <v>98</v>
      </c>
      <c r="M228" s="111" t="s">
        <v>75</v>
      </c>
      <c r="N228" s="111" t="s">
        <v>62</v>
      </c>
      <c r="O228" s="111" t="s">
        <v>112</v>
      </c>
      <c r="P228" s="111">
        <v>0</v>
      </c>
      <c r="Q228" s="112"/>
      <c r="R228" s="112">
        <v>2</v>
      </c>
      <c r="S228" s="113"/>
      <c r="T228" s="112"/>
      <c r="U228" s="112"/>
      <c r="V228" s="113"/>
      <c r="W228" s="114">
        <v>31</v>
      </c>
      <c r="X228" s="178">
        <v>2</v>
      </c>
      <c r="Y228" s="101">
        <v>0</v>
      </c>
      <c r="Z228" s="237"/>
      <c r="AA228" s="102"/>
      <c r="AB228" s="116">
        <v>2</v>
      </c>
      <c r="AC228" s="242">
        <v>4</v>
      </c>
      <c r="AD228" s="117">
        <v>0</v>
      </c>
      <c r="AE228" s="154" t="s">
        <v>109</v>
      </c>
      <c r="AF228" s="118">
        <v>4.1517857142857144</v>
      </c>
      <c r="AG228" s="121"/>
      <c r="AH228" s="120"/>
      <c r="AI228" s="155"/>
      <c r="AJ228" s="108">
        <f>IF(OR($H$223="CMSD",$H$223="CMDD",$H$223="TITULAR"),"",IF(M228="","",IF(M228="D",0,IF(M228="M",Z228*2.5+AC228*1.5,Z228*2+AC228)*(VLOOKUP(J228,[1]Recapitulatie!A:Y,15,FALSE)*$AH$225)+IF(M228="M",AA228*2.5+AD228*1.5,AA228*2+AD228)*(VLOOKUP(J228,[1]Recapitulatie!A:Y,20,FALSE)*$AH$225))))</f>
        <v>3425.8559999999998</v>
      </c>
      <c r="AK228" s="172"/>
      <c r="AL228" s="109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V228" s="57"/>
      <c r="BW228" s="57"/>
      <c r="BX228" s="57"/>
      <c r="BY228" s="57"/>
      <c r="BZ228" s="57"/>
      <c r="CA228" s="57"/>
      <c r="CB228" s="57"/>
      <c r="CC228" s="57"/>
      <c r="CD228" s="6"/>
      <c r="CE228" s="6"/>
      <c r="CF228" s="86"/>
      <c r="CG228" s="6"/>
      <c r="CI228" s="54"/>
      <c r="CJ228" s="54"/>
      <c r="CK228" s="54"/>
      <c r="CL228" s="54"/>
      <c r="CM228" s="54"/>
      <c r="CN228" s="54"/>
      <c r="CO228" s="54"/>
      <c r="CP228" s="54"/>
    </row>
    <row r="229" spans="1:94" x14ac:dyDescent="0.3">
      <c r="A229" s="259"/>
      <c r="B229" s="262"/>
      <c r="C229" s="265"/>
      <c r="D229" s="188" t="s">
        <v>236</v>
      </c>
      <c r="E229" s="247"/>
      <c r="F229" s="247"/>
      <c r="G229" s="247"/>
      <c r="H229" s="247"/>
      <c r="I229" s="250"/>
      <c r="J229" s="148">
        <v>18</v>
      </c>
      <c r="K229" s="149" t="s">
        <v>169</v>
      </c>
      <c r="L229" s="110" t="s">
        <v>98</v>
      </c>
      <c r="M229" s="111" t="s">
        <v>75</v>
      </c>
      <c r="N229" s="111" t="s">
        <v>62</v>
      </c>
      <c r="O229" s="111" t="s">
        <v>112</v>
      </c>
      <c r="P229" s="111">
        <v>0</v>
      </c>
      <c r="Q229" s="112"/>
      <c r="R229" s="112">
        <v>4</v>
      </c>
      <c r="S229" s="113"/>
      <c r="T229" s="112"/>
      <c r="U229" s="112"/>
      <c r="V229" s="113"/>
      <c r="W229" s="114">
        <v>62</v>
      </c>
      <c r="X229" s="178">
        <v>4</v>
      </c>
      <c r="Y229" s="101">
        <v>0</v>
      </c>
      <c r="Z229" s="237"/>
      <c r="AA229" s="102"/>
      <c r="AB229" s="116">
        <v>4</v>
      </c>
      <c r="AC229" s="242">
        <v>8</v>
      </c>
      <c r="AD229" s="117">
        <v>0</v>
      </c>
      <c r="AE229" s="154" t="s">
        <v>110</v>
      </c>
      <c r="AF229" s="118">
        <v>0</v>
      </c>
      <c r="AG229" s="121"/>
      <c r="AH229" s="120"/>
      <c r="AI229" s="155"/>
      <c r="AJ229" s="108">
        <f>IF(OR($H$223="CMSD",$H$223="CMDD",$H$223="TITULAR"),"",IF(M229="","",IF(M229="D",0,IF(M229="M",Z229*2.5+AC229*1.5,Z229*2+AC229)*(VLOOKUP(J229,[1]Recapitulatie!A:Y,15,FALSE)*$AH$225)+IF(M229="M",AA229*2.5+AD229*1.5,AA229*2+AD229)*(VLOOKUP(J229,[1]Recapitulatie!A:Y,20,FALSE)*$AH$225))))</f>
        <v>6851.7119999999995</v>
      </c>
      <c r="AK229" s="172"/>
      <c r="AL229" s="109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V229" s="57"/>
      <c r="BW229" s="57"/>
      <c r="BX229" s="57"/>
      <c r="BY229" s="57"/>
      <c r="BZ229" s="57"/>
      <c r="CA229" s="57"/>
      <c r="CB229" s="57"/>
      <c r="CC229" s="57"/>
      <c r="CD229" s="6"/>
      <c r="CE229" s="6"/>
      <c r="CF229" s="86"/>
      <c r="CG229" s="6"/>
      <c r="CI229" s="54"/>
      <c r="CJ229" s="54"/>
      <c r="CK229" s="54"/>
      <c r="CL229" s="54"/>
      <c r="CM229" s="54"/>
      <c r="CN229" s="54"/>
      <c r="CO229" s="54"/>
      <c r="CP229" s="54"/>
    </row>
    <row r="230" spans="1:94" x14ac:dyDescent="0.3">
      <c r="A230" s="259"/>
      <c r="B230" s="262"/>
      <c r="C230" s="265"/>
      <c r="D230" s="252"/>
      <c r="E230" s="247"/>
      <c r="F230" s="247"/>
      <c r="G230" s="247"/>
      <c r="H230" s="247"/>
      <c r="I230" s="250"/>
      <c r="J230" s="148"/>
      <c r="K230" s="149" t="s">
        <v>107</v>
      </c>
      <c r="L230" s="110" t="s">
        <v>107</v>
      </c>
      <c r="M230" s="111" t="s">
        <v>107</v>
      </c>
      <c r="N230" s="111" t="s">
        <v>107</v>
      </c>
      <c r="O230" s="111" t="s">
        <v>107</v>
      </c>
      <c r="P230" s="111" t="s">
        <v>107</v>
      </c>
      <c r="Q230" s="112"/>
      <c r="R230" s="112"/>
      <c r="S230" s="113"/>
      <c r="T230" s="112"/>
      <c r="U230" s="112"/>
      <c r="V230" s="113"/>
      <c r="W230" s="114" t="s">
        <v>107</v>
      </c>
      <c r="X230" s="178" t="s">
        <v>106</v>
      </c>
      <c r="Y230" s="101" t="s">
        <v>107</v>
      </c>
      <c r="Z230" s="237"/>
      <c r="AA230" s="102"/>
      <c r="AB230" s="116" t="s">
        <v>107</v>
      </c>
      <c r="AC230" s="242" t="s">
        <v>107</v>
      </c>
      <c r="AD230" s="117" t="s">
        <v>107</v>
      </c>
      <c r="AE230" s="156"/>
      <c r="AF230" s="118"/>
      <c r="AG230" s="121"/>
      <c r="AH230" s="120"/>
      <c r="AI230" s="155"/>
      <c r="AJ230" s="108" t="str">
        <f>IF(OR($H$223="CMSD",$H$223="CMDD",$H$223="TITULAR"),"",IF(M230="","",IF(M230="D",0,IF(M230="M",Z230*2.5+AC230*1.5,Z230*2+AC230)*(VLOOKUP(J230,[1]Recapitulatie!A:Y,15,FALSE)*$AH$225)+IF(M230="M",AA230*2.5+AD230*1.5,AA230*2+AD230)*(VLOOKUP(J230,[1]Recapitulatie!A:Y,20,FALSE)*$AH$225))))</f>
        <v/>
      </c>
      <c r="AK230" s="172"/>
      <c r="AL230" s="109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V230" s="57"/>
      <c r="BW230" s="57"/>
      <c r="BX230" s="57"/>
      <c r="BY230" s="57"/>
      <c r="BZ230" s="57"/>
      <c r="CA230" s="57"/>
      <c r="CB230" s="57"/>
      <c r="CC230" s="57"/>
      <c r="CD230" s="6"/>
      <c r="CE230" s="6"/>
      <c r="CF230" s="86"/>
      <c r="CG230" s="6"/>
      <c r="CI230" s="54"/>
      <c r="CJ230" s="54"/>
      <c r="CK230" s="54"/>
      <c r="CL230" s="54"/>
      <c r="CM230" s="54"/>
      <c r="CN230" s="54"/>
      <c r="CO230" s="54"/>
      <c r="CP230" s="54"/>
    </row>
    <row r="231" spans="1:94" ht="15" thickBot="1" x14ac:dyDescent="0.35">
      <c r="A231" s="259"/>
      <c r="B231" s="262"/>
      <c r="C231" s="265"/>
      <c r="D231" s="253"/>
      <c r="E231" s="247"/>
      <c r="F231" s="247"/>
      <c r="G231" s="247"/>
      <c r="H231" s="247"/>
      <c r="I231" s="250"/>
      <c r="J231" s="148"/>
      <c r="K231" s="149" t="s">
        <v>107</v>
      </c>
      <c r="L231" s="123" t="s">
        <v>107</v>
      </c>
      <c r="M231" s="124" t="s">
        <v>107</v>
      </c>
      <c r="N231" s="124" t="s">
        <v>107</v>
      </c>
      <c r="O231" s="124" t="s">
        <v>107</v>
      </c>
      <c r="P231" s="124" t="s">
        <v>107</v>
      </c>
      <c r="Q231" s="125"/>
      <c r="R231" s="125"/>
      <c r="S231" s="126"/>
      <c r="T231" s="125"/>
      <c r="U231" s="125"/>
      <c r="V231" s="126"/>
      <c r="W231" s="127" t="s">
        <v>107</v>
      </c>
      <c r="X231" s="179" t="s">
        <v>106</v>
      </c>
      <c r="Y231" s="101" t="s">
        <v>107</v>
      </c>
      <c r="Z231" s="237"/>
      <c r="AA231" s="102"/>
      <c r="AB231" s="129" t="s">
        <v>107</v>
      </c>
      <c r="AC231" s="243" t="s">
        <v>107</v>
      </c>
      <c r="AD231" s="130" t="s">
        <v>107</v>
      </c>
      <c r="AE231" s="165"/>
      <c r="AF231" s="166"/>
      <c r="AG231" s="121"/>
      <c r="AH231" s="120"/>
      <c r="AI231" s="158"/>
      <c r="AJ231" s="108" t="str">
        <f>IF(OR($H$223="CMSD",$H$223="CMDD",$H$223="TITULAR"),"",IF(M231="","",IF(M231="D",0,IF(M231="M",Z231*2.5+AC231*1.5,Z231*2+AC231)*(VLOOKUP(J231,[1]Recapitulatie!A:Y,15,FALSE)*$AH$225)+IF(M231="M",AA231*2.5+AD231*1.5,AA231*2+AD231)*(VLOOKUP(J231,[1]Recapitulatie!A:Y,20,FALSE)*$AH$225))))</f>
        <v/>
      </c>
      <c r="AK231" s="173"/>
      <c r="AL231" s="109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V231" s="57"/>
      <c r="BW231" s="57"/>
      <c r="BX231" s="57"/>
      <c r="BY231" s="57"/>
      <c r="BZ231" s="57"/>
      <c r="CA231" s="57"/>
      <c r="CB231" s="57"/>
      <c r="CC231" s="57"/>
      <c r="CD231" s="6"/>
      <c r="CE231" s="6"/>
      <c r="CF231" s="86"/>
      <c r="CG231" s="6"/>
      <c r="CI231" s="54"/>
      <c r="CJ231" s="54"/>
      <c r="CK231" s="54"/>
      <c r="CL231" s="54"/>
      <c r="CM231" s="54"/>
      <c r="CN231" s="54"/>
      <c r="CO231" s="54"/>
      <c r="CP231" s="54"/>
    </row>
    <row r="232" spans="1:94" ht="15" thickBot="1" x14ac:dyDescent="0.35">
      <c r="A232" s="260"/>
      <c r="B232" s="263"/>
      <c r="C232" s="266"/>
      <c r="D232" s="254"/>
      <c r="E232" s="248"/>
      <c r="F232" s="248"/>
      <c r="G232" s="248"/>
      <c r="H232" s="248"/>
      <c r="I232" s="251"/>
      <c r="J232" s="150"/>
      <c r="K232" s="133" t="s">
        <v>107</v>
      </c>
      <c r="L232" s="255" t="s">
        <v>76</v>
      </c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7"/>
      <c r="X232" s="134">
        <v>16</v>
      </c>
      <c r="Y232" s="135">
        <v>0</v>
      </c>
      <c r="Z232" s="238"/>
      <c r="AA232" s="136"/>
      <c r="AB232" s="137">
        <f>IF(D223="","",SUM(AB223:AB231))</f>
        <v>16</v>
      </c>
      <c r="AC232" s="244"/>
      <c r="AD232" s="138"/>
      <c r="AE232" s="159"/>
      <c r="AF232" s="167">
        <v>4.1517857142857144</v>
      </c>
      <c r="AG232" s="140">
        <v>20.151785714285715</v>
      </c>
      <c r="AH232" s="141">
        <v>2335.2918399999999</v>
      </c>
      <c r="AI232" s="85" t="e">
        <f>AI222+AH232</f>
        <v>#REF!</v>
      </c>
      <c r="AJ232" s="84">
        <f>SUM(AJ223:AJ231)/12*VIRAM</f>
        <v>2335.2918399999999</v>
      </c>
      <c r="AK232" s="85">
        <f>IF(OR(H223="",H223="PO",H223="DF",H223="DFP",H223="DFT"),0,IF(H223="CMSD",AG232*POD_P*VIRAM*4,IF(AND(H223="TITULAR",B223="PROFESOR"),(AF223+AF224)*POD_P*4*VIRAM,IF(AND(H223="TITULAR",B223="CONFERENTIAR"),(AF223+AF224)*POD_C*4*VIRAM,IF(AND(H223="TITULAR",B223="SEF LUCRARI"),(AF223+AF224)*POD_SL*4*VIRAM,(AF223+AF224)*POD_AS*4*VIRAM)))))</f>
        <v>0</v>
      </c>
      <c r="AL232" s="142">
        <f>IF(AND($A223&lt;&gt;"",H223="DFP"),1,0)</f>
        <v>0</v>
      </c>
      <c r="AM232" s="8">
        <f>IF(AND($A223&lt;&gt;"",$B223="PROFESOR",$C223="POST VALID",$H223="TITULAR"),1,0)</f>
        <v>0</v>
      </c>
      <c r="AN232" s="8">
        <f>IF(AND($A223&lt;&gt;"",$B223="CONFERENTIAR",$C223="POST VALID",$H223="TITULAR"),1,0)</f>
        <v>0</v>
      </c>
      <c r="AO232" s="8">
        <f>IF(AND($A223&lt;&gt;"",$B223="SEF LUCRARI",$C223="POST VALID",$H223="TITULAR"),1,0)</f>
        <v>0</v>
      </c>
      <c r="AP232" s="8">
        <f>IF(AND($A223&lt;&gt;"",$B223="ASISTENT",$C223="POST VALID",$H223="TITULAR"),1,0)</f>
        <v>0</v>
      </c>
      <c r="AQ232" s="8">
        <f>IF(AND($A223&lt;&gt;"",$B223="ASISTENT CERCETARE",$C223="POST VALID"),1,0)</f>
        <v>0</v>
      </c>
      <c r="AR232" s="8">
        <f>IF(AND($A223&lt;&gt;"",H223="DF"),1,0)</f>
        <v>0</v>
      </c>
      <c r="AS232" s="8">
        <f>IF(AND($A223&lt;&gt;"",$B223="PROFESOR",$C223="POST FARA FINANTARE",$H223="TITULAR"),1,0)</f>
        <v>0</v>
      </c>
      <c r="AT232" s="8">
        <f>IF(AND($A223&lt;&gt;"",$B223="CONFERENTIAR",$C223="POST FARA FINANTARE",$H223="TITULAR"),1,0)</f>
        <v>0</v>
      </c>
      <c r="AU232" s="8">
        <f>IF(AND($A223&lt;&gt;"",$B223="SEF LUCRARI",$C223="POST FARA FINANTARE",$H223="TITULAR"),1,0)</f>
        <v>0</v>
      </c>
      <c r="AV232" s="8">
        <f>IF(AND($A223&lt;&gt;"",$B223="ASISTENT",$C223="POST FARA FINANTARE",$H223="TITULAR"),1,0)</f>
        <v>0</v>
      </c>
      <c r="AW232" s="8">
        <f>IF(AND($A223&lt;&gt;"",$B223="ASISTENT CERCETARE",$C223="POST FARA FINANTARE"),1,0)</f>
        <v>0</v>
      </c>
      <c r="AX232" s="8">
        <f>IF(AND($A223&lt;&gt;"",$B223="PROFESOR",$D223="VACANT",$C223="POST VALID"),1,0)</f>
        <v>0</v>
      </c>
      <c r="AY232" s="8">
        <f>IF(AND($A223&lt;&gt;"",$B223="CONFERENTIAR",$D223="VACANT",$C223="POST VALID"),1,0)</f>
        <v>0</v>
      </c>
      <c r="AZ232" s="8">
        <f>IF(AND($A223&lt;&gt;"",$B223="SEF LUCRARI",$D223="VACANT",$C223="POST VALID"),1,0)</f>
        <v>0</v>
      </c>
      <c r="BA232" s="8">
        <f>IF(AND($A223&lt;&gt;"",$B223="ASISTENT",$C223="POST VALID",$D223="VACANT"),1,0)</f>
        <v>0</v>
      </c>
      <c r="BB232" s="8"/>
      <c r="BC232" s="8">
        <f>IF(AND($A223&lt;&gt;"",$B223="PROFESOR",$D223="VACANT",$C223="POST FARA FINANTARE"),1,0)</f>
        <v>0</v>
      </c>
      <c r="BD232" s="8">
        <f>IF(AND($A223&lt;&gt;"",$B223="CONFERENTIAR",$D223="VACANT",$C223="POST FARA FINANTARE"),1,0)</f>
        <v>0</v>
      </c>
      <c r="BE232" s="8">
        <f>IF(AND($A223&lt;&gt;"",$B223="SEF LUCRARI",$D223="VACANT",$C223="POST FARA FINANTARE"),1,0)</f>
        <v>0</v>
      </c>
      <c r="BF232" s="8">
        <f>IF(AND($A223&lt;&gt;"",$B223="ASISTENT",$D223="VACANT",$C223="POST FARA FINANTARE"),1,0)</f>
        <v>0</v>
      </c>
      <c r="BG232" s="8"/>
      <c r="BH232" s="8">
        <f>IF(AND($B223="PROFESOR",$H223="CMSD",$C223="POST VALID"),1,0)</f>
        <v>0</v>
      </c>
      <c r="BI232" s="8">
        <f>IF(AND($B223="PROFESOR",$H223="CMSD",$C223="POST FARA FINANTARE"),1,0)</f>
        <v>0</v>
      </c>
      <c r="BJ232" s="142">
        <f>IF(AND($A223&lt;&gt;"",H223="DFT"),1,0)</f>
        <v>0</v>
      </c>
      <c r="BK232" s="8">
        <f>IF(OR($H223="CMSD",$H223="ASOCIAT",$H223="DF",$H223="CMSD"),0,(IF(OR($F223="DR.ING.",$F223="DR.",$F223="DR. ING.",$F223="DR"),1,0)))</f>
        <v>0</v>
      </c>
      <c r="BL232" s="8" t="str">
        <f>IF(OR($B223="",$D223="",$D223="VACANT",$H223="CMSD",$H223="DF",$H223="DFP",$H223="DFT",),"",(IF($I223="","",(IF($BN232&gt;$BL$4,1,0)))))</f>
        <v/>
      </c>
      <c r="BM232" s="8">
        <f>IF(OR($B223="",$D223="",$D223="VACANT",$H223="DF",$H223="DFP",$H223="DFT"),"",(IF($H223="CMSD",0,(IF(BN232&lt;=$BM$4,1,0)))))</f>
        <v>1</v>
      </c>
      <c r="BN232" s="143">
        <f>IF(I223="",0,DATEVALUE(I223))</f>
        <v>0</v>
      </c>
      <c r="BO232" s="8">
        <f>IF(AND($BN232&gt;$BO$4,$BN232&lt;$BL$4),1,0)</f>
        <v>0</v>
      </c>
      <c r="BP232" s="8">
        <f>IF(AND($BN232&gt;$BP$4,$BN232&lt;$BO$4),1,0)</f>
        <v>0</v>
      </c>
      <c r="BQ232" s="8">
        <f>IF(AND($BN232&gt;$BQ$4,$BN232&lt;$BP$4),1,0)</f>
        <v>0</v>
      </c>
      <c r="BR232" s="8">
        <f>IF(AND($BN232&gt;$BR$4,$BN232&lt;$BQ$4),1,0)</f>
        <v>0</v>
      </c>
      <c r="BS232" s="8">
        <f>IF(AND($BN232&gt;$BS$4,$BN232&lt;$BR$4),1,0)</f>
        <v>0</v>
      </c>
      <c r="BT232" s="8">
        <f>IF(AND($BN232&gt;$BT$4,$BN232&lt;$BS$4),1,0)</f>
        <v>0</v>
      </c>
      <c r="BV232" s="144">
        <f>IF(AND($B223="PROFESOR",$D223&lt;&gt;"",$H223="TITULAR"),$X232,0)</f>
        <v>0</v>
      </c>
      <c r="BW232" s="144">
        <f>IF(AND($B223="PROFESOR",$D223="VACANT"),$X232,0)</f>
        <v>0</v>
      </c>
      <c r="BX232" s="144">
        <f>IF(AND($B223="CONFERENTIAR",$D223&lt;&gt;"",$H223="TITULAR"),$X232,0)</f>
        <v>0</v>
      </c>
      <c r="BY232" s="144">
        <f>IF(AND($B223="CONFERENTIAR",$D223="VACANT"),$X232,0)</f>
        <v>0</v>
      </c>
      <c r="BZ232" s="144">
        <f>IF(AND($B223="SEF LUCRARI",$D223&lt;&gt;"",$H223="TITULAR"),$X232,0)</f>
        <v>0</v>
      </c>
      <c r="CA232" s="144">
        <f>IF(AND($B223="SEF LUCRARI",$D223="VACANT"),$X232,0)</f>
        <v>0</v>
      </c>
      <c r="CB232" s="144">
        <f>IF(AND($B223="ASISTENT",$D223&lt;&gt;"",(OR($H223="TITULAR",$H223="SUPLINITOR",$H223="DF"))),$X232,0)</f>
        <v>0</v>
      </c>
      <c r="CC232" s="144">
        <f>IF(AND($B223="ASISTENT",OR($D223="VACANT")),$X232,0)</f>
        <v>0</v>
      </c>
      <c r="CD232" s="144">
        <f>IF(AND($B223="ASISTENT CERCETARE",$D223&lt;&gt;"",$H223="TITULAR"),$X232,IF(AND($B223="ASISTENT CERCETARE",$H223="DF"),$X232,0))</f>
        <v>0</v>
      </c>
      <c r="CE232" s="144">
        <f>IF(AND($B223="ASISTENT CERCETARE",OR($D223="VACANT")),$X232,0)</f>
        <v>0</v>
      </c>
      <c r="CF232" s="86">
        <f>IF(AND(A223&lt;&gt;"",B223="ASISTENT",H223="DF"),1,0)</f>
        <v>0</v>
      </c>
      <c r="CG232" s="145">
        <f>IF(AND($B223="PROFESOR",$D223&lt;&gt;"",$H223="CMSD"),$X232,0)</f>
        <v>0</v>
      </c>
      <c r="CI232" s="54">
        <f>IF(AND(B223="PROFESOR",H223="CMDD"),1,0)</f>
        <v>0</v>
      </c>
      <c r="CJ232" s="54">
        <f>IF(AND(B223="CONFERENTIAR",H223="CMDD"),1,0)</f>
        <v>0</v>
      </c>
      <c r="CK232" s="54">
        <f>IF(AND(B223="SEF LUCRARI",H223="CMDD"),1,0)</f>
        <v>0</v>
      </c>
      <c r="CL232" s="54">
        <f>IF(AND(B223="ASISTENT",H223="CMDD"),1,0)</f>
        <v>0</v>
      </c>
      <c r="CM232" s="132">
        <f>IF(CI232=0,0,X232)</f>
        <v>0</v>
      </c>
      <c r="CN232" s="132">
        <f>IF(CJ232=0,0,X232)</f>
        <v>0</v>
      </c>
      <c r="CO232" s="132">
        <f>IF(CK232=0,0,X232)</f>
        <v>0</v>
      </c>
      <c r="CP232" s="132">
        <f>IF(CL232=0,0,X232)</f>
        <v>0</v>
      </c>
    </row>
    <row r="233" spans="1:94" ht="12.75" customHeight="1" x14ac:dyDescent="0.3">
      <c r="A233" s="258">
        <v>67</v>
      </c>
      <c r="B233" s="261" t="str">
        <f>AS</f>
        <v>ASISTENT</v>
      </c>
      <c r="C233" s="264" t="s">
        <v>97</v>
      </c>
      <c r="D233" s="187" t="s">
        <v>291</v>
      </c>
      <c r="E233" s="246" t="str">
        <f>AS</f>
        <v>ASISTENT</v>
      </c>
      <c r="F233" s="246"/>
      <c r="G233" s="246"/>
      <c r="H233" s="246" t="str">
        <f>po</f>
        <v>PO</v>
      </c>
      <c r="I233" s="249" t="str">
        <f>_xlfn.IFNA(IF(OR(D233="",D233="VACANT",H233="DF",H233="DFP",H233="DFT"),"",VLOOKUP(D233,[1]Anexa!D:I,2,FALSE)),"")</f>
        <v/>
      </c>
      <c r="J233" s="146">
        <v>17</v>
      </c>
      <c r="K233" s="147" t="s">
        <v>160</v>
      </c>
      <c r="L233" s="95" t="s">
        <v>98</v>
      </c>
      <c r="M233" s="96" t="s">
        <v>75</v>
      </c>
      <c r="N233" s="96" t="s">
        <v>62</v>
      </c>
      <c r="O233" s="96" t="s">
        <v>112</v>
      </c>
      <c r="P233" s="96">
        <v>0</v>
      </c>
      <c r="Q233" s="97"/>
      <c r="R233" s="97">
        <v>4</v>
      </c>
      <c r="S233" s="98"/>
      <c r="T233" s="97"/>
      <c r="U233" s="97"/>
      <c r="V233" s="98"/>
      <c r="W233" s="99">
        <v>62</v>
      </c>
      <c r="X233" s="100">
        <v>4</v>
      </c>
      <c r="Y233" s="101">
        <v>0</v>
      </c>
      <c r="Z233" s="237"/>
      <c r="AA233" s="102"/>
      <c r="AB233" s="103">
        <v>4</v>
      </c>
      <c r="AC233" s="241">
        <v>8</v>
      </c>
      <c r="AD233" s="104">
        <v>0</v>
      </c>
      <c r="AE233" s="160" t="s">
        <v>100</v>
      </c>
      <c r="AF233" s="164">
        <v>0</v>
      </c>
      <c r="AG233" s="106">
        <v>0</v>
      </c>
      <c r="AH233" s="107">
        <v>0</v>
      </c>
      <c r="AI233" s="153"/>
      <c r="AJ233" s="108">
        <f>IF(OR($H$233="CMSD",$H$233="CMDD",$H$233="TITULAR"),"",IF(M233="","",IF(M233="D",0,IF(M233="M",Z233*2.5+AC233*1.5,Z233*2+AC233)*(VLOOKUP(J233,[1]Recapitulatie!A:Y,15,FALSE)*$AH$236)+IF(M233="M",AA233*2.5+AD233*1.5,AA233*2+AD233)*(VLOOKUP(J233,[1]Recapitulatie!A:Y,20,FALSE)*$AH$236))))</f>
        <v>6851.7119999999995</v>
      </c>
      <c r="AK233" s="171"/>
      <c r="AL233" s="109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V233" s="57"/>
      <c r="BW233" s="57"/>
      <c r="BX233" s="57"/>
      <c r="BY233" s="57"/>
      <c r="BZ233" s="57"/>
      <c r="CA233" s="57"/>
      <c r="CB233" s="57"/>
      <c r="CC233" s="57"/>
      <c r="CD233" s="6"/>
      <c r="CE233" s="6"/>
      <c r="CF233" s="86"/>
      <c r="CG233" s="6"/>
      <c r="CI233" s="54"/>
      <c r="CJ233" s="54"/>
      <c r="CK233" s="54"/>
      <c r="CL233" s="54"/>
      <c r="CM233" s="54"/>
      <c r="CN233" s="54"/>
      <c r="CO233" s="54"/>
      <c r="CP233" s="54"/>
    </row>
    <row r="234" spans="1:94" x14ac:dyDescent="0.3">
      <c r="A234" s="259"/>
      <c r="B234" s="262"/>
      <c r="C234" s="265"/>
      <c r="D234" s="188" t="s">
        <v>237</v>
      </c>
      <c r="E234" s="247"/>
      <c r="F234" s="247"/>
      <c r="G234" s="247"/>
      <c r="H234" s="247"/>
      <c r="I234" s="250"/>
      <c r="J234" s="148">
        <v>18</v>
      </c>
      <c r="K234" s="149" t="s">
        <v>169</v>
      </c>
      <c r="L234" s="110" t="s">
        <v>98</v>
      </c>
      <c r="M234" s="111" t="s">
        <v>75</v>
      </c>
      <c r="N234" s="111" t="s">
        <v>62</v>
      </c>
      <c r="O234" s="111" t="s">
        <v>112</v>
      </c>
      <c r="P234" s="111">
        <v>0</v>
      </c>
      <c r="Q234" s="112"/>
      <c r="R234" s="112">
        <v>2</v>
      </c>
      <c r="S234" s="113"/>
      <c r="T234" s="112"/>
      <c r="U234" s="112"/>
      <c r="V234" s="113"/>
      <c r="W234" s="114">
        <v>31</v>
      </c>
      <c r="X234" s="115">
        <v>2</v>
      </c>
      <c r="Y234" s="101">
        <v>0</v>
      </c>
      <c r="Z234" s="237"/>
      <c r="AA234" s="102"/>
      <c r="AB234" s="116">
        <v>2</v>
      </c>
      <c r="AC234" s="242">
        <v>4</v>
      </c>
      <c r="AD234" s="117">
        <v>0</v>
      </c>
      <c r="AE234" s="154" t="s">
        <v>101</v>
      </c>
      <c r="AF234" s="118">
        <v>0</v>
      </c>
      <c r="AG234" s="119">
        <v>16</v>
      </c>
      <c r="AH234" s="120">
        <v>0</v>
      </c>
      <c r="AI234" s="155"/>
      <c r="AJ234" s="108">
        <f>IF(OR($H$233="CMSD",$H$233="CMDD",$H$233="TITULAR"),"",IF(M234="","",IF(M234="D",0,IF(M234="M",Z234*2.5+AC234*1.5,Z234*2+AC234)*(VLOOKUP(J234,[1]Recapitulatie!A:Y,15,FALSE)*$AH$236)+IF(M234="M",AA234*2.5+AD234*1.5,AA234*2+AD234)*(VLOOKUP(J234,[1]Recapitulatie!A:Y,20,FALSE)*$AH$236))))</f>
        <v>3425.8559999999998</v>
      </c>
      <c r="AK234" s="172"/>
      <c r="AL234" s="109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V234" s="57"/>
      <c r="BW234" s="57"/>
      <c r="BX234" s="57"/>
      <c r="BY234" s="57"/>
      <c r="BZ234" s="57"/>
      <c r="CA234" s="57"/>
      <c r="CB234" s="57"/>
      <c r="CC234" s="57"/>
      <c r="CD234" s="6"/>
      <c r="CE234" s="6"/>
      <c r="CF234" s="86"/>
      <c r="CG234" s="6"/>
      <c r="CI234" s="54"/>
      <c r="CJ234" s="54"/>
      <c r="CK234" s="54"/>
      <c r="CL234" s="54"/>
      <c r="CM234" s="54"/>
      <c r="CN234" s="54"/>
      <c r="CO234" s="54"/>
      <c r="CP234" s="54"/>
    </row>
    <row r="235" spans="1:94" x14ac:dyDescent="0.3">
      <c r="A235" s="259"/>
      <c r="B235" s="262"/>
      <c r="C235" s="265"/>
      <c r="D235" s="188" t="s">
        <v>236</v>
      </c>
      <c r="E235" s="247"/>
      <c r="F235" s="247"/>
      <c r="G235" s="247"/>
      <c r="H235" s="247"/>
      <c r="I235" s="250"/>
      <c r="J235" s="148">
        <v>18</v>
      </c>
      <c r="K235" s="149" t="s">
        <v>169</v>
      </c>
      <c r="L235" s="110" t="s">
        <v>98</v>
      </c>
      <c r="M235" s="111" t="s">
        <v>75</v>
      </c>
      <c r="N235" s="111" t="s">
        <v>62</v>
      </c>
      <c r="O235" s="111" t="s">
        <v>112</v>
      </c>
      <c r="P235" s="111">
        <v>0</v>
      </c>
      <c r="Q235" s="112"/>
      <c r="R235" s="112">
        <v>1</v>
      </c>
      <c r="S235" s="113"/>
      <c r="T235" s="112"/>
      <c r="U235" s="112"/>
      <c r="V235" s="113"/>
      <c r="W235" s="114">
        <v>16</v>
      </c>
      <c r="X235" s="115">
        <v>1</v>
      </c>
      <c r="Y235" s="101">
        <v>0</v>
      </c>
      <c r="Z235" s="237"/>
      <c r="AA235" s="102"/>
      <c r="AB235" s="116">
        <v>1</v>
      </c>
      <c r="AC235" s="242">
        <v>2</v>
      </c>
      <c r="AD235" s="117">
        <v>0</v>
      </c>
      <c r="AE235" s="154"/>
      <c r="AF235" s="118"/>
      <c r="AG235" s="119"/>
      <c r="AH235" s="120"/>
      <c r="AI235" s="155"/>
      <c r="AJ235" s="108"/>
      <c r="AK235" s="172"/>
      <c r="AL235" s="109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V235" s="57"/>
      <c r="BW235" s="57"/>
      <c r="BX235" s="57"/>
      <c r="BY235" s="57"/>
      <c r="BZ235" s="57"/>
      <c r="CA235" s="57"/>
      <c r="CB235" s="57"/>
      <c r="CC235" s="57"/>
      <c r="CD235" s="6"/>
      <c r="CE235" s="6"/>
      <c r="CF235" s="86"/>
      <c r="CG235" s="6"/>
      <c r="CI235" s="54"/>
      <c r="CJ235" s="54"/>
      <c r="CK235" s="54"/>
      <c r="CL235" s="54"/>
      <c r="CM235" s="54"/>
      <c r="CN235" s="54"/>
      <c r="CO235" s="54"/>
      <c r="CP235" s="54"/>
    </row>
    <row r="236" spans="1:94" x14ac:dyDescent="0.3">
      <c r="A236" s="259"/>
      <c r="B236" s="262"/>
      <c r="C236" s="265"/>
      <c r="D236" s="188" t="s">
        <v>305</v>
      </c>
      <c r="E236" s="247"/>
      <c r="F236" s="247"/>
      <c r="G236" s="247"/>
      <c r="H236" s="247"/>
      <c r="I236" s="250"/>
      <c r="J236" s="148">
        <v>27</v>
      </c>
      <c r="K236" s="149" t="s">
        <v>143</v>
      </c>
      <c r="L236" s="110" t="s">
        <v>98</v>
      </c>
      <c r="M236" s="111" t="s">
        <v>75</v>
      </c>
      <c r="N236" s="111" t="s">
        <v>104</v>
      </c>
      <c r="O236" s="111" t="s">
        <v>112</v>
      </c>
      <c r="P236" s="111">
        <v>0</v>
      </c>
      <c r="Q236" s="112"/>
      <c r="R236" s="112">
        <v>1</v>
      </c>
      <c r="S236" s="113"/>
      <c r="T236" s="112"/>
      <c r="U236" s="112"/>
      <c r="V236" s="113"/>
      <c r="W236" s="114">
        <v>17</v>
      </c>
      <c r="X236" s="115">
        <v>1</v>
      </c>
      <c r="Y236" s="101">
        <v>0</v>
      </c>
      <c r="Z236" s="237"/>
      <c r="AA236" s="102"/>
      <c r="AB236" s="116">
        <v>1</v>
      </c>
      <c r="AC236" s="242">
        <v>2</v>
      </c>
      <c r="AD236" s="117">
        <v>0</v>
      </c>
      <c r="AE236" s="154" t="s">
        <v>103</v>
      </c>
      <c r="AF236" s="118">
        <v>0</v>
      </c>
      <c r="AG236" s="119"/>
      <c r="AH236" s="120">
        <v>61.175999999999995</v>
      </c>
      <c r="AI236" s="155"/>
      <c r="AJ236" s="108">
        <f>IF(OR($H$233="CMSD",$H$233="CMDD",$H$233="TITULAR"),"",IF(M236="","",IF(M236="D",0,IF(M236="M",Z236*2.5+AC236*1.5,Z236*2+AC236)*(VLOOKUP(J236,[1]Recapitulatie!A:Y,15,FALSE)*$AH$236)+IF(M236="M",AA236*2.5+AD236*1.5,AA236*2+AD236)*(VLOOKUP(J236,[1]Recapitulatie!A:Y,20,FALSE)*$AH$236))))</f>
        <v>1712.9279999999999</v>
      </c>
      <c r="AK236" s="172"/>
      <c r="AL236" s="109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V236" s="57"/>
      <c r="BW236" s="57"/>
      <c r="BX236" s="57"/>
      <c r="BY236" s="57"/>
      <c r="BZ236" s="57"/>
      <c r="CA236" s="57"/>
      <c r="CB236" s="57"/>
      <c r="CC236" s="57"/>
      <c r="CD236" s="6"/>
      <c r="CE236" s="6"/>
      <c r="CF236" s="86"/>
      <c r="CG236" s="6"/>
      <c r="CI236" s="54"/>
      <c r="CJ236" s="54"/>
      <c r="CK236" s="54"/>
      <c r="CL236" s="54"/>
      <c r="CM236" s="54"/>
      <c r="CN236" s="54"/>
      <c r="CO236" s="54"/>
      <c r="CP236" s="54"/>
    </row>
    <row r="237" spans="1:94" x14ac:dyDescent="0.3">
      <c r="A237" s="259"/>
      <c r="B237" s="262"/>
      <c r="C237" s="265"/>
      <c r="D237" s="188" t="s">
        <v>292</v>
      </c>
      <c r="E237" s="247"/>
      <c r="F237" s="247"/>
      <c r="G237" s="247"/>
      <c r="H237" s="247"/>
      <c r="I237" s="250"/>
      <c r="J237" s="174">
        <v>28</v>
      </c>
      <c r="K237" s="149" t="s">
        <v>183</v>
      </c>
      <c r="L237" s="110" t="s">
        <v>98</v>
      </c>
      <c r="M237" s="111" t="s">
        <v>75</v>
      </c>
      <c r="N237" s="111" t="s">
        <v>104</v>
      </c>
      <c r="O237" s="111" t="s">
        <v>112</v>
      </c>
      <c r="P237" s="111">
        <v>0</v>
      </c>
      <c r="Q237" s="112"/>
      <c r="R237" s="112">
        <v>4</v>
      </c>
      <c r="S237" s="113"/>
      <c r="T237" s="112"/>
      <c r="U237" s="112"/>
      <c r="V237" s="113"/>
      <c r="W237" s="114">
        <v>68</v>
      </c>
      <c r="X237" s="115">
        <v>4</v>
      </c>
      <c r="Y237" s="101">
        <v>0</v>
      </c>
      <c r="Z237" s="237"/>
      <c r="AA237" s="102"/>
      <c r="AB237" s="116">
        <v>4</v>
      </c>
      <c r="AC237" s="242">
        <v>8</v>
      </c>
      <c r="AD237" s="117">
        <v>0</v>
      </c>
      <c r="AE237" s="154" t="s">
        <v>105</v>
      </c>
      <c r="AF237" s="118">
        <v>0</v>
      </c>
      <c r="AG237" s="121">
        <v>15</v>
      </c>
      <c r="AH237" s="120">
        <v>0</v>
      </c>
      <c r="AI237" s="155"/>
      <c r="AJ237" s="108">
        <f>IF(OR($H$233="CMSD",$H$233="CMDD",$H$233="TITULAR"),"",IF(M237="","",IF(M237="D",0,IF(M237="M",Z237*2.5+AC237*1.5,Z237*2+AC237)*(VLOOKUP(J237,[1]Recapitulatie!A:Y,15,FALSE)*$AH$236)+IF(M237="M",AA237*2.5+AD237*1.5,AA237*2+AD237)*(VLOOKUP(J237,[1]Recapitulatie!A:Y,20,FALSE)*$AH$236))))</f>
        <v>6851.7119999999995</v>
      </c>
      <c r="AK237" s="172"/>
      <c r="AL237" s="109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V237" s="57"/>
      <c r="BW237" s="57"/>
      <c r="BX237" s="57"/>
      <c r="BY237" s="57"/>
      <c r="BZ237" s="57"/>
      <c r="CA237" s="57"/>
      <c r="CB237" s="57"/>
      <c r="CC237" s="57"/>
      <c r="CD237" s="6"/>
      <c r="CE237" s="6"/>
      <c r="CF237" s="86"/>
      <c r="CG237" s="6"/>
      <c r="CI237" s="54"/>
      <c r="CJ237" s="54"/>
      <c r="CK237" s="54"/>
      <c r="CL237" s="54"/>
      <c r="CM237" s="54"/>
      <c r="CN237" s="54"/>
      <c r="CO237" s="54"/>
      <c r="CP237" s="54"/>
    </row>
    <row r="238" spans="1:94" x14ac:dyDescent="0.3">
      <c r="A238" s="259"/>
      <c r="B238" s="262"/>
      <c r="C238" s="265"/>
      <c r="D238" s="188" t="s">
        <v>309</v>
      </c>
      <c r="E238" s="247"/>
      <c r="F238" s="247"/>
      <c r="G238" s="247"/>
      <c r="H238" s="247"/>
      <c r="I238" s="250"/>
      <c r="J238" s="148">
        <v>29</v>
      </c>
      <c r="K238" s="149" t="s">
        <v>140</v>
      </c>
      <c r="L238" s="110" t="s">
        <v>98</v>
      </c>
      <c r="M238" s="111" t="s">
        <v>75</v>
      </c>
      <c r="N238" s="111" t="s">
        <v>104</v>
      </c>
      <c r="O238" s="111" t="s">
        <v>112</v>
      </c>
      <c r="P238" s="111">
        <v>0</v>
      </c>
      <c r="Q238" s="112"/>
      <c r="R238" s="112">
        <v>1</v>
      </c>
      <c r="S238" s="113"/>
      <c r="T238" s="112"/>
      <c r="U238" s="112"/>
      <c r="V238" s="113"/>
      <c r="W238" s="114">
        <v>17</v>
      </c>
      <c r="X238" s="115">
        <v>1</v>
      </c>
      <c r="Y238" s="101">
        <v>0</v>
      </c>
      <c r="Z238" s="237"/>
      <c r="AA238" s="102"/>
      <c r="AB238" s="116">
        <v>1</v>
      </c>
      <c r="AC238" s="242">
        <v>2</v>
      </c>
      <c r="AD238" s="117">
        <v>0</v>
      </c>
      <c r="AE238" s="154" t="s">
        <v>108</v>
      </c>
      <c r="AF238" s="118">
        <v>0</v>
      </c>
      <c r="AG238" s="121"/>
      <c r="AH238" s="120"/>
      <c r="AI238" s="155"/>
      <c r="AJ238" s="108">
        <f>IF(OR($H$233="CMSD",$H$233="CMDD",$H$233="TITULAR"),"",IF(M238="","",IF(M238="D",0,IF(M238="M",Z238*2.5+AC238*1.5,Z238*2+AC238)*(VLOOKUP(J238,[1]Recapitulatie!A:Y,15,FALSE)*$AH$236)+IF(M238="M",AA238*2.5+AD238*1.5,AA238*2+AD238)*(VLOOKUP(J238,[1]Recapitulatie!A:Y,20,FALSE)*$AH$236))))</f>
        <v>1712.9279999999999</v>
      </c>
      <c r="AK238" s="172"/>
      <c r="AL238" s="109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V238" s="57"/>
      <c r="BW238" s="57"/>
      <c r="BX238" s="57"/>
      <c r="BY238" s="57"/>
      <c r="BZ238" s="57"/>
      <c r="CA238" s="57"/>
      <c r="CB238" s="57"/>
      <c r="CC238" s="57"/>
      <c r="CD238" s="6"/>
      <c r="CE238" s="6"/>
      <c r="CF238" s="86"/>
      <c r="CG238" s="6"/>
      <c r="CI238" s="54"/>
      <c r="CJ238" s="54"/>
      <c r="CK238" s="54"/>
      <c r="CL238" s="54"/>
      <c r="CM238" s="54"/>
      <c r="CN238" s="54"/>
      <c r="CO238" s="54"/>
      <c r="CP238" s="54"/>
    </row>
    <row r="239" spans="1:94" x14ac:dyDescent="0.3">
      <c r="A239" s="259"/>
      <c r="B239" s="262"/>
      <c r="C239" s="265"/>
      <c r="D239" s="188" t="s">
        <v>308</v>
      </c>
      <c r="E239" s="247"/>
      <c r="F239" s="247"/>
      <c r="G239" s="247"/>
      <c r="H239" s="247"/>
      <c r="I239" s="250"/>
      <c r="J239" s="148">
        <v>40</v>
      </c>
      <c r="K239" s="149" t="s">
        <v>139</v>
      </c>
      <c r="L239" s="110" t="s">
        <v>98</v>
      </c>
      <c r="M239" s="111" t="s">
        <v>75</v>
      </c>
      <c r="N239" s="111" t="s">
        <v>62</v>
      </c>
      <c r="O239" s="111" t="s">
        <v>102</v>
      </c>
      <c r="P239" s="111">
        <v>0</v>
      </c>
      <c r="Q239" s="112"/>
      <c r="R239" s="112">
        <v>1</v>
      </c>
      <c r="S239" s="113"/>
      <c r="T239" s="112"/>
      <c r="U239" s="112"/>
      <c r="V239" s="113"/>
      <c r="W239" s="114">
        <v>15</v>
      </c>
      <c r="X239" s="115">
        <v>1</v>
      </c>
      <c r="Y239" s="101">
        <v>0</v>
      </c>
      <c r="Z239" s="237"/>
      <c r="AA239" s="102"/>
      <c r="AB239" s="116">
        <v>1</v>
      </c>
      <c r="AC239" s="242">
        <v>2</v>
      </c>
      <c r="AD239" s="117">
        <v>0</v>
      </c>
      <c r="AE239" s="154" t="s">
        <v>109</v>
      </c>
      <c r="AF239" s="118">
        <v>3.7562500000000005</v>
      </c>
      <c r="AG239" s="121"/>
      <c r="AH239" s="120"/>
      <c r="AI239" s="155"/>
      <c r="AJ239" s="108">
        <f>IF(OR($H$233="CMSD",$H$233="CMDD",$H$233="TITULAR"),"",IF(M239="","",IF(M239="D",0,IF(M239="M",Z239*2.5+AC239*1.5,Z239*2+AC239)*(VLOOKUP(J239,[1]Recapitulatie!A:Y,15,FALSE)*$AH$236)+IF(M239="M",AA239*2.5+AD239*1.5,AA239*2+AD239)*(VLOOKUP(J239,[1]Recapitulatie!A:Y,20,FALSE)*$AH$236))))</f>
        <v>1712.9279999999999</v>
      </c>
      <c r="AK239" s="172"/>
      <c r="AL239" s="109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V239" s="57"/>
      <c r="BW239" s="57"/>
      <c r="BX239" s="57"/>
      <c r="BY239" s="57"/>
      <c r="BZ239" s="57"/>
      <c r="CA239" s="57"/>
      <c r="CB239" s="57"/>
      <c r="CC239" s="57"/>
      <c r="CD239" s="6"/>
      <c r="CE239" s="6"/>
      <c r="CF239" s="86"/>
      <c r="CG239" s="6"/>
      <c r="CI239" s="54"/>
      <c r="CJ239" s="54"/>
      <c r="CK239" s="54"/>
      <c r="CL239" s="54"/>
      <c r="CM239" s="54"/>
      <c r="CN239" s="54"/>
      <c r="CO239" s="54"/>
      <c r="CP239" s="54"/>
    </row>
    <row r="240" spans="1:94" x14ac:dyDescent="0.3">
      <c r="A240" s="259"/>
      <c r="B240" s="262"/>
      <c r="C240" s="265"/>
      <c r="D240" s="188" t="s">
        <v>332</v>
      </c>
      <c r="E240" s="247"/>
      <c r="F240" s="247"/>
      <c r="G240" s="247"/>
      <c r="H240" s="247"/>
      <c r="I240" s="250"/>
      <c r="J240" s="148">
        <v>40</v>
      </c>
      <c r="K240" s="149" t="s">
        <v>139</v>
      </c>
      <c r="L240" s="110" t="s">
        <v>98</v>
      </c>
      <c r="M240" s="111" t="s">
        <v>75</v>
      </c>
      <c r="N240" s="111" t="s">
        <v>62</v>
      </c>
      <c r="O240" s="111" t="s">
        <v>102</v>
      </c>
      <c r="P240" s="111">
        <v>0</v>
      </c>
      <c r="Q240" s="112"/>
      <c r="R240" s="112">
        <v>1</v>
      </c>
      <c r="S240" s="113"/>
      <c r="T240" s="112"/>
      <c r="U240" s="112"/>
      <c r="V240" s="113"/>
      <c r="W240" s="114">
        <v>15</v>
      </c>
      <c r="X240" s="115">
        <v>1</v>
      </c>
      <c r="Y240" s="101">
        <v>0</v>
      </c>
      <c r="Z240" s="237"/>
      <c r="AA240" s="102"/>
      <c r="AB240" s="116">
        <v>1</v>
      </c>
      <c r="AC240" s="242">
        <v>2</v>
      </c>
      <c r="AD240" s="117">
        <v>0</v>
      </c>
      <c r="AE240" s="154" t="s">
        <v>110</v>
      </c>
      <c r="AF240" s="118">
        <v>0</v>
      </c>
      <c r="AG240" s="121"/>
      <c r="AH240" s="120"/>
      <c r="AI240" s="155"/>
      <c r="AJ240" s="108">
        <f>IF(OR($H$233="CMSD",$H$233="CMDD",$H$233="TITULAR"),"",IF(M240="","",IF(M240="D",0,IF(M240="M",Z240*2.5+AC240*1.5,Z240*2+AC240)*(VLOOKUP(J240,[1]Recapitulatie!A:Y,15,FALSE)*$AH$236)+IF(M240="M",AA240*2.5+AD240*1.5,AA240*2+AD240)*(VLOOKUP(J240,[1]Recapitulatie!A:Y,20,FALSE)*$AH$236))))</f>
        <v>1712.9279999999999</v>
      </c>
      <c r="AK240" s="172"/>
      <c r="AL240" s="109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V240" s="57"/>
      <c r="BW240" s="57"/>
      <c r="BX240" s="57"/>
      <c r="BY240" s="57"/>
      <c r="BZ240" s="57"/>
      <c r="CA240" s="57"/>
      <c r="CB240" s="57"/>
      <c r="CC240" s="57"/>
      <c r="CD240" s="6"/>
      <c r="CE240" s="6"/>
      <c r="CF240" s="86"/>
      <c r="CG240" s="6"/>
      <c r="CI240" s="54"/>
      <c r="CJ240" s="54"/>
      <c r="CK240" s="54"/>
      <c r="CL240" s="54"/>
      <c r="CM240" s="54"/>
      <c r="CN240" s="54"/>
      <c r="CO240" s="54"/>
      <c r="CP240" s="54"/>
    </row>
    <row r="241" spans="1:94" x14ac:dyDescent="0.3">
      <c r="A241" s="259"/>
      <c r="B241" s="262"/>
      <c r="C241" s="265"/>
      <c r="D241" s="199" t="s">
        <v>310</v>
      </c>
      <c r="E241" s="247"/>
      <c r="F241" s="247"/>
      <c r="G241" s="247"/>
      <c r="H241" s="247"/>
      <c r="I241" s="250"/>
      <c r="J241" s="148">
        <v>40</v>
      </c>
      <c r="K241" s="149" t="s">
        <v>139</v>
      </c>
      <c r="L241" s="110" t="s">
        <v>98</v>
      </c>
      <c r="M241" s="111" t="s">
        <v>75</v>
      </c>
      <c r="N241" s="111" t="s">
        <v>62</v>
      </c>
      <c r="O241" s="111" t="s">
        <v>102</v>
      </c>
      <c r="P241" s="111">
        <v>0</v>
      </c>
      <c r="Q241" s="112"/>
      <c r="R241" s="112">
        <v>1</v>
      </c>
      <c r="S241" s="113"/>
      <c r="T241" s="112"/>
      <c r="U241" s="112"/>
      <c r="V241" s="113"/>
      <c r="W241" s="114">
        <v>15</v>
      </c>
      <c r="X241" s="115">
        <v>1</v>
      </c>
      <c r="Y241" s="101">
        <v>0</v>
      </c>
      <c r="Z241" s="237"/>
      <c r="AA241" s="102"/>
      <c r="AB241" s="116">
        <v>1</v>
      </c>
      <c r="AC241" s="242">
        <v>2</v>
      </c>
      <c r="AD241" s="117">
        <v>0</v>
      </c>
      <c r="AE241" s="156"/>
      <c r="AF241" s="118"/>
      <c r="AG241" s="121"/>
      <c r="AH241" s="120"/>
      <c r="AI241" s="155"/>
      <c r="AJ241" s="108">
        <f>IF(OR($H$233="CMSD",$H$233="CMDD",$H$233="TITULAR"),"",IF(M241="","",IF(M241="D",0,IF(M241="M",Z241*2.5+AC241*1.5,Z241*2+AC241)*(VLOOKUP(J241,[1]Recapitulatie!A:Y,15,FALSE)*$AH$236)+IF(M241="M",AA241*2.5+AD241*1.5,AA241*2+AD241)*(VLOOKUP(J241,[1]Recapitulatie!A:Y,20,FALSE)*$AH$236))))</f>
        <v>1712.9279999999999</v>
      </c>
      <c r="AK241" s="172"/>
      <c r="AL241" s="109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V241" s="57"/>
      <c r="BW241" s="57"/>
      <c r="BX241" s="57"/>
      <c r="BY241" s="57"/>
      <c r="BZ241" s="57"/>
      <c r="CA241" s="57"/>
      <c r="CB241" s="57"/>
      <c r="CC241" s="57"/>
      <c r="CD241" s="6"/>
      <c r="CE241" s="6"/>
      <c r="CF241" s="86"/>
      <c r="CG241" s="6"/>
      <c r="CI241" s="54"/>
      <c r="CJ241" s="54"/>
      <c r="CK241" s="54"/>
      <c r="CL241" s="54"/>
      <c r="CM241" s="54"/>
      <c r="CN241" s="54"/>
      <c r="CO241" s="54"/>
      <c r="CP241" s="54"/>
    </row>
    <row r="242" spans="1:94" ht="15" thickBot="1" x14ac:dyDescent="0.35">
      <c r="A242" s="259"/>
      <c r="B242" s="262"/>
      <c r="C242" s="265"/>
      <c r="D242" s="197"/>
      <c r="E242" s="247"/>
      <c r="F242" s="247"/>
      <c r="G242" s="247"/>
      <c r="H242" s="247"/>
      <c r="I242" s="250"/>
      <c r="J242" s="148"/>
      <c r="K242" s="149" t="s">
        <v>107</v>
      </c>
      <c r="L242" s="123" t="s">
        <v>107</v>
      </c>
      <c r="M242" s="124" t="s">
        <v>107</v>
      </c>
      <c r="N242" s="124" t="s">
        <v>107</v>
      </c>
      <c r="O242" s="124" t="s">
        <v>107</v>
      </c>
      <c r="P242" s="124" t="s">
        <v>107</v>
      </c>
      <c r="Q242" s="125"/>
      <c r="R242" s="125"/>
      <c r="S242" s="126"/>
      <c r="T242" s="125"/>
      <c r="U242" s="125"/>
      <c r="V242" s="126"/>
      <c r="W242" s="127" t="s">
        <v>107</v>
      </c>
      <c r="X242" s="128" t="s">
        <v>106</v>
      </c>
      <c r="Y242" s="101" t="s">
        <v>107</v>
      </c>
      <c r="Z242" s="237"/>
      <c r="AA242" s="102"/>
      <c r="AB242" s="129" t="s">
        <v>107</v>
      </c>
      <c r="AC242" s="243" t="s">
        <v>107</v>
      </c>
      <c r="AD242" s="130" t="s">
        <v>107</v>
      </c>
      <c r="AE242" s="165"/>
      <c r="AF242" s="166"/>
      <c r="AG242" s="121"/>
      <c r="AH242" s="120"/>
      <c r="AI242" s="158"/>
      <c r="AJ242" s="108" t="str">
        <f>IF(OR($H$233="CMSD",$H$233="CMDD",$H$233="TITULAR"),"",IF(M242="","",IF(M242="D",0,IF(M242="M",Z242*2.5+AC242*1.5,Z242*2+AC242)*(VLOOKUP(J242,[1]Recapitulatie!A:Y,15,FALSE)*$AH$236)+IF(M242="M",AA242*2.5+AD242*1.5,AA242*2+AD242)*(VLOOKUP(J242,[1]Recapitulatie!A:Y,20,FALSE)*$AH$236))))</f>
        <v/>
      </c>
      <c r="AK242" s="173"/>
      <c r="AL242" s="109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V242" s="57"/>
      <c r="BW242" s="57"/>
      <c r="BX242" s="57"/>
      <c r="BY242" s="57"/>
      <c r="BZ242" s="57"/>
      <c r="CA242" s="57"/>
      <c r="CB242" s="57"/>
      <c r="CC242" s="57"/>
      <c r="CD242" s="6"/>
      <c r="CE242" s="6"/>
      <c r="CF242" s="86"/>
      <c r="CG242" s="6"/>
      <c r="CI242" s="54"/>
      <c r="CJ242" s="54"/>
      <c r="CK242" s="54"/>
      <c r="CL242" s="54"/>
      <c r="CM242" s="54"/>
      <c r="CN242" s="54"/>
      <c r="CO242" s="54"/>
      <c r="CP242" s="54"/>
    </row>
    <row r="243" spans="1:94" ht="15" thickBot="1" x14ac:dyDescent="0.35">
      <c r="A243" s="260"/>
      <c r="B243" s="263"/>
      <c r="C243" s="266"/>
      <c r="D243" s="198"/>
      <c r="E243" s="248"/>
      <c r="F243" s="248"/>
      <c r="G243" s="248"/>
      <c r="H243" s="248"/>
      <c r="I243" s="251"/>
      <c r="J243" s="150"/>
      <c r="K243" s="133" t="s">
        <v>107</v>
      </c>
      <c r="L243" s="255" t="s">
        <v>76</v>
      </c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7"/>
      <c r="X243" s="134">
        <v>16</v>
      </c>
      <c r="Y243" s="135">
        <v>0</v>
      </c>
      <c r="Z243" s="238"/>
      <c r="AA243" s="136"/>
      <c r="AB243" s="137">
        <f>IF(D233="","",SUM(AB233:AB242))</f>
        <v>16</v>
      </c>
      <c r="AC243" s="244"/>
      <c r="AD243" s="138"/>
      <c r="AE243" s="159"/>
      <c r="AF243" s="167">
        <v>3.7562500000000005</v>
      </c>
      <c r="AG243" s="140">
        <v>19.756250000000001</v>
      </c>
      <c r="AH243" s="141">
        <v>2335.2918399999999</v>
      </c>
      <c r="AI243" s="85" t="e">
        <f>AI232+AH243</f>
        <v>#REF!</v>
      </c>
      <c r="AJ243" s="84">
        <f>SUM(AJ233:AJ242)/12*VIRAM</f>
        <v>2189.3361</v>
      </c>
      <c r="AK243" s="85">
        <f>IF(OR(H233="",H233="PO",H233="DF",H233="DFP",H233="DFT"),0,IF(H233="CMSD",AG243*POD_P*VIRAM*4,IF(AND(H233="TITULAR",B233="PROFESOR"),(AF233+AF234)*POD_P*4*VIRAM,IF(AND(H233="TITULAR",B233="CONFERENTIAR"),(AF233+AF234)*POD_C*4*VIRAM,IF(AND(H233="TITULAR",B233="SEF LUCRARI"),(AF233+AF234)*POD_SL*4*VIRAM,(AF233+AF234)*POD_AS*4*VIRAM)))))</f>
        <v>0</v>
      </c>
      <c r="AL243" s="142">
        <f>IF(AND($A233&lt;&gt;"",H233="DFP"),1,0)</f>
        <v>0</v>
      </c>
      <c r="AM243" s="8">
        <f>IF(AND($A233&lt;&gt;"",$B233="PROFESOR",$C233="POST VALID",$H233="TITULAR"),1,0)</f>
        <v>0</v>
      </c>
      <c r="AN243" s="8">
        <f>IF(AND($A233&lt;&gt;"",$B233="CONFERENTIAR",$C233="POST VALID",$H233="TITULAR"),1,0)</f>
        <v>0</v>
      </c>
      <c r="AO243" s="8">
        <f>IF(AND($A233&lt;&gt;"",$B233="SEF LUCRARI",$C233="POST VALID",$H233="TITULAR"),1,0)</f>
        <v>0</v>
      </c>
      <c r="AP243" s="8">
        <f>IF(AND($A233&lt;&gt;"",$B233="ASISTENT",$C233="POST VALID",$H233="TITULAR"),1,0)</f>
        <v>0</v>
      </c>
      <c r="AQ243" s="8">
        <f>IF(AND($A233&lt;&gt;"",$B233="ASISTENT CERCETARE",$C233="POST VALID"),1,0)</f>
        <v>0</v>
      </c>
      <c r="AR243" s="8">
        <f>IF(AND($A233&lt;&gt;"",H233="DF"),1,0)</f>
        <v>0</v>
      </c>
      <c r="AS243" s="8">
        <f>IF(AND($A233&lt;&gt;"",$B233="PROFESOR",$C233="POST FARA FINANTARE",$H233="TITULAR"),1,0)</f>
        <v>0</v>
      </c>
      <c r="AT243" s="8">
        <f>IF(AND($A233&lt;&gt;"",$B233="CONFERENTIAR",$C233="POST FARA FINANTARE",$H233="TITULAR"),1,0)</f>
        <v>0</v>
      </c>
      <c r="AU243" s="8">
        <f>IF(AND($A233&lt;&gt;"",$B233="SEF LUCRARI",$C233="POST FARA FINANTARE",$H233="TITULAR"),1,0)</f>
        <v>0</v>
      </c>
      <c r="AV243" s="8">
        <f>IF(AND($A233&lt;&gt;"",$B233="ASISTENT",$C233="POST FARA FINANTARE",$H233="TITULAR"),1,0)</f>
        <v>0</v>
      </c>
      <c r="AW243" s="8">
        <f>IF(AND($A233&lt;&gt;"",$B233="ASISTENT CERCETARE",$C233="POST FARA FINANTARE"),1,0)</f>
        <v>0</v>
      </c>
      <c r="AX243" s="8">
        <f>IF(AND($A233&lt;&gt;"",$B233="PROFESOR",$D233="VACANT",$C233="POST VALID"),1,0)</f>
        <v>0</v>
      </c>
      <c r="AY243" s="8">
        <f>IF(AND($A233&lt;&gt;"",$B233="CONFERENTIAR",$D233="VACANT",$C233="POST VALID"),1,0)</f>
        <v>0</v>
      </c>
      <c r="AZ243" s="8">
        <f>IF(AND($A233&lt;&gt;"",$B233="SEF LUCRARI",$D233="VACANT",$C233="POST VALID"),1,0)</f>
        <v>0</v>
      </c>
      <c r="BA243" s="8">
        <f>IF(AND($A233&lt;&gt;"",$B233="ASISTENT",$C233="POST VALID",$D233="VACANT"),1,0)</f>
        <v>0</v>
      </c>
      <c r="BB243" s="8"/>
      <c r="BC243" s="8">
        <f>IF(AND($A233&lt;&gt;"",$B233="PROFESOR",$D233="VACANT",$C233="POST FARA FINANTARE"),1,0)</f>
        <v>0</v>
      </c>
      <c r="BD243" s="8">
        <f>IF(AND($A233&lt;&gt;"",$B233="CONFERENTIAR",$D233="VACANT",$C233="POST FARA FINANTARE"),1,0)</f>
        <v>0</v>
      </c>
      <c r="BE243" s="8">
        <f>IF(AND($A233&lt;&gt;"",$B233="SEF LUCRARI",$D233="VACANT",$C233="POST FARA FINANTARE"),1,0)</f>
        <v>0</v>
      </c>
      <c r="BF243" s="8">
        <f>IF(AND($A233&lt;&gt;"",$B233="ASISTENT",$D233="VACANT",$C233="POST FARA FINANTARE"),1,0)</f>
        <v>0</v>
      </c>
      <c r="BG243" s="8"/>
      <c r="BH243" s="8">
        <f>IF(AND($B233="PROFESOR",$H233="CMSD",$C233="POST VALID"),1,0)</f>
        <v>0</v>
      </c>
      <c r="BI243" s="8">
        <f>IF(AND($B233="PROFESOR",$H233="CMSD",$C233="POST FARA FINANTARE"),1,0)</f>
        <v>0</v>
      </c>
      <c r="BJ243" s="142">
        <f>IF(AND($A233&lt;&gt;"",H233="DFT"),1,0)</f>
        <v>0</v>
      </c>
      <c r="BK243" s="8">
        <f>IF(OR($H233="CMSD",$H233="ASOCIAT",$H233="DF",$H233="CMSD"),0,(IF(OR($F233="DR.ING.",$F233="DR.",$F233="DR. ING.",$F233="DR"),1,0)))</f>
        <v>0</v>
      </c>
      <c r="BL243" s="8" t="str">
        <f>IF(OR($B233="",$D233="",$D233="VACANT",$H233="CMSD",$H233="DF",$H233="DFP",$H233="DFT",),"",(IF($I233="","",(IF($BN243&gt;$BL$4,1,0)))))</f>
        <v/>
      </c>
      <c r="BM243" s="8">
        <f>IF(OR($B233="",$D233="",$D233="VACANT",$H233="DF",$H233="DFP",$H233="DFT"),"",(IF($H233="CMSD",0,(IF(BN243&lt;=$BM$4,1,0)))))</f>
        <v>1</v>
      </c>
      <c r="BN243" s="143">
        <f>IF(I233="",0,DATEVALUE(I233))</f>
        <v>0</v>
      </c>
      <c r="BO243" s="8">
        <f>IF(AND($BN243&gt;$BO$4,$BN243&lt;$BL$4),1,0)</f>
        <v>0</v>
      </c>
      <c r="BP243" s="8">
        <f>IF(AND($BN243&gt;$BP$4,$BN243&lt;$BO$4),1,0)</f>
        <v>0</v>
      </c>
      <c r="BQ243" s="8">
        <f>IF(AND($BN243&gt;$BQ$4,$BN243&lt;$BP$4),1,0)</f>
        <v>0</v>
      </c>
      <c r="BR243" s="8">
        <f>IF(AND($BN243&gt;$BR$4,$BN243&lt;$BQ$4),1,0)</f>
        <v>0</v>
      </c>
      <c r="BS243" s="8">
        <f>IF(AND($BN243&gt;$BS$4,$BN243&lt;$BR$4),1,0)</f>
        <v>0</v>
      </c>
      <c r="BT243" s="8">
        <f>IF(AND($BN243&gt;$BT$4,$BN243&lt;$BS$4),1,0)</f>
        <v>0</v>
      </c>
      <c r="BV243" s="144">
        <f>IF(AND($B233="PROFESOR",$D233&lt;&gt;"",$H233="TITULAR"),$X243,0)</f>
        <v>0</v>
      </c>
      <c r="BW243" s="144">
        <f>IF(AND($B233="PROFESOR",$D233="VACANT"),$X243,0)</f>
        <v>0</v>
      </c>
      <c r="BX243" s="144">
        <f>IF(AND($B233="CONFERENTIAR",$D233&lt;&gt;"",$H233="TITULAR"),$X243,0)</f>
        <v>0</v>
      </c>
      <c r="BY243" s="144">
        <f>IF(AND($B233="CONFERENTIAR",$D233="VACANT"),$X243,0)</f>
        <v>0</v>
      </c>
      <c r="BZ243" s="144">
        <f>IF(AND($B233="SEF LUCRARI",$D233&lt;&gt;"",$H233="TITULAR"),$X243,0)</f>
        <v>0</v>
      </c>
      <c r="CA243" s="144">
        <f>IF(AND($B233="SEF LUCRARI",$D233="VACANT"),$X243,0)</f>
        <v>0</v>
      </c>
      <c r="CB243" s="144">
        <f>IF(AND($B233="ASISTENT",$D233&lt;&gt;"",(OR($H233="TITULAR",$H233="SUPLINITOR",$H233="DF"))),$X243,0)</f>
        <v>0</v>
      </c>
      <c r="CC243" s="144">
        <f>IF(AND($B233="ASISTENT",OR($D233="VACANT")),$X243,0)</f>
        <v>0</v>
      </c>
      <c r="CD243" s="144">
        <f>IF(AND($B233="ASISTENT CERCETARE",$D233&lt;&gt;"",$H233="TITULAR"),$X243,IF(AND($B233="ASISTENT CERCETARE",$H233="DF"),$X243,0))</f>
        <v>0</v>
      </c>
      <c r="CE243" s="144">
        <f>IF(AND($B233="ASISTENT CERCETARE",OR($D233="VACANT")),$X243,0)</f>
        <v>0</v>
      </c>
      <c r="CF243" s="86">
        <f>IF(AND(A233&lt;&gt;"",B233="ASISTENT",H233="DF"),1,0)</f>
        <v>0</v>
      </c>
      <c r="CG243" s="145">
        <f>IF(AND($B233="PROFESOR",$D233&lt;&gt;"",$H233="CMSD"),$X243,0)</f>
        <v>0</v>
      </c>
      <c r="CI243" s="54">
        <f>IF(AND(B233="PROFESOR",H233="CMDD"),1,0)</f>
        <v>0</v>
      </c>
      <c r="CJ243" s="54">
        <f>IF(AND(B233="CONFERENTIAR",H233="CMDD"),1,0)</f>
        <v>0</v>
      </c>
      <c r="CK243" s="54">
        <f>IF(AND(B233="SEF LUCRARI",H233="CMDD"),1,0)</f>
        <v>0</v>
      </c>
      <c r="CL243" s="54">
        <f>IF(AND(B233="ASISTENT",H233="CMDD"),1,0)</f>
        <v>0</v>
      </c>
      <c r="CM243" s="132">
        <f>IF(CI243=0,0,X243)</f>
        <v>0</v>
      </c>
      <c r="CN243" s="132">
        <f>IF(CJ243=0,0,X243)</f>
        <v>0</v>
      </c>
      <c r="CO243" s="132">
        <f>IF(CK243=0,0,X243)</f>
        <v>0</v>
      </c>
      <c r="CP243" s="132">
        <f>IF(CL243=0,0,X243)</f>
        <v>0</v>
      </c>
    </row>
    <row r="244" spans="1:94" ht="12.75" customHeight="1" x14ac:dyDescent="0.3">
      <c r="A244" s="258">
        <v>68</v>
      </c>
      <c r="B244" s="261" t="str">
        <f>AS</f>
        <v>ASISTENT</v>
      </c>
      <c r="C244" s="264" t="s">
        <v>97</v>
      </c>
      <c r="D244" s="187" t="s">
        <v>242</v>
      </c>
      <c r="E244" s="246" t="str">
        <f>AS</f>
        <v>ASISTENT</v>
      </c>
      <c r="F244" s="246"/>
      <c r="G244" s="246"/>
      <c r="H244" s="246" t="str">
        <f>po</f>
        <v>PO</v>
      </c>
      <c r="I244" s="249" t="str">
        <f>_xlfn.IFNA(IF(OR(D244="",D244="VACANT",H244="DF",H244="DFP",H244="DFT"),"",VLOOKUP(D244,[1]Anexa!D:I,2,FALSE)),"")</f>
        <v/>
      </c>
      <c r="J244" s="180">
        <v>27</v>
      </c>
      <c r="K244" s="147" t="s">
        <v>143</v>
      </c>
      <c r="L244" s="95" t="s">
        <v>98</v>
      </c>
      <c r="M244" s="96" t="s">
        <v>75</v>
      </c>
      <c r="N244" s="96" t="s">
        <v>104</v>
      </c>
      <c r="O244" s="96" t="s">
        <v>112</v>
      </c>
      <c r="P244" s="96">
        <v>0</v>
      </c>
      <c r="Q244" s="97"/>
      <c r="R244" s="97">
        <v>4</v>
      </c>
      <c r="S244" s="98"/>
      <c r="T244" s="97"/>
      <c r="U244" s="97"/>
      <c r="V244" s="98"/>
      <c r="W244" s="99">
        <v>68</v>
      </c>
      <c r="X244" s="100">
        <v>4</v>
      </c>
      <c r="Y244" s="101">
        <v>0</v>
      </c>
      <c r="Z244" s="237"/>
      <c r="AA244" s="102"/>
      <c r="AB244" s="103">
        <v>4</v>
      </c>
      <c r="AC244" s="241">
        <v>8</v>
      </c>
      <c r="AD244" s="104">
        <v>0</v>
      </c>
      <c r="AE244" s="160" t="s">
        <v>100</v>
      </c>
      <c r="AF244" s="164">
        <v>0</v>
      </c>
      <c r="AG244" s="106">
        <v>0</v>
      </c>
      <c r="AH244" s="107">
        <v>0</v>
      </c>
      <c r="AI244" s="153"/>
      <c r="AJ244" s="108">
        <f>IF(OR($H$244="CMSD",$H$244="CMDD",$H$244="TITULAR"),"",IF(M244="","",IF(M244="D",0,IF(M244="M",Z244*2.5+AC244*1.5,Z244*2+AC244)*(VLOOKUP(J244,[1]Recapitulatie!A:Y,15,FALSE)*$AH$246)+IF(M244="M",AA244*2.5+AD244*1.5,AA244*2+AD244)*(VLOOKUP(J244,[1]Recapitulatie!A:Y,20,FALSE)*$AH$246))))</f>
        <v>6851.7119999999995</v>
      </c>
      <c r="AK244" s="171"/>
      <c r="AL244" s="109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V244" s="57"/>
      <c r="BW244" s="57"/>
      <c r="BX244" s="57"/>
      <c r="BY244" s="57"/>
      <c r="BZ244" s="57"/>
      <c r="CA244" s="57"/>
      <c r="CB244" s="57"/>
      <c r="CC244" s="57"/>
      <c r="CD244" s="6"/>
      <c r="CE244" s="6"/>
      <c r="CF244" s="86"/>
      <c r="CG244" s="6"/>
      <c r="CI244" s="54"/>
      <c r="CJ244" s="54"/>
      <c r="CK244" s="54"/>
      <c r="CL244" s="54"/>
      <c r="CM244" s="54"/>
      <c r="CN244" s="54"/>
      <c r="CO244" s="54"/>
      <c r="CP244" s="54"/>
    </row>
    <row r="245" spans="1:94" x14ac:dyDescent="0.3">
      <c r="A245" s="259"/>
      <c r="B245" s="262"/>
      <c r="C245" s="265"/>
      <c r="D245" s="188" t="s">
        <v>309</v>
      </c>
      <c r="E245" s="247"/>
      <c r="F245" s="247"/>
      <c r="G245" s="247"/>
      <c r="H245" s="247"/>
      <c r="I245" s="250"/>
      <c r="J245" s="148">
        <v>29</v>
      </c>
      <c r="K245" s="149" t="s">
        <v>140</v>
      </c>
      <c r="L245" s="110" t="s">
        <v>98</v>
      </c>
      <c r="M245" s="111" t="s">
        <v>75</v>
      </c>
      <c r="N245" s="111" t="s">
        <v>104</v>
      </c>
      <c r="O245" s="111" t="s">
        <v>112</v>
      </c>
      <c r="P245" s="111">
        <v>0</v>
      </c>
      <c r="Q245" s="112"/>
      <c r="R245" s="112">
        <v>2</v>
      </c>
      <c r="S245" s="113"/>
      <c r="T245" s="112"/>
      <c r="U245" s="112"/>
      <c r="V245" s="113"/>
      <c r="W245" s="114">
        <v>34</v>
      </c>
      <c r="X245" s="115">
        <v>2</v>
      </c>
      <c r="Y245" s="101">
        <v>0</v>
      </c>
      <c r="Z245" s="237"/>
      <c r="AA245" s="102"/>
      <c r="AB245" s="116">
        <v>2</v>
      </c>
      <c r="AC245" s="242">
        <v>4</v>
      </c>
      <c r="AD245" s="117">
        <v>0</v>
      </c>
      <c r="AE245" s="154" t="s">
        <v>101</v>
      </c>
      <c r="AF245" s="118">
        <v>0</v>
      </c>
      <c r="AG245" s="119">
        <v>16</v>
      </c>
      <c r="AH245" s="120">
        <v>0</v>
      </c>
      <c r="AI245" s="155"/>
      <c r="AJ245" s="108">
        <f>IF(OR($H$244="CMSD",$H$244="CMDD",$H$244="TITULAR"),"",IF(M245="","",IF(M245="D",0,IF(M245="M",Z245*2.5+AC245*1.5,Z245*2+AC245)*(VLOOKUP(J245,[1]Recapitulatie!A:Y,15,FALSE)*$AH$246)+IF(M245="M",AA245*2.5+AD245*1.5,AA245*2+AD245)*(VLOOKUP(J245,[1]Recapitulatie!A:Y,20,FALSE)*$AH$246))))</f>
        <v>3425.8559999999998</v>
      </c>
      <c r="AK245" s="172"/>
      <c r="AL245" s="109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V245" s="57"/>
      <c r="BW245" s="57"/>
      <c r="BX245" s="57"/>
      <c r="BY245" s="57"/>
      <c r="BZ245" s="57"/>
      <c r="CA245" s="57"/>
      <c r="CB245" s="57"/>
      <c r="CC245" s="57"/>
      <c r="CD245" s="6"/>
      <c r="CE245" s="6"/>
      <c r="CF245" s="86"/>
      <c r="CG245" s="6"/>
      <c r="CI245" s="54"/>
      <c r="CJ245" s="54"/>
      <c r="CK245" s="54"/>
      <c r="CL245" s="54"/>
      <c r="CM245" s="54"/>
      <c r="CN245" s="54"/>
      <c r="CO245" s="54"/>
      <c r="CP245" s="54"/>
    </row>
    <row r="246" spans="1:94" x14ac:dyDescent="0.3">
      <c r="A246" s="259"/>
      <c r="B246" s="262"/>
      <c r="C246" s="265"/>
      <c r="D246" s="188" t="s">
        <v>322</v>
      </c>
      <c r="E246" s="247"/>
      <c r="F246" s="247"/>
      <c r="G246" s="247"/>
      <c r="H246" s="247"/>
      <c r="I246" s="250"/>
      <c r="J246" s="148">
        <v>36</v>
      </c>
      <c r="K246" s="149" t="s">
        <v>178</v>
      </c>
      <c r="L246" s="110" t="s">
        <v>98</v>
      </c>
      <c r="M246" s="111" t="s">
        <v>75</v>
      </c>
      <c r="N246" s="111" t="s">
        <v>62</v>
      </c>
      <c r="O246" s="111" t="s">
        <v>102</v>
      </c>
      <c r="P246" s="111">
        <v>0</v>
      </c>
      <c r="Q246" s="112"/>
      <c r="R246" s="112">
        <v>2</v>
      </c>
      <c r="S246" s="113"/>
      <c r="T246" s="112"/>
      <c r="U246" s="112"/>
      <c r="V246" s="113"/>
      <c r="W246" s="114">
        <v>29</v>
      </c>
      <c r="X246" s="115">
        <v>2</v>
      </c>
      <c r="Y246" s="101">
        <v>0</v>
      </c>
      <c r="Z246" s="237"/>
      <c r="AA246" s="102"/>
      <c r="AB246" s="116">
        <v>2</v>
      </c>
      <c r="AC246" s="242">
        <v>4</v>
      </c>
      <c r="AD246" s="117">
        <v>0</v>
      </c>
      <c r="AE246" s="154" t="s">
        <v>103</v>
      </c>
      <c r="AF246" s="118">
        <v>0</v>
      </c>
      <c r="AG246" s="119"/>
      <c r="AH246" s="120">
        <v>61.175999999999995</v>
      </c>
      <c r="AI246" s="155"/>
      <c r="AJ246" s="108">
        <f>IF(OR($H$244="CMSD",$H$244="CMDD",$H$244="TITULAR"),"",IF(M246="","",IF(M246="D",0,IF(M246="M",Z246*2.5+AC246*1.5,Z246*2+AC246)*(VLOOKUP(J246,[1]Recapitulatie!A:Y,15,FALSE)*$AH$246)+IF(M246="M",AA246*2.5+AD246*1.5,AA246*2+AD246)*(VLOOKUP(J246,[1]Recapitulatie!A:Y,20,FALSE)*$AH$246))))</f>
        <v>3425.8559999999998</v>
      </c>
      <c r="AK246" s="172"/>
      <c r="AL246" s="109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V246" s="57"/>
      <c r="BW246" s="57"/>
      <c r="BX246" s="57"/>
      <c r="BY246" s="57"/>
      <c r="BZ246" s="57"/>
      <c r="CA246" s="57"/>
      <c r="CB246" s="57"/>
      <c r="CC246" s="57"/>
      <c r="CD246" s="6"/>
      <c r="CE246" s="6"/>
      <c r="CF246" s="86"/>
      <c r="CG246" s="6"/>
      <c r="CI246" s="54"/>
      <c r="CJ246" s="54"/>
      <c r="CK246" s="54"/>
      <c r="CL246" s="54"/>
      <c r="CM246" s="54"/>
      <c r="CN246" s="54"/>
      <c r="CO246" s="54"/>
      <c r="CP246" s="54"/>
    </row>
    <row r="247" spans="1:94" x14ac:dyDescent="0.3">
      <c r="A247" s="259"/>
      <c r="B247" s="262"/>
      <c r="C247" s="265"/>
      <c r="D247" s="188" t="s">
        <v>307</v>
      </c>
      <c r="E247" s="247"/>
      <c r="F247" s="247"/>
      <c r="G247" s="247"/>
      <c r="H247" s="247"/>
      <c r="I247" s="250"/>
      <c r="J247" s="148">
        <v>37</v>
      </c>
      <c r="K247" s="149" t="s">
        <v>138</v>
      </c>
      <c r="L247" s="110" t="s">
        <v>98</v>
      </c>
      <c r="M247" s="111" t="s">
        <v>75</v>
      </c>
      <c r="N247" s="111" t="s">
        <v>62</v>
      </c>
      <c r="O247" s="111" t="s">
        <v>102</v>
      </c>
      <c r="P247" s="111">
        <v>0</v>
      </c>
      <c r="Q247" s="112"/>
      <c r="R247" s="112">
        <v>2</v>
      </c>
      <c r="S247" s="113">
        <v>2</v>
      </c>
      <c r="T247" s="112"/>
      <c r="U247" s="112"/>
      <c r="V247" s="113"/>
      <c r="W247" s="114">
        <v>29</v>
      </c>
      <c r="X247" s="115">
        <v>2</v>
      </c>
      <c r="Y247" s="101">
        <v>0</v>
      </c>
      <c r="Z247" s="237"/>
      <c r="AA247" s="102"/>
      <c r="AB247" s="116">
        <v>2</v>
      </c>
      <c r="AC247" s="242">
        <v>4</v>
      </c>
      <c r="AD247" s="117">
        <v>0</v>
      </c>
      <c r="AE247" s="154" t="s">
        <v>105</v>
      </c>
      <c r="AF247" s="118">
        <v>0</v>
      </c>
      <c r="AG247" s="121">
        <v>15</v>
      </c>
      <c r="AH247" s="120">
        <v>0</v>
      </c>
      <c r="AI247" s="155"/>
      <c r="AJ247" s="108">
        <f>IF(OR($H$244="CMSD",$H$244="CMDD",$H$244="TITULAR"),"",IF(M247="","",IF(M247="D",0,IF(M247="M",Z247*2.5+AC247*1.5,Z247*2+AC247)*(VLOOKUP(J247,[1]Recapitulatie!A:Y,15,FALSE)*$AH$246)+IF(M247="M",AA247*2.5+AD247*1.5,AA247*2+AD247)*(VLOOKUP(J247,[1]Recapitulatie!A:Y,20,FALSE)*$AH$246))))</f>
        <v>3425.8559999999998</v>
      </c>
      <c r="AK247" s="172"/>
      <c r="AL247" s="109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V247" s="57"/>
      <c r="BW247" s="57"/>
      <c r="BX247" s="57"/>
      <c r="BY247" s="57"/>
      <c r="BZ247" s="57"/>
      <c r="CA247" s="57"/>
      <c r="CB247" s="57"/>
      <c r="CC247" s="57"/>
      <c r="CD247" s="6"/>
      <c r="CE247" s="6"/>
      <c r="CF247" s="86"/>
      <c r="CG247" s="6"/>
      <c r="CI247" s="54"/>
      <c r="CJ247" s="54"/>
      <c r="CK247" s="54"/>
      <c r="CL247" s="54"/>
      <c r="CM247" s="54"/>
      <c r="CN247" s="54"/>
      <c r="CO247" s="54"/>
      <c r="CP247" s="54"/>
    </row>
    <row r="248" spans="1:94" x14ac:dyDescent="0.3">
      <c r="A248" s="259"/>
      <c r="B248" s="262"/>
      <c r="C248" s="265"/>
      <c r="D248" s="188" t="s">
        <v>296</v>
      </c>
      <c r="E248" s="247"/>
      <c r="F248" s="247"/>
      <c r="G248" s="247"/>
      <c r="H248" s="247"/>
      <c r="I248" s="250"/>
      <c r="J248" s="148">
        <v>38</v>
      </c>
      <c r="K248" s="149" t="s">
        <v>176</v>
      </c>
      <c r="L248" s="110" t="s">
        <v>98</v>
      </c>
      <c r="M248" s="111" t="s">
        <v>75</v>
      </c>
      <c r="N248" s="111" t="s">
        <v>62</v>
      </c>
      <c r="O248" s="111" t="s">
        <v>102</v>
      </c>
      <c r="P248" s="111">
        <v>0</v>
      </c>
      <c r="Q248" s="112"/>
      <c r="R248" s="112">
        <v>2</v>
      </c>
      <c r="S248" s="113"/>
      <c r="T248" s="112"/>
      <c r="U248" s="112"/>
      <c r="V248" s="113"/>
      <c r="W248" s="114">
        <v>29</v>
      </c>
      <c r="X248" s="115">
        <v>2</v>
      </c>
      <c r="Y248" s="101">
        <v>0</v>
      </c>
      <c r="Z248" s="237"/>
      <c r="AA248" s="102"/>
      <c r="AB248" s="116">
        <v>2</v>
      </c>
      <c r="AC248" s="242">
        <v>4</v>
      </c>
      <c r="AD248" s="117">
        <v>0</v>
      </c>
      <c r="AE248" s="154" t="s">
        <v>108</v>
      </c>
      <c r="AF248" s="118">
        <v>0</v>
      </c>
      <c r="AG248" s="121"/>
      <c r="AH248" s="120"/>
      <c r="AI248" s="155"/>
      <c r="AJ248" s="108">
        <f>IF(OR($H$244="CMSD",$H$244="CMDD",$H$244="TITULAR"),"",IF(M248="","",IF(M248="D",0,IF(M248="M",Z248*2.5+AC248*1.5,Z248*2+AC248)*(VLOOKUP(J248,[1]Recapitulatie!A:Y,15,FALSE)*$AH$246)+IF(M248="M",AA248*2.5+AD248*1.5,AA248*2+AD248)*(VLOOKUP(J248,[1]Recapitulatie!A:Y,20,FALSE)*$AH$246))))</f>
        <v>3425.8559999999998</v>
      </c>
      <c r="AK248" s="172"/>
      <c r="AL248" s="109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V248" s="57"/>
      <c r="BW248" s="57"/>
      <c r="BX248" s="57"/>
      <c r="BY248" s="57"/>
      <c r="BZ248" s="57"/>
      <c r="CA248" s="57"/>
      <c r="CB248" s="57"/>
      <c r="CC248" s="57"/>
      <c r="CD248" s="6"/>
      <c r="CE248" s="6"/>
      <c r="CF248" s="86"/>
      <c r="CG248" s="6"/>
      <c r="CI248" s="54"/>
      <c r="CJ248" s="54"/>
      <c r="CK248" s="54"/>
      <c r="CL248" s="54"/>
      <c r="CM248" s="54"/>
      <c r="CN248" s="54"/>
      <c r="CO248" s="54"/>
      <c r="CP248" s="54"/>
    </row>
    <row r="249" spans="1:94" x14ac:dyDescent="0.3">
      <c r="A249" s="259"/>
      <c r="B249" s="262"/>
      <c r="C249" s="265"/>
      <c r="D249" s="188" t="s">
        <v>243</v>
      </c>
      <c r="E249" s="247"/>
      <c r="F249" s="247"/>
      <c r="G249" s="247"/>
      <c r="H249" s="247"/>
      <c r="I249" s="250"/>
      <c r="J249" s="148">
        <v>41</v>
      </c>
      <c r="K249" s="149" t="s">
        <v>111</v>
      </c>
      <c r="L249" s="110" t="s">
        <v>98</v>
      </c>
      <c r="M249" s="111" t="s">
        <v>75</v>
      </c>
      <c r="N249" s="111" t="s">
        <v>62</v>
      </c>
      <c r="O249" s="111" t="s">
        <v>102</v>
      </c>
      <c r="P249" s="111">
        <v>0</v>
      </c>
      <c r="Q249" s="112"/>
      <c r="R249" s="112">
        <v>1</v>
      </c>
      <c r="S249" s="113"/>
      <c r="T249" s="112"/>
      <c r="U249" s="112"/>
      <c r="V249" s="113"/>
      <c r="W249" s="114">
        <v>15.2</v>
      </c>
      <c r="X249" s="115">
        <v>1</v>
      </c>
      <c r="Y249" s="101">
        <v>0</v>
      </c>
      <c r="Z249" s="237"/>
      <c r="AA249" s="102"/>
      <c r="AB249" s="116">
        <v>1</v>
      </c>
      <c r="AC249" s="242">
        <v>2</v>
      </c>
      <c r="AD249" s="117">
        <v>0</v>
      </c>
      <c r="AE249" s="154" t="s">
        <v>109</v>
      </c>
      <c r="AF249" s="118">
        <v>3.7794642857142864</v>
      </c>
      <c r="AG249" s="121"/>
      <c r="AH249" s="120"/>
      <c r="AI249" s="155"/>
      <c r="AJ249" s="108">
        <f>IF(OR($H$244="CMSD",$H$244="CMDD",$H$244="TITULAR"),"",IF(M249="","",IF(M249="D",0,IF(M249="M",Z249*2.5+AC249*1.5,Z249*2+AC249)*(VLOOKUP(J249,[1]Recapitulatie!A:Y,15,FALSE)*$AH$246)+IF(M249="M",AA249*2.5+AD249*1.5,AA249*2+AD249)*(VLOOKUP(J249,[1]Recapitulatie!A:Y,20,FALSE)*$AH$246))))</f>
        <v>1712.9279999999999</v>
      </c>
      <c r="AK249" s="172"/>
      <c r="AL249" s="109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V249" s="57"/>
      <c r="BW249" s="57"/>
      <c r="BX249" s="57"/>
      <c r="BY249" s="57"/>
      <c r="BZ249" s="57"/>
      <c r="CA249" s="57"/>
      <c r="CB249" s="57"/>
      <c r="CC249" s="57"/>
      <c r="CD249" s="6"/>
      <c r="CE249" s="6"/>
      <c r="CF249" s="86"/>
      <c r="CG249" s="6"/>
      <c r="CI249" s="54"/>
      <c r="CJ249" s="54"/>
      <c r="CK249" s="54"/>
      <c r="CL249" s="54"/>
      <c r="CM249" s="54"/>
      <c r="CN249" s="54"/>
      <c r="CO249" s="54"/>
      <c r="CP249" s="54"/>
    </row>
    <row r="250" spans="1:94" x14ac:dyDescent="0.3">
      <c r="A250" s="259"/>
      <c r="B250" s="262"/>
      <c r="C250" s="265"/>
      <c r="D250" s="188" t="s">
        <v>223</v>
      </c>
      <c r="E250" s="247"/>
      <c r="F250" s="247"/>
      <c r="G250" s="247"/>
      <c r="H250" s="247"/>
      <c r="I250" s="250"/>
      <c r="J250" s="148">
        <v>43</v>
      </c>
      <c r="K250" s="149" t="s">
        <v>130</v>
      </c>
      <c r="L250" s="110" t="s">
        <v>98</v>
      </c>
      <c r="M250" s="111" t="s">
        <v>75</v>
      </c>
      <c r="N250" s="111" t="s">
        <v>62</v>
      </c>
      <c r="O250" s="111" t="s">
        <v>102</v>
      </c>
      <c r="P250" s="111">
        <v>0</v>
      </c>
      <c r="Q250" s="112"/>
      <c r="R250" s="112">
        <v>1</v>
      </c>
      <c r="S250" s="113"/>
      <c r="T250" s="112"/>
      <c r="U250" s="112"/>
      <c r="V250" s="113"/>
      <c r="W250" s="114">
        <v>15.6</v>
      </c>
      <c r="X250" s="115">
        <v>1</v>
      </c>
      <c r="Y250" s="101">
        <v>0</v>
      </c>
      <c r="Z250" s="237"/>
      <c r="AA250" s="102"/>
      <c r="AB250" s="116">
        <v>1</v>
      </c>
      <c r="AC250" s="242">
        <v>2</v>
      </c>
      <c r="AD250" s="117">
        <v>0</v>
      </c>
      <c r="AE250" s="154" t="s">
        <v>110</v>
      </c>
      <c r="AF250" s="118">
        <v>0</v>
      </c>
      <c r="AG250" s="121"/>
      <c r="AH250" s="120"/>
      <c r="AI250" s="155"/>
      <c r="AJ250" s="108">
        <f>IF(OR($H$244="CMSD",$H$244="CMDD",$H$244="TITULAR"),"",IF(M250="","",IF(M250="D",0,IF(M250="M",Z250*2.5+AC250*1.5,Z250*2+AC250)*(VLOOKUP(J250,[1]Recapitulatie!A:Y,15,FALSE)*$AH$246)+IF(M250="M",AA250*2.5+AD250*1.5,AA250*2+AD250)*(VLOOKUP(J250,[1]Recapitulatie!A:Y,20,FALSE)*$AH$246))))</f>
        <v>1712.9279999999999</v>
      </c>
      <c r="AK250" s="172"/>
      <c r="AL250" s="109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V250" s="57"/>
      <c r="BW250" s="57"/>
      <c r="BX250" s="57"/>
      <c r="BY250" s="57"/>
      <c r="BZ250" s="57"/>
      <c r="CA250" s="57"/>
      <c r="CB250" s="57"/>
      <c r="CC250" s="57"/>
      <c r="CD250" s="6"/>
      <c r="CE250" s="6"/>
      <c r="CF250" s="86"/>
      <c r="CG250" s="6"/>
      <c r="CI250" s="54"/>
      <c r="CJ250" s="54"/>
      <c r="CK250" s="54"/>
      <c r="CL250" s="54"/>
      <c r="CM250" s="54"/>
      <c r="CN250" s="54"/>
      <c r="CO250" s="54"/>
      <c r="CP250" s="54"/>
    </row>
    <row r="251" spans="1:94" x14ac:dyDescent="0.3">
      <c r="A251" s="259"/>
      <c r="B251" s="262"/>
      <c r="C251" s="265"/>
      <c r="D251" s="252"/>
      <c r="E251" s="247"/>
      <c r="F251" s="247"/>
      <c r="G251" s="247"/>
      <c r="H251" s="247"/>
      <c r="I251" s="250"/>
      <c r="J251" s="148"/>
      <c r="K251" s="149" t="s">
        <v>107</v>
      </c>
      <c r="L251" s="110" t="s">
        <v>107</v>
      </c>
      <c r="M251" s="111" t="s">
        <v>107</v>
      </c>
      <c r="N251" s="111" t="s">
        <v>107</v>
      </c>
      <c r="O251" s="111" t="s">
        <v>107</v>
      </c>
      <c r="P251" s="111" t="s">
        <v>107</v>
      </c>
      <c r="Q251" s="112"/>
      <c r="R251" s="112"/>
      <c r="S251" s="113"/>
      <c r="T251" s="112"/>
      <c r="U251" s="112"/>
      <c r="V251" s="113"/>
      <c r="W251" s="114" t="s">
        <v>107</v>
      </c>
      <c r="X251" s="115" t="s">
        <v>106</v>
      </c>
      <c r="Y251" s="101" t="s">
        <v>107</v>
      </c>
      <c r="Z251" s="237"/>
      <c r="AA251" s="102"/>
      <c r="AB251" s="116" t="s">
        <v>107</v>
      </c>
      <c r="AC251" s="242" t="s">
        <v>107</v>
      </c>
      <c r="AD251" s="117" t="s">
        <v>107</v>
      </c>
      <c r="AE251" s="156"/>
      <c r="AF251" s="118"/>
      <c r="AG251" s="121"/>
      <c r="AH251" s="120"/>
      <c r="AI251" s="155"/>
      <c r="AJ251" s="108" t="str">
        <f>IF(OR($H$244="CMSD",$H$244="CMDD",$H$244="TITULAR"),"",IF(M251="","",IF(M251="D",0,IF(M251="M",Z251*2.5+AC251*1.5,Z251*2+AC251)*(VLOOKUP(J251,[1]Recapitulatie!A:Y,15,FALSE)*$AH$246)+IF(M251="M",AA251*2.5+AD251*1.5,AA251*2+AD251)*(VLOOKUP(J251,[1]Recapitulatie!A:Y,20,FALSE)*$AH$246))))</f>
        <v/>
      </c>
      <c r="AK251" s="172"/>
      <c r="AL251" s="109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V251" s="57"/>
      <c r="BW251" s="57"/>
      <c r="BX251" s="57"/>
      <c r="BY251" s="57"/>
      <c r="BZ251" s="57"/>
      <c r="CA251" s="57"/>
      <c r="CB251" s="57"/>
      <c r="CC251" s="57"/>
      <c r="CD251" s="6"/>
      <c r="CE251" s="6"/>
      <c r="CF251" s="86"/>
      <c r="CG251" s="6"/>
      <c r="CI251" s="54"/>
      <c r="CJ251" s="54"/>
      <c r="CK251" s="54"/>
      <c r="CL251" s="54"/>
      <c r="CM251" s="54"/>
      <c r="CN251" s="54"/>
      <c r="CO251" s="54"/>
      <c r="CP251" s="54"/>
    </row>
    <row r="252" spans="1:94" ht="15" thickBot="1" x14ac:dyDescent="0.35">
      <c r="A252" s="259"/>
      <c r="B252" s="262"/>
      <c r="C252" s="265"/>
      <c r="D252" s="253"/>
      <c r="E252" s="247"/>
      <c r="F252" s="247"/>
      <c r="G252" s="247"/>
      <c r="H252" s="247"/>
      <c r="I252" s="250"/>
      <c r="J252" s="148"/>
      <c r="K252" s="149" t="s">
        <v>107</v>
      </c>
      <c r="L252" s="123" t="s">
        <v>107</v>
      </c>
      <c r="M252" s="124" t="s">
        <v>107</v>
      </c>
      <c r="N252" s="124" t="s">
        <v>107</v>
      </c>
      <c r="O252" s="124" t="s">
        <v>107</v>
      </c>
      <c r="P252" s="124" t="s">
        <v>107</v>
      </c>
      <c r="Q252" s="125"/>
      <c r="R252" s="125"/>
      <c r="S252" s="126"/>
      <c r="T252" s="125"/>
      <c r="U252" s="125"/>
      <c r="V252" s="126"/>
      <c r="W252" s="127" t="s">
        <v>107</v>
      </c>
      <c r="X252" s="128" t="s">
        <v>106</v>
      </c>
      <c r="Y252" s="101" t="s">
        <v>107</v>
      </c>
      <c r="Z252" s="237"/>
      <c r="AA252" s="102"/>
      <c r="AB252" s="129" t="s">
        <v>107</v>
      </c>
      <c r="AC252" s="243" t="s">
        <v>107</v>
      </c>
      <c r="AD252" s="130" t="s">
        <v>107</v>
      </c>
      <c r="AE252" s="165"/>
      <c r="AF252" s="166"/>
      <c r="AG252" s="121"/>
      <c r="AH252" s="120"/>
      <c r="AI252" s="158"/>
      <c r="AJ252" s="108" t="str">
        <f>IF(OR($H$244="CMSD",$H$244="CMDD",$H$244="TITULAR"),"",IF(M252="","",IF(M252="D",0,IF(M252="M",Z252*2.5+AC252*1.5,Z252*2+AC252)*(VLOOKUP(J252,[1]Recapitulatie!A:Y,15,FALSE)*$AH$246)+IF(M252="M",AA252*2.5+AD252*1.5,AA252*2+AD252)*(VLOOKUP(J252,[1]Recapitulatie!A:Y,20,FALSE)*$AH$246))))</f>
        <v/>
      </c>
      <c r="AK252" s="173"/>
      <c r="AL252" s="109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V252" s="57"/>
      <c r="BW252" s="57"/>
      <c r="BX252" s="57"/>
      <c r="BY252" s="57"/>
      <c r="BZ252" s="57"/>
      <c r="CA252" s="57"/>
      <c r="CB252" s="57"/>
      <c r="CC252" s="57"/>
      <c r="CD252" s="6"/>
      <c r="CE252" s="6"/>
      <c r="CF252" s="86"/>
      <c r="CG252" s="6"/>
      <c r="CI252" s="54"/>
      <c r="CJ252" s="54"/>
      <c r="CK252" s="54"/>
      <c r="CL252" s="54"/>
      <c r="CM252" s="54"/>
      <c r="CN252" s="54"/>
      <c r="CO252" s="54"/>
      <c r="CP252" s="54"/>
    </row>
    <row r="253" spans="1:94" ht="15" thickBot="1" x14ac:dyDescent="0.35">
      <c r="A253" s="260"/>
      <c r="B253" s="263"/>
      <c r="C253" s="266"/>
      <c r="D253" s="254"/>
      <c r="E253" s="248"/>
      <c r="F253" s="248"/>
      <c r="G253" s="248"/>
      <c r="H253" s="248"/>
      <c r="I253" s="251"/>
      <c r="J253" s="150"/>
      <c r="K253" s="133" t="s">
        <v>107</v>
      </c>
      <c r="L253" s="255" t="s">
        <v>76</v>
      </c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7"/>
      <c r="X253" s="134">
        <v>14</v>
      </c>
      <c r="Y253" s="135">
        <v>0</v>
      </c>
      <c r="Z253" s="238"/>
      <c r="AA253" s="136"/>
      <c r="AB253" s="137">
        <f>IF(D244="","",SUM(AB244:AB252))</f>
        <v>14</v>
      </c>
      <c r="AC253" s="244"/>
      <c r="AD253" s="138"/>
      <c r="AE253" s="159"/>
      <c r="AF253" s="167">
        <v>3.7794642857142864</v>
      </c>
      <c r="AG253" s="140">
        <v>19.779464285714287</v>
      </c>
      <c r="AH253" s="141">
        <v>2335.2918399999999</v>
      </c>
      <c r="AI253" s="85" t="e">
        <f>AI243+AH253</f>
        <v>#REF!</v>
      </c>
      <c r="AJ253" s="84">
        <f>SUM(AJ244:AJ252)/12*VIRAM</f>
        <v>2043.3803599999999</v>
      </c>
      <c r="AK253" s="85">
        <f>IF(OR(H244="",H244="PO",H244="DF",H244="DFP",H244="DFT"),0,IF(H244="CMSD",AG253*POD_P*VIRAM*4,IF(AND(H244="TITULAR",B244="PROFESOR"),(AF244+AF245)*POD_P*4*VIRAM,IF(AND(H244="TITULAR",B244="CONFERENTIAR"),(AF244+AF245)*POD_C*4*VIRAM,IF(AND(H244="TITULAR",B244="SEF LUCRARI"),(AF244+AF245)*POD_SL*4*VIRAM,(AF244+AF245)*POD_AS*4*VIRAM)))))</f>
        <v>0</v>
      </c>
      <c r="AL253" s="142">
        <f>IF(AND($A244&lt;&gt;"",H244="DFP"),1,0)</f>
        <v>0</v>
      </c>
      <c r="AM253" s="8">
        <f>IF(AND($A244&lt;&gt;"",$B244="PROFESOR",$C244="POST VALID",$H244="TITULAR"),1,0)</f>
        <v>0</v>
      </c>
      <c r="AN253" s="8">
        <f>IF(AND($A244&lt;&gt;"",$B244="CONFERENTIAR",$C244="POST VALID",$H244="TITULAR"),1,0)</f>
        <v>0</v>
      </c>
      <c r="AO253" s="8">
        <f>IF(AND($A244&lt;&gt;"",$B244="SEF LUCRARI",$C244="POST VALID",$H244="TITULAR"),1,0)</f>
        <v>0</v>
      </c>
      <c r="AP253" s="8">
        <f>IF(AND($A244&lt;&gt;"",$B244="ASISTENT",$C244="POST VALID",$H244="TITULAR"),1,0)</f>
        <v>0</v>
      </c>
      <c r="AQ253" s="8">
        <f>IF(AND($A244&lt;&gt;"",$B244="ASISTENT CERCETARE",$C244="POST VALID"),1,0)</f>
        <v>0</v>
      </c>
      <c r="AR253" s="8">
        <f>IF(AND($A244&lt;&gt;"",H244="DF"),1,0)</f>
        <v>0</v>
      </c>
      <c r="AS253" s="8">
        <f>IF(AND($A244&lt;&gt;"",$B244="PROFESOR",$C244="POST FARA FINANTARE",$H244="TITULAR"),1,0)</f>
        <v>0</v>
      </c>
      <c r="AT253" s="8">
        <f>IF(AND($A244&lt;&gt;"",$B244="CONFERENTIAR",$C244="POST FARA FINANTARE",$H244="TITULAR"),1,0)</f>
        <v>0</v>
      </c>
      <c r="AU253" s="8">
        <f>IF(AND($A244&lt;&gt;"",$B244="SEF LUCRARI",$C244="POST FARA FINANTARE",$H244="TITULAR"),1,0)</f>
        <v>0</v>
      </c>
      <c r="AV253" s="8">
        <f>IF(AND($A244&lt;&gt;"",$B244="ASISTENT",$C244="POST FARA FINANTARE",$H244="TITULAR"),1,0)</f>
        <v>0</v>
      </c>
      <c r="AW253" s="8">
        <f>IF(AND($A244&lt;&gt;"",$B244="ASISTENT CERCETARE",$C244="POST FARA FINANTARE"),1,0)</f>
        <v>0</v>
      </c>
      <c r="AX253" s="8">
        <f>IF(AND($A244&lt;&gt;"",$B244="PROFESOR",$D244="VACANT",$C244="POST VALID"),1,0)</f>
        <v>0</v>
      </c>
      <c r="AY253" s="8">
        <f>IF(AND($A244&lt;&gt;"",$B244="CONFERENTIAR",$D244="VACANT",$C244="POST VALID"),1,0)</f>
        <v>0</v>
      </c>
      <c r="AZ253" s="8">
        <f>IF(AND($A244&lt;&gt;"",$B244="SEF LUCRARI",$D244="VACANT",$C244="POST VALID"),1,0)</f>
        <v>0</v>
      </c>
      <c r="BA253" s="8">
        <f>IF(AND($A244&lt;&gt;"",$B244="ASISTENT",$C244="POST VALID",$D244="VACANT"),1,0)</f>
        <v>0</v>
      </c>
      <c r="BB253" s="8"/>
      <c r="BC253" s="8">
        <f>IF(AND($A244&lt;&gt;"",$B244="PROFESOR",$D244="VACANT",$C244="POST FARA FINANTARE"),1,0)</f>
        <v>0</v>
      </c>
      <c r="BD253" s="8">
        <f>IF(AND($A244&lt;&gt;"",$B244="CONFERENTIAR",$D244="VACANT",$C244="POST FARA FINANTARE"),1,0)</f>
        <v>0</v>
      </c>
      <c r="BE253" s="8">
        <f>IF(AND($A244&lt;&gt;"",$B244="SEF LUCRARI",$D244="VACANT",$C244="POST FARA FINANTARE"),1,0)</f>
        <v>0</v>
      </c>
      <c r="BF253" s="8">
        <f>IF(AND($A244&lt;&gt;"",$B244="ASISTENT",$D244="VACANT",$C244="POST FARA FINANTARE"),1,0)</f>
        <v>0</v>
      </c>
      <c r="BG253" s="8"/>
      <c r="BH253" s="8">
        <f>IF(AND($B244="PROFESOR",$H244="CMSD",$C244="POST VALID"),1,0)</f>
        <v>0</v>
      </c>
      <c r="BI253" s="8">
        <f>IF(AND($B244="PROFESOR",$H244="CMSD",$C244="POST FARA FINANTARE"),1,0)</f>
        <v>0</v>
      </c>
      <c r="BJ253" s="142">
        <f>IF(AND($A244&lt;&gt;"",H244="DFT"),1,0)</f>
        <v>0</v>
      </c>
      <c r="BK253" s="8">
        <f>IF(OR($H244="CMSD",$H244="ASOCIAT",$H244="DF",$H244="CMSD"),0,(IF(OR($F244="DR.ING.",$F244="DR.",$F244="DR. ING.",$F244="DR"),1,0)))</f>
        <v>0</v>
      </c>
      <c r="BL253" s="8" t="str">
        <f>IF(OR($B244="",$D244="",$D244="VACANT",$H244="CMSD",$H244="DF",$H244="DFP",$H244="DFT",),"",(IF($I244="","",(IF($BN253&gt;$BL$4,1,0)))))</f>
        <v/>
      </c>
      <c r="BM253" s="8">
        <f>IF(OR($B244="",$D244="",$D244="VACANT",$H244="DF",$H244="DFP",$H244="DFT"),"",(IF($H244="CMSD",0,(IF(BN253&lt;=$BM$4,1,0)))))</f>
        <v>1</v>
      </c>
      <c r="BN253" s="143">
        <f>IF(I244="",0,DATEVALUE(I244))</f>
        <v>0</v>
      </c>
      <c r="BO253" s="8">
        <f>IF(AND($BN253&gt;$BO$4,$BN253&lt;$BL$4),1,0)</f>
        <v>0</v>
      </c>
      <c r="BP253" s="8">
        <f>IF(AND($BN253&gt;$BP$4,$BN253&lt;$BO$4),1,0)</f>
        <v>0</v>
      </c>
      <c r="BQ253" s="8">
        <f>IF(AND($BN253&gt;$BQ$4,$BN253&lt;$BP$4),1,0)</f>
        <v>0</v>
      </c>
      <c r="BR253" s="8">
        <f>IF(AND($BN253&gt;$BR$4,$BN253&lt;$BQ$4),1,0)</f>
        <v>0</v>
      </c>
      <c r="BS253" s="8">
        <f>IF(AND($BN253&gt;$BS$4,$BN253&lt;$BR$4),1,0)</f>
        <v>0</v>
      </c>
      <c r="BT253" s="8">
        <f>IF(AND($BN253&gt;$BT$4,$BN253&lt;$BS$4),1,0)</f>
        <v>0</v>
      </c>
      <c r="BV253" s="144">
        <f>IF(AND($B244="PROFESOR",$D244&lt;&gt;"",$H244="TITULAR"),$X253,0)</f>
        <v>0</v>
      </c>
      <c r="BW253" s="144">
        <f>IF(AND($B244="PROFESOR",$D244="VACANT"),$X253,0)</f>
        <v>0</v>
      </c>
      <c r="BX253" s="144">
        <f>IF(AND($B244="CONFERENTIAR",$D244&lt;&gt;"",$H244="TITULAR"),$X253,0)</f>
        <v>0</v>
      </c>
      <c r="BY253" s="144">
        <f>IF(AND($B244="CONFERENTIAR",$D244="VACANT"),$X253,0)</f>
        <v>0</v>
      </c>
      <c r="BZ253" s="144">
        <f>IF(AND($B244="SEF LUCRARI",$D244&lt;&gt;"",$H244="TITULAR"),$X253,0)</f>
        <v>0</v>
      </c>
      <c r="CA253" s="144">
        <f>IF(AND($B244="SEF LUCRARI",$D244="VACANT"),$X253,0)</f>
        <v>0</v>
      </c>
      <c r="CB253" s="144">
        <f>IF(AND($B244="ASISTENT",$D244&lt;&gt;"",(OR($H244="TITULAR",$H244="SUPLINITOR",$H244="DF"))),$X253,0)</f>
        <v>0</v>
      </c>
      <c r="CC253" s="144">
        <f>IF(AND($B244="ASISTENT",OR($D244="VACANT")),$X253,0)</f>
        <v>0</v>
      </c>
      <c r="CD253" s="144">
        <f>IF(AND($B244="ASISTENT CERCETARE",$D244&lt;&gt;"",$H244="TITULAR"),$X253,IF(AND($B244="ASISTENT CERCETARE",$H244="DF"),$X253,0))</f>
        <v>0</v>
      </c>
      <c r="CE253" s="144">
        <f>IF(AND($B244="ASISTENT CERCETARE",OR($D244="VACANT")),$X253,0)</f>
        <v>0</v>
      </c>
      <c r="CF253" s="86">
        <f>IF(AND(A244&lt;&gt;"",B244="ASISTENT",H244="DF"),1,0)</f>
        <v>0</v>
      </c>
      <c r="CG253" s="145">
        <f>IF(AND($B244="PROFESOR",$D244&lt;&gt;"",$H244="CMSD"),$X253,0)</f>
        <v>0</v>
      </c>
      <c r="CI253" s="54">
        <f>IF(AND(B244="PROFESOR",H244="CMDD"),1,0)</f>
        <v>0</v>
      </c>
      <c r="CJ253" s="54">
        <f>IF(AND(B244="CONFERENTIAR",H244="CMDD"),1,0)</f>
        <v>0</v>
      </c>
      <c r="CK253" s="54">
        <f>IF(AND(B244="SEF LUCRARI",H244="CMDD"),1,0)</f>
        <v>0</v>
      </c>
      <c r="CL253" s="54">
        <f>IF(AND(B244="ASISTENT",H244="CMDD"),1,0)</f>
        <v>0</v>
      </c>
      <c r="CM253" s="132">
        <f>IF(CI253=0,0,X253)</f>
        <v>0</v>
      </c>
      <c r="CN253" s="132">
        <f>IF(CJ253=0,0,X253)</f>
        <v>0</v>
      </c>
      <c r="CO253" s="132">
        <f>IF(CK253=0,0,X253)</f>
        <v>0</v>
      </c>
      <c r="CP253" s="132">
        <f>IF(CL253=0,0,X253)</f>
        <v>0</v>
      </c>
    </row>
    <row r="254" spans="1:94" ht="12.75" customHeight="1" x14ac:dyDescent="0.3">
      <c r="A254" s="258">
        <v>69</v>
      </c>
      <c r="B254" s="261" t="str">
        <f>AS</f>
        <v>ASISTENT</v>
      </c>
      <c r="C254" s="264" t="s">
        <v>97</v>
      </c>
      <c r="D254" s="187" t="s">
        <v>326</v>
      </c>
      <c r="E254" s="246" t="str">
        <f>AS</f>
        <v>ASISTENT</v>
      </c>
      <c r="F254" s="246"/>
      <c r="G254" s="246"/>
      <c r="H254" s="246" t="str">
        <f>po</f>
        <v>PO</v>
      </c>
      <c r="I254" s="249" t="str">
        <f>_xlfn.IFNA(IF(OR(D254="",D254="VACANT",H254="DF",H254="DFP",H254="DFT"),"",VLOOKUP(D254,[1]Anexa!D:I,2,FALSE)),"")</f>
        <v/>
      </c>
      <c r="J254" s="146">
        <v>36</v>
      </c>
      <c r="K254" s="147" t="s">
        <v>178</v>
      </c>
      <c r="L254" s="95" t="s">
        <v>98</v>
      </c>
      <c r="M254" s="96" t="s">
        <v>75</v>
      </c>
      <c r="N254" s="96" t="s">
        <v>62</v>
      </c>
      <c r="O254" s="96" t="s">
        <v>102</v>
      </c>
      <c r="P254" s="96">
        <v>0</v>
      </c>
      <c r="Q254" s="97"/>
      <c r="R254" s="97">
        <v>4</v>
      </c>
      <c r="S254" s="98"/>
      <c r="T254" s="97"/>
      <c r="U254" s="97"/>
      <c r="V254" s="98"/>
      <c r="W254" s="99">
        <v>59</v>
      </c>
      <c r="X254" s="100">
        <v>4</v>
      </c>
      <c r="Y254" s="101">
        <v>0</v>
      </c>
      <c r="Z254" s="237"/>
      <c r="AA254" s="102"/>
      <c r="AB254" s="103">
        <v>4</v>
      </c>
      <c r="AC254" s="241">
        <v>8</v>
      </c>
      <c r="AD254" s="104">
        <v>0</v>
      </c>
      <c r="AE254" s="152" t="s">
        <v>100</v>
      </c>
      <c r="AF254" s="164">
        <v>0</v>
      </c>
      <c r="AG254" s="106">
        <v>0</v>
      </c>
      <c r="AH254" s="107">
        <v>0</v>
      </c>
      <c r="AI254" s="153"/>
      <c r="AJ254" s="108">
        <f>IF(OR($H$244="CMSD",$H$244="CMDD",$H$244="TITULAR"),"",IF(M254="","",IF(M254="D",0,IF(M254="M",Z254*2.5+AC254*1.5,Z254*2+AC254)*(VLOOKUP(J254,[1]Recapitulatie!A:Y,15,FALSE)*$AH$257)+IF(M254="M",AA254*2.5+AD254*1.5,AA254*2+AD254)*(VLOOKUP(J254,[1]Recapitulatie!A:Y,20,FALSE)*$AH$257))))</f>
        <v>6851.7119999999995</v>
      </c>
      <c r="AK254" s="171"/>
      <c r="AL254" s="109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V254" s="57"/>
      <c r="BW254" s="57"/>
      <c r="BX254" s="57"/>
      <c r="BY254" s="57"/>
      <c r="BZ254" s="57"/>
      <c r="CA254" s="57"/>
      <c r="CB254" s="57"/>
      <c r="CC254" s="57"/>
      <c r="CD254" s="6"/>
      <c r="CE254" s="6"/>
      <c r="CF254" s="86"/>
      <c r="CG254" s="6"/>
      <c r="CI254" s="54"/>
      <c r="CJ254" s="54"/>
      <c r="CK254" s="54"/>
      <c r="CL254" s="54"/>
      <c r="CM254" s="54"/>
      <c r="CN254" s="54"/>
      <c r="CO254" s="54"/>
      <c r="CP254" s="54"/>
    </row>
    <row r="255" spans="1:94" x14ac:dyDescent="0.3">
      <c r="A255" s="259"/>
      <c r="B255" s="262"/>
      <c r="C255" s="265"/>
      <c r="D255" s="188" t="s">
        <v>307</v>
      </c>
      <c r="E255" s="247"/>
      <c r="F255" s="247"/>
      <c r="G255" s="247"/>
      <c r="H255" s="247"/>
      <c r="I255" s="250"/>
      <c r="J255" s="148">
        <v>37</v>
      </c>
      <c r="K255" s="149" t="s">
        <v>138</v>
      </c>
      <c r="L255" s="110" t="s">
        <v>98</v>
      </c>
      <c r="M255" s="111" t="s">
        <v>75</v>
      </c>
      <c r="N255" s="111" t="s">
        <v>62</v>
      </c>
      <c r="O255" s="111" t="s">
        <v>102</v>
      </c>
      <c r="P255" s="111">
        <v>0</v>
      </c>
      <c r="Q255" s="112"/>
      <c r="R255" s="112">
        <v>1</v>
      </c>
      <c r="S255" s="113">
        <v>1</v>
      </c>
      <c r="T255" s="112"/>
      <c r="U255" s="112"/>
      <c r="V255" s="113"/>
      <c r="W255" s="114">
        <v>14</v>
      </c>
      <c r="X255" s="115">
        <v>1</v>
      </c>
      <c r="Y255" s="101">
        <v>0</v>
      </c>
      <c r="Z255" s="237"/>
      <c r="AA255" s="102"/>
      <c r="AB255" s="116">
        <v>1</v>
      </c>
      <c r="AC255" s="242">
        <v>2</v>
      </c>
      <c r="AD255" s="117">
        <v>0</v>
      </c>
      <c r="AE255" s="154" t="s">
        <v>101</v>
      </c>
      <c r="AF255" s="118">
        <v>0</v>
      </c>
      <c r="AG255" s="119">
        <v>16</v>
      </c>
      <c r="AH255" s="120">
        <v>0</v>
      </c>
      <c r="AI255" s="155"/>
      <c r="AJ255" s="108">
        <f>IF(OR($H$244="CMSD",$H$244="CMDD",$H$244="TITULAR"),"",IF(M255="","",IF(M255="D",0,IF(M255="M",Z255*2.5+AC255*1.5,Z255*2+AC255)*(VLOOKUP(J255,[1]Recapitulatie!A:Y,15,FALSE)*$AH$257)+IF(M255="M",AA255*2.5+AD255*1.5,AA255*2+AD255)*(VLOOKUP(J255,[1]Recapitulatie!A:Y,20,FALSE)*$AH$257))))</f>
        <v>1712.9279999999999</v>
      </c>
      <c r="AK255" s="172"/>
      <c r="AL255" s="109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V255" s="57"/>
      <c r="BW255" s="57"/>
      <c r="BX255" s="57"/>
      <c r="BY255" s="57"/>
      <c r="BZ255" s="57"/>
      <c r="CA255" s="57"/>
      <c r="CB255" s="57"/>
      <c r="CC255" s="57"/>
      <c r="CD255" s="6"/>
      <c r="CE255" s="6"/>
      <c r="CF255" s="86"/>
      <c r="CG255" s="6"/>
      <c r="CI255" s="54"/>
      <c r="CJ255" s="54"/>
      <c r="CK255" s="54"/>
      <c r="CL255" s="54"/>
      <c r="CM255" s="54"/>
      <c r="CN255" s="54"/>
      <c r="CO255" s="54"/>
      <c r="CP255" s="54"/>
    </row>
    <row r="256" spans="1:94" x14ac:dyDescent="0.3">
      <c r="A256" s="259"/>
      <c r="B256" s="262"/>
      <c r="C256" s="265"/>
      <c r="D256" s="188" t="s">
        <v>223</v>
      </c>
      <c r="E256" s="247"/>
      <c r="F256" s="247"/>
      <c r="G256" s="247"/>
      <c r="H256" s="247"/>
      <c r="I256" s="250"/>
      <c r="J256" s="148">
        <v>37</v>
      </c>
      <c r="K256" s="149" t="s">
        <v>138</v>
      </c>
      <c r="L256" s="110" t="s">
        <v>98</v>
      </c>
      <c r="M256" s="111" t="s">
        <v>75</v>
      </c>
      <c r="N256" s="111" t="s">
        <v>62</v>
      </c>
      <c r="O256" s="111" t="s">
        <v>102</v>
      </c>
      <c r="P256" s="111">
        <v>0</v>
      </c>
      <c r="Q256" s="112"/>
      <c r="R256" s="112">
        <v>1</v>
      </c>
      <c r="S256" s="113">
        <v>1</v>
      </c>
      <c r="T256" s="112"/>
      <c r="U256" s="112"/>
      <c r="V256" s="113"/>
      <c r="W256" s="114">
        <v>15</v>
      </c>
      <c r="X256" s="115">
        <v>1</v>
      </c>
      <c r="Y256" s="101">
        <v>0</v>
      </c>
      <c r="Z256" s="237"/>
      <c r="AA256" s="102"/>
      <c r="AB256" s="116">
        <v>1</v>
      </c>
      <c r="AC256" s="242">
        <v>2</v>
      </c>
      <c r="AD256" s="117">
        <v>0</v>
      </c>
      <c r="AE256" s="154"/>
      <c r="AF256" s="118"/>
      <c r="AG256" s="119"/>
      <c r="AH256" s="120"/>
      <c r="AI256" s="155"/>
      <c r="AJ256" s="108"/>
      <c r="AK256" s="172"/>
      <c r="AL256" s="109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V256" s="57"/>
      <c r="BW256" s="57"/>
      <c r="BX256" s="57"/>
      <c r="BY256" s="57"/>
      <c r="BZ256" s="57"/>
      <c r="CA256" s="57"/>
      <c r="CB256" s="57"/>
      <c r="CC256" s="57"/>
      <c r="CD256" s="6"/>
      <c r="CE256" s="6"/>
      <c r="CF256" s="86"/>
      <c r="CG256" s="6"/>
      <c r="CI256" s="54"/>
      <c r="CJ256" s="54"/>
      <c r="CK256" s="54"/>
      <c r="CL256" s="54"/>
      <c r="CM256" s="54"/>
      <c r="CN256" s="54"/>
      <c r="CO256" s="54"/>
      <c r="CP256" s="54"/>
    </row>
    <row r="257" spans="1:94" x14ac:dyDescent="0.3">
      <c r="A257" s="259"/>
      <c r="B257" s="262"/>
      <c r="C257" s="265"/>
      <c r="D257" s="188" t="s">
        <v>297</v>
      </c>
      <c r="E257" s="247"/>
      <c r="F257" s="247"/>
      <c r="G257" s="247"/>
      <c r="H257" s="247"/>
      <c r="I257" s="250"/>
      <c r="J257" s="148">
        <v>38</v>
      </c>
      <c r="K257" s="149" t="s">
        <v>176</v>
      </c>
      <c r="L257" s="110" t="s">
        <v>98</v>
      </c>
      <c r="M257" s="111" t="s">
        <v>75</v>
      </c>
      <c r="N257" s="111" t="s">
        <v>62</v>
      </c>
      <c r="O257" s="111" t="s">
        <v>102</v>
      </c>
      <c r="P257" s="111">
        <v>0</v>
      </c>
      <c r="Q257" s="112"/>
      <c r="R257" s="112">
        <v>2</v>
      </c>
      <c r="S257" s="113"/>
      <c r="T257" s="112"/>
      <c r="U257" s="112"/>
      <c r="V257" s="113"/>
      <c r="W257" s="114">
        <v>29</v>
      </c>
      <c r="X257" s="115">
        <v>2</v>
      </c>
      <c r="Y257" s="101">
        <v>0</v>
      </c>
      <c r="Z257" s="237"/>
      <c r="AA257" s="102"/>
      <c r="AB257" s="116">
        <v>2</v>
      </c>
      <c r="AC257" s="242">
        <v>4</v>
      </c>
      <c r="AD257" s="117">
        <v>0</v>
      </c>
      <c r="AE257" s="154" t="s">
        <v>103</v>
      </c>
      <c r="AF257" s="118">
        <v>0</v>
      </c>
      <c r="AG257" s="119"/>
      <c r="AH257" s="120">
        <v>61.175999999999995</v>
      </c>
      <c r="AI257" s="155"/>
      <c r="AJ257" s="108">
        <f>IF(OR($H$244="CMSD",$H$244="CMDD",$H$244="TITULAR"),"",IF(M257="","",IF(M257="D",0,IF(M257="M",Z257*2.5+AC257*1.5,Z257*2+AC257)*(VLOOKUP(J257,[1]Recapitulatie!A:Y,15,FALSE)*$AH$257)+IF(M257="M",AA257*2.5+AD257*1.5,AA257*2+AD257)*(VLOOKUP(J257,[1]Recapitulatie!A:Y,20,FALSE)*$AH$257))))</f>
        <v>3425.8559999999998</v>
      </c>
      <c r="AK257" s="172"/>
      <c r="AL257" s="109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V257" s="57"/>
      <c r="BW257" s="57"/>
      <c r="BX257" s="57"/>
      <c r="BY257" s="57"/>
      <c r="BZ257" s="57"/>
      <c r="CA257" s="57"/>
      <c r="CB257" s="57"/>
      <c r="CC257" s="57"/>
      <c r="CD257" s="6"/>
      <c r="CE257" s="6"/>
      <c r="CF257" s="86"/>
      <c r="CG257" s="6"/>
      <c r="CI257" s="54"/>
      <c r="CJ257" s="54"/>
      <c r="CK257" s="54"/>
      <c r="CL257" s="54"/>
      <c r="CM257" s="54"/>
      <c r="CN257" s="54"/>
      <c r="CO257" s="54"/>
      <c r="CP257" s="54"/>
    </row>
    <row r="258" spans="1:94" x14ac:dyDescent="0.3">
      <c r="A258" s="259"/>
      <c r="B258" s="262"/>
      <c r="C258" s="265"/>
      <c r="D258" s="188" t="s">
        <v>283</v>
      </c>
      <c r="E258" s="247"/>
      <c r="F258" s="247"/>
      <c r="G258" s="247"/>
      <c r="H258" s="247"/>
      <c r="I258" s="250"/>
      <c r="J258" s="148">
        <v>39</v>
      </c>
      <c r="K258" s="149" t="s">
        <v>167</v>
      </c>
      <c r="L258" s="110" t="s">
        <v>98</v>
      </c>
      <c r="M258" s="111" t="s">
        <v>75</v>
      </c>
      <c r="N258" s="111" t="s">
        <v>62</v>
      </c>
      <c r="O258" s="111" t="s">
        <v>102</v>
      </c>
      <c r="P258" s="111">
        <v>0</v>
      </c>
      <c r="Q258" s="112"/>
      <c r="R258" s="112">
        <v>2</v>
      </c>
      <c r="S258" s="113">
        <v>2</v>
      </c>
      <c r="T258" s="112"/>
      <c r="U258" s="112"/>
      <c r="V258" s="113"/>
      <c r="W258" s="114">
        <v>29</v>
      </c>
      <c r="X258" s="115">
        <v>2</v>
      </c>
      <c r="Y258" s="101">
        <v>0</v>
      </c>
      <c r="Z258" s="237"/>
      <c r="AA258" s="102"/>
      <c r="AB258" s="116">
        <v>2</v>
      </c>
      <c r="AC258" s="242">
        <v>4</v>
      </c>
      <c r="AD258" s="117">
        <v>0</v>
      </c>
      <c r="AE258" s="154" t="s">
        <v>105</v>
      </c>
      <c r="AF258" s="118">
        <v>0</v>
      </c>
      <c r="AG258" s="121">
        <v>15</v>
      </c>
      <c r="AH258" s="120">
        <v>0</v>
      </c>
      <c r="AI258" s="155"/>
      <c r="AJ258" s="108">
        <f>IF(OR($H$244="CMSD",$H$244="CMDD",$H$244="TITULAR"),"",IF(M258="","",IF(M258="D",0,IF(M258="M",Z258*2.5+AC258*1.5,Z258*2+AC258)*(VLOOKUP(J258,[1]Recapitulatie!A:Y,15,FALSE)*$AH$257)+IF(M258="M",AA258*2.5+AD258*1.5,AA258*2+AD258)*(VLOOKUP(J258,[1]Recapitulatie!A:Y,20,FALSE)*$AH$257))))</f>
        <v>3425.8559999999998</v>
      </c>
      <c r="AK258" s="172"/>
      <c r="AL258" s="109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V258" s="57"/>
      <c r="BW258" s="57"/>
      <c r="BX258" s="57"/>
      <c r="BY258" s="57"/>
      <c r="BZ258" s="57"/>
      <c r="CA258" s="57"/>
      <c r="CB258" s="57"/>
      <c r="CC258" s="57"/>
      <c r="CD258" s="6"/>
      <c r="CE258" s="6"/>
      <c r="CF258" s="86"/>
      <c r="CG258" s="6"/>
      <c r="CI258" s="54"/>
      <c r="CJ258" s="54"/>
      <c r="CK258" s="54"/>
      <c r="CL258" s="54"/>
      <c r="CM258" s="54"/>
      <c r="CN258" s="54"/>
      <c r="CO258" s="54"/>
      <c r="CP258" s="54"/>
    </row>
    <row r="259" spans="1:94" x14ac:dyDescent="0.3">
      <c r="A259" s="259"/>
      <c r="B259" s="262"/>
      <c r="C259" s="265"/>
      <c r="D259" s="188" t="s">
        <v>243</v>
      </c>
      <c r="E259" s="247"/>
      <c r="F259" s="247"/>
      <c r="G259" s="247"/>
      <c r="H259" s="247"/>
      <c r="I259" s="250"/>
      <c r="J259" s="148">
        <v>41</v>
      </c>
      <c r="K259" s="149" t="s">
        <v>111</v>
      </c>
      <c r="L259" s="110" t="s">
        <v>98</v>
      </c>
      <c r="M259" s="111" t="s">
        <v>75</v>
      </c>
      <c r="N259" s="111" t="s">
        <v>62</v>
      </c>
      <c r="O259" s="111" t="s">
        <v>102</v>
      </c>
      <c r="P259" s="111">
        <v>0</v>
      </c>
      <c r="Q259" s="112"/>
      <c r="R259" s="112">
        <v>2</v>
      </c>
      <c r="S259" s="113"/>
      <c r="T259" s="112"/>
      <c r="U259" s="112"/>
      <c r="V259" s="113"/>
      <c r="W259" s="114">
        <v>30.4</v>
      </c>
      <c r="X259" s="115">
        <v>2</v>
      </c>
      <c r="Y259" s="101">
        <v>0</v>
      </c>
      <c r="Z259" s="237"/>
      <c r="AA259" s="102"/>
      <c r="AB259" s="116">
        <v>2</v>
      </c>
      <c r="AC259" s="242">
        <v>4</v>
      </c>
      <c r="AD259" s="117">
        <v>0</v>
      </c>
      <c r="AE259" s="154" t="s">
        <v>108</v>
      </c>
      <c r="AF259" s="118">
        <v>0</v>
      </c>
      <c r="AG259" s="121"/>
      <c r="AH259" s="120"/>
      <c r="AI259" s="155"/>
      <c r="AJ259" s="108">
        <f>IF(OR($H$244="CMSD",$H$244="CMDD",$H$244="TITULAR"),"",IF(M259="","",IF(M259="D",0,IF(M259="M",Z259*2.5+AC259*1.5,Z259*2+AC259)*(VLOOKUP(J259,[1]Recapitulatie!A:Y,15,FALSE)*$AH$257)+IF(M259="M",AA259*2.5+AD259*1.5,AA259*2+AD259)*(VLOOKUP(J259,[1]Recapitulatie!A:Y,20,FALSE)*$AH$257))))</f>
        <v>3425.8559999999998</v>
      </c>
      <c r="AK259" s="172"/>
      <c r="AL259" s="109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V259" s="57"/>
      <c r="BW259" s="57"/>
      <c r="BX259" s="57"/>
      <c r="BY259" s="57"/>
      <c r="BZ259" s="57"/>
      <c r="CA259" s="57"/>
      <c r="CB259" s="57"/>
      <c r="CC259" s="57"/>
      <c r="CD259" s="6"/>
      <c r="CE259" s="6"/>
      <c r="CF259" s="86"/>
      <c r="CG259" s="6"/>
      <c r="CI259" s="54"/>
      <c r="CJ259" s="54"/>
      <c r="CK259" s="54"/>
      <c r="CL259" s="54"/>
      <c r="CM259" s="54"/>
      <c r="CN259" s="54"/>
      <c r="CO259" s="54"/>
      <c r="CP259" s="54"/>
    </row>
    <row r="260" spans="1:94" x14ac:dyDescent="0.3">
      <c r="A260" s="259"/>
      <c r="B260" s="262"/>
      <c r="C260" s="265"/>
      <c r="D260" s="188" t="s">
        <v>224</v>
      </c>
      <c r="E260" s="247"/>
      <c r="F260" s="247"/>
      <c r="G260" s="247"/>
      <c r="H260" s="247"/>
      <c r="I260" s="250"/>
      <c r="J260" s="148">
        <v>43</v>
      </c>
      <c r="K260" s="149" t="s">
        <v>130</v>
      </c>
      <c r="L260" s="110" t="s">
        <v>98</v>
      </c>
      <c r="M260" s="111" t="s">
        <v>75</v>
      </c>
      <c r="N260" s="111" t="s">
        <v>62</v>
      </c>
      <c r="O260" s="111" t="s">
        <v>102</v>
      </c>
      <c r="P260" s="111">
        <v>0</v>
      </c>
      <c r="Q260" s="112"/>
      <c r="R260" s="112">
        <v>2</v>
      </c>
      <c r="S260" s="113"/>
      <c r="T260" s="112"/>
      <c r="U260" s="112"/>
      <c r="V260" s="113"/>
      <c r="W260" s="114">
        <v>31.2</v>
      </c>
      <c r="X260" s="115">
        <v>2</v>
      </c>
      <c r="Y260" s="101">
        <v>0</v>
      </c>
      <c r="Z260" s="237"/>
      <c r="AA260" s="102"/>
      <c r="AB260" s="116">
        <v>2</v>
      </c>
      <c r="AC260" s="242">
        <v>4</v>
      </c>
      <c r="AD260" s="117">
        <v>0</v>
      </c>
      <c r="AE260" s="154" t="s">
        <v>109</v>
      </c>
      <c r="AF260" s="118">
        <v>3.3241071428571423</v>
      </c>
      <c r="AG260" s="121"/>
      <c r="AH260" s="120"/>
      <c r="AI260" s="155"/>
      <c r="AJ260" s="108">
        <f>IF(OR($H$244="CMSD",$H$244="CMDD",$H$244="TITULAR"),"",IF(M260="","",IF(M260="D",0,IF(M260="M",Z260*2.5+AC260*1.5,Z260*2+AC260)*(VLOOKUP(J260,[1]Recapitulatie!A:Y,15,FALSE)*$AH$257)+IF(M260="M",AA260*2.5+AD260*1.5,AA260*2+AD260)*(VLOOKUP(J260,[1]Recapitulatie!A:Y,20,FALSE)*$AH$257))))</f>
        <v>3425.8559999999998</v>
      </c>
      <c r="AK260" s="172"/>
      <c r="AL260" s="109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M260" s="122"/>
      <c r="BV260" s="57"/>
      <c r="BW260" s="57"/>
      <c r="BX260" s="57"/>
      <c r="BY260" s="57"/>
      <c r="BZ260" s="57"/>
      <c r="CA260" s="57"/>
      <c r="CB260" s="57"/>
      <c r="CC260" s="57"/>
      <c r="CD260" s="6"/>
      <c r="CE260" s="6"/>
      <c r="CF260" s="86"/>
      <c r="CG260" s="6"/>
      <c r="CI260" s="54"/>
      <c r="CJ260" s="54"/>
      <c r="CK260" s="54"/>
      <c r="CL260" s="54"/>
      <c r="CM260" s="54"/>
      <c r="CN260" s="54"/>
      <c r="CO260" s="54"/>
      <c r="CP260" s="54"/>
    </row>
    <row r="261" spans="1:94" x14ac:dyDescent="0.3">
      <c r="A261" s="259"/>
      <c r="B261" s="262"/>
      <c r="C261" s="265"/>
      <c r="D261" s="188" t="s">
        <v>276</v>
      </c>
      <c r="E261" s="247"/>
      <c r="F261" s="247"/>
      <c r="G261" s="247"/>
      <c r="H261" s="247"/>
      <c r="I261" s="250"/>
      <c r="J261" s="148">
        <v>44</v>
      </c>
      <c r="K261" s="149" t="s">
        <v>181</v>
      </c>
      <c r="L261" s="110" t="s">
        <v>98</v>
      </c>
      <c r="M261" s="111" t="s">
        <v>75</v>
      </c>
      <c r="N261" s="111" t="s">
        <v>62</v>
      </c>
      <c r="O261" s="111" t="s">
        <v>102</v>
      </c>
      <c r="P261" s="111">
        <v>0</v>
      </c>
      <c r="Q261" s="112"/>
      <c r="R261" s="112">
        <v>2</v>
      </c>
      <c r="S261" s="113"/>
      <c r="T261" s="112"/>
      <c r="U261" s="112"/>
      <c r="V261" s="113"/>
      <c r="W261" s="114">
        <v>31.6</v>
      </c>
      <c r="X261" s="115">
        <v>2</v>
      </c>
      <c r="Y261" s="101">
        <v>0</v>
      </c>
      <c r="Z261" s="237"/>
      <c r="AA261" s="102"/>
      <c r="AB261" s="116">
        <v>2</v>
      </c>
      <c r="AC261" s="242">
        <v>4</v>
      </c>
      <c r="AD261" s="117">
        <v>0</v>
      </c>
      <c r="AE261" s="154" t="s">
        <v>110</v>
      </c>
      <c r="AF261" s="118">
        <v>0</v>
      </c>
      <c r="AG261" s="121"/>
      <c r="AH261" s="120"/>
      <c r="AI261" s="155"/>
      <c r="AJ261" s="108">
        <f>IF(OR($H$244="CMSD",$H$244="CMDD",$H$244="TITULAR"),"",IF(M261="","",IF(M261="D",0,IF(M261="M",Z261*2.5+AC261*1.5,Z261*2+AC261)*(VLOOKUP(J261,[1]Recapitulatie!A:Y,15,FALSE)*$AH$257)+IF(M261="M",AA261*2.5+AD261*1.5,AA261*2+AD261)*(VLOOKUP(J261,[1]Recapitulatie!A:Y,20,FALSE)*$AH$257))))</f>
        <v>3425.8559999999998</v>
      </c>
      <c r="AK261" s="172"/>
      <c r="AL261" s="109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M261" s="122"/>
      <c r="BV261" s="57"/>
      <c r="BW261" s="57"/>
      <c r="BX261" s="57"/>
      <c r="BY261" s="57"/>
      <c r="BZ261" s="57"/>
      <c r="CA261" s="57"/>
      <c r="CB261" s="57"/>
      <c r="CC261" s="57"/>
      <c r="CD261" s="6"/>
      <c r="CE261" s="6"/>
      <c r="CF261" s="86"/>
      <c r="CG261" s="6"/>
      <c r="CI261" s="54"/>
      <c r="CJ261" s="54"/>
      <c r="CK261" s="54"/>
      <c r="CL261" s="54"/>
      <c r="CM261" s="54"/>
      <c r="CN261" s="54"/>
      <c r="CO261" s="54"/>
      <c r="CP261" s="54"/>
    </row>
    <row r="262" spans="1:94" x14ac:dyDescent="0.3">
      <c r="A262" s="259"/>
      <c r="B262" s="262"/>
      <c r="C262" s="265"/>
      <c r="D262" s="252"/>
      <c r="E262" s="247"/>
      <c r="F262" s="247"/>
      <c r="G262" s="247"/>
      <c r="H262" s="247"/>
      <c r="I262" s="250"/>
      <c r="J262" s="148"/>
      <c r="K262" s="149" t="s">
        <v>107</v>
      </c>
      <c r="L262" s="110" t="s">
        <v>107</v>
      </c>
      <c r="M262" s="111" t="s">
        <v>107</v>
      </c>
      <c r="N262" s="111" t="s">
        <v>107</v>
      </c>
      <c r="O262" s="111" t="s">
        <v>107</v>
      </c>
      <c r="P262" s="111" t="s">
        <v>107</v>
      </c>
      <c r="Q262" s="112"/>
      <c r="R262" s="112"/>
      <c r="S262" s="113"/>
      <c r="T262" s="112"/>
      <c r="U262" s="112"/>
      <c r="V262" s="113"/>
      <c r="W262" s="114" t="s">
        <v>107</v>
      </c>
      <c r="X262" s="115" t="s">
        <v>106</v>
      </c>
      <c r="Y262" s="101" t="s">
        <v>107</v>
      </c>
      <c r="Z262" s="237"/>
      <c r="AA262" s="102"/>
      <c r="AB262" s="116" t="s">
        <v>107</v>
      </c>
      <c r="AC262" s="242" t="s">
        <v>107</v>
      </c>
      <c r="AD262" s="117" t="s">
        <v>107</v>
      </c>
      <c r="AE262" s="156"/>
      <c r="AF262" s="118"/>
      <c r="AG262" s="121"/>
      <c r="AH262" s="120"/>
      <c r="AI262" s="155"/>
      <c r="AJ262" s="108" t="str">
        <f>IF(OR($H$244="CMSD",$H$244="CMDD",$H$244="TITULAR"),"",IF(M262="","",IF(M262="D",0,IF(M262="M",Z262*2.5+AC262*1.5,Z262*2+AC262)*(VLOOKUP(J262,[1]Recapitulatie!A:Y,15,FALSE)*$AH$257)+IF(M262="M",AA262*2.5+AD262*1.5,AA262*2+AD262)*(VLOOKUP(J262,[1]Recapitulatie!A:Y,20,FALSE)*$AH$257))))</f>
        <v/>
      </c>
      <c r="AK262" s="172"/>
      <c r="AL262" s="109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M262" s="122"/>
      <c r="BV262" s="57"/>
      <c r="BW262" s="57"/>
      <c r="BX262" s="57"/>
      <c r="BY262" s="57"/>
      <c r="BZ262" s="57"/>
      <c r="CA262" s="57"/>
      <c r="CB262" s="57"/>
      <c r="CC262" s="57"/>
      <c r="CD262" s="6"/>
      <c r="CE262" s="6"/>
      <c r="CF262" s="86"/>
      <c r="CG262" s="6"/>
      <c r="CI262" s="54"/>
      <c r="CJ262" s="54"/>
      <c r="CK262" s="54"/>
      <c r="CL262" s="54"/>
      <c r="CM262" s="54"/>
      <c r="CN262" s="54"/>
      <c r="CO262" s="54"/>
      <c r="CP262" s="54"/>
    </row>
    <row r="263" spans="1:94" ht="15" thickBot="1" x14ac:dyDescent="0.35">
      <c r="A263" s="259"/>
      <c r="B263" s="262"/>
      <c r="C263" s="265"/>
      <c r="D263" s="253"/>
      <c r="E263" s="247"/>
      <c r="F263" s="247"/>
      <c r="G263" s="247"/>
      <c r="H263" s="247"/>
      <c r="I263" s="250"/>
      <c r="J263" s="148"/>
      <c r="K263" s="149" t="s">
        <v>107</v>
      </c>
      <c r="L263" s="123" t="s">
        <v>107</v>
      </c>
      <c r="M263" s="124" t="s">
        <v>107</v>
      </c>
      <c r="N263" s="124" t="s">
        <v>107</v>
      </c>
      <c r="O263" s="124" t="s">
        <v>107</v>
      </c>
      <c r="P263" s="124" t="s">
        <v>107</v>
      </c>
      <c r="Q263" s="125"/>
      <c r="R263" s="125"/>
      <c r="S263" s="126"/>
      <c r="T263" s="125"/>
      <c r="U263" s="125"/>
      <c r="V263" s="126"/>
      <c r="W263" s="127" t="s">
        <v>107</v>
      </c>
      <c r="X263" s="128" t="s">
        <v>106</v>
      </c>
      <c r="Y263" s="101" t="s">
        <v>107</v>
      </c>
      <c r="Z263" s="237"/>
      <c r="AA263" s="102"/>
      <c r="AB263" s="129" t="s">
        <v>107</v>
      </c>
      <c r="AC263" s="243" t="s">
        <v>107</v>
      </c>
      <c r="AD263" s="130" t="s">
        <v>107</v>
      </c>
      <c r="AE263" s="165"/>
      <c r="AF263" s="166"/>
      <c r="AG263" s="121"/>
      <c r="AH263" s="120"/>
      <c r="AI263" s="158"/>
      <c r="AJ263" s="108" t="str">
        <f>IF(OR($H$244="CMSD",$H$244="CMDD",$H$244="TITULAR"),"",IF(M263="","",IF(M263="D",0,IF(M263="M",Z263*2.5+AC263*1.5,Z263*2+AC263)*(VLOOKUP(J263,[1]Recapitulatie!A:Y,15,FALSE)*$AH$257)+IF(M263="M",AA263*2.5+AD263*1.5,AA263*2+AD263)*(VLOOKUP(J263,[1]Recapitulatie!A:Y,20,FALSE)*$AH$257))))</f>
        <v/>
      </c>
      <c r="AK263" s="173"/>
      <c r="AL263" s="109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L263" s="86"/>
      <c r="BV263" s="57"/>
      <c r="BW263" s="57"/>
      <c r="BX263" s="57"/>
      <c r="BY263" s="57"/>
      <c r="BZ263" s="57"/>
      <c r="CA263" s="57"/>
      <c r="CB263" s="57"/>
      <c r="CC263" s="57"/>
      <c r="CD263" s="6"/>
      <c r="CE263" s="6"/>
      <c r="CF263" s="86"/>
      <c r="CG263" s="6"/>
      <c r="CI263" s="54"/>
      <c r="CJ263" s="54"/>
      <c r="CK263" s="54"/>
      <c r="CL263" s="54"/>
      <c r="CM263" s="54"/>
      <c r="CN263" s="54"/>
      <c r="CO263" s="54"/>
      <c r="CP263" s="54"/>
    </row>
    <row r="264" spans="1:94" ht="15" thickBot="1" x14ac:dyDescent="0.35">
      <c r="A264" s="260"/>
      <c r="B264" s="263"/>
      <c r="C264" s="266"/>
      <c r="D264" s="254"/>
      <c r="E264" s="248"/>
      <c r="F264" s="248"/>
      <c r="G264" s="248"/>
      <c r="H264" s="248"/>
      <c r="I264" s="251"/>
      <c r="J264" s="150"/>
      <c r="K264" s="133" t="s">
        <v>107</v>
      </c>
      <c r="L264" s="255" t="s">
        <v>76</v>
      </c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7"/>
      <c r="X264" s="134">
        <v>16</v>
      </c>
      <c r="Y264" s="135">
        <v>0</v>
      </c>
      <c r="Z264" s="238"/>
      <c r="AA264" s="136"/>
      <c r="AB264" s="137">
        <f>IF(D254="","",SUM(AB254:AB263))</f>
        <v>16</v>
      </c>
      <c r="AC264" s="244"/>
      <c r="AD264" s="138"/>
      <c r="AE264" s="159"/>
      <c r="AF264" s="167">
        <v>3.3241071428571423</v>
      </c>
      <c r="AG264" s="140">
        <v>19.324107142857141</v>
      </c>
      <c r="AH264" s="141">
        <v>2335.2918399999999</v>
      </c>
      <c r="AI264" s="85" t="e">
        <f>AI253+AH264</f>
        <v>#REF!</v>
      </c>
      <c r="AJ264" s="84">
        <f>SUM(AJ254:AJ263)/12*VIRAM</f>
        <v>2189.3361</v>
      </c>
      <c r="AK264" s="85">
        <f>IF(OR(H254="",H254="PO",H254="DF",H254="DFP",H254="DFT"),0,IF(H254="CMSD",AG264*POD_P*VIRAM*4,IF(AND(H254="TITULAR",B254="PROFESOR"),(AF254+AF255)*POD_P*4*VIRAM,IF(AND(H254="TITULAR",B254="CONFERENTIAR"),(AF254+AF255)*POD_C*4*VIRAM,IF(AND(H254="TITULAR",B254="SEF LUCRARI"),(AF254+AF255)*POD_SL*4*VIRAM,(AF254+AF255)*POD_AS*4*VIRAM)))))</f>
        <v>0</v>
      </c>
      <c r="AL264" s="142">
        <f>IF(AND($A254&lt;&gt;"",H254="DFP"),1,0)</f>
        <v>0</v>
      </c>
      <c r="AM264" s="8">
        <f>IF(AND($A254&lt;&gt;"",$B254="PROFESOR",$C254="POST VALID",$H254="TITULAR"),1,0)</f>
        <v>0</v>
      </c>
      <c r="AN264" s="8">
        <f>IF(AND($A254&lt;&gt;"",$B254="CONFERENTIAR",$C254="POST VALID",$H254="TITULAR"),1,0)</f>
        <v>0</v>
      </c>
      <c r="AO264" s="8">
        <f>IF(AND($A254&lt;&gt;"",$B254="SEF LUCRARI",$C254="POST VALID",$H254="TITULAR"),1,0)</f>
        <v>0</v>
      </c>
      <c r="AP264" s="8">
        <f>IF(AND($A254&lt;&gt;"",$B254="ASISTENT",$C254="POST VALID",$H254="TITULAR"),1,0)</f>
        <v>0</v>
      </c>
      <c r="AQ264" s="8">
        <f>IF(AND($A254&lt;&gt;"",$B254="ASISTENT CERCETARE",$C254="POST VALID"),1,0)</f>
        <v>0</v>
      </c>
      <c r="AR264" s="8">
        <f>IF(AND($A254&lt;&gt;"",H254="DF"),1,0)</f>
        <v>0</v>
      </c>
      <c r="AS264" s="8">
        <f>IF(AND($A254&lt;&gt;"",$B254="PROFESOR",$C254="POST FARA FINANTARE",$H254="TITULAR"),1,0)</f>
        <v>0</v>
      </c>
      <c r="AT264" s="8">
        <f>IF(AND($A254&lt;&gt;"",$B254="CONFERENTIAR",$C254="POST FARA FINANTARE",$H254="TITULAR"),1,0)</f>
        <v>0</v>
      </c>
      <c r="AU264" s="8">
        <f>IF(AND($A254&lt;&gt;"",$B254="SEF LUCRARI",$C254="POST FARA FINANTARE",$H254="TITULAR"),1,0)</f>
        <v>0</v>
      </c>
      <c r="AV264" s="8">
        <f>IF(AND($A254&lt;&gt;"",$B254="ASISTENT",$C254="POST FARA FINANTARE",$H254="TITULAR"),1,0)</f>
        <v>0</v>
      </c>
      <c r="AW264" s="8">
        <f>IF(AND($A254&lt;&gt;"",$B254="ASISTENT CERCETARE",$C254="POST FARA FINANTARE"),1,0)</f>
        <v>0</v>
      </c>
      <c r="AX264" s="8">
        <f>IF(AND($A254&lt;&gt;"",$B254="PROFESOR",$D254="VACANT",$C254="POST VALID"),1,0)</f>
        <v>0</v>
      </c>
      <c r="AY264" s="8">
        <f>IF(AND($A254&lt;&gt;"",$B254="CONFERENTIAR",$D254="VACANT",$C254="POST VALID"),1,0)</f>
        <v>0</v>
      </c>
      <c r="AZ264" s="8">
        <f>IF(AND($A254&lt;&gt;"",$B254="SEF LUCRARI",$D254="VACANT",$C254="POST VALID"),1,0)</f>
        <v>0</v>
      </c>
      <c r="BA264" s="8">
        <f>IF(AND($A254&lt;&gt;"",$B254="ASISTENT",$C254="POST VALID",$D254="VACANT"),1,0)</f>
        <v>0</v>
      </c>
      <c r="BB264" s="8"/>
      <c r="BC264" s="8">
        <f>IF(AND($A254&lt;&gt;"",$B254="PROFESOR",$D254="VACANT",$C254="POST FARA FINANTARE"),1,0)</f>
        <v>0</v>
      </c>
      <c r="BD264" s="8">
        <f>IF(AND($A254&lt;&gt;"",$B254="CONFERENTIAR",$D254="VACANT",$C254="POST FARA FINANTARE"),1,0)</f>
        <v>0</v>
      </c>
      <c r="BE264" s="8">
        <f>IF(AND($A254&lt;&gt;"",$B254="SEF LUCRARI",$D254="VACANT",$C254="POST FARA FINANTARE"),1,0)</f>
        <v>0</v>
      </c>
      <c r="BF264" s="8">
        <f>IF(AND($A254&lt;&gt;"",$B254="ASISTENT",$D254="VACANT",$C254="POST FARA FINANTARE"),1,0)</f>
        <v>0</v>
      </c>
      <c r="BG264" s="8"/>
      <c r="BH264" s="8">
        <f>IF(AND($B254="PROFESOR",$H254="CMSD",$C254="POST VALID"),1,0)</f>
        <v>0</v>
      </c>
      <c r="BI264" s="8">
        <f>IF(AND($B254="PROFESOR",$H254="CMSD",$C254="POST FARA FINANTARE"),1,0)</f>
        <v>0</v>
      </c>
      <c r="BJ264" s="142">
        <f>IF(AND($A254&lt;&gt;"",H254="DFT"),1,0)</f>
        <v>0</v>
      </c>
      <c r="BK264" s="8">
        <f>IF(OR($H254="CMSD",$H254="ASOCIAT",$H254="DF",$H254="CMSD"),0,(IF(OR($F254="DR.ING.",$F254="DR.",$F254="DR. ING.",$F254="DR"),1,0)))</f>
        <v>0</v>
      </c>
      <c r="BL264" s="8" t="str">
        <f>IF(OR($B254="",$D254="",$D254="VACANT",$H254="CMSD",$H254="DF",$H254="DFP",$H254="DFT",),"",(IF($I254="","",(IF($BN264&gt;$BL$4,1,0)))))</f>
        <v/>
      </c>
      <c r="BM264" s="8">
        <f>IF(OR($B254="",$D254="",$D254="VACANT",$H254="DF",$H254="DFP",$H254="DFT"),"",(IF($H254="CMSD",0,(IF(BN264&lt;=$BM$4,1,0)))))</f>
        <v>1</v>
      </c>
      <c r="BN264" s="143">
        <f>IF(I254="",0,DATEVALUE(I254))</f>
        <v>0</v>
      </c>
      <c r="BO264" s="8">
        <f>IF(AND($BN264&gt;$BO$4,$BN264&lt;$BL$4),1,0)</f>
        <v>0</v>
      </c>
      <c r="BP264" s="8">
        <f>IF(AND($BN264&gt;$BP$4,$BN264&lt;$BO$4),1,0)</f>
        <v>0</v>
      </c>
      <c r="BQ264" s="8">
        <f>IF(AND($BN264&gt;$BQ$4,$BN264&lt;$BP$4),1,0)</f>
        <v>0</v>
      </c>
      <c r="BR264" s="8">
        <f>IF(AND($BN264&gt;$BR$4,$BN264&lt;$BQ$4),1,0)</f>
        <v>0</v>
      </c>
      <c r="BS264" s="8">
        <f>IF(AND($BN264&gt;$BS$4,$BN264&lt;$BR$4),1,0)</f>
        <v>0</v>
      </c>
      <c r="BT264" s="8">
        <f>IF(AND($BN264&gt;$BT$4,$BN264&lt;$BS$4),1,0)</f>
        <v>0</v>
      </c>
      <c r="BV264" s="144">
        <f>IF(AND($B254="PROFESOR",$D254&lt;&gt;"",$H254="TITULAR"),$X264,0)</f>
        <v>0</v>
      </c>
      <c r="BW264" s="144">
        <f>IF(AND($B254="PROFESOR",$D254="VACANT"),$X264,0)</f>
        <v>0</v>
      </c>
      <c r="BX264" s="144">
        <f>IF(AND($B254="CONFERENTIAR",$D254&lt;&gt;"",$H254="TITULAR"),$X264,0)</f>
        <v>0</v>
      </c>
      <c r="BY264" s="144">
        <f>IF(AND($B254="CONFERENTIAR",$D254="VACANT"),$X264,0)</f>
        <v>0</v>
      </c>
      <c r="BZ264" s="144">
        <f>IF(AND($B254="SEF LUCRARI",$D254&lt;&gt;"",$H254="TITULAR"),$X264,0)</f>
        <v>0</v>
      </c>
      <c r="CA264" s="144">
        <f>IF(AND($B254="SEF LUCRARI",$D254="VACANT"),$X264,0)</f>
        <v>0</v>
      </c>
      <c r="CB264" s="144">
        <f>IF(AND($B254="ASISTENT",$D254&lt;&gt;"",(OR($H254="TITULAR",$H254="SUPLINITOR",$H254="DF"))),$X264,0)</f>
        <v>0</v>
      </c>
      <c r="CC264" s="144">
        <f>IF(AND($B254="ASISTENT",OR($D254="VACANT")),$X264,0)</f>
        <v>0</v>
      </c>
      <c r="CD264" s="144">
        <f>IF(AND($B254="ASISTENT CERCETARE",$D254&lt;&gt;"",$H254="TITULAR"),$X264,IF(AND($B254="ASISTENT CERCETARE",$H254="DF"),$X264,0))</f>
        <v>0</v>
      </c>
      <c r="CE264" s="144">
        <f>IF(AND($B254="ASISTENT CERCETARE",OR($D254="VACANT")),$X264,0)</f>
        <v>0</v>
      </c>
      <c r="CF264" s="86">
        <f>IF(AND(A254&lt;&gt;"",B254="ASISTENT",H254="DF"),1,0)</f>
        <v>0</v>
      </c>
      <c r="CG264" s="145">
        <f>IF(AND($B254="PROFESOR",$D254&lt;&gt;"",$H254="CMSD"),$X264,0)</f>
        <v>0</v>
      </c>
      <c r="CI264" s="54">
        <f>IF(AND(B254="PROFESOR",H254="CMDD"),1,0)</f>
        <v>0</v>
      </c>
      <c r="CJ264" s="54">
        <f>IF(AND(B254="CONFERENTIAR",H254="CMDD"),1,0)</f>
        <v>0</v>
      </c>
      <c r="CK264" s="54">
        <f>IF(AND(B254="SEF LUCRARI",H254="CMDD"),1,0)</f>
        <v>0</v>
      </c>
      <c r="CL264" s="54">
        <f>IF(AND(B254="ASISTENT",H254="CMDD"),1,0)</f>
        <v>0</v>
      </c>
      <c r="CM264" s="132">
        <f>IF(CI264=0,0,X264)</f>
        <v>0</v>
      </c>
      <c r="CN264" s="132">
        <f>IF(CJ264=0,0,X264)</f>
        <v>0</v>
      </c>
      <c r="CO264" s="132">
        <f>IF(CK264=0,0,X264)</f>
        <v>0</v>
      </c>
      <c r="CP264" s="132">
        <f>IF(CL264=0,0,X264)</f>
        <v>0</v>
      </c>
    </row>
    <row r="265" spans="1:94" ht="12.75" customHeight="1" x14ac:dyDescent="0.3">
      <c r="A265" s="258">
        <v>70</v>
      </c>
      <c r="B265" s="261" t="str">
        <f>AS</f>
        <v>ASISTENT</v>
      </c>
      <c r="C265" s="264" t="s">
        <v>97</v>
      </c>
      <c r="D265" s="187" t="s">
        <v>285</v>
      </c>
      <c r="E265" s="246" t="str">
        <f>AS</f>
        <v>ASISTENT</v>
      </c>
      <c r="F265" s="246"/>
      <c r="G265" s="246"/>
      <c r="H265" s="246" t="str">
        <f>po</f>
        <v>PO</v>
      </c>
      <c r="I265" s="249" t="str">
        <f>_xlfn.IFNA(IF(OR(D265="",D265="VACANT",H265="DF",H265="DFP",H265="DFT"),"",VLOOKUP(D265,[1]Anexa!D:I,2,FALSE)),"")</f>
        <v/>
      </c>
      <c r="J265" s="146">
        <v>201</v>
      </c>
      <c r="K265" s="147" t="s">
        <v>213</v>
      </c>
      <c r="L265" s="95" t="s">
        <v>214</v>
      </c>
      <c r="M265" s="96" t="s">
        <v>75</v>
      </c>
      <c r="N265" s="96" t="s">
        <v>215</v>
      </c>
      <c r="O265" s="96" t="s">
        <v>115</v>
      </c>
      <c r="P265" s="96">
        <v>0</v>
      </c>
      <c r="Q265" s="97"/>
      <c r="R265" s="97">
        <v>2</v>
      </c>
      <c r="S265" s="98"/>
      <c r="T265" s="97"/>
      <c r="U265" s="97"/>
      <c r="V265" s="98"/>
      <c r="W265" s="99">
        <v>30</v>
      </c>
      <c r="X265" s="100">
        <v>2</v>
      </c>
      <c r="Y265" s="101">
        <v>0</v>
      </c>
      <c r="Z265" s="237"/>
      <c r="AA265" s="102"/>
      <c r="AB265" s="103">
        <v>2</v>
      </c>
      <c r="AC265" s="241">
        <v>4</v>
      </c>
      <c r="AD265" s="104">
        <v>0</v>
      </c>
      <c r="AE265" s="160" t="s">
        <v>100</v>
      </c>
      <c r="AF265" s="164">
        <v>0</v>
      </c>
      <c r="AG265" s="106">
        <v>0</v>
      </c>
      <c r="AH265" s="107">
        <v>0</v>
      </c>
      <c r="AI265" s="153"/>
      <c r="AJ265" s="108">
        <f>IF(OR($H$265="CMSD",$H$265="CMDD",$H$265="TITULAR"),"",IF(M265="","",IF(M265="D",0,IF(M265="M",Z265*2.5+AC265*1.5,Z265*2+AC265)*(VLOOKUP(J265,[1]Recapitulatie!A:Y,15,FALSE)*$AH$268)+IF(M265="M",AA265*2.5+AD265*1.5,AA265*2+AD265)*(VLOOKUP(J265,[1]Recapitulatie!A:Y,20,FALSE)*$AH$268))))</f>
        <v>3425.8559999999998</v>
      </c>
      <c r="AK265" s="171"/>
      <c r="AL265" s="109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V265" s="57"/>
      <c r="BW265" s="57"/>
      <c r="BX265" s="57"/>
      <c r="BY265" s="57"/>
      <c r="BZ265" s="57"/>
      <c r="CA265" s="57"/>
      <c r="CB265" s="57"/>
      <c r="CC265" s="57"/>
      <c r="CD265" s="6"/>
      <c r="CE265" s="6"/>
      <c r="CF265" s="86"/>
      <c r="CG265" s="6"/>
      <c r="CI265" s="54"/>
      <c r="CJ265" s="54"/>
      <c r="CK265" s="54"/>
      <c r="CL265" s="54"/>
      <c r="CM265" s="54"/>
      <c r="CN265" s="54"/>
      <c r="CO265" s="54"/>
      <c r="CP265" s="54"/>
    </row>
    <row r="266" spans="1:94" ht="12.75" customHeight="1" x14ac:dyDescent="0.3">
      <c r="A266" s="259"/>
      <c r="B266" s="262"/>
      <c r="C266" s="265"/>
      <c r="D266" s="233" t="s">
        <v>240</v>
      </c>
      <c r="E266" s="247"/>
      <c r="F266" s="247"/>
      <c r="G266" s="247"/>
      <c r="H266" s="247"/>
      <c r="I266" s="250"/>
      <c r="J266" s="180">
        <v>201</v>
      </c>
      <c r="K266" s="190" t="s">
        <v>213</v>
      </c>
      <c r="L266" s="191" t="s">
        <v>214</v>
      </c>
      <c r="M266" s="192" t="s">
        <v>75</v>
      </c>
      <c r="N266" s="192" t="s">
        <v>215</v>
      </c>
      <c r="O266" s="192" t="s">
        <v>115</v>
      </c>
      <c r="P266" s="192">
        <v>0</v>
      </c>
      <c r="Q266" s="169"/>
      <c r="R266" s="169">
        <v>1</v>
      </c>
      <c r="S266" s="170"/>
      <c r="T266" s="169"/>
      <c r="U266" s="169"/>
      <c r="V266" s="170"/>
      <c r="W266" s="193">
        <v>15</v>
      </c>
      <c r="X266" s="194">
        <v>1</v>
      </c>
      <c r="Y266" s="101">
        <v>0</v>
      </c>
      <c r="Z266" s="237"/>
      <c r="AA266" s="102"/>
      <c r="AB266" s="195">
        <v>1</v>
      </c>
      <c r="AC266" s="245">
        <v>2</v>
      </c>
      <c r="AD266" s="196">
        <v>0</v>
      </c>
      <c r="AE266" s="152"/>
      <c r="AF266" s="164"/>
      <c r="AG266" s="106"/>
      <c r="AH266" s="107"/>
      <c r="AI266" s="153"/>
      <c r="AJ266" s="108"/>
      <c r="AK266" s="171"/>
      <c r="AL266" s="109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V266" s="57"/>
      <c r="BW266" s="57"/>
      <c r="BX266" s="57"/>
      <c r="BY266" s="57"/>
      <c r="BZ266" s="57"/>
      <c r="CA266" s="57"/>
      <c r="CB266" s="57"/>
      <c r="CC266" s="57"/>
      <c r="CD266" s="6"/>
      <c r="CE266" s="6"/>
      <c r="CF266" s="86"/>
      <c r="CG266" s="6"/>
      <c r="CI266" s="54"/>
      <c r="CJ266" s="54"/>
      <c r="CK266" s="54"/>
      <c r="CL266" s="54"/>
      <c r="CM266" s="54"/>
      <c r="CN266" s="54"/>
      <c r="CO266" s="54"/>
      <c r="CP266" s="54"/>
    </row>
    <row r="267" spans="1:94" x14ac:dyDescent="0.3">
      <c r="A267" s="259"/>
      <c r="B267" s="262"/>
      <c r="C267" s="265"/>
      <c r="D267" s="188" t="s">
        <v>313</v>
      </c>
      <c r="E267" s="247"/>
      <c r="F267" s="247"/>
      <c r="G267" s="247"/>
      <c r="H267" s="247"/>
      <c r="I267" s="250"/>
      <c r="J267" s="148">
        <v>199</v>
      </c>
      <c r="K267" s="149" t="s">
        <v>186</v>
      </c>
      <c r="L267" s="110" t="s">
        <v>126</v>
      </c>
      <c r="M267" s="111" t="s">
        <v>75</v>
      </c>
      <c r="N267" s="111" t="s">
        <v>212</v>
      </c>
      <c r="O267" s="111" t="s">
        <v>115</v>
      </c>
      <c r="P267" s="111" t="s">
        <v>212</v>
      </c>
      <c r="Q267" s="112"/>
      <c r="R267" s="112">
        <v>2</v>
      </c>
      <c r="S267" s="113"/>
      <c r="T267" s="112"/>
      <c r="U267" s="112"/>
      <c r="V267" s="113"/>
      <c r="W267" s="114">
        <v>32</v>
      </c>
      <c r="X267" s="115">
        <v>2</v>
      </c>
      <c r="Y267" s="101">
        <v>0</v>
      </c>
      <c r="Z267" s="237"/>
      <c r="AA267" s="102"/>
      <c r="AB267" s="116">
        <v>2</v>
      </c>
      <c r="AC267" s="242">
        <v>4</v>
      </c>
      <c r="AD267" s="117">
        <v>0</v>
      </c>
      <c r="AE267" s="154" t="s">
        <v>101</v>
      </c>
      <c r="AF267" s="118">
        <v>0</v>
      </c>
      <c r="AG267" s="119">
        <v>16</v>
      </c>
      <c r="AH267" s="120">
        <v>0</v>
      </c>
      <c r="AI267" s="155"/>
      <c r="AJ267" s="108">
        <f>IF(OR($H$265="CMSD",$H$265="CMDD",$H$265="TITULAR"),"",IF(M267="","",IF(M267="D",0,IF(M267="M",Z267*2.5+AC267*1.5,Z267*2+AC267)*(VLOOKUP(J267,[1]Recapitulatie!A:Y,15,FALSE)*$AH$268)+IF(M267="M",AA267*2.5+AD267*1.5,AA267*2+AD267)*(VLOOKUP(J267,[1]Recapitulatie!A:Y,20,FALSE)*$AH$268))))</f>
        <v>3425.8559999999998</v>
      </c>
      <c r="AK267" s="172"/>
      <c r="AL267" s="109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V267" s="57"/>
      <c r="BW267" s="57"/>
      <c r="BX267" s="57"/>
      <c r="BY267" s="57"/>
      <c r="BZ267" s="57"/>
      <c r="CA267" s="57"/>
      <c r="CB267" s="57"/>
      <c r="CC267" s="57"/>
      <c r="CD267" s="6"/>
      <c r="CE267" s="6"/>
      <c r="CF267" s="86"/>
      <c r="CG267" s="6"/>
      <c r="CI267" s="54"/>
      <c r="CJ267" s="54"/>
      <c r="CK267" s="54"/>
      <c r="CL267" s="54"/>
      <c r="CM267" s="54"/>
      <c r="CN267" s="54"/>
      <c r="CO267" s="54"/>
      <c r="CP267" s="54"/>
    </row>
    <row r="268" spans="1:94" x14ac:dyDescent="0.3">
      <c r="A268" s="259"/>
      <c r="B268" s="262"/>
      <c r="C268" s="265"/>
      <c r="D268" s="188" t="s">
        <v>291</v>
      </c>
      <c r="E268" s="247"/>
      <c r="F268" s="247"/>
      <c r="G268" s="247"/>
      <c r="H268" s="247"/>
      <c r="I268" s="250"/>
      <c r="J268" s="148">
        <v>199</v>
      </c>
      <c r="K268" s="149" t="s">
        <v>186</v>
      </c>
      <c r="L268" s="110" t="s">
        <v>126</v>
      </c>
      <c r="M268" s="111" t="s">
        <v>75</v>
      </c>
      <c r="N268" s="111" t="s">
        <v>212</v>
      </c>
      <c r="O268" s="111" t="s">
        <v>115</v>
      </c>
      <c r="P268" s="111" t="s">
        <v>212</v>
      </c>
      <c r="Q268" s="112"/>
      <c r="R268" s="112">
        <v>2</v>
      </c>
      <c r="S268" s="113"/>
      <c r="T268" s="112"/>
      <c r="U268" s="112"/>
      <c r="V268" s="113"/>
      <c r="W268" s="114">
        <v>31</v>
      </c>
      <c r="X268" s="115">
        <v>2</v>
      </c>
      <c r="Y268" s="101">
        <v>0</v>
      </c>
      <c r="Z268" s="237"/>
      <c r="AA268" s="102"/>
      <c r="AB268" s="116">
        <v>2</v>
      </c>
      <c r="AC268" s="242">
        <v>4</v>
      </c>
      <c r="AD268" s="117">
        <v>0</v>
      </c>
      <c r="AE268" s="154"/>
      <c r="AF268" s="118"/>
      <c r="AG268" s="119"/>
      <c r="AH268" s="120">
        <v>61.175999999999995</v>
      </c>
      <c r="AI268" s="155"/>
      <c r="AJ268" s="108">
        <f>IF(OR($H$265="CMSD",$H$265="CMDD",$H$265="TITULAR"),"",IF(M268="","",IF(M268="D",0,IF(M268="M",Z268*2.5+AC268*1.5,Z268*2+AC268)*(VLOOKUP(J268,[1]Recapitulatie!A:Y,15,FALSE)*$AH$268)+IF(M268="M",AA268*2.5+AD268*1.5,AA268*2+AD268)*(VLOOKUP(J268,[1]Recapitulatie!A:Y,20,FALSE)*$AH$268))))</f>
        <v>3425.8559999999998</v>
      </c>
      <c r="AK268" s="172"/>
      <c r="AL268" s="109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V268" s="57"/>
      <c r="BW268" s="57"/>
      <c r="BX268" s="57"/>
      <c r="BY268" s="57"/>
      <c r="BZ268" s="57"/>
      <c r="CA268" s="57"/>
      <c r="CB268" s="57"/>
      <c r="CC268" s="57"/>
      <c r="CD268" s="6"/>
      <c r="CE268" s="6"/>
      <c r="CF268" s="86"/>
      <c r="CG268" s="6"/>
      <c r="CI268" s="54"/>
      <c r="CJ268" s="54"/>
      <c r="CK268" s="54"/>
      <c r="CL268" s="54"/>
      <c r="CM268" s="54"/>
      <c r="CN268" s="54"/>
      <c r="CO268" s="54"/>
      <c r="CP268" s="54"/>
    </row>
    <row r="269" spans="1:94" x14ac:dyDescent="0.3">
      <c r="A269" s="259"/>
      <c r="B269" s="262"/>
      <c r="C269" s="265"/>
      <c r="D269" s="188" t="s">
        <v>257</v>
      </c>
      <c r="E269" s="247"/>
      <c r="F269" s="247"/>
      <c r="G269" s="247"/>
      <c r="H269" s="247"/>
      <c r="I269" s="250"/>
      <c r="J269" s="148">
        <v>191</v>
      </c>
      <c r="K269" s="149" t="s">
        <v>210</v>
      </c>
      <c r="L269" s="110" t="s">
        <v>98</v>
      </c>
      <c r="M269" s="111" t="s">
        <v>113</v>
      </c>
      <c r="N269" s="111" t="s">
        <v>162</v>
      </c>
      <c r="O269" s="111" t="s">
        <v>115</v>
      </c>
      <c r="P269" s="111">
        <v>0</v>
      </c>
      <c r="Q269" s="112"/>
      <c r="R269" s="112">
        <v>1</v>
      </c>
      <c r="S269" s="113">
        <v>1</v>
      </c>
      <c r="T269" s="112"/>
      <c r="U269" s="112"/>
      <c r="V269" s="113"/>
      <c r="W269" s="114">
        <v>32</v>
      </c>
      <c r="X269" s="115">
        <v>1.5</v>
      </c>
      <c r="Y269" s="101">
        <v>0</v>
      </c>
      <c r="Z269" s="237"/>
      <c r="AA269" s="102"/>
      <c r="AB269" s="116">
        <v>1</v>
      </c>
      <c r="AC269" s="242">
        <v>2</v>
      </c>
      <c r="AD269" s="117">
        <v>0</v>
      </c>
      <c r="AE269" s="154" t="s">
        <v>105</v>
      </c>
      <c r="AF269" s="118">
        <v>0</v>
      </c>
      <c r="AG269" s="121">
        <v>15</v>
      </c>
      <c r="AH269" s="120">
        <v>0</v>
      </c>
      <c r="AI269" s="155"/>
      <c r="AJ269" s="108">
        <f>IF(OR($H$265="CMSD",$H$265="CMDD",$H$265="TITULAR"),"",IF(M269="","",IF(M269="D",0,IF(M269="M",Z269*2.5+AC269*1.5,Z269*2+AC269)*(VLOOKUP(J269,[1]Recapitulatie!A:Y,15,FALSE)*$AH$268)+IF(M269="M",AA269*2.5+AD269*1.5,AA269*2+AD269)*(VLOOKUP(J269,[1]Recapitulatie!A:Y,20,FALSE)*$AH$268))))</f>
        <v>2569.3919999999998</v>
      </c>
      <c r="AK269" s="172"/>
      <c r="AL269" s="109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V269" s="57"/>
      <c r="BW269" s="57"/>
      <c r="BX269" s="57"/>
      <c r="BY269" s="57"/>
      <c r="BZ269" s="57"/>
      <c r="CA269" s="57"/>
      <c r="CB269" s="57"/>
      <c r="CC269" s="57"/>
      <c r="CD269" s="6"/>
      <c r="CE269" s="6"/>
      <c r="CF269" s="86"/>
      <c r="CG269" s="6"/>
      <c r="CI269" s="54"/>
      <c r="CJ269" s="54"/>
      <c r="CK269" s="54"/>
      <c r="CL269" s="54"/>
      <c r="CM269" s="54"/>
      <c r="CN269" s="54"/>
      <c r="CO269" s="54"/>
      <c r="CP269" s="54"/>
    </row>
    <row r="270" spans="1:94" x14ac:dyDescent="0.3">
      <c r="A270" s="259"/>
      <c r="B270" s="262"/>
      <c r="C270" s="265"/>
      <c r="D270" s="188" t="s">
        <v>231</v>
      </c>
      <c r="E270" s="247"/>
      <c r="F270" s="247"/>
      <c r="G270" s="247"/>
      <c r="H270" s="247"/>
      <c r="I270" s="250"/>
      <c r="J270" s="148">
        <v>190</v>
      </c>
      <c r="K270" s="149" t="s">
        <v>161</v>
      </c>
      <c r="L270" s="110" t="s">
        <v>98</v>
      </c>
      <c r="M270" s="111" t="s">
        <v>113</v>
      </c>
      <c r="N270" s="111" t="s">
        <v>162</v>
      </c>
      <c r="O270" s="111" t="s">
        <v>115</v>
      </c>
      <c r="P270" s="111">
        <v>0</v>
      </c>
      <c r="Q270" s="112"/>
      <c r="R270" s="112">
        <v>1</v>
      </c>
      <c r="S270" s="113">
        <v>1</v>
      </c>
      <c r="T270" s="112"/>
      <c r="U270" s="112"/>
      <c r="V270" s="113"/>
      <c r="W270" s="114">
        <v>32</v>
      </c>
      <c r="X270" s="115">
        <v>1.125</v>
      </c>
      <c r="Y270" s="101">
        <v>0</v>
      </c>
      <c r="Z270" s="237"/>
      <c r="AA270" s="102"/>
      <c r="AB270" s="116">
        <v>0.75</v>
      </c>
      <c r="AC270" s="242">
        <v>1.5</v>
      </c>
      <c r="AD270" s="117">
        <v>0</v>
      </c>
      <c r="AE270" s="154" t="s">
        <v>108</v>
      </c>
      <c r="AF270" s="118">
        <v>0</v>
      </c>
      <c r="AG270" s="121"/>
      <c r="AH270" s="120"/>
      <c r="AI270" s="155"/>
      <c r="AJ270" s="108">
        <f>IF(OR($H$265="CMSD",$H$265="CMDD",$H$265="TITULAR"),"",IF(M270="","",IF(M270="D",0,IF(M270="M",Z270*2.5+AC270*1.5,Z270*2+AC270)*(VLOOKUP(J270,[1]Recapitulatie!A:Y,15,FALSE)*$AH$268)+IF(M270="M",AA270*2.5+AD270*1.5,AA270*2+AD270)*(VLOOKUP(J270,[1]Recapitulatie!A:Y,20,FALSE)*$AH$268))))</f>
        <v>1927.0439999999999</v>
      </c>
      <c r="AK270" s="172"/>
      <c r="AL270" s="109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V270" s="57"/>
      <c r="BW270" s="57"/>
      <c r="BX270" s="57"/>
      <c r="BY270" s="57"/>
      <c r="BZ270" s="57"/>
      <c r="CA270" s="57"/>
      <c r="CB270" s="57"/>
      <c r="CC270" s="57"/>
      <c r="CD270" s="6"/>
      <c r="CE270" s="6"/>
      <c r="CF270" s="86"/>
      <c r="CG270" s="6"/>
      <c r="CI270" s="54"/>
      <c r="CJ270" s="54"/>
      <c r="CK270" s="54"/>
      <c r="CL270" s="54"/>
      <c r="CM270" s="54"/>
      <c r="CN270" s="54"/>
      <c r="CO270" s="54"/>
      <c r="CP270" s="54"/>
    </row>
    <row r="271" spans="1:94" x14ac:dyDescent="0.3">
      <c r="A271" s="259"/>
      <c r="B271" s="262"/>
      <c r="C271" s="265"/>
      <c r="D271" s="188" t="s">
        <v>259</v>
      </c>
      <c r="E271" s="247"/>
      <c r="F271" s="247"/>
      <c r="G271" s="247"/>
      <c r="H271" s="247"/>
      <c r="I271" s="250"/>
      <c r="J271" s="148">
        <v>177</v>
      </c>
      <c r="K271" s="149" t="s">
        <v>331</v>
      </c>
      <c r="L271" s="110" t="s">
        <v>98</v>
      </c>
      <c r="M271" s="111" t="s">
        <v>113</v>
      </c>
      <c r="N271" s="111" t="s">
        <v>120</v>
      </c>
      <c r="O271" s="111" t="s">
        <v>112</v>
      </c>
      <c r="P271" s="111">
        <v>0</v>
      </c>
      <c r="Q271" s="112"/>
      <c r="R271" s="112">
        <v>1</v>
      </c>
      <c r="S271" s="113"/>
      <c r="T271" s="112"/>
      <c r="U271" s="112"/>
      <c r="V271" s="113"/>
      <c r="W271" s="114">
        <v>33</v>
      </c>
      <c r="X271" s="115">
        <v>1.5</v>
      </c>
      <c r="Y271" s="101">
        <v>0</v>
      </c>
      <c r="Z271" s="237"/>
      <c r="AA271" s="102"/>
      <c r="AB271" s="116">
        <v>1</v>
      </c>
      <c r="AC271" s="242">
        <v>2</v>
      </c>
      <c r="AD271" s="117">
        <v>0</v>
      </c>
      <c r="AE271" s="154" t="s">
        <v>109</v>
      </c>
      <c r="AF271" s="118">
        <v>3.4359375000000005</v>
      </c>
      <c r="AG271" s="121"/>
      <c r="AH271" s="120"/>
      <c r="AI271" s="155"/>
      <c r="AJ271" s="108">
        <f>IF(OR($H$265="CMSD",$H$265="CMDD",$H$265="TITULAR"),"",IF(M271="","",IF(M271="D",0,IF(M271="M",Z271*2.5+AC271*1.5,Z271*2+AC271)*(VLOOKUP(J271,[1]Recapitulatie!A:Y,15,FALSE)*$AH$268)+IF(M271="M",AA271*2.5+AD271*1.5,AA271*2+AD271)*(VLOOKUP(J271,[1]Recapitulatie!A:Y,20,FALSE)*$AH$268))))</f>
        <v>2569.3919999999998</v>
      </c>
      <c r="AK271" s="172"/>
      <c r="AL271" s="109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V271" s="57"/>
      <c r="BW271" s="57"/>
      <c r="BX271" s="57"/>
      <c r="BY271" s="57"/>
      <c r="BZ271" s="57"/>
      <c r="CA271" s="57"/>
      <c r="CB271" s="57"/>
      <c r="CC271" s="57"/>
      <c r="CD271" s="6"/>
      <c r="CE271" s="6"/>
      <c r="CF271" s="86"/>
      <c r="CG271" s="6"/>
      <c r="CI271" s="54"/>
      <c r="CJ271" s="54"/>
      <c r="CK271" s="54"/>
      <c r="CL271" s="54"/>
      <c r="CM271" s="54"/>
      <c r="CN271" s="54"/>
      <c r="CO271" s="54"/>
      <c r="CP271" s="54"/>
    </row>
    <row r="272" spans="1:94" x14ac:dyDescent="0.3">
      <c r="A272" s="259"/>
      <c r="B272" s="262"/>
      <c r="C272" s="265"/>
      <c r="D272" s="188" t="s">
        <v>259</v>
      </c>
      <c r="E272" s="247"/>
      <c r="F272" s="247"/>
      <c r="G272" s="247"/>
      <c r="H272" s="247"/>
      <c r="I272" s="250"/>
      <c r="J272" s="148">
        <v>175</v>
      </c>
      <c r="K272" s="149" t="s">
        <v>159</v>
      </c>
      <c r="L272" s="110" t="s">
        <v>98</v>
      </c>
      <c r="M272" s="111" t="s">
        <v>113</v>
      </c>
      <c r="N272" s="111" t="s">
        <v>120</v>
      </c>
      <c r="O272" s="111" t="s">
        <v>112</v>
      </c>
      <c r="P272" s="111">
        <v>0</v>
      </c>
      <c r="Q272" s="112"/>
      <c r="R272" s="112">
        <v>1</v>
      </c>
      <c r="S272" s="113"/>
      <c r="T272" s="112"/>
      <c r="U272" s="112"/>
      <c r="V272" s="113"/>
      <c r="W272" s="114">
        <v>32</v>
      </c>
      <c r="X272" s="115">
        <v>1.5</v>
      </c>
      <c r="Y272" s="101">
        <v>0</v>
      </c>
      <c r="Z272" s="237"/>
      <c r="AA272" s="102"/>
      <c r="AB272" s="116">
        <v>1</v>
      </c>
      <c r="AC272" s="242">
        <v>2</v>
      </c>
      <c r="AD272" s="117">
        <v>0</v>
      </c>
      <c r="AE272" s="154" t="s">
        <v>110</v>
      </c>
      <c r="AF272" s="118">
        <v>0</v>
      </c>
      <c r="AG272" s="121"/>
      <c r="AH272" s="120"/>
      <c r="AI272" s="155"/>
      <c r="AJ272" s="108">
        <f>IF(OR($H$265="CMSD",$H$265="CMDD",$H$265="TITULAR"),"",IF(M272="","",IF(M272="D",0,IF(M272="M",Z272*2.5+AC272*1.5,Z272*2+AC272)*(VLOOKUP(J272,[1]Recapitulatie!A:Y,15,FALSE)*$AH$268)+IF(M272="M",AA272*2.5+AD272*1.5,AA272*2+AD272)*(VLOOKUP(J272,[1]Recapitulatie!A:Y,20,FALSE)*$AH$268))))</f>
        <v>2569.3919999999998</v>
      </c>
      <c r="AK272" s="172"/>
      <c r="AL272" s="109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V272" s="57"/>
      <c r="BW272" s="57"/>
      <c r="BX272" s="57"/>
      <c r="BY272" s="57"/>
      <c r="BZ272" s="57"/>
      <c r="CA272" s="57"/>
      <c r="CB272" s="57"/>
      <c r="CC272" s="57"/>
      <c r="CD272" s="6"/>
      <c r="CE272" s="6"/>
      <c r="CF272" s="86"/>
      <c r="CG272" s="6"/>
      <c r="CI272" s="54"/>
      <c r="CJ272" s="54"/>
      <c r="CK272" s="54"/>
      <c r="CL272" s="54"/>
      <c r="CM272" s="54"/>
      <c r="CN272" s="54"/>
      <c r="CO272" s="54"/>
      <c r="CP272" s="54"/>
    </row>
    <row r="273" spans="1:94" x14ac:dyDescent="0.3">
      <c r="A273" s="259"/>
      <c r="B273" s="262"/>
      <c r="C273" s="265"/>
      <c r="D273" s="199" t="s">
        <v>250</v>
      </c>
      <c r="E273" s="247"/>
      <c r="F273" s="247"/>
      <c r="G273" s="247"/>
      <c r="H273" s="247"/>
      <c r="I273" s="250"/>
      <c r="J273" s="148">
        <v>120</v>
      </c>
      <c r="K273" s="149" t="s">
        <v>191</v>
      </c>
      <c r="L273" s="110" t="s">
        <v>98</v>
      </c>
      <c r="M273" s="111" t="s">
        <v>75</v>
      </c>
      <c r="N273" s="111" t="s">
        <v>135</v>
      </c>
      <c r="O273" s="111" t="s">
        <v>102</v>
      </c>
      <c r="P273" s="111">
        <v>0</v>
      </c>
      <c r="Q273" s="112"/>
      <c r="R273" s="112">
        <v>2</v>
      </c>
      <c r="S273" s="113"/>
      <c r="T273" s="112"/>
      <c r="U273" s="112"/>
      <c r="V273" s="113"/>
      <c r="W273" s="114">
        <v>27</v>
      </c>
      <c r="X273" s="115">
        <v>2</v>
      </c>
      <c r="Y273" s="101">
        <v>0</v>
      </c>
      <c r="Z273" s="237"/>
      <c r="AA273" s="102"/>
      <c r="AB273" s="116">
        <v>2</v>
      </c>
      <c r="AC273" s="242">
        <v>4</v>
      </c>
      <c r="AD273" s="117">
        <v>0</v>
      </c>
      <c r="AE273" s="156"/>
      <c r="AF273" s="118"/>
      <c r="AG273" s="121"/>
      <c r="AH273" s="120"/>
      <c r="AI273" s="155"/>
      <c r="AJ273" s="108">
        <f>IF(OR($H$265="CMSD",$H$265="CMDD",$H$265="TITULAR"),"",IF(M273="","",IF(M273="D",0,IF(M273="M",Z273*2.5+AC273*1.5,Z273*2+AC273)*(VLOOKUP(J273,[1]Recapitulatie!A:Y,15,FALSE)*$AH$268)+IF(M273="M",AA273*2.5+AD273*1.5,AA273*2+AD273)*(VLOOKUP(J273,[1]Recapitulatie!A:Y,20,FALSE)*$AH$268))))</f>
        <v>3425.8559999999998</v>
      </c>
      <c r="AK273" s="172"/>
      <c r="AL273" s="109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V273" s="57"/>
      <c r="BW273" s="57"/>
      <c r="BX273" s="57"/>
      <c r="BY273" s="57"/>
      <c r="BZ273" s="57"/>
      <c r="CA273" s="57"/>
      <c r="CB273" s="57"/>
      <c r="CC273" s="57"/>
      <c r="CD273" s="6"/>
      <c r="CE273" s="6"/>
      <c r="CF273" s="86"/>
      <c r="CG273" s="6"/>
      <c r="CI273" s="54"/>
      <c r="CJ273" s="54"/>
      <c r="CK273" s="54"/>
      <c r="CL273" s="54"/>
      <c r="CM273" s="54"/>
      <c r="CN273" s="54"/>
      <c r="CO273" s="54"/>
      <c r="CP273" s="54"/>
    </row>
    <row r="274" spans="1:94" ht="15" thickBot="1" x14ac:dyDescent="0.35">
      <c r="A274" s="259"/>
      <c r="B274" s="262"/>
      <c r="C274" s="265"/>
      <c r="D274" s="197"/>
      <c r="E274" s="247"/>
      <c r="F274" s="247"/>
      <c r="G274" s="247"/>
      <c r="H274" s="247"/>
      <c r="I274" s="250"/>
      <c r="J274" s="148"/>
      <c r="K274" s="149" t="s">
        <v>107</v>
      </c>
      <c r="L274" s="123" t="s">
        <v>107</v>
      </c>
      <c r="M274" s="124" t="s">
        <v>107</v>
      </c>
      <c r="N274" s="124" t="s">
        <v>107</v>
      </c>
      <c r="O274" s="124" t="s">
        <v>107</v>
      </c>
      <c r="P274" s="124" t="s">
        <v>107</v>
      </c>
      <c r="Q274" s="125"/>
      <c r="R274" s="125"/>
      <c r="S274" s="126"/>
      <c r="T274" s="125"/>
      <c r="U274" s="125"/>
      <c r="V274" s="126"/>
      <c r="W274" s="127" t="s">
        <v>107</v>
      </c>
      <c r="X274" s="128" t="s">
        <v>106</v>
      </c>
      <c r="Y274" s="101" t="s">
        <v>107</v>
      </c>
      <c r="Z274" s="237"/>
      <c r="AA274" s="102"/>
      <c r="AB274" s="129" t="s">
        <v>107</v>
      </c>
      <c r="AC274" s="243" t="s">
        <v>107</v>
      </c>
      <c r="AD274" s="130" t="s">
        <v>107</v>
      </c>
      <c r="AE274" s="165"/>
      <c r="AF274" s="166"/>
      <c r="AG274" s="121"/>
      <c r="AH274" s="120"/>
      <c r="AI274" s="158"/>
      <c r="AJ274" s="108" t="str">
        <f>IF(OR($H$265="CMSD",$H$265="CMDD",$H$265="TITULAR"),"",IF(M274="","",IF(M274="D",0,IF(M274="M",Z274*2.5+AC274*1.5,Z274*2+AC274)*(VLOOKUP(J274,[1]Recapitulatie!A:Y,15,FALSE)*$AH$268)+IF(M274="M",AA274*2.5+AD274*1.5,AA274*2+AD274)*(VLOOKUP(J274,[1]Recapitulatie!A:Y,20,FALSE)*$AH$268))))</f>
        <v/>
      </c>
      <c r="AK274" s="173"/>
      <c r="AL274" s="109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V274" s="57"/>
      <c r="BW274" s="57"/>
      <c r="BX274" s="57"/>
      <c r="BY274" s="57"/>
      <c r="BZ274" s="57"/>
      <c r="CA274" s="57"/>
      <c r="CB274" s="57"/>
      <c r="CC274" s="57"/>
      <c r="CD274" s="6"/>
      <c r="CE274" s="6"/>
      <c r="CF274" s="86"/>
      <c r="CG274" s="6"/>
      <c r="CI274" s="54"/>
      <c r="CJ274" s="54"/>
      <c r="CK274" s="54"/>
      <c r="CL274" s="54"/>
      <c r="CM274" s="54"/>
      <c r="CN274" s="54"/>
      <c r="CO274" s="54"/>
      <c r="CP274" s="54"/>
    </row>
    <row r="275" spans="1:94" ht="15" thickBot="1" x14ac:dyDescent="0.35">
      <c r="A275" s="260"/>
      <c r="B275" s="263"/>
      <c r="C275" s="266"/>
      <c r="D275" s="198"/>
      <c r="E275" s="248"/>
      <c r="F275" s="248"/>
      <c r="G275" s="248"/>
      <c r="H275" s="248"/>
      <c r="I275" s="251"/>
      <c r="J275" s="150"/>
      <c r="K275" s="133" t="s">
        <v>107</v>
      </c>
      <c r="L275" s="255" t="s">
        <v>76</v>
      </c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7"/>
      <c r="X275" s="134">
        <v>14.63</v>
      </c>
      <c r="Y275" s="135">
        <v>0</v>
      </c>
      <c r="Z275" s="238"/>
      <c r="AA275" s="136"/>
      <c r="AB275" s="137">
        <f>IF(D265="","",SUM(AB265:AB274))</f>
        <v>12.75</v>
      </c>
      <c r="AC275" s="244"/>
      <c r="AD275" s="138"/>
      <c r="AE275" s="159"/>
      <c r="AF275" s="167">
        <v>3.4359375000000005</v>
      </c>
      <c r="AG275" s="140">
        <v>19.185937500000001</v>
      </c>
      <c r="AH275" s="141">
        <v>2298.802905</v>
      </c>
      <c r="AI275" s="85" t="e">
        <f>AI264+AH275</f>
        <v>#REF!</v>
      </c>
      <c r="AJ275" s="84">
        <f>SUM(AJ265:AJ274)/12*VIRAM</f>
        <v>1988.6469574999999</v>
      </c>
      <c r="AK275" s="85">
        <f>IF(OR(H265="",H265="PO",H265="DF",H265="DFP",H265="DFT"),0,IF(H265="CMSD",AG275*POD_P*VIRAM*4,IF(AND(H265="TITULAR",B265="PROFESOR"),(AF265+AF267)*POD_P*4*VIRAM,IF(AND(H265="TITULAR",B265="CONFERENTIAR"),(AF265+AF267)*POD_C*4*VIRAM,IF(AND(H265="TITULAR",B265="SEF LUCRARI"),(AF265+AF267)*POD_SL*4*VIRAM,(AF265+AF267)*POD_AS*4*VIRAM)))))</f>
        <v>0</v>
      </c>
      <c r="AL275" s="142">
        <f>IF(AND($A265&lt;&gt;"",H265="DFP"),1,0)</f>
        <v>0</v>
      </c>
      <c r="AM275" s="8">
        <f>IF(AND($A265&lt;&gt;"",$B265="PROFESOR",$C265="POST VALID",$H265="TITULAR"),1,0)</f>
        <v>0</v>
      </c>
      <c r="AN275" s="8">
        <f>IF(AND($A265&lt;&gt;"",$B265="CONFERENTIAR",$C265="POST VALID",$H265="TITULAR"),1,0)</f>
        <v>0</v>
      </c>
      <c r="AO275" s="8">
        <f>IF(AND($A265&lt;&gt;"",$B265="SEF LUCRARI",$C265="POST VALID",$H265="TITULAR"),1,0)</f>
        <v>0</v>
      </c>
      <c r="AP275" s="8">
        <f>IF(AND($A265&lt;&gt;"",$B265="ASISTENT",$C265="POST VALID",$H265="TITULAR"),1,0)</f>
        <v>0</v>
      </c>
      <c r="AQ275" s="8">
        <f>IF(AND($A265&lt;&gt;"",$B265="ASISTENT CERCETARE",$C265="POST VALID"),1,0)</f>
        <v>0</v>
      </c>
      <c r="AR275" s="8">
        <f>IF(AND($A265&lt;&gt;"",H265="DF"),1,0)</f>
        <v>0</v>
      </c>
      <c r="AS275" s="8">
        <f>IF(AND($A265&lt;&gt;"",$B265="PROFESOR",$C265="POST FARA FINANTARE",$H265="TITULAR"),1,0)</f>
        <v>0</v>
      </c>
      <c r="AT275" s="8">
        <f>IF(AND($A265&lt;&gt;"",$B265="CONFERENTIAR",$C265="POST FARA FINANTARE",$H265="TITULAR"),1,0)</f>
        <v>0</v>
      </c>
      <c r="AU275" s="8">
        <f>IF(AND($A265&lt;&gt;"",$B265="SEF LUCRARI",$C265="POST FARA FINANTARE",$H265="TITULAR"),1,0)</f>
        <v>0</v>
      </c>
      <c r="AV275" s="8">
        <f>IF(AND($A265&lt;&gt;"",$B265="ASISTENT",$C265="POST FARA FINANTARE",$H265="TITULAR"),1,0)</f>
        <v>0</v>
      </c>
      <c r="AW275" s="8">
        <f>IF(AND($A265&lt;&gt;"",$B265="ASISTENT CERCETARE",$C265="POST FARA FINANTARE"),1,0)</f>
        <v>0</v>
      </c>
      <c r="AX275" s="8">
        <f>IF(AND($A265&lt;&gt;"",$B265="PROFESOR",$D265="VACANT",$C265="POST VALID"),1,0)</f>
        <v>0</v>
      </c>
      <c r="AY275" s="8">
        <f>IF(AND($A265&lt;&gt;"",$B265="CONFERENTIAR",$D265="VACANT",$C265="POST VALID"),1,0)</f>
        <v>0</v>
      </c>
      <c r="AZ275" s="8">
        <f>IF(AND($A265&lt;&gt;"",$B265="SEF LUCRARI",$D265="VACANT",$C265="POST VALID"),1,0)</f>
        <v>0</v>
      </c>
      <c r="BA275" s="8">
        <f>IF(AND($A265&lt;&gt;"",$B265="ASISTENT",$C265="POST VALID",$D265="VACANT"),1,0)</f>
        <v>0</v>
      </c>
      <c r="BB275" s="8"/>
      <c r="BC275" s="8">
        <f>IF(AND($A265&lt;&gt;"",$B265="PROFESOR",$D265="VACANT",$C265="POST FARA FINANTARE"),1,0)</f>
        <v>0</v>
      </c>
      <c r="BD275" s="8">
        <f>IF(AND($A265&lt;&gt;"",$B265="CONFERENTIAR",$D265="VACANT",$C265="POST FARA FINANTARE"),1,0)</f>
        <v>0</v>
      </c>
      <c r="BE275" s="8">
        <f>IF(AND($A265&lt;&gt;"",$B265="SEF LUCRARI",$D265="VACANT",$C265="POST FARA FINANTARE"),1,0)</f>
        <v>0</v>
      </c>
      <c r="BF275" s="8">
        <f>IF(AND($A265&lt;&gt;"",$B265="ASISTENT",$D265="VACANT",$C265="POST FARA FINANTARE"),1,0)</f>
        <v>0</v>
      </c>
      <c r="BG275" s="8"/>
      <c r="BH275" s="8">
        <f>IF(AND($B265="PROFESOR",$H265="CMSD",$C265="POST VALID"),1,0)</f>
        <v>0</v>
      </c>
      <c r="BI275" s="8">
        <f>IF(AND($B265="PROFESOR",$H265="CMSD",$C265="POST FARA FINANTARE"),1,0)</f>
        <v>0</v>
      </c>
      <c r="BJ275" s="142">
        <f>IF(AND($A265&lt;&gt;"",H265="DFT"),1,0)</f>
        <v>0</v>
      </c>
      <c r="BK275" s="8">
        <f>IF(OR($H265="CMSD",$H265="ASOCIAT",$H265="DF",$H265="CMSD"),0,(IF(OR($F265="DR.ING.",$F265="DR.",$F265="DR. ING.",$F265="DR"),1,0)))</f>
        <v>0</v>
      </c>
      <c r="BL275" s="8" t="str">
        <f>IF(OR($B265="",$D265="",$D265="VACANT",$H265="CMSD",$H265="DF",$H265="DFP",$H265="DFT",),"",(IF($I265="","",(IF($BN275&gt;$BL$4,1,0)))))</f>
        <v/>
      </c>
      <c r="BM275" s="8">
        <f>IF(OR($B265="",$D265="",$D265="VACANT",$H265="DF",$H265="DFP",$H265="DFT"),"",(IF($H265="CMSD",0,(IF(BN275&lt;=$BM$4,1,0)))))</f>
        <v>1</v>
      </c>
      <c r="BN275" s="143">
        <f>IF(I265="",0,DATEVALUE(I265))</f>
        <v>0</v>
      </c>
      <c r="BO275" s="8">
        <f>IF(AND($BN275&gt;$BO$4,$BN275&lt;$BL$4),1,0)</f>
        <v>0</v>
      </c>
      <c r="BP275" s="8">
        <f>IF(AND($BN275&gt;$BP$4,$BN275&lt;$BO$4),1,0)</f>
        <v>0</v>
      </c>
      <c r="BQ275" s="8">
        <f>IF(AND($BN275&gt;$BQ$4,$BN275&lt;$BP$4),1,0)</f>
        <v>0</v>
      </c>
      <c r="BR275" s="8">
        <f>IF(AND($BN275&gt;$BR$4,$BN275&lt;$BQ$4),1,0)</f>
        <v>0</v>
      </c>
      <c r="BS275" s="8">
        <f>IF(AND($BN275&gt;$BS$4,$BN275&lt;$BR$4),1,0)</f>
        <v>0</v>
      </c>
      <c r="BT275" s="8">
        <f>IF(AND($BN275&gt;$BT$4,$BN275&lt;$BS$4),1,0)</f>
        <v>0</v>
      </c>
      <c r="BV275" s="144">
        <f>IF(AND($B265="PROFESOR",$D265&lt;&gt;"",$H265="TITULAR"),$X275,0)</f>
        <v>0</v>
      </c>
      <c r="BW275" s="144">
        <f>IF(AND($B265="PROFESOR",$D265="VACANT"),$X275,0)</f>
        <v>0</v>
      </c>
      <c r="BX275" s="144">
        <f>IF(AND($B265="CONFERENTIAR",$D265&lt;&gt;"",$H265="TITULAR"),$X275,0)</f>
        <v>0</v>
      </c>
      <c r="BY275" s="144">
        <f>IF(AND($B265="CONFERENTIAR",$D265="VACANT"),$X275,0)</f>
        <v>0</v>
      </c>
      <c r="BZ275" s="144">
        <f>IF(AND($B265="SEF LUCRARI",$D265&lt;&gt;"",$H265="TITULAR"),$X275,0)</f>
        <v>0</v>
      </c>
      <c r="CA275" s="144">
        <f>IF(AND($B265="SEF LUCRARI",$D265="VACANT"),$X275,0)</f>
        <v>0</v>
      </c>
      <c r="CB275" s="144">
        <f>IF(AND($B265="ASISTENT",$D265&lt;&gt;"",(OR($H265="TITULAR",$H265="SUPLINITOR",$H265="DF"))),$X275,0)</f>
        <v>0</v>
      </c>
      <c r="CC275" s="144">
        <f>IF(AND($B265="ASISTENT",OR($D265="VACANT")),$X275,0)</f>
        <v>0</v>
      </c>
      <c r="CD275" s="144">
        <f>IF(AND($B265="ASISTENT CERCETARE",$D265&lt;&gt;"",$H265="TITULAR"),$X275,IF(AND($B265="ASISTENT CERCETARE",$H265="DF"),$X275,0))</f>
        <v>0</v>
      </c>
      <c r="CE275" s="144">
        <f>IF(AND($B265="ASISTENT CERCETARE",OR($D265="VACANT")),$X275,0)</f>
        <v>0</v>
      </c>
      <c r="CF275" s="86">
        <f>IF(AND(A265&lt;&gt;"",B265="ASISTENT",H265="DF"),1,0)</f>
        <v>0</v>
      </c>
      <c r="CG275" s="145">
        <f>IF(AND($B265="PROFESOR",$D265&lt;&gt;"",$H265="CMSD"),$X275,0)</f>
        <v>0</v>
      </c>
      <c r="CI275" s="54">
        <f>IF(AND(B265="PROFESOR",H265="CMDD"),1,0)</f>
        <v>0</v>
      </c>
      <c r="CJ275" s="54">
        <f>IF(AND(B265="CONFERENTIAR",H265="CMDD"),1,0)</f>
        <v>0</v>
      </c>
      <c r="CK275" s="54">
        <f>IF(AND(B265="SEF LUCRARI",H265="CMDD"),1,0)</f>
        <v>0</v>
      </c>
      <c r="CL275" s="54">
        <f>IF(AND(B265="ASISTENT",H265="CMDD"),1,0)</f>
        <v>0</v>
      </c>
      <c r="CM275" s="132">
        <f>IF(CI275=0,0,X275)</f>
        <v>0</v>
      </c>
      <c r="CN275" s="132">
        <f>IF(CJ275=0,0,X275)</f>
        <v>0</v>
      </c>
      <c r="CO275" s="132">
        <f>IF(CK275=0,0,X275)</f>
        <v>0</v>
      </c>
      <c r="CP275" s="132">
        <f>IF(CL275=0,0,X275)</f>
        <v>0</v>
      </c>
    </row>
    <row r="276" spans="1:94" ht="12.75" customHeight="1" x14ac:dyDescent="0.3">
      <c r="A276" s="258">
        <v>71</v>
      </c>
      <c r="B276" s="261" t="str">
        <f>AS</f>
        <v>ASISTENT</v>
      </c>
      <c r="C276" s="264" t="s">
        <v>97</v>
      </c>
      <c r="D276" s="187" t="s">
        <v>285</v>
      </c>
      <c r="E276" s="246" t="str">
        <f>AS</f>
        <v>ASISTENT</v>
      </c>
      <c r="F276" s="246"/>
      <c r="G276" s="246"/>
      <c r="H276" s="246" t="str">
        <f>po</f>
        <v>PO</v>
      </c>
      <c r="I276" s="249" t="str">
        <f>_xlfn.IFNA(IF(OR(D276="",D276="VACANT",H276="DF",H276="DFP",H276="DFT"),"",VLOOKUP(D276,[1]Anexa!D:I,2,FALSE)),"")</f>
        <v/>
      </c>
      <c r="J276" s="146">
        <v>201</v>
      </c>
      <c r="K276" s="147" t="s">
        <v>213</v>
      </c>
      <c r="L276" s="95" t="s">
        <v>214</v>
      </c>
      <c r="M276" s="96" t="s">
        <v>75</v>
      </c>
      <c r="N276" s="96" t="s">
        <v>215</v>
      </c>
      <c r="O276" s="96" t="s">
        <v>115</v>
      </c>
      <c r="P276" s="96">
        <v>0</v>
      </c>
      <c r="Q276" s="97"/>
      <c r="R276" s="97">
        <v>2</v>
      </c>
      <c r="S276" s="98"/>
      <c r="T276" s="97"/>
      <c r="U276" s="97"/>
      <c r="V276" s="98"/>
      <c r="W276" s="99">
        <v>30</v>
      </c>
      <c r="X276" s="100">
        <v>2</v>
      </c>
      <c r="Y276" s="101">
        <v>0</v>
      </c>
      <c r="Z276" s="237"/>
      <c r="AA276" s="102"/>
      <c r="AB276" s="103">
        <v>2</v>
      </c>
      <c r="AC276" s="241">
        <v>4</v>
      </c>
      <c r="AD276" s="104">
        <v>0</v>
      </c>
      <c r="AE276" s="160" t="s">
        <v>100</v>
      </c>
      <c r="AF276" s="164">
        <v>0</v>
      </c>
      <c r="AG276" s="106">
        <v>0</v>
      </c>
      <c r="AH276" s="107">
        <v>0</v>
      </c>
      <c r="AI276" s="153"/>
      <c r="AJ276" s="108">
        <f>IF(OR($H$276="CMSD",$H$276="CMDD",$H$276="TITULAR"),"",IF(M276="","",IF(M276="D",0,IF(M276="M",Z276*2.5+AC276*1.5,Z276*2+AC276)*(VLOOKUP(J276,[1]Recapitulatie!A:Y,15,FALSE)*$AH$280)+IF(M276="M",AA276*2.5+AD276*1.5,AA276*2+AD276)*(VLOOKUP(J276,[1]Recapitulatie!A:Y,20,FALSE)*$AH$280))))</f>
        <v>3425.8559999999998</v>
      </c>
      <c r="AK276" s="171"/>
      <c r="AL276" s="109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V276" s="57"/>
      <c r="BW276" s="57"/>
      <c r="BX276" s="57"/>
      <c r="BY276" s="57"/>
      <c r="BZ276" s="57"/>
      <c r="CA276" s="57"/>
      <c r="CB276" s="57"/>
      <c r="CC276" s="57"/>
      <c r="CD276" s="6"/>
      <c r="CE276" s="6"/>
      <c r="CF276" s="86"/>
      <c r="CG276" s="6"/>
      <c r="CI276" s="54"/>
      <c r="CJ276" s="54"/>
      <c r="CK276" s="54"/>
      <c r="CL276" s="54"/>
      <c r="CM276" s="54"/>
      <c r="CN276" s="54"/>
      <c r="CO276" s="54"/>
      <c r="CP276" s="54"/>
    </row>
    <row r="277" spans="1:94" x14ac:dyDescent="0.3">
      <c r="A277" s="259"/>
      <c r="B277" s="262"/>
      <c r="C277" s="265"/>
      <c r="D277" s="188" t="s">
        <v>290</v>
      </c>
      <c r="E277" s="247"/>
      <c r="F277" s="247"/>
      <c r="G277" s="247"/>
      <c r="H277" s="247"/>
      <c r="I277" s="250"/>
      <c r="J277" s="148">
        <v>199</v>
      </c>
      <c r="K277" s="149" t="s">
        <v>186</v>
      </c>
      <c r="L277" s="110" t="s">
        <v>126</v>
      </c>
      <c r="M277" s="111" t="s">
        <v>75</v>
      </c>
      <c r="N277" s="111" t="s">
        <v>212</v>
      </c>
      <c r="O277" s="111" t="s">
        <v>115</v>
      </c>
      <c r="P277" s="111" t="s">
        <v>212</v>
      </c>
      <c r="Q277" s="112"/>
      <c r="R277" s="112">
        <v>2</v>
      </c>
      <c r="S277" s="113"/>
      <c r="T277" s="112"/>
      <c r="U277" s="112"/>
      <c r="V277" s="113"/>
      <c r="W277" s="114">
        <v>32</v>
      </c>
      <c r="X277" s="115">
        <v>2</v>
      </c>
      <c r="Y277" s="101">
        <v>0</v>
      </c>
      <c r="Z277" s="237"/>
      <c r="AA277" s="102"/>
      <c r="AB277" s="116">
        <v>2</v>
      </c>
      <c r="AC277" s="242">
        <v>4</v>
      </c>
      <c r="AD277" s="117">
        <v>0</v>
      </c>
      <c r="AE277" s="154" t="s">
        <v>101</v>
      </c>
      <c r="AF277" s="118">
        <v>0</v>
      </c>
      <c r="AG277" s="119">
        <v>16</v>
      </c>
      <c r="AH277" s="120">
        <v>0</v>
      </c>
      <c r="AI277" s="155"/>
      <c r="AJ277" s="108">
        <f>IF(OR($H$276="CMSD",$H$276="CMDD",$H$276="TITULAR"),"",IF(M277="","",IF(M277="D",0,IF(M277="M",Z277*2.5+AC277*1.5,Z277*2+AC277)*(VLOOKUP(J277,[1]Recapitulatie!A:Y,15,FALSE)*$AH$280)+IF(M277="M",AA277*2.5+AD277*1.5,AA277*2+AD277)*(VLOOKUP(J277,[1]Recapitulatie!A:Y,20,FALSE)*$AH$280))))</f>
        <v>3425.8559999999998</v>
      </c>
      <c r="AK277" s="172"/>
      <c r="AL277" s="109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V277" s="57"/>
      <c r="BW277" s="57"/>
      <c r="BX277" s="57"/>
      <c r="BY277" s="57"/>
      <c r="BZ277" s="57"/>
      <c r="CA277" s="57"/>
      <c r="CB277" s="57"/>
      <c r="CC277" s="57"/>
      <c r="CD277" s="6"/>
      <c r="CE277" s="6"/>
      <c r="CF277" s="86"/>
      <c r="CG277" s="6"/>
      <c r="CI277" s="54"/>
      <c r="CJ277" s="54"/>
      <c r="CK277" s="54"/>
      <c r="CL277" s="54"/>
      <c r="CM277" s="54"/>
      <c r="CN277" s="54"/>
      <c r="CO277" s="54"/>
      <c r="CP277" s="54"/>
    </row>
    <row r="278" spans="1:94" x14ac:dyDescent="0.3">
      <c r="A278" s="259"/>
      <c r="B278" s="262"/>
      <c r="C278" s="265"/>
      <c r="D278" s="188" t="s">
        <v>314</v>
      </c>
      <c r="E278" s="247"/>
      <c r="F278" s="247"/>
      <c r="G278" s="247"/>
      <c r="H278" s="247"/>
      <c r="I278" s="250"/>
      <c r="J278" s="148">
        <v>199</v>
      </c>
      <c r="K278" s="149" t="s">
        <v>186</v>
      </c>
      <c r="L278" s="110" t="s">
        <v>126</v>
      </c>
      <c r="M278" s="111" t="s">
        <v>75</v>
      </c>
      <c r="N278" s="111" t="s">
        <v>212</v>
      </c>
      <c r="O278" s="111" t="s">
        <v>115</v>
      </c>
      <c r="P278" s="111" t="s">
        <v>212</v>
      </c>
      <c r="Q278" s="112"/>
      <c r="R278" s="112">
        <v>1</v>
      </c>
      <c r="S278" s="113"/>
      <c r="T278" s="112"/>
      <c r="U278" s="112"/>
      <c r="V278" s="113"/>
      <c r="W278" s="114">
        <v>16</v>
      </c>
      <c r="X278" s="115">
        <v>1</v>
      </c>
      <c r="Y278" s="101">
        <v>0</v>
      </c>
      <c r="Z278" s="237"/>
      <c r="AA278" s="102"/>
      <c r="AB278" s="116">
        <v>1</v>
      </c>
      <c r="AC278" s="242">
        <v>2</v>
      </c>
      <c r="AD278" s="117">
        <v>0</v>
      </c>
      <c r="AE278" s="154"/>
      <c r="AF278" s="118"/>
      <c r="AG278" s="119"/>
      <c r="AH278" s="120"/>
      <c r="AI278" s="155"/>
      <c r="AJ278" s="108"/>
      <c r="AK278" s="172"/>
      <c r="AL278" s="109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V278" s="57"/>
      <c r="BW278" s="57"/>
      <c r="BX278" s="57"/>
      <c r="BY278" s="57"/>
      <c r="BZ278" s="57"/>
      <c r="CA278" s="57"/>
      <c r="CB278" s="57"/>
      <c r="CC278" s="57"/>
      <c r="CD278" s="6"/>
      <c r="CE278" s="6"/>
      <c r="CF278" s="86"/>
      <c r="CG278" s="6"/>
      <c r="CI278" s="54"/>
      <c r="CJ278" s="54"/>
      <c r="CK278" s="54"/>
      <c r="CL278" s="54"/>
      <c r="CM278" s="54"/>
      <c r="CN278" s="54"/>
      <c r="CO278" s="54"/>
      <c r="CP278" s="54"/>
    </row>
    <row r="279" spans="1:94" x14ac:dyDescent="0.3">
      <c r="A279" s="259"/>
      <c r="B279" s="262"/>
      <c r="C279" s="265"/>
      <c r="D279" s="188" t="s">
        <v>252</v>
      </c>
      <c r="E279" s="247"/>
      <c r="F279" s="247"/>
      <c r="G279" s="247"/>
      <c r="H279" s="247"/>
      <c r="I279" s="250"/>
      <c r="J279" s="148">
        <v>199</v>
      </c>
      <c r="K279" s="149" t="s">
        <v>186</v>
      </c>
      <c r="L279" s="110" t="s">
        <v>126</v>
      </c>
      <c r="M279" s="111" t="s">
        <v>75</v>
      </c>
      <c r="N279" s="111" t="s">
        <v>212</v>
      </c>
      <c r="O279" s="111" t="s">
        <v>115</v>
      </c>
      <c r="P279" s="111" t="s">
        <v>212</v>
      </c>
      <c r="Q279" s="112"/>
      <c r="R279" s="112">
        <v>1</v>
      </c>
      <c r="S279" s="113"/>
      <c r="T279" s="112"/>
      <c r="U279" s="112"/>
      <c r="V279" s="113"/>
      <c r="W279" s="114">
        <v>16</v>
      </c>
      <c r="X279" s="115">
        <v>1</v>
      </c>
      <c r="Y279" s="101">
        <v>0</v>
      </c>
      <c r="Z279" s="237"/>
      <c r="AA279" s="102"/>
      <c r="AB279" s="116">
        <v>1</v>
      </c>
      <c r="AC279" s="242">
        <v>2</v>
      </c>
      <c r="AD279" s="117">
        <v>0</v>
      </c>
      <c r="AE279" s="154"/>
      <c r="AF279" s="118"/>
      <c r="AG279" s="119"/>
      <c r="AH279" s="120"/>
      <c r="AI279" s="155"/>
      <c r="AJ279" s="108"/>
      <c r="AK279" s="172"/>
      <c r="AL279" s="109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V279" s="57"/>
      <c r="BW279" s="57"/>
      <c r="BX279" s="57"/>
      <c r="BY279" s="57"/>
      <c r="BZ279" s="57"/>
      <c r="CA279" s="57"/>
      <c r="CB279" s="57"/>
      <c r="CC279" s="57"/>
      <c r="CD279" s="6"/>
      <c r="CE279" s="6"/>
      <c r="CF279" s="86"/>
      <c r="CG279" s="6"/>
      <c r="CI279" s="54"/>
      <c r="CJ279" s="54"/>
      <c r="CK279" s="54"/>
      <c r="CL279" s="54"/>
      <c r="CM279" s="54"/>
      <c r="CN279" s="54"/>
      <c r="CO279" s="54"/>
      <c r="CP279" s="54"/>
    </row>
    <row r="280" spans="1:94" x14ac:dyDescent="0.3">
      <c r="A280" s="259"/>
      <c r="B280" s="262"/>
      <c r="C280" s="265"/>
      <c r="D280" s="188" t="s">
        <v>306</v>
      </c>
      <c r="E280" s="247"/>
      <c r="F280" s="247"/>
      <c r="G280" s="247"/>
      <c r="H280" s="247"/>
      <c r="I280" s="250"/>
      <c r="J280" s="148">
        <v>146</v>
      </c>
      <c r="K280" s="149" t="s">
        <v>171</v>
      </c>
      <c r="L280" s="110" t="s">
        <v>98</v>
      </c>
      <c r="M280" s="111" t="s">
        <v>113</v>
      </c>
      <c r="N280" s="111" t="s">
        <v>172</v>
      </c>
      <c r="O280" s="111" t="s">
        <v>112</v>
      </c>
      <c r="P280" s="111">
        <v>0</v>
      </c>
      <c r="Q280" s="112"/>
      <c r="R280" s="112">
        <v>1</v>
      </c>
      <c r="S280" s="113"/>
      <c r="T280" s="112"/>
      <c r="U280" s="112"/>
      <c r="V280" s="113"/>
      <c r="W280" s="114">
        <v>24</v>
      </c>
      <c r="X280" s="115">
        <v>1.5</v>
      </c>
      <c r="Y280" s="101">
        <v>0</v>
      </c>
      <c r="Z280" s="237"/>
      <c r="AA280" s="102"/>
      <c r="AB280" s="116">
        <v>1</v>
      </c>
      <c r="AC280" s="242">
        <v>2</v>
      </c>
      <c r="AD280" s="117">
        <v>0</v>
      </c>
      <c r="AE280" s="154" t="s">
        <v>103</v>
      </c>
      <c r="AF280" s="118">
        <v>0</v>
      </c>
      <c r="AG280" s="119"/>
      <c r="AH280" s="120">
        <v>61.175999999999995</v>
      </c>
      <c r="AI280" s="155"/>
      <c r="AJ280" s="108">
        <f>IF(OR($H$276="CMSD",$H$276="CMDD",$H$276="TITULAR"),"",IF(M280="","",IF(M280="D",0,IF(M280="M",Z280*2.5+AC280*1.5,Z280*2+AC280)*(VLOOKUP(J280,[1]Recapitulatie!A:Y,15,FALSE)*$AH$280)+IF(M280="M",AA280*2.5+AD280*1.5,AA280*2+AD280)*(VLOOKUP(J280,[1]Recapitulatie!A:Y,20,FALSE)*$AH$280))))</f>
        <v>2569.3919999999998</v>
      </c>
      <c r="AK280" s="172"/>
      <c r="AL280" s="109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V280" s="57"/>
      <c r="BW280" s="57"/>
      <c r="BX280" s="57"/>
      <c r="BY280" s="57"/>
      <c r="BZ280" s="57"/>
      <c r="CA280" s="57"/>
      <c r="CB280" s="57"/>
      <c r="CC280" s="57"/>
      <c r="CD280" s="6"/>
      <c r="CE280" s="6"/>
      <c r="CF280" s="86"/>
      <c r="CG280" s="6"/>
      <c r="CI280" s="54"/>
      <c r="CJ280" s="54"/>
      <c r="CK280" s="54"/>
      <c r="CL280" s="54"/>
      <c r="CM280" s="54"/>
      <c r="CN280" s="54"/>
      <c r="CO280" s="54"/>
      <c r="CP280" s="54"/>
    </row>
    <row r="281" spans="1:94" x14ac:dyDescent="0.3">
      <c r="A281" s="259"/>
      <c r="B281" s="262"/>
      <c r="C281" s="265"/>
      <c r="D281" s="188" t="s">
        <v>306</v>
      </c>
      <c r="E281" s="247"/>
      <c r="F281" s="247"/>
      <c r="G281" s="247"/>
      <c r="H281" s="247"/>
      <c r="I281" s="250"/>
      <c r="J281" s="148">
        <v>166</v>
      </c>
      <c r="K281" s="149" t="s">
        <v>119</v>
      </c>
      <c r="L281" s="110" t="s">
        <v>98</v>
      </c>
      <c r="M281" s="111" t="s">
        <v>113</v>
      </c>
      <c r="N281" s="111" t="s">
        <v>120</v>
      </c>
      <c r="O281" s="111" t="s">
        <v>115</v>
      </c>
      <c r="P281" s="111">
        <v>0</v>
      </c>
      <c r="Q281" s="112"/>
      <c r="R281" s="112">
        <v>1</v>
      </c>
      <c r="S281" s="113"/>
      <c r="T281" s="112"/>
      <c r="U281" s="112"/>
      <c r="V281" s="113"/>
      <c r="W281" s="114">
        <v>15</v>
      </c>
      <c r="X281" s="115">
        <v>1.5</v>
      </c>
      <c r="Y281" s="101">
        <v>0</v>
      </c>
      <c r="Z281" s="237"/>
      <c r="AA281" s="102"/>
      <c r="AB281" s="116">
        <v>1</v>
      </c>
      <c r="AC281" s="242">
        <v>2</v>
      </c>
      <c r="AD281" s="117">
        <v>0</v>
      </c>
      <c r="AE281" s="154" t="s">
        <v>105</v>
      </c>
      <c r="AF281" s="118">
        <v>0</v>
      </c>
      <c r="AG281" s="121">
        <v>15</v>
      </c>
      <c r="AH281" s="120">
        <v>0</v>
      </c>
      <c r="AI281" s="155"/>
      <c r="AJ281" s="108">
        <f>IF(OR($H$276="CMSD",$H$276="CMDD",$H$276="TITULAR"),"",IF(M281="","",IF(M281="D",0,IF(M281="M",Z281*2.5+AC281*1.5,Z281*2+AC281)*(VLOOKUP(J281,[1]Recapitulatie!A:Y,15,FALSE)*$AH$280)+IF(M281="M",AA281*2.5+AD281*1.5,AA281*2+AD281)*(VLOOKUP(J281,[1]Recapitulatie!A:Y,20,FALSE)*$AH$280))))</f>
        <v>2569.3919999999998</v>
      </c>
      <c r="AK281" s="172"/>
      <c r="AL281" s="109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V281" s="57"/>
      <c r="BW281" s="57"/>
      <c r="BX281" s="57"/>
      <c r="BY281" s="57"/>
      <c r="BZ281" s="57"/>
      <c r="CA281" s="57"/>
      <c r="CB281" s="57"/>
      <c r="CC281" s="57"/>
      <c r="CD281" s="6"/>
      <c r="CE281" s="6"/>
      <c r="CF281" s="86"/>
      <c r="CG281" s="6"/>
      <c r="CI281" s="54"/>
      <c r="CJ281" s="54"/>
      <c r="CK281" s="54"/>
      <c r="CL281" s="54"/>
      <c r="CM281" s="54"/>
      <c r="CN281" s="54"/>
      <c r="CO281" s="54"/>
      <c r="CP281" s="54"/>
    </row>
    <row r="282" spans="1:94" x14ac:dyDescent="0.3">
      <c r="A282" s="259"/>
      <c r="B282" s="262"/>
      <c r="C282" s="265"/>
      <c r="D282" s="188" t="s">
        <v>234</v>
      </c>
      <c r="E282" s="247"/>
      <c r="F282" s="247"/>
      <c r="G282" s="247"/>
      <c r="H282" s="247"/>
      <c r="I282" s="250"/>
      <c r="J282" s="148">
        <v>165</v>
      </c>
      <c r="K282" s="149" t="s">
        <v>168</v>
      </c>
      <c r="L282" s="110" t="s">
        <v>98</v>
      </c>
      <c r="M282" s="111" t="s">
        <v>113</v>
      </c>
      <c r="N282" s="111" t="s">
        <v>120</v>
      </c>
      <c r="O282" s="111" t="s">
        <v>115</v>
      </c>
      <c r="P282" s="111">
        <v>0</v>
      </c>
      <c r="Q282" s="112"/>
      <c r="R282" s="112">
        <v>1</v>
      </c>
      <c r="S282" s="113"/>
      <c r="T282" s="112"/>
      <c r="U282" s="112"/>
      <c r="V282" s="113"/>
      <c r="W282" s="114">
        <v>13</v>
      </c>
      <c r="X282" s="115">
        <v>1.5</v>
      </c>
      <c r="Y282" s="101">
        <v>0</v>
      </c>
      <c r="Z282" s="237"/>
      <c r="AA282" s="102"/>
      <c r="AB282" s="116">
        <v>1</v>
      </c>
      <c r="AC282" s="242">
        <v>2</v>
      </c>
      <c r="AD282" s="117">
        <v>0</v>
      </c>
      <c r="AE282" s="154" t="s">
        <v>108</v>
      </c>
      <c r="AF282" s="118">
        <v>0</v>
      </c>
      <c r="AG282" s="121"/>
      <c r="AH282" s="120"/>
      <c r="AI282" s="155"/>
      <c r="AJ282" s="108">
        <f>IF(OR($H$276="CMSD",$H$276="CMDD",$H$276="TITULAR"),"",IF(M282="","",IF(M282="D",0,IF(M282="M",Z282*2.5+AC282*1.5,Z282*2+AC282)*(VLOOKUP(J282,[1]Recapitulatie!A:Y,15,FALSE)*$AH$280)+IF(M282="M",AA282*2.5+AD282*1.5,AA282*2+AD282)*(VLOOKUP(J282,[1]Recapitulatie!A:Y,20,FALSE)*$AH$280))))</f>
        <v>2569.3919999999998</v>
      </c>
      <c r="AK282" s="172"/>
      <c r="AL282" s="109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V282" s="57"/>
      <c r="BW282" s="57"/>
      <c r="BX282" s="57"/>
      <c r="BY282" s="57"/>
      <c r="BZ282" s="57"/>
      <c r="CA282" s="57"/>
      <c r="CB282" s="57"/>
      <c r="CC282" s="57"/>
      <c r="CD282" s="6"/>
      <c r="CE282" s="6"/>
      <c r="CF282" s="86"/>
      <c r="CG282" s="6"/>
      <c r="CI282" s="54"/>
      <c r="CJ282" s="54"/>
      <c r="CK282" s="54"/>
      <c r="CL282" s="54"/>
      <c r="CM282" s="54"/>
      <c r="CN282" s="54"/>
      <c r="CO282" s="54"/>
      <c r="CP282" s="54"/>
    </row>
    <row r="283" spans="1:94" x14ac:dyDescent="0.3">
      <c r="A283" s="259"/>
      <c r="B283" s="262"/>
      <c r="C283" s="265"/>
      <c r="D283" s="188" t="s">
        <v>259</v>
      </c>
      <c r="E283" s="247"/>
      <c r="F283" s="247"/>
      <c r="G283" s="247"/>
      <c r="H283" s="247"/>
      <c r="I283" s="250"/>
      <c r="J283" s="148">
        <v>163</v>
      </c>
      <c r="K283" s="149" t="s">
        <v>151</v>
      </c>
      <c r="L283" s="110" t="s">
        <v>98</v>
      </c>
      <c r="M283" s="111" t="s">
        <v>113</v>
      </c>
      <c r="N283" s="111" t="s">
        <v>120</v>
      </c>
      <c r="O283" s="111" t="s">
        <v>115</v>
      </c>
      <c r="P283" s="111">
        <v>0</v>
      </c>
      <c r="Q283" s="112"/>
      <c r="R283" s="112">
        <v>2</v>
      </c>
      <c r="S283" s="113"/>
      <c r="T283" s="112"/>
      <c r="U283" s="112"/>
      <c r="V283" s="113"/>
      <c r="W283" s="114">
        <v>33</v>
      </c>
      <c r="X283" s="115">
        <v>3</v>
      </c>
      <c r="Y283" s="101">
        <v>0</v>
      </c>
      <c r="Z283" s="237"/>
      <c r="AA283" s="102"/>
      <c r="AB283" s="116">
        <v>2</v>
      </c>
      <c r="AC283" s="242">
        <v>4</v>
      </c>
      <c r="AD283" s="117">
        <v>0</v>
      </c>
      <c r="AE283" s="154" t="s">
        <v>109</v>
      </c>
      <c r="AF283" s="118">
        <v>2.5678571428571426</v>
      </c>
      <c r="AG283" s="121"/>
      <c r="AH283" s="120"/>
      <c r="AI283" s="155"/>
      <c r="AJ283" s="108">
        <f>IF(OR($H$276="CMSD",$H$276="CMDD",$H$276="TITULAR"),"",IF(M283="","",IF(M283="D",0,IF(M283="M",Z283*2.5+AC283*1.5,Z283*2+AC283)*(VLOOKUP(J283,[1]Recapitulatie!A:Y,15,FALSE)*$AH$280)+IF(M283="M",AA283*2.5+AD283*1.5,AA283*2+AD283)*(VLOOKUP(J283,[1]Recapitulatie!A:Y,20,FALSE)*$AH$280))))</f>
        <v>5138.7839999999997</v>
      </c>
      <c r="AK283" s="172"/>
      <c r="AL283" s="109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V283" s="57"/>
      <c r="BW283" s="57"/>
      <c r="BX283" s="57"/>
      <c r="BY283" s="57"/>
      <c r="BZ283" s="57"/>
      <c r="CA283" s="57"/>
      <c r="CB283" s="57"/>
      <c r="CC283" s="57"/>
      <c r="CD283" s="6"/>
      <c r="CE283" s="6"/>
      <c r="CF283" s="86"/>
      <c r="CG283" s="6"/>
      <c r="CI283" s="54"/>
      <c r="CJ283" s="54"/>
      <c r="CK283" s="54"/>
      <c r="CL283" s="54"/>
      <c r="CM283" s="54"/>
      <c r="CN283" s="54"/>
      <c r="CO283" s="54"/>
      <c r="CP283" s="54"/>
    </row>
    <row r="284" spans="1:94" x14ac:dyDescent="0.3">
      <c r="A284" s="259"/>
      <c r="B284" s="262"/>
      <c r="C284" s="265"/>
      <c r="D284" s="188" t="s">
        <v>262</v>
      </c>
      <c r="E284" s="247"/>
      <c r="F284" s="247"/>
      <c r="G284" s="247"/>
      <c r="H284" s="247"/>
      <c r="I284" s="250"/>
      <c r="J284" s="148">
        <v>160</v>
      </c>
      <c r="K284" s="149" t="s">
        <v>149</v>
      </c>
      <c r="L284" s="110" t="s">
        <v>98</v>
      </c>
      <c r="M284" s="111" t="s">
        <v>113</v>
      </c>
      <c r="N284" s="111" t="s">
        <v>124</v>
      </c>
      <c r="O284" s="111" t="s">
        <v>112</v>
      </c>
      <c r="P284" s="111">
        <v>0</v>
      </c>
      <c r="Q284" s="112"/>
      <c r="R284" s="112">
        <v>1</v>
      </c>
      <c r="S284" s="113"/>
      <c r="T284" s="112"/>
      <c r="U284" s="112"/>
      <c r="V284" s="113"/>
      <c r="W284" s="114">
        <v>24</v>
      </c>
      <c r="X284" s="115">
        <v>1.5</v>
      </c>
      <c r="Y284" s="101">
        <v>0</v>
      </c>
      <c r="Z284" s="237"/>
      <c r="AA284" s="102"/>
      <c r="AB284" s="116">
        <v>1</v>
      </c>
      <c r="AC284" s="242">
        <v>2</v>
      </c>
      <c r="AD284" s="117">
        <v>0</v>
      </c>
      <c r="AE284" s="154" t="s">
        <v>110</v>
      </c>
      <c r="AF284" s="118">
        <v>0</v>
      </c>
      <c r="AG284" s="121"/>
      <c r="AH284" s="120"/>
      <c r="AI284" s="155"/>
      <c r="AJ284" s="108">
        <f>IF(OR($H$276="CMSD",$H$276="CMDD",$H$276="TITULAR"),"",IF(M284="","",IF(M284="D",0,IF(M284="M",Z284*2.5+AC284*1.5,Z284*2+AC284)*(VLOOKUP(J284,[1]Recapitulatie!A:Y,15,FALSE)*$AH$280)+IF(M284="M",AA284*2.5+AD284*1.5,AA284*2+AD284)*(VLOOKUP(J284,[1]Recapitulatie!A:Y,20,FALSE)*$AH$280))))</f>
        <v>2569.3919999999998</v>
      </c>
      <c r="AK284" s="172"/>
      <c r="AL284" s="109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V284" s="57"/>
      <c r="BW284" s="57"/>
      <c r="BX284" s="57"/>
      <c r="BY284" s="57"/>
      <c r="BZ284" s="57"/>
      <c r="CA284" s="57"/>
      <c r="CB284" s="57"/>
      <c r="CC284" s="57"/>
      <c r="CD284" s="6"/>
      <c r="CE284" s="6"/>
      <c r="CF284" s="86"/>
      <c r="CG284" s="6"/>
      <c r="CI284" s="54"/>
      <c r="CJ284" s="54"/>
      <c r="CK284" s="54"/>
      <c r="CL284" s="54"/>
      <c r="CM284" s="54"/>
      <c r="CN284" s="54"/>
      <c r="CO284" s="54"/>
      <c r="CP284" s="54"/>
    </row>
    <row r="285" spans="1:94" x14ac:dyDescent="0.3">
      <c r="A285" s="259"/>
      <c r="B285" s="262"/>
      <c r="C285" s="265"/>
      <c r="D285" s="199" t="s">
        <v>250</v>
      </c>
      <c r="E285" s="247"/>
      <c r="F285" s="247"/>
      <c r="G285" s="247"/>
      <c r="H285" s="247"/>
      <c r="I285" s="250"/>
      <c r="J285" s="148">
        <v>120</v>
      </c>
      <c r="K285" s="149" t="s">
        <v>191</v>
      </c>
      <c r="L285" s="110" t="s">
        <v>98</v>
      </c>
      <c r="M285" s="111" t="s">
        <v>75</v>
      </c>
      <c r="N285" s="111" t="s">
        <v>135</v>
      </c>
      <c r="O285" s="111" t="s">
        <v>102</v>
      </c>
      <c r="P285" s="111">
        <v>0</v>
      </c>
      <c r="Q285" s="112"/>
      <c r="R285" s="112">
        <v>1</v>
      </c>
      <c r="S285" s="113"/>
      <c r="T285" s="112"/>
      <c r="U285" s="112"/>
      <c r="V285" s="113"/>
      <c r="W285" s="114">
        <v>13</v>
      </c>
      <c r="X285" s="115">
        <v>1</v>
      </c>
      <c r="Y285" s="101">
        <v>0</v>
      </c>
      <c r="Z285" s="237"/>
      <c r="AA285" s="102"/>
      <c r="AB285" s="116">
        <v>1</v>
      </c>
      <c r="AC285" s="242">
        <v>2</v>
      </c>
      <c r="AD285" s="117">
        <v>0</v>
      </c>
      <c r="AE285" s="156"/>
      <c r="AF285" s="118"/>
      <c r="AG285" s="121"/>
      <c r="AH285" s="120"/>
      <c r="AI285" s="155"/>
      <c r="AJ285" s="108">
        <f>IF(OR($H$276="CMSD",$H$276="CMDD",$H$276="TITULAR"),"",IF(M285="","",IF(M285="D",0,IF(M285="M",Z285*2.5+AC285*1.5,Z285*2+AC285)*(VLOOKUP(J285,[1]Recapitulatie!A:Y,15,FALSE)*$AH$280)+IF(M285="M",AA285*2.5+AD285*1.5,AA285*2+AD285)*(VLOOKUP(J285,[1]Recapitulatie!A:Y,20,FALSE)*$AH$280))))</f>
        <v>1712.9279999999999</v>
      </c>
      <c r="AK285" s="172"/>
      <c r="AL285" s="109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V285" s="57"/>
      <c r="BW285" s="57"/>
      <c r="BX285" s="57"/>
      <c r="BY285" s="57"/>
      <c r="BZ285" s="57"/>
      <c r="CA285" s="57"/>
      <c r="CB285" s="57"/>
      <c r="CC285" s="57"/>
      <c r="CD285" s="6"/>
      <c r="CE285" s="6"/>
      <c r="CF285" s="86"/>
      <c r="CG285" s="6"/>
      <c r="CI285" s="54"/>
      <c r="CJ285" s="54"/>
      <c r="CK285" s="54"/>
      <c r="CL285" s="54"/>
      <c r="CM285" s="54"/>
      <c r="CN285" s="54"/>
      <c r="CO285" s="54"/>
      <c r="CP285" s="54"/>
    </row>
    <row r="286" spans="1:94" ht="15" thickBot="1" x14ac:dyDescent="0.35">
      <c r="A286" s="259"/>
      <c r="B286" s="262"/>
      <c r="C286" s="265"/>
      <c r="D286" s="197"/>
      <c r="E286" s="247"/>
      <c r="F286" s="247"/>
      <c r="G286" s="247"/>
      <c r="H286" s="247"/>
      <c r="I286" s="250"/>
      <c r="J286" s="148"/>
      <c r="K286" s="149" t="s">
        <v>107</v>
      </c>
      <c r="L286" s="123" t="s">
        <v>107</v>
      </c>
      <c r="M286" s="124" t="s">
        <v>107</v>
      </c>
      <c r="N286" s="124" t="s">
        <v>107</v>
      </c>
      <c r="O286" s="124" t="s">
        <v>107</v>
      </c>
      <c r="P286" s="124" t="s">
        <v>107</v>
      </c>
      <c r="Q286" s="125"/>
      <c r="R286" s="125"/>
      <c r="S286" s="126"/>
      <c r="T286" s="125"/>
      <c r="U286" s="125"/>
      <c r="V286" s="126"/>
      <c r="W286" s="127" t="s">
        <v>107</v>
      </c>
      <c r="X286" s="128" t="s">
        <v>106</v>
      </c>
      <c r="Y286" s="101" t="s">
        <v>107</v>
      </c>
      <c r="Z286" s="237"/>
      <c r="AA286" s="102"/>
      <c r="AB286" s="129" t="s">
        <v>107</v>
      </c>
      <c r="AC286" s="243" t="s">
        <v>107</v>
      </c>
      <c r="AD286" s="130" t="s">
        <v>107</v>
      </c>
      <c r="AE286" s="165"/>
      <c r="AF286" s="166"/>
      <c r="AG286" s="121"/>
      <c r="AH286" s="120"/>
      <c r="AI286" s="158"/>
      <c r="AJ286" s="108" t="str">
        <f>IF(OR($H$276="CMSD",$H$276="CMDD",$H$276="TITULAR"),"",IF(M286="","",IF(M286="D",0,IF(M286="M",Z286*2.5+AC286*1.5,Z286*2+AC286)*(VLOOKUP(J286,[1]Recapitulatie!A:Y,15,FALSE)*$AH$280)+IF(M286="M",AA286*2.5+AD286*1.5,AA286*2+AD286)*(VLOOKUP(J286,[1]Recapitulatie!A:Y,20,FALSE)*$AH$280))))</f>
        <v/>
      </c>
      <c r="AK286" s="173"/>
      <c r="AL286" s="109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V286" s="57"/>
      <c r="BW286" s="57"/>
      <c r="BX286" s="57"/>
      <c r="BY286" s="57"/>
      <c r="BZ286" s="57"/>
      <c r="CA286" s="57"/>
      <c r="CB286" s="57"/>
      <c r="CC286" s="57"/>
      <c r="CD286" s="6"/>
      <c r="CE286" s="6"/>
      <c r="CF286" s="86"/>
      <c r="CG286" s="6"/>
      <c r="CI286" s="54"/>
      <c r="CJ286" s="54"/>
      <c r="CK286" s="54"/>
      <c r="CL286" s="54"/>
      <c r="CM286" s="54"/>
      <c r="CN286" s="54"/>
      <c r="CO286" s="54"/>
      <c r="CP286" s="54"/>
    </row>
    <row r="287" spans="1:94" ht="15" thickBot="1" x14ac:dyDescent="0.35">
      <c r="A287" s="260"/>
      <c r="B287" s="263"/>
      <c r="C287" s="266"/>
      <c r="D287" s="198"/>
      <c r="E287" s="248"/>
      <c r="F287" s="248"/>
      <c r="G287" s="248"/>
      <c r="H287" s="248"/>
      <c r="I287" s="251"/>
      <c r="J287" s="150"/>
      <c r="K287" s="133" t="s">
        <v>107</v>
      </c>
      <c r="L287" s="255" t="s">
        <v>76</v>
      </c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7"/>
      <c r="X287" s="134">
        <v>16</v>
      </c>
      <c r="Y287" s="135">
        <v>0</v>
      </c>
      <c r="Z287" s="238"/>
      <c r="AA287" s="136"/>
      <c r="AB287" s="137">
        <f>IF(D276="","",SUM(AB276:AB286))</f>
        <v>13</v>
      </c>
      <c r="AC287" s="244"/>
      <c r="AD287" s="138"/>
      <c r="AE287" s="159"/>
      <c r="AF287" s="167">
        <v>2.5678571428571426</v>
      </c>
      <c r="AG287" s="140">
        <v>18.567857142857143</v>
      </c>
      <c r="AH287" s="141">
        <v>2335.2918399999999</v>
      </c>
      <c r="AI287" s="85" t="e">
        <f>AI275+AH287</f>
        <v>#REF!</v>
      </c>
      <c r="AJ287" s="84">
        <f>SUM(AJ276:AJ286)/12*VIRAM</f>
        <v>2043.3803599999999</v>
      </c>
      <c r="AK287" s="85">
        <f>IF(OR(H276="",H276="PO",H276="DF",H276="DFP",H276="DFT"),0,IF(H276="CMSD",AG287*POD_P*VIRAM*4,IF(AND(H276="TITULAR",B276="PROFESOR"),(AF276+AF277)*POD_P*4*VIRAM,IF(AND(H276="TITULAR",B276="CONFERENTIAR"),(AF276+AF277)*POD_C*4*VIRAM,IF(AND(H276="TITULAR",B276="SEF LUCRARI"),(AF276+AF277)*POD_SL*4*VIRAM,(AF276+AF277)*POD_AS*4*VIRAM)))))</f>
        <v>0</v>
      </c>
      <c r="AL287" s="142">
        <f>IF(AND($A276&lt;&gt;"",H276="DFP"),1,0)</f>
        <v>0</v>
      </c>
      <c r="AM287" s="8">
        <f>IF(AND($A276&lt;&gt;"",$B276="PROFESOR",$C276="POST VALID",$H276="TITULAR"),1,0)</f>
        <v>0</v>
      </c>
      <c r="AN287" s="8">
        <f>IF(AND($A276&lt;&gt;"",$B276="CONFERENTIAR",$C276="POST VALID",$H276="TITULAR"),1,0)</f>
        <v>0</v>
      </c>
      <c r="AO287" s="8">
        <f>IF(AND($A276&lt;&gt;"",$B276="SEF LUCRARI",$C276="POST VALID",$H276="TITULAR"),1,0)</f>
        <v>0</v>
      </c>
      <c r="AP287" s="8">
        <f>IF(AND($A276&lt;&gt;"",$B276="ASISTENT",$C276="POST VALID",$H276="TITULAR"),1,0)</f>
        <v>0</v>
      </c>
      <c r="AQ287" s="8">
        <f>IF(AND($A276&lt;&gt;"",$B276="ASISTENT CERCETARE",$C276="POST VALID"),1,0)</f>
        <v>0</v>
      </c>
      <c r="AR287" s="8">
        <f>IF(AND($A276&lt;&gt;"",H276="DF"),1,0)</f>
        <v>0</v>
      </c>
      <c r="AS287" s="8">
        <f>IF(AND($A276&lt;&gt;"",$B276="PROFESOR",$C276="POST FARA FINANTARE",$H276="TITULAR"),1,0)</f>
        <v>0</v>
      </c>
      <c r="AT287" s="8">
        <f>IF(AND($A276&lt;&gt;"",$B276="CONFERENTIAR",$C276="POST FARA FINANTARE",$H276="TITULAR"),1,0)</f>
        <v>0</v>
      </c>
      <c r="AU287" s="8">
        <f>IF(AND($A276&lt;&gt;"",$B276="SEF LUCRARI",$C276="POST FARA FINANTARE",$H276="TITULAR"),1,0)</f>
        <v>0</v>
      </c>
      <c r="AV287" s="8">
        <f>IF(AND($A276&lt;&gt;"",$B276="ASISTENT",$C276="POST FARA FINANTARE",$H276="TITULAR"),1,0)</f>
        <v>0</v>
      </c>
      <c r="AW287" s="8">
        <f>IF(AND($A276&lt;&gt;"",$B276="ASISTENT CERCETARE",$C276="POST FARA FINANTARE"),1,0)</f>
        <v>0</v>
      </c>
      <c r="AX287" s="8">
        <f>IF(AND($A276&lt;&gt;"",$B276="PROFESOR",$D276="VACANT",$C276="POST VALID"),1,0)</f>
        <v>0</v>
      </c>
      <c r="AY287" s="8">
        <f>IF(AND($A276&lt;&gt;"",$B276="CONFERENTIAR",$D276="VACANT",$C276="POST VALID"),1,0)</f>
        <v>0</v>
      </c>
      <c r="AZ287" s="8">
        <f>IF(AND($A276&lt;&gt;"",$B276="SEF LUCRARI",$D276="VACANT",$C276="POST VALID"),1,0)</f>
        <v>0</v>
      </c>
      <c r="BA287" s="8">
        <f>IF(AND($A276&lt;&gt;"",$B276="ASISTENT",$C276="POST VALID",$D276="VACANT"),1,0)</f>
        <v>0</v>
      </c>
      <c r="BB287" s="8"/>
      <c r="BC287" s="8">
        <f>IF(AND($A276&lt;&gt;"",$B276="PROFESOR",$D276="VACANT",$C276="POST FARA FINANTARE"),1,0)</f>
        <v>0</v>
      </c>
      <c r="BD287" s="8">
        <f>IF(AND($A276&lt;&gt;"",$B276="CONFERENTIAR",$D276="VACANT",$C276="POST FARA FINANTARE"),1,0)</f>
        <v>0</v>
      </c>
      <c r="BE287" s="8">
        <f>IF(AND($A276&lt;&gt;"",$B276="SEF LUCRARI",$D276="VACANT",$C276="POST FARA FINANTARE"),1,0)</f>
        <v>0</v>
      </c>
      <c r="BF287" s="8">
        <f>IF(AND($A276&lt;&gt;"",$B276="ASISTENT",$D276="VACANT",$C276="POST FARA FINANTARE"),1,0)</f>
        <v>0</v>
      </c>
      <c r="BG287" s="8"/>
      <c r="BH287" s="8">
        <f>IF(AND($B276="PROFESOR",$H276="CMSD",$C276="POST VALID"),1,0)</f>
        <v>0</v>
      </c>
      <c r="BI287" s="8">
        <f>IF(AND($B276="PROFESOR",$H276="CMSD",$C276="POST FARA FINANTARE"),1,0)</f>
        <v>0</v>
      </c>
      <c r="BJ287" s="142">
        <f>IF(AND($A276&lt;&gt;"",H276="DFT"),1,0)</f>
        <v>0</v>
      </c>
      <c r="BK287" s="8">
        <f>IF(OR($H276="CMSD",$H276="ASOCIAT",$H276="DF",$H276="CMSD"),0,(IF(OR($F276="DR.ING.",$F276="DR.",$F276="DR. ING.",$F276="DR"),1,0)))</f>
        <v>0</v>
      </c>
      <c r="BL287" s="8" t="str">
        <f>IF(OR($B276="",$D276="",$D276="VACANT",$H276="CMSD",$H276="DF",$H276="DFP",$H276="DFT",),"",(IF($I276="","",(IF($BN287&gt;$BL$4,1,0)))))</f>
        <v/>
      </c>
      <c r="BM287" s="8">
        <f>IF(OR($B276="",$D276="",$D276="VACANT",$H276="DF",$H276="DFP",$H276="DFT"),"",(IF($H276="CMSD",0,(IF(BN287&lt;=$BM$4,1,0)))))</f>
        <v>1</v>
      </c>
      <c r="BN287" s="143">
        <f>IF(I276="",0,DATEVALUE(I276))</f>
        <v>0</v>
      </c>
      <c r="BO287" s="8">
        <f>IF(AND($BN287&gt;$BO$4,$BN287&lt;$BL$4),1,0)</f>
        <v>0</v>
      </c>
      <c r="BP287" s="8">
        <f>IF(AND($BN287&gt;$BP$4,$BN287&lt;$BO$4),1,0)</f>
        <v>0</v>
      </c>
      <c r="BQ287" s="8">
        <f>IF(AND($BN287&gt;$BQ$4,$BN287&lt;$BP$4),1,0)</f>
        <v>0</v>
      </c>
      <c r="BR287" s="8">
        <f>IF(AND($BN287&gt;$BR$4,$BN287&lt;$BQ$4),1,0)</f>
        <v>0</v>
      </c>
      <c r="BS287" s="8">
        <f>IF(AND($BN287&gt;$BS$4,$BN287&lt;$BR$4),1,0)</f>
        <v>0</v>
      </c>
      <c r="BT287" s="8">
        <f>IF(AND($BN287&gt;$BT$4,$BN287&lt;$BS$4),1,0)</f>
        <v>0</v>
      </c>
      <c r="BV287" s="144">
        <f>IF(AND($B276="PROFESOR",$D276&lt;&gt;"",$H276="TITULAR"),$X287,0)</f>
        <v>0</v>
      </c>
      <c r="BW287" s="144">
        <f>IF(AND($B276="PROFESOR",$D276="VACANT"),$X287,0)</f>
        <v>0</v>
      </c>
      <c r="BX287" s="144">
        <f>IF(AND($B276="CONFERENTIAR",$D276&lt;&gt;"",$H276="TITULAR"),$X287,0)</f>
        <v>0</v>
      </c>
      <c r="BY287" s="144">
        <f>IF(AND($B276="CONFERENTIAR",$D276="VACANT"),$X287,0)</f>
        <v>0</v>
      </c>
      <c r="BZ287" s="144">
        <f>IF(AND($B276="SEF LUCRARI",$D276&lt;&gt;"",$H276="TITULAR"),$X287,0)</f>
        <v>0</v>
      </c>
      <c r="CA287" s="144">
        <f>IF(AND($B276="SEF LUCRARI",$D276="VACANT"),$X287,0)</f>
        <v>0</v>
      </c>
      <c r="CB287" s="144">
        <f>IF(AND($B276="ASISTENT",$D276&lt;&gt;"",(OR($H276="TITULAR",$H276="SUPLINITOR",$H276="DF"))),$X287,0)</f>
        <v>0</v>
      </c>
      <c r="CC287" s="144">
        <f>IF(AND($B276="ASISTENT",OR($D276="VACANT")),$X287,0)</f>
        <v>0</v>
      </c>
      <c r="CD287" s="144">
        <f>IF(AND($B276="ASISTENT CERCETARE",$D276&lt;&gt;"",$H276="TITULAR"),$X287,IF(AND($B276="ASISTENT CERCETARE",$H276="DF"),$X287,0))</f>
        <v>0</v>
      </c>
      <c r="CE287" s="144">
        <f>IF(AND($B276="ASISTENT CERCETARE",OR($D276="VACANT")),$X287,0)</f>
        <v>0</v>
      </c>
      <c r="CF287" s="86">
        <f>IF(AND(A276&lt;&gt;"",B276="ASISTENT",H276="DF"),1,0)</f>
        <v>0</v>
      </c>
      <c r="CG287" s="145">
        <f>IF(AND($B276="PROFESOR",$D276&lt;&gt;"",$H276="CMSD"),$X287,0)</f>
        <v>0</v>
      </c>
      <c r="CI287" s="54">
        <f>IF(AND(B276="PROFESOR",H276="CMDD"),1,0)</f>
        <v>0</v>
      </c>
      <c r="CJ287" s="54">
        <f>IF(AND(B276="CONFERENTIAR",H276="CMDD"),1,0)</f>
        <v>0</v>
      </c>
      <c r="CK287" s="54">
        <f>IF(AND(B276="SEF LUCRARI",H276="CMDD"),1,0)</f>
        <v>0</v>
      </c>
      <c r="CL287" s="54">
        <f>IF(AND(B276="ASISTENT",H276="CMDD"),1,0)</f>
        <v>0</v>
      </c>
      <c r="CM287" s="132">
        <f>IF(CI287=0,0,X287)</f>
        <v>0</v>
      </c>
      <c r="CN287" s="132">
        <f>IF(CJ287=0,0,X287)</f>
        <v>0</v>
      </c>
      <c r="CO287" s="132">
        <f>IF(CK287=0,0,X287)</f>
        <v>0</v>
      </c>
      <c r="CP287" s="132">
        <f>IF(CL287=0,0,X287)</f>
        <v>0</v>
      </c>
    </row>
    <row r="288" spans="1:94" ht="13.5" customHeight="1" x14ac:dyDescent="0.3">
      <c r="A288" s="258">
        <v>72</v>
      </c>
      <c r="B288" s="261" t="str">
        <f>AS</f>
        <v>ASISTENT</v>
      </c>
      <c r="C288" s="264" t="s">
        <v>97</v>
      </c>
      <c r="D288" s="187" t="s">
        <v>329</v>
      </c>
      <c r="E288" s="246" t="str">
        <f>AS</f>
        <v>ASISTENT</v>
      </c>
      <c r="F288" s="246"/>
      <c r="G288" s="246"/>
      <c r="H288" s="246" t="str">
        <f>po</f>
        <v>PO</v>
      </c>
      <c r="I288" s="249" t="str">
        <f>_xlfn.IFNA(IF(OR(D288="",D288="VACANT",H288="DF",H288="DFP",H288="DFT"),"",VLOOKUP(D288,[1]Anexa!D:I,2,FALSE)),"")</f>
        <v/>
      </c>
      <c r="J288" s="148">
        <v>185</v>
      </c>
      <c r="K288" s="147" t="s">
        <v>209</v>
      </c>
      <c r="L288" s="95" t="s">
        <v>98</v>
      </c>
      <c r="M288" s="96" t="s">
        <v>113</v>
      </c>
      <c r="N288" s="96" t="s">
        <v>142</v>
      </c>
      <c r="O288" s="96" t="s">
        <v>112</v>
      </c>
      <c r="P288" s="96">
        <v>0</v>
      </c>
      <c r="Q288" s="112"/>
      <c r="R288" s="112"/>
      <c r="S288" s="113">
        <v>1</v>
      </c>
      <c r="T288" s="112"/>
      <c r="U288" s="112"/>
      <c r="V288" s="98"/>
      <c r="W288" s="99">
        <v>0</v>
      </c>
      <c r="X288" s="100">
        <v>1.5</v>
      </c>
      <c r="Y288" s="101">
        <v>0</v>
      </c>
      <c r="Z288" s="237"/>
      <c r="AA288" s="102"/>
      <c r="AB288" s="103">
        <v>1</v>
      </c>
      <c r="AC288" s="241">
        <v>2</v>
      </c>
      <c r="AD288" s="104">
        <v>0</v>
      </c>
      <c r="AE288" s="160" t="s">
        <v>100</v>
      </c>
      <c r="AF288" s="164">
        <v>0</v>
      </c>
      <c r="AG288" s="106">
        <v>0</v>
      </c>
      <c r="AH288" s="107">
        <v>0</v>
      </c>
      <c r="AI288" s="153"/>
      <c r="AJ288" s="108">
        <f>IF(OR($H$288="CMSD",$H$288="CMDD",$H$288="TITULAR"),"",IF(M288="","",IF(M288="D",0,IF(M288="M",Z288*2.5+AC288*1.5,Z288*2+AC288)*(VLOOKUP(J288,[1]Recapitulatie!A:Y,15,FALSE)*$AH$290)+IF(M288="M",AA288*2.5+AD288*1.5,AA288*2+AD288)*(VLOOKUP(J288,[1]Recapitulatie!A:Y,20,FALSE)*$AH$290))))</f>
        <v>2569.3919999999998</v>
      </c>
      <c r="AK288" s="171"/>
      <c r="AL288" s="109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V288" s="57"/>
      <c r="BW288" s="57"/>
      <c r="BX288" s="57"/>
      <c r="BY288" s="57"/>
      <c r="BZ288" s="57"/>
      <c r="CA288" s="57"/>
      <c r="CB288" s="57"/>
      <c r="CC288" s="57"/>
      <c r="CD288" s="6"/>
      <c r="CE288" s="6"/>
      <c r="CF288" s="86"/>
      <c r="CG288" s="6"/>
      <c r="CI288" s="54"/>
      <c r="CJ288" s="54"/>
      <c r="CK288" s="54"/>
      <c r="CL288" s="54"/>
      <c r="CM288" s="54"/>
      <c r="CN288" s="54"/>
      <c r="CO288" s="54"/>
      <c r="CP288" s="54"/>
    </row>
    <row r="289" spans="1:94" x14ac:dyDescent="0.3">
      <c r="A289" s="259"/>
      <c r="B289" s="262"/>
      <c r="C289" s="265"/>
      <c r="D289" s="188" t="s">
        <v>231</v>
      </c>
      <c r="E289" s="247"/>
      <c r="F289" s="247"/>
      <c r="G289" s="247"/>
      <c r="H289" s="247"/>
      <c r="I289" s="250"/>
      <c r="J289" s="148">
        <v>184</v>
      </c>
      <c r="K289" s="149" t="s">
        <v>174</v>
      </c>
      <c r="L289" s="110" t="s">
        <v>98</v>
      </c>
      <c r="M289" s="111" t="s">
        <v>113</v>
      </c>
      <c r="N289" s="111" t="s">
        <v>142</v>
      </c>
      <c r="O289" s="111" t="s">
        <v>112</v>
      </c>
      <c r="P289" s="111">
        <v>0</v>
      </c>
      <c r="Q289" s="112"/>
      <c r="R289" s="112"/>
      <c r="S289" s="113">
        <v>1</v>
      </c>
      <c r="T289" s="112"/>
      <c r="U289" s="112"/>
      <c r="V289" s="113"/>
      <c r="W289" s="114">
        <v>0</v>
      </c>
      <c r="X289" s="115">
        <v>1.5</v>
      </c>
      <c r="Y289" s="101">
        <v>0</v>
      </c>
      <c r="Z289" s="237"/>
      <c r="AA289" s="102"/>
      <c r="AB289" s="116">
        <v>1</v>
      </c>
      <c r="AC289" s="242">
        <v>2</v>
      </c>
      <c r="AD289" s="117">
        <v>0</v>
      </c>
      <c r="AE289" s="154" t="s">
        <v>101</v>
      </c>
      <c r="AF289" s="118">
        <v>0</v>
      </c>
      <c r="AG289" s="119">
        <v>16</v>
      </c>
      <c r="AH289" s="120">
        <v>0</v>
      </c>
      <c r="AI289" s="155"/>
      <c r="AJ289" s="108">
        <f>IF(OR($H$288="CMSD",$H$288="CMDD",$H$288="TITULAR"),"",IF(M289="","",IF(M289="D",0,IF(M289="M",Z289*2.5+AC289*1.5,Z289*2+AC289)*(VLOOKUP(J289,[1]Recapitulatie!A:Y,15,FALSE)*$AH$290)+IF(M289="M",AA289*2.5+AD289*1.5,AA289*2+AD289)*(VLOOKUP(J289,[1]Recapitulatie!A:Y,20,FALSE)*$AH$290))))</f>
        <v>2569.3919999999998</v>
      </c>
      <c r="AK289" s="172"/>
      <c r="AL289" s="109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V289" s="57"/>
      <c r="BW289" s="57"/>
      <c r="BX289" s="57"/>
      <c r="BY289" s="57"/>
      <c r="BZ289" s="57"/>
      <c r="CA289" s="57"/>
      <c r="CB289" s="57"/>
      <c r="CC289" s="57"/>
      <c r="CD289" s="6"/>
      <c r="CE289" s="6"/>
      <c r="CF289" s="86"/>
      <c r="CG289" s="6"/>
      <c r="CI289" s="54"/>
      <c r="CJ289" s="54"/>
      <c r="CK289" s="54"/>
      <c r="CL289" s="54"/>
      <c r="CM289" s="54"/>
      <c r="CN289" s="54"/>
      <c r="CO289" s="54"/>
      <c r="CP289" s="54"/>
    </row>
    <row r="290" spans="1:94" x14ac:dyDescent="0.3">
      <c r="A290" s="259"/>
      <c r="B290" s="262"/>
      <c r="C290" s="265"/>
      <c r="D290" s="188" t="s">
        <v>260</v>
      </c>
      <c r="E290" s="247"/>
      <c r="F290" s="247"/>
      <c r="G290" s="247"/>
      <c r="H290" s="247"/>
      <c r="I290" s="250"/>
      <c r="J290" s="148">
        <v>183</v>
      </c>
      <c r="K290" s="149" t="s">
        <v>218</v>
      </c>
      <c r="L290" s="110" t="s">
        <v>98</v>
      </c>
      <c r="M290" s="111" t="s">
        <v>113</v>
      </c>
      <c r="N290" s="111" t="s">
        <v>142</v>
      </c>
      <c r="O290" s="111" t="s">
        <v>112</v>
      </c>
      <c r="P290" s="111">
        <v>0</v>
      </c>
      <c r="Q290" s="112"/>
      <c r="R290" s="112"/>
      <c r="S290" s="113">
        <v>1</v>
      </c>
      <c r="T290" s="112"/>
      <c r="U290" s="112"/>
      <c r="V290" s="113"/>
      <c r="W290" s="114">
        <v>0</v>
      </c>
      <c r="X290" s="115">
        <v>1.5</v>
      </c>
      <c r="Y290" s="101">
        <v>0</v>
      </c>
      <c r="Z290" s="237"/>
      <c r="AA290" s="102"/>
      <c r="AB290" s="116">
        <v>1</v>
      </c>
      <c r="AC290" s="242">
        <v>2</v>
      </c>
      <c r="AD290" s="117">
        <v>0</v>
      </c>
      <c r="AE290" s="154" t="s">
        <v>103</v>
      </c>
      <c r="AF290" s="118">
        <v>0</v>
      </c>
      <c r="AG290" s="119"/>
      <c r="AH290" s="120">
        <v>61.175999999999995</v>
      </c>
      <c r="AI290" s="155"/>
      <c r="AJ290" s="108">
        <f>IF(OR($H$288="CMSD",$H$288="CMDD",$H$288="TITULAR"),"",IF(M290="","",IF(M290="D",0,IF(M290="M",Z290*2.5+AC290*1.5,Z290*2+AC290)*(VLOOKUP(J290,[1]Recapitulatie!A:Y,15,FALSE)*$AH$290)+IF(M290="M",AA290*2.5+AD290*1.5,AA290*2+AD290)*(VLOOKUP(J290,[1]Recapitulatie!A:Y,20,FALSE)*$AH$290))))</f>
        <v>2569.3919999999998</v>
      </c>
      <c r="AK290" s="172"/>
      <c r="AL290" s="109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V290" s="57"/>
      <c r="BW290" s="57"/>
      <c r="BX290" s="57"/>
      <c r="BY290" s="57"/>
      <c r="BZ290" s="57"/>
      <c r="CA290" s="57"/>
      <c r="CB290" s="57"/>
      <c r="CC290" s="57"/>
      <c r="CD290" s="6"/>
      <c r="CE290" s="6"/>
      <c r="CF290" s="86"/>
      <c r="CG290" s="6"/>
      <c r="CI290" s="54"/>
      <c r="CJ290" s="54"/>
      <c r="CK290" s="54"/>
      <c r="CL290" s="54"/>
      <c r="CM290" s="54"/>
      <c r="CN290" s="54"/>
      <c r="CO290" s="54"/>
      <c r="CP290" s="54"/>
    </row>
    <row r="291" spans="1:94" x14ac:dyDescent="0.3">
      <c r="A291" s="259"/>
      <c r="B291" s="262"/>
      <c r="C291" s="265"/>
      <c r="D291" s="188" t="s">
        <v>293</v>
      </c>
      <c r="E291" s="247"/>
      <c r="F291" s="247"/>
      <c r="G291" s="247"/>
      <c r="H291" s="247"/>
      <c r="I291" s="250"/>
      <c r="J291" s="148">
        <v>179</v>
      </c>
      <c r="K291" s="149" t="s">
        <v>154</v>
      </c>
      <c r="L291" s="110" t="s">
        <v>98</v>
      </c>
      <c r="M291" s="111" t="s">
        <v>113</v>
      </c>
      <c r="N291" s="111" t="s">
        <v>142</v>
      </c>
      <c r="O291" s="111" t="s">
        <v>115</v>
      </c>
      <c r="P291" s="111">
        <v>0</v>
      </c>
      <c r="Q291" s="112"/>
      <c r="R291" s="112"/>
      <c r="S291" s="113">
        <v>2</v>
      </c>
      <c r="T291" s="112"/>
      <c r="U291" s="112"/>
      <c r="V291" s="113"/>
      <c r="W291" s="114">
        <v>0</v>
      </c>
      <c r="X291" s="115">
        <v>3</v>
      </c>
      <c r="Y291" s="101">
        <v>0</v>
      </c>
      <c r="Z291" s="237"/>
      <c r="AA291" s="102"/>
      <c r="AB291" s="116">
        <v>2</v>
      </c>
      <c r="AC291" s="242">
        <v>4</v>
      </c>
      <c r="AD291" s="117">
        <v>0</v>
      </c>
      <c r="AE291" s="154" t="s">
        <v>105</v>
      </c>
      <c r="AF291" s="118">
        <v>0</v>
      </c>
      <c r="AG291" s="121">
        <v>15</v>
      </c>
      <c r="AH291" s="120">
        <v>0</v>
      </c>
      <c r="AI291" s="155"/>
      <c r="AJ291" s="108">
        <f>IF(OR($H$288="CMSD",$H$288="CMDD",$H$288="TITULAR"),"",IF(M291="","",IF(M291="D",0,IF(M291="M",Z291*2.5+AC291*1.5,Z291*2+AC291)*(VLOOKUP(J291,[1]Recapitulatie!A:Y,15,FALSE)*$AH$290)+IF(M291="M",AA291*2.5+AD291*1.5,AA291*2+AD291)*(VLOOKUP(J291,[1]Recapitulatie!A:Y,20,FALSE)*$AH$290))))</f>
        <v>5138.7839999999997</v>
      </c>
      <c r="AK291" s="172"/>
      <c r="AL291" s="109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V291" s="57"/>
      <c r="BW291" s="57"/>
      <c r="BX291" s="57"/>
      <c r="BY291" s="57"/>
      <c r="BZ291" s="57"/>
      <c r="CA291" s="57"/>
      <c r="CB291" s="57"/>
      <c r="CC291" s="57"/>
      <c r="CD291" s="6"/>
      <c r="CE291" s="6"/>
      <c r="CF291" s="86"/>
      <c r="CG291" s="6"/>
      <c r="CI291" s="54"/>
      <c r="CJ291" s="54"/>
      <c r="CK291" s="54"/>
      <c r="CL291" s="54"/>
      <c r="CM291" s="54"/>
      <c r="CN291" s="54"/>
      <c r="CO291" s="54"/>
      <c r="CP291" s="54"/>
    </row>
    <row r="292" spans="1:94" x14ac:dyDescent="0.3">
      <c r="A292" s="259"/>
      <c r="B292" s="262"/>
      <c r="C292" s="265"/>
      <c r="D292" s="188" t="s">
        <v>248</v>
      </c>
      <c r="E292" s="247"/>
      <c r="F292" s="247"/>
      <c r="G292" s="247"/>
      <c r="H292" s="247"/>
      <c r="I292" s="250"/>
      <c r="J292" s="148">
        <v>151</v>
      </c>
      <c r="K292" s="149" t="s">
        <v>134</v>
      </c>
      <c r="L292" s="110" t="s">
        <v>98</v>
      </c>
      <c r="M292" s="111" t="s">
        <v>113</v>
      </c>
      <c r="N292" s="111" t="s">
        <v>124</v>
      </c>
      <c r="O292" s="111" t="s">
        <v>115</v>
      </c>
      <c r="P292" s="111">
        <v>0</v>
      </c>
      <c r="Q292" s="112"/>
      <c r="R292" s="112">
        <v>1</v>
      </c>
      <c r="S292" s="113"/>
      <c r="T292" s="112"/>
      <c r="U292" s="112"/>
      <c r="V292" s="113"/>
      <c r="W292" s="114">
        <v>23</v>
      </c>
      <c r="X292" s="115">
        <v>1.5</v>
      </c>
      <c r="Y292" s="101">
        <v>0</v>
      </c>
      <c r="Z292" s="237"/>
      <c r="AA292" s="102"/>
      <c r="AB292" s="116">
        <v>1</v>
      </c>
      <c r="AC292" s="242">
        <v>2</v>
      </c>
      <c r="AD292" s="117">
        <v>0</v>
      </c>
      <c r="AE292" s="154" t="s">
        <v>108</v>
      </c>
      <c r="AF292" s="118">
        <v>0</v>
      </c>
      <c r="AG292" s="121"/>
      <c r="AH292" s="120"/>
      <c r="AI292" s="155"/>
      <c r="AJ292" s="108">
        <f>IF(OR($H$288="CMSD",$H$288="CMDD",$H$288="TITULAR"),"",IF(M292="","",IF(M292="D",0,IF(M292="M",Z292*2.5+AC292*1.5,Z292*2+AC292)*(VLOOKUP(J292,[1]Recapitulatie!A:Y,15,FALSE)*$AH$290)+IF(M292="M",AA292*2.5+AD292*1.5,AA292*2+AD292)*(VLOOKUP(J292,[1]Recapitulatie!A:Y,20,FALSE)*$AH$290))))</f>
        <v>2569.3919999999998</v>
      </c>
      <c r="AK292" s="172"/>
      <c r="AL292" s="109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V292" s="57"/>
      <c r="BW292" s="57"/>
      <c r="BX292" s="57"/>
      <c r="BY292" s="57"/>
      <c r="BZ292" s="57"/>
      <c r="CA292" s="57"/>
      <c r="CB292" s="57"/>
      <c r="CC292" s="57"/>
      <c r="CD292" s="6"/>
      <c r="CE292" s="6"/>
      <c r="CF292" s="86"/>
      <c r="CG292" s="6"/>
      <c r="CI292" s="54"/>
      <c r="CJ292" s="54"/>
      <c r="CK292" s="54"/>
      <c r="CL292" s="54"/>
      <c r="CM292" s="54"/>
      <c r="CN292" s="54"/>
      <c r="CO292" s="54"/>
      <c r="CP292" s="54"/>
    </row>
    <row r="293" spans="1:94" x14ac:dyDescent="0.3">
      <c r="A293" s="259"/>
      <c r="B293" s="262"/>
      <c r="C293" s="265"/>
      <c r="D293" s="188" t="s">
        <v>254</v>
      </c>
      <c r="E293" s="247"/>
      <c r="F293" s="247"/>
      <c r="G293" s="247"/>
      <c r="H293" s="247"/>
      <c r="I293" s="250"/>
      <c r="J293" s="148">
        <v>149</v>
      </c>
      <c r="K293" s="149" t="s">
        <v>207</v>
      </c>
      <c r="L293" s="110" t="s">
        <v>98</v>
      </c>
      <c r="M293" s="111" t="s">
        <v>113</v>
      </c>
      <c r="N293" s="111" t="s">
        <v>124</v>
      </c>
      <c r="O293" s="111" t="s">
        <v>115</v>
      </c>
      <c r="P293" s="111">
        <v>0</v>
      </c>
      <c r="Q293" s="112"/>
      <c r="R293" s="112">
        <v>3</v>
      </c>
      <c r="S293" s="113"/>
      <c r="T293" s="112"/>
      <c r="U293" s="112"/>
      <c r="V293" s="113"/>
      <c r="W293" s="114">
        <v>50</v>
      </c>
      <c r="X293" s="115">
        <v>4.5</v>
      </c>
      <c r="Y293" s="101">
        <v>0</v>
      </c>
      <c r="Z293" s="237"/>
      <c r="AA293" s="102"/>
      <c r="AB293" s="116">
        <v>3</v>
      </c>
      <c r="AC293" s="242">
        <v>6</v>
      </c>
      <c r="AD293" s="117">
        <v>0</v>
      </c>
      <c r="AE293" s="154" t="s">
        <v>109</v>
      </c>
      <c r="AF293" s="118">
        <v>1.3125</v>
      </c>
      <c r="AG293" s="121"/>
      <c r="AH293" s="120"/>
      <c r="AI293" s="155"/>
      <c r="AJ293" s="108">
        <f>IF(OR($H$288="CMSD",$H$288="CMDD",$H$288="TITULAR"),"",IF(M293="","",IF(M293="D",0,IF(M293="M",Z293*2.5+AC293*1.5,Z293*2+AC293)*(VLOOKUP(J293,[1]Recapitulatie!A:Y,15,FALSE)*$AH$290)+IF(M293="M",AA293*2.5+AD293*1.5,AA293*2+AD293)*(VLOOKUP(J293,[1]Recapitulatie!A:Y,20,FALSE)*$AH$290))))</f>
        <v>7708.1759999999995</v>
      </c>
      <c r="AK293" s="172"/>
      <c r="AL293" s="109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V293" s="57"/>
      <c r="BW293" s="57"/>
      <c r="BX293" s="57"/>
      <c r="BY293" s="57"/>
      <c r="BZ293" s="57"/>
      <c r="CA293" s="57"/>
      <c r="CB293" s="57"/>
      <c r="CC293" s="57"/>
      <c r="CD293" s="6"/>
      <c r="CE293" s="6"/>
      <c r="CF293" s="86"/>
      <c r="CG293" s="6"/>
      <c r="CI293" s="54"/>
      <c r="CJ293" s="54"/>
      <c r="CK293" s="54"/>
      <c r="CL293" s="54"/>
      <c r="CM293" s="54"/>
      <c r="CN293" s="54"/>
      <c r="CO293" s="54"/>
      <c r="CP293" s="54"/>
    </row>
    <row r="294" spans="1:94" x14ac:dyDescent="0.3">
      <c r="A294" s="259"/>
      <c r="B294" s="262"/>
      <c r="C294" s="265"/>
      <c r="D294" s="188" t="s">
        <v>239</v>
      </c>
      <c r="E294" s="247"/>
      <c r="F294" s="247"/>
      <c r="G294" s="247"/>
      <c r="H294" s="247"/>
      <c r="I294" s="250"/>
      <c r="J294" s="148">
        <v>147</v>
      </c>
      <c r="K294" s="149" t="s">
        <v>206</v>
      </c>
      <c r="L294" s="110" t="s">
        <v>98</v>
      </c>
      <c r="M294" s="111" t="s">
        <v>113</v>
      </c>
      <c r="N294" s="111" t="s">
        <v>125</v>
      </c>
      <c r="O294" s="111" t="s">
        <v>112</v>
      </c>
      <c r="P294" s="111">
        <v>0</v>
      </c>
      <c r="Q294" s="112"/>
      <c r="R294" s="112">
        <v>1</v>
      </c>
      <c r="S294" s="113"/>
      <c r="T294" s="112"/>
      <c r="U294" s="112"/>
      <c r="V294" s="113"/>
      <c r="W294" s="114">
        <v>20</v>
      </c>
      <c r="X294" s="115">
        <v>1.5</v>
      </c>
      <c r="Y294" s="101">
        <v>0</v>
      </c>
      <c r="Z294" s="237"/>
      <c r="AA294" s="102"/>
      <c r="AB294" s="116">
        <v>1</v>
      </c>
      <c r="AC294" s="242">
        <v>2</v>
      </c>
      <c r="AD294" s="117">
        <v>0</v>
      </c>
      <c r="AE294" s="154" t="s">
        <v>110</v>
      </c>
      <c r="AF294" s="118">
        <v>0</v>
      </c>
      <c r="AG294" s="121"/>
      <c r="AH294" s="120"/>
      <c r="AI294" s="155"/>
      <c r="AJ294" s="108">
        <f>IF(OR($H$288="CMSD",$H$288="CMDD",$H$288="TITULAR"),"",IF(M294="","",IF(M294="D",0,IF(M294="M",Z294*2.5+AC294*1.5,Z294*2+AC294)*(VLOOKUP(J294,[1]Recapitulatie!A:Y,15,FALSE)*$AH$290)+IF(M294="M",AA294*2.5+AD294*1.5,AA294*2+AD294)*(VLOOKUP(J294,[1]Recapitulatie!A:Y,20,FALSE)*$AH$290))))</f>
        <v>2569.3919999999998</v>
      </c>
      <c r="AK294" s="172"/>
      <c r="AL294" s="109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V294" s="57"/>
      <c r="BW294" s="57"/>
      <c r="BX294" s="57"/>
      <c r="BY294" s="57"/>
      <c r="BZ294" s="57"/>
      <c r="CA294" s="57"/>
      <c r="CB294" s="57"/>
      <c r="CC294" s="57"/>
      <c r="CD294" s="6"/>
      <c r="CE294" s="6"/>
      <c r="CF294" s="86"/>
      <c r="CG294" s="6"/>
      <c r="CI294" s="54"/>
      <c r="CJ294" s="54"/>
      <c r="CK294" s="54"/>
      <c r="CL294" s="54"/>
      <c r="CM294" s="54"/>
      <c r="CN294" s="54"/>
      <c r="CO294" s="54"/>
      <c r="CP294" s="54"/>
    </row>
    <row r="295" spans="1:94" x14ac:dyDescent="0.3">
      <c r="A295" s="259"/>
      <c r="B295" s="262"/>
      <c r="C295" s="265"/>
      <c r="D295" s="199" t="s">
        <v>270</v>
      </c>
      <c r="E295" s="247"/>
      <c r="F295" s="247"/>
      <c r="G295" s="247"/>
      <c r="H295" s="247"/>
      <c r="I295" s="250"/>
      <c r="J295" s="148">
        <v>115</v>
      </c>
      <c r="K295" s="149" t="s">
        <v>167</v>
      </c>
      <c r="L295" s="110" t="s">
        <v>98</v>
      </c>
      <c r="M295" s="111" t="s">
        <v>75</v>
      </c>
      <c r="N295" s="111" t="s">
        <v>135</v>
      </c>
      <c r="O295" s="111" t="s">
        <v>112</v>
      </c>
      <c r="P295" s="111">
        <v>0</v>
      </c>
      <c r="Q295" s="112"/>
      <c r="R295" s="112">
        <v>1</v>
      </c>
      <c r="S295" s="113">
        <v>1</v>
      </c>
      <c r="T295" s="112"/>
      <c r="U295" s="112"/>
      <c r="V295" s="113"/>
      <c r="W295" s="114">
        <v>19</v>
      </c>
      <c r="X295" s="115">
        <v>1</v>
      </c>
      <c r="Y295" s="101">
        <v>0</v>
      </c>
      <c r="Z295" s="237"/>
      <c r="AA295" s="102"/>
      <c r="AB295" s="116">
        <v>1</v>
      </c>
      <c r="AC295" s="242">
        <v>2</v>
      </c>
      <c r="AD295" s="117">
        <v>0</v>
      </c>
      <c r="AE295" s="156"/>
      <c r="AF295" s="118"/>
      <c r="AG295" s="121"/>
      <c r="AH295" s="120"/>
      <c r="AI295" s="155"/>
      <c r="AJ295" s="108">
        <f>IF(OR($H$288="CMSD",$H$288="CMDD",$H$288="TITULAR"),"",IF(M295="","",IF(M295="D",0,IF(M295="M",Z295*2.5+AC295*1.5,Z295*2+AC295)*(VLOOKUP(J295,[1]Recapitulatie!A:Y,15,FALSE)*$AH$290)+IF(M295="M",AA295*2.5+AD295*1.5,AA295*2+AD295)*(VLOOKUP(J295,[1]Recapitulatie!A:Y,20,FALSE)*$AH$290))))</f>
        <v>1712.9279999999999</v>
      </c>
      <c r="AK295" s="172"/>
      <c r="AL295" s="109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V295" s="57"/>
      <c r="BW295" s="57"/>
      <c r="BX295" s="57"/>
      <c r="BY295" s="57"/>
      <c r="BZ295" s="57"/>
      <c r="CA295" s="57"/>
      <c r="CB295" s="57"/>
      <c r="CC295" s="57"/>
      <c r="CD295" s="6"/>
      <c r="CE295" s="6"/>
      <c r="CF295" s="86"/>
      <c r="CG295" s="6"/>
      <c r="CI295" s="54"/>
      <c r="CJ295" s="54"/>
      <c r="CK295" s="54"/>
      <c r="CL295" s="54"/>
      <c r="CM295" s="54"/>
      <c r="CN295" s="54"/>
      <c r="CO295" s="54"/>
      <c r="CP295" s="54"/>
    </row>
    <row r="296" spans="1:94" ht="15" thickBot="1" x14ac:dyDescent="0.35">
      <c r="A296" s="259"/>
      <c r="B296" s="262"/>
      <c r="C296" s="265"/>
      <c r="D296" s="197"/>
      <c r="E296" s="247"/>
      <c r="F296" s="247"/>
      <c r="G296" s="247"/>
      <c r="H296" s="247"/>
      <c r="I296" s="250"/>
      <c r="J296" s="148"/>
      <c r="K296" s="149" t="s">
        <v>107</v>
      </c>
      <c r="L296" s="123" t="s">
        <v>107</v>
      </c>
      <c r="M296" s="124" t="s">
        <v>107</v>
      </c>
      <c r="N296" s="124" t="s">
        <v>107</v>
      </c>
      <c r="O296" s="124" t="s">
        <v>107</v>
      </c>
      <c r="P296" s="124" t="s">
        <v>107</v>
      </c>
      <c r="Q296" s="125"/>
      <c r="R296" s="125"/>
      <c r="S296" s="126"/>
      <c r="T296" s="125"/>
      <c r="U296" s="125"/>
      <c r="V296" s="126"/>
      <c r="W296" s="127" t="s">
        <v>107</v>
      </c>
      <c r="X296" s="128" t="s">
        <v>106</v>
      </c>
      <c r="Y296" s="101" t="s">
        <v>107</v>
      </c>
      <c r="Z296" s="237"/>
      <c r="AA296" s="102"/>
      <c r="AB296" s="129" t="s">
        <v>107</v>
      </c>
      <c r="AC296" s="243" t="s">
        <v>107</v>
      </c>
      <c r="AD296" s="130" t="s">
        <v>107</v>
      </c>
      <c r="AE296" s="165"/>
      <c r="AF296" s="166"/>
      <c r="AG296" s="121"/>
      <c r="AH296" s="120"/>
      <c r="AI296" s="158"/>
      <c r="AJ296" s="108" t="str">
        <f>IF(OR($H$288="CMSD",$H$288="CMDD",$H$288="TITULAR"),"",IF(M296="","",IF(M296="D",0,IF(M296="M",Z296*2.5+AC296*1.5,Z296*2+AC296)*(VLOOKUP(J296,[1]Recapitulatie!A:Y,15,FALSE)*$AH$290)+IF(M296="M",AA296*2.5+AD296*1.5,AA296*2+AD296)*(VLOOKUP(J296,[1]Recapitulatie!A:Y,20,FALSE)*$AH$290))))</f>
        <v/>
      </c>
      <c r="AK296" s="173"/>
      <c r="AL296" s="109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V296" s="57"/>
      <c r="BW296" s="57"/>
      <c r="BX296" s="57"/>
      <c r="BY296" s="57"/>
      <c r="BZ296" s="57"/>
      <c r="CA296" s="57"/>
      <c r="CB296" s="57"/>
      <c r="CC296" s="57"/>
      <c r="CD296" s="6"/>
      <c r="CE296" s="6"/>
      <c r="CF296" s="86"/>
      <c r="CG296" s="6"/>
      <c r="CI296" s="54"/>
      <c r="CJ296" s="54"/>
      <c r="CK296" s="54"/>
      <c r="CL296" s="54"/>
      <c r="CM296" s="54"/>
      <c r="CN296" s="54"/>
      <c r="CO296" s="54"/>
      <c r="CP296" s="54"/>
    </row>
    <row r="297" spans="1:94" ht="15" thickBot="1" x14ac:dyDescent="0.35">
      <c r="A297" s="260"/>
      <c r="B297" s="263"/>
      <c r="C297" s="266"/>
      <c r="D297" s="198"/>
      <c r="E297" s="248"/>
      <c r="F297" s="248"/>
      <c r="G297" s="248"/>
      <c r="H297" s="248"/>
      <c r="I297" s="251"/>
      <c r="J297" s="150"/>
      <c r="K297" s="133" t="s">
        <v>107</v>
      </c>
      <c r="L297" s="255" t="s">
        <v>76</v>
      </c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7"/>
      <c r="X297" s="134">
        <v>16</v>
      </c>
      <c r="Y297" s="135">
        <v>0</v>
      </c>
      <c r="Z297" s="238"/>
      <c r="AA297" s="136"/>
      <c r="AB297" s="137">
        <f>IF(D288="","",SUM(AB288:AB296))</f>
        <v>11</v>
      </c>
      <c r="AC297" s="244"/>
      <c r="AD297" s="138"/>
      <c r="AE297" s="159"/>
      <c r="AF297" s="167">
        <v>1.3125</v>
      </c>
      <c r="AG297" s="140">
        <v>17.3125</v>
      </c>
      <c r="AH297" s="141">
        <v>2335.2918399999999</v>
      </c>
      <c r="AI297" s="85" t="e">
        <f>AI287+AH297</f>
        <v>#REF!</v>
      </c>
      <c r="AJ297" s="84">
        <f>SUM(AJ288:AJ296)/12*VIRAM</f>
        <v>2335.2918399999999</v>
      </c>
      <c r="AK297" s="85">
        <f>IF(OR(H288="",H288="PO",H288="DF",H288="DFP",H288="DFT"),0,IF(H288="CMSD",AG297*POD_P*VIRAM*4,IF(AND(H288="TITULAR",B288="PROFESOR"),(AF288+AF289)*POD_P*4*VIRAM,IF(AND(H288="TITULAR",B288="CONFERENTIAR"),(AF288+AF289)*POD_C*4*VIRAM,IF(AND(H288="TITULAR",B288="SEF LUCRARI"),(AF288+AF289)*POD_SL*4*VIRAM,(AF288+AF289)*POD_AS*4*VIRAM)))))</f>
        <v>0</v>
      </c>
      <c r="AL297" s="142">
        <f>IF(AND($A288&lt;&gt;"",H288="DFP"),1,0)</f>
        <v>0</v>
      </c>
      <c r="AM297" s="8">
        <f>IF(AND($A288&lt;&gt;"",$B288="PROFESOR",$C288="POST VALID",$H288="TITULAR"),1,0)</f>
        <v>0</v>
      </c>
      <c r="AN297" s="8">
        <f>IF(AND($A288&lt;&gt;"",$B288="CONFERENTIAR",$C288="POST VALID",$H288="TITULAR"),1,0)</f>
        <v>0</v>
      </c>
      <c r="AO297" s="8">
        <f>IF(AND($A288&lt;&gt;"",$B288="SEF LUCRARI",$C288="POST VALID",$H288="TITULAR"),1,0)</f>
        <v>0</v>
      </c>
      <c r="AP297" s="8">
        <f>IF(AND($A288&lt;&gt;"",$B288="ASISTENT",$C288="POST VALID",$H288="TITULAR"),1,0)</f>
        <v>0</v>
      </c>
      <c r="AQ297" s="8">
        <f>IF(AND($A288&lt;&gt;"",$B288="ASISTENT CERCETARE",$C288="POST VALID"),1,0)</f>
        <v>0</v>
      </c>
      <c r="AR297" s="8">
        <f>IF(AND($A288&lt;&gt;"",H288="DF"),1,0)</f>
        <v>0</v>
      </c>
      <c r="AS297" s="8">
        <f>IF(AND($A288&lt;&gt;"",$B288="PROFESOR",$C288="POST FARA FINANTARE",$H288="TITULAR"),1,0)</f>
        <v>0</v>
      </c>
      <c r="AT297" s="8">
        <f>IF(AND($A288&lt;&gt;"",$B288="CONFERENTIAR",$C288="POST FARA FINANTARE",$H288="TITULAR"),1,0)</f>
        <v>0</v>
      </c>
      <c r="AU297" s="8">
        <f>IF(AND($A288&lt;&gt;"",$B288="SEF LUCRARI",$C288="POST FARA FINANTARE",$H288="TITULAR"),1,0)</f>
        <v>0</v>
      </c>
      <c r="AV297" s="8">
        <f>IF(AND($A288&lt;&gt;"",$B288="ASISTENT",$C288="POST FARA FINANTARE",$H288="TITULAR"),1,0)</f>
        <v>0</v>
      </c>
      <c r="AW297" s="8">
        <f>IF(AND($A288&lt;&gt;"",$B288="ASISTENT CERCETARE",$C288="POST FARA FINANTARE"),1,0)</f>
        <v>0</v>
      </c>
      <c r="AX297" s="8">
        <f>IF(AND($A288&lt;&gt;"",$B288="PROFESOR",$D288="VACANT",$C288="POST VALID"),1,0)</f>
        <v>0</v>
      </c>
      <c r="AY297" s="8">
        <f>IF(AND($A288&lt;&gt;"",$B288="CONFERENTIAR",$D288="VACANT",$C288="POST VALID"),1,0)</f>
        <v>0</v>
      </c>
      <c r="AZ297" s="8">
        <f>IF(AND($A288&lt;&gt;"",$B288="SEF LUCRARI",$D288="VACANT",$C288="POST VALID"),1,0)</f>
        <v>0</v>
      </c>
      <c r="BA297" s="8">
        <f>IF(AND($A288&lt;&gt;"",$B288="ASISTENT",$C288="POST VALID",$D288="VACANT"),1,0)</f>
        <v>0</v>
      </c>
      <c r="BB297" s="8"/>
      <c r="BC297" s="8">
        <f>IF(AND($A288&lt;&gt;"",$B288="PROFESOR",$D288="VACANT",$C288="POST FARA FINANTARE"),1,0)</f>
        <v>0</v>
      </c>
      <c r="BD297" s="8">
        <f>IF(AND($A288&lt;&gt;"",$B288="CONFERENTIAR",$D288="VACANT",$C288="POST FARA FINANTARE"),1,0)</f>
        <v>0</v>
      </c>
      <c r="BE297" s="8">
        <f>IF(AND($A288&lt;&gt;"",$B288="SEF LUCRARI",$D288="VACANT",$C288="POST FARA FINANTARE"),1,0)</f>
        <v>0</v>
      </c>
      <c r="BF297" s="8">
        <f>IF(AND($A288&lt;&gt;"",$B288="ASISTENT",$D288="VACANT",$C288="POST FARA FINANTARE"),1,0)</f>
        <v>0</v>
      </c>
      <c r="BG297" s="8"/>
      <c r="BH297" s="8">
        <f>IF(AND($B288="PROFESOR",$H288="CMSD",$C288="POST VALID"),1,0)</f>
        <v>0</v>
      </c>
      <c r="BI297" s="8">
        <f>IF(AND($B288="PROFESOR",$H288="CMSD",$C288="POST FARA FINANTARE"),1,0)</f>
        <v>0</v>
      </c>
      <c r="BJ297" s="142">
        <f>IF(AND($A288&lt;&gt;"",H288="DFT"),1,0)</f>
        <v>0</v>
      </c>
      <c r="BK297" s="8">
        <f>IF(OR($H288="CMSD",$H288="ASOCIAT",$H288="DF",$H288="CMSD"),0,(IF(OR($F288="DR.ING.",$F288="DR.",$F288="DR. ING.",$F288="DR"),1,0)))</f>
        <v>0</v>
      </c>
      <c r="BL297" s="8" t="str">
        <f>IF(OR($B288="",$D288="",$D288="VACANT",$H288="CMSD",$H288="DF",$H288="DFP",$H288="DFT",),"",(IF($I288="","",(IF($BN297&gt;$BL$4,1,0)))))</f>
        <v/>
      </c>
      <c r="BM297" s="8">
        <f>IF(OR($B288="",$D288="",$D288="VACANT",$H288="DF",$H288="DFP",$H288="DFT"),"",(IF($H288="CMSD",0,(IF(BN297&lt;=$BM$4,1,0)))))</f>
        <v>1</v>
      </c>
      <c r="BN297" s="143">
        <f>IF(I288="",0,DATEVALUE(I288))</f>
        <v>0</v>
      </c>
      <c r="BO297" s="8">
        <f>IF(AND($BN297&gt;$BO$4,$BN297&lt;$BL$4),1,0)</f>
        <v>0</v>
      </c>
      <c r="BP297" s="8">
        <f>IF(AND($BN297&gt;$BP$4,$BN297&lt;$BO$4),1,0)</f>
        <v>0</v>
      </c>
      <c r="BQ297" s="8">
        <f>IF(AND($BN297&gt;$BQ$4,$BN297&lt;$BP$4),1,0)</f>
        <v>0</v>
      </c>
      <c r="BR297" s="8">
        <f>IF(AND($BN297&gt;$BR$4,$BN297&lt;$BQ$4),1,0)</f>
        <v>0</v>
      </c>
      <c r="BS297" s="8">
        <f>IF(AND($BN297&gt;$BS$4,$BN297&lt;$BR$4),1,0)</f>
        <v>0</v>
      </c>
      <c r="BT297" s="8">
        <f>IF(AND($BN297&gt;$BT$4,$BN297&lt;$BS$4),1,0)</f>
        <v>0</v>
      </c>
      <c r="BV297" s="144">
        <f>IF(AND($B288="PROFESOR",$D288&lt;&gt;"",$H288="TITULAR"),$X297,0)</f>
        <v>0</v>
      </c>
      <c r="BW297" s="144">
        <f>IF(AND($B288="PROFESOR",$D288="VACANT"),$X297,0)</f>
        <v>0</v>
      </c>
      <c r="BX297" s="144">
        <f>IF(AND($B288="CONFERENTIAR",$D288&lt;&gt;"",$H288="TITULAR"),$X297,0)</f>
        <v>0</v>
      </c>
      <c r="BY297" s="144">
        <f>IF(AND($B288="CONFERENTIAR",$D288="VACANT"),$X297,0)</f>
        <v>0</v>
      </c>
      <c r="BZ297" s="144">
        <f>IF(AND($B288="SEF LUCRARI",$D288&lt;&gt;"",$H288="TITULAR"),$X297,0)</f>
        <v>0</v>
      </c>
      <c r="CA297" s="144">
        <f>IF(AND($B288="SEF LUCRARI",$D288="VACANT"),$X297,0)</f>
        <v>0</v>
      </c>
      <c r="CB297" s="144">
        <f>IF(AND($B288="ASISTENT",$D288&lt;&gt;"",(OR($H288="TITULAR",$H288="SUPLINITOR",$H288="DF"))),$X297,0)</f>
        <v>0</v>
      </c>
      <c r="CC297" s="144">
        <f>IF(AND($B288="ASISTENT",OR($D288="VACANT")),$X297,0)</f>
        <v>0</v>
      </c>
      <c r="CD297" s="144">
        <f>IF(AND($B288="ASISTENT CERCETARE",$D288&lt;&gt;"",$H288="TITULAR"),$X297,IF(AND($B288="ASISTENT CERCETARE",$H288="DF"),$X297,0))</f>
        <v>0</v>
      </c>
      <c r="CE297" s="144">
        <f>IF(AND($B288="ASISTENT CERCETARE",OR($D288="VACANT")),$X297,0)</f>
        <v>0</v>
      </c>
      <c r="CF297" s="86">
        <f>IF(AND(A288&lt;&gt;"",B288="ASISTENT",H288="DF"),1,0)</f>
        <v>0</v>
      </c>
      <c r="CG297" s="145">
        <f>IF(AND($B288="PROFESOR",$D288&lt;&gt;"",$H288="CMSD"),$X297,0)</f>
        <v>0</v>
      </c>
      <c r="CI297" s="54">
        <f>IF(AND(B288="PROFESOR",H288="CMDD"),1,0)</f>
        <v>0</v>
      </c>
      <c r="CJ297" s="54">
        <f>IF(AND(B288="CONFERENTIAR",H288="CMDD"),1,0)</f>
        <v>0</v>
      </c>
      <c r="CK297" s="54">
        <f>IF(AND(B288="SEF LUCRARI",H288="CMDD"),1,0)</f>
        <v>0</v>
      </c>
      <c r="CL297" s="54">
        <f>IF(AND(B288="ASISTENT",H288="CMDD"),1,0)</f>
        <v>0</v>
      </c>
      <c r="CM297" s="132">
        <f>IF(CI297=0,0,X297)</f>
        <v>0</v>
      </c>
      <c r="CN297" s="132">
        <f>IF(CJ297=0,0,X297)</f>
        <v>0</v>
      </c>
      <c r="CO297" s="132">
        <f>IF(CK297=0,0,X297)</f>
        <v>0</v>
      </c>
      <c r="CP297" s="132">
        <f>IF(CL297=0,0,X297)</f>
        <v>0</v>
      </c>
    </row>
    <row r="298" spans="1:94" ht="12.75" customHeight="1" x14ac:dyDescent="0.3">
      <c r="A298" s="258">
        <v>73</v>
      </c>
      <c r="B298" s="261" t="str">
        <f>AS</f>
        <v>ASISTENT</v>
      </c>
      <c r="C298" s="264" t="s">
        <v>97</v>
      </c>
      <c r="D298" s="187" t="s">
        <v>254</v>
      </c>
      <c r="E298" s="246" t="str">
        <f>AS</f>
        <v>ASISTENT</v>
      </c>
      <c r="F298" s="246"/>
      <c r="G298" s="246"/>
      <c r="H298" s="246" t="str">
        <f>po</f>
        <v>PO</v>
      </c>
      <c r="I298" s="249" t="str">
        <f>_xlfn.IFNA(IF(OR(D298="",D298="VACANT",H298="DF",H298="DFP",H298="DFT"),"",VLOOKUP(D298,[1]Anexa!D:I,2,FALSE)),"")</f>
        <v/>
      </c>
      <c r="J298" s="146">
        <v>161</v>
      </c>
      <c r="K298" s="147" t="s">
        <v>208</v>
      </c>
      <c r="L298" s="95" t="s">
        <v>98</v>
      </c>
      <c r="M298" s="96" t="s">
        <v>113</v>
      </c>
      <c r="N298" s="96" t="s">
        <v>124</v>
      </c>
      <c r="O298" s="96" t="s">
        <v>112</v>
      </c>
      <c r="P298" s="96">
        <v>0</v>
      </c>
      <c r="Q298" s="97"/>
      <c r="R298" s="97">
        <v>2</v>
      </c>
      <c r="S298" s="98"/>
      <c r="T298" s="97"/>
      <c r="U298" s="97"/>
      <c r="V298" s="98"/>
      <c r="W298" s="99">
        <v>34</v>
      </c>
      <c r="X298" s="100">
        <v>3</v>
      </c>
      <c r="Y298" s="101">
        <v>0</v>
      </c>
      <c r="Z298" s="237"/>
      <c r="AA298" s="102"/>
      <c r="AB298" s="103">
        <v>2</v>
      </c>
      <c r="AC298" s="241">
        <v>4</v>
      </c>
      <c r="AD298" s="104">
        <v>0</v>
      </c>
      <c r="AE298" s="152" t="s">
        <v>100</v>
      </c>
      <c r="AF298" s="164">
        <v>0</v>
      </c>
      <c r="AG298" s="106">
        <v>0</v>
      </c>
      <c r="AH298" s="107">
        <v>0</v>
      </c>
      <c r="AI298" s="153"/>
      <c r="AJ298" s="108">
        <f>IF(OR($H$298="CMSD",$H$298="CMDD",$H$298="TITULAR"),"",IF(M298="","",IF(M298="D",0,IF(M298="M",Z298*2.5+AC298*1.5,Z298*2+AC298)*(VLOOKUP(J298,[1]Recapitulatie!A:Y,15,FALSE)*$AH$300)+IF(M298="M",AA298*2.5+AD298*1.5,AA298*2+AD298)*(VLOOKUP(J298,[1]Recapitulatie!A:Y,20,FALSE)*$AH$300))))</f>
        <v>5138.7839999999997</v>
      </c>
      <c r="AK298" s="171"/>
      <c r="AL298" s="109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V298" s="57"/>
      <c r="BW298" s="57"/>
      <c r="BX298" s="57"/>
      <c r="BY298" s="57"/>
      <c r="BZ298" s="57"/>
      <c r="CA298" s="57"/>
      <c r="CB298" s="57"/>
      <c r="CC298" s="57"/>
      <c r="CD298" s="6"/>
      <c r="CE298" s="6"/>
      <c r="CF298" s="86"/>
      <c r="CG298" s="6"/>
      <c r="CI298" s="54"/>
      <c r="CJ298" s="54"/>
      <c r="CK298" s="54"/>
      <c r="CL298" s="54"/>
      <c r="CM298" s="54"/>
      <c r="CN298" s="54"/>
      <c r="CO298" s="54"/>
      <c r="CP298" s="54"/>
    </row>
    <row r="299" spans="1:94" x14ac:dyDescent="0.3">
      <c r="A299" s="259"/>
      <c r="B299" s="262"/>
      <c r="C299" s="265"/>
      <c r="D299" s="188" t="s">
        <v>306</v>
      </c>
      <c r="E299" s="247"/>
      <c r="F299" s="247"/>
      <c r="G299" s="247"/>
      <c r="H299" s="247"/>
      <c r="I299" s="250"/>
      <c r="J299" s="148">
        <v>146</v>
      </c>
      <c r="K299" s="149" t="s">
        <v>171</v>
      </c>
      <c r="L299" s="110" t="s">
        <v>98</v>
      </c>
      <c r="M299" s="111" t="s">
        <v>113</v>
      </c>
      <c r="N299" s="111" t="s">
        <v>172</v>
      </c>
      <c r="O299" s="111" t="s">
        <v>112</v>
      </c>
      <c r="P299" s="111">
        <v>0</v>
      </c>
      <c r="Q299" s="112"/>
      <c r="R299" s="112">
        <v>1</v>
      </c>
      <c r="S299" s="113"/>
      <c r="T299" s="112"/>
      <c r="U299" s="112"/>
      <c r="V299" s="113"/>
      <c r="W299" s="114">
        <v>24</v>
      </c>
      <c r="X299" s="115">
        <v>1.5</v>
      </c>
      <c r="Y299" s="101">
        <v>0</v>
      </c>
      <c r="Z299" s="237"/>
      <c r="AA299" s="102"/>
      <c r="AB299" s="116">
        <v>1</v>
      </c>
      <c r="AC299" s="242">
        <v>2</v>
      </c>
      <c r="AD299" s="117">
        <v>0</v>
      </c>
      <c r="AE299" s="154" t="s">
        <v>101</v>
      </c>
      <c r="AF299" s="118">
        <v>0</v>
      </c>
      <c r="AG299" s="119">
        <v>16</v>
      </c>
      <c r="AH299" s="120">
        <v>0</v>
      </c>
      <c r="AI299" s="155"/>
      <c r="AJ299" s="108">
        <f>IF(OR($H$298="CMSD",$H$298="CMDD",$H$298="TITULAR"),"",IF(M299="","",IF(M299="D",0,IF(M299="M",Z299*2.5+AC299*1.5,Z299*2+AC299)*(VLOOKUP(J299,[1]Recapitulatie!A:Y,15,FALSE)*$AH$300)+IF(M299="M",AA299*2.5+AD299*1.5,AA299*2+AD299)*(VLOOKUP(J299,[1]Recapitulatie!A:Y,20,FALSE)*$AH$300))))</f>
        <v>2569.3919999999998</v>
      </c>
      <c r="AK299" s="172"/>
      <c r="AL299" s="109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V299" s="57"/>
      <c r="BW299" s="57"/>
      <c r="BX299" s="57"/>
      <c r="BY299" s="57"/>
      <c r="BZ299" s="57"/>
      <c r="CA299" s="57"/>
      <c r="CB299" s="57"/>
      <c r="CC299" s="57"/>
      <c r="CD299" s="6"/>
      <c r="CE299" s="6"/>
      <c r="CF299" s="86"/>
      <c r="CG299" s="6"/>
      <c r="CI299" s="54"/>
      <c r="CJ299" s="54"/>
      <c r="CK299" s="54"/>
      <c r="CL299" s="54"/>
      <c r="CM299" s="54"/>
      <c r="CN299" s="54"/>
      <c r="CO299" s="54"/>
      <c r="CP299" s="54"/>
    </row>
    <row r="300" spans="1:94" x14ac:dyDescent="0.3">
      <c r="A300" s="259"/>
      <c r="B300" s="262"/>
      <c r="C300" s="265"/>
      <c r="D300" s="188" t="s">
        <v>279</v>
      </c>
      <c r="E300" s="247"/>
      <c r="F300" s="247"/>
      <c r="G300" s="247"/>
      <c r="H300" s="247"/>
      <c r="I300" s="250"/>
      <c r="J300" s="148">
        <v>145</v>
      </c>
      <c r="K300" s="149" t="s">
        <v>133</v>
      </c>
      <c r="L300" s="110" t="s">
        <v>98</v>
      </c>
      <c r="M300" s="111" t="s">
        <v>113</v>
      </c>
      <c r="N300" s="111" t="s">
        <v>125</v>
      </c>
      <c r="O300" s="111" t="s">
        <v>112</v>
      </c>
      <c r="P300" s="111">
        <v>0</v>
      </c>
      <c r="Q300" s="112"/>
      <c r="R300" s="112">
        <v>1</v>
      </c>
      <c r="S300" s="113"/>
      <c r="T300" s="112"/>
      <c r="U300" s="112"/>
      <c r="V300" s="113"/>
      <c r="W300" s="114">
        <v>23</v>
      </c>
      <c r="X300" s="115">
        <v>1.5</v>
      </c>
      <c r="Y300" s="101">
        <v>0</v>
      </c>
      <c r="Z300" s="237"/>
      <c r="AA300" s="102"/>
      <c r="AB300" s="116">
        <v>1</v>
      </c>
      <c r="AC300" s="242">
        <v>2</v>
      </c>
      <c r="AD300" s="117">
        <v>0</v>
      </c>
      <c r="AE300" s="154" t="s">
        <v>103</v>
      </c>
      <c r="AF300" s="118">
        <v>0</v>
      </c>
      <c r="AG300" s="119"/>
      <c r="AH300" s="120">
        <v>61.175999999999995</v>
      </c>
      <c r="AI300" s="155"/>
      <c r="AJ300" s="108">
        <f>IF(OR($H$298="CMSD",$H$298="CMDD",$H$298="TITULAR"),"",IF(M300="","",IF(M300="D",0,IF(M300="M",Z300*2.5+AC300*1.5,Z300*2+AC300)*(VLOOKUP(J300,[1]Recapitulatie!A:Y,15,FALSE)*$AH$300)+IF(M300="M",AA300*2.5+AD300*1.5,AA300*2+AD300)*(VLOOKUP(J300,[1]Recapitulatie!A:Y,20,FALSE)*$AH$300))))</f>
        <v>2569.3919999999998</v>
      </c>
      <c r="AK300" s="172"/>
      <c r="AL300" s="109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V300" s="57"/>
      <c r="BW300" s="57"/>
      <c r="BX300" s="57"/>
      <c r="BY300" s="57"/>
      <c r="BZ300" s="57"/>
      <c r="CA300" s="57"/>
      <c r="CB300" s="57"/>
      <c r="CC300" s="57"/>
      <c r="CD300" s="6"/>
      <c r="CE300" s="6"/>
      <c r="CF300" s="86"/>
      <c r="CG300" s="6"/>
      <c r="CI300" s="54"/>
      <c r="CJ300" s="54"/>
      <c r="CK300" s="54"/>
      <c r="CL300" s="54"/>
      <c r="CM300" s="54"/>
      <c r="CN300" s="54"/>
      <c r="CO300" s="54"/>
      <c r="CP300" s="54"/>
    </row>
    <row r="301" spans="1:94" x14ac:dyDescent="0.3">
      <c r="A301" s="259"/>
      <c r="B301" s="262"/>
      <c r="C301" s="265"/>
      <c r="D301" s="188" t="s">
        <v>307</v>
      </c>
      <c r="E301" s="247"/>
      <c r="F301" s="247"/>
      <c r="G301" s="247"/>
      <c r="H301" s="247"/>
      <c r="I301" s="250"/>
      <c r="J301" s="148">
        <v>138</v>
      </c>
      <c r="K301" s="149" t="s">
        <v>173</v>
      </c>
      <c r="L301" s="110" t="s">
        <v>98</v>
      </c>
      <c r="M301" s="111" t="s">
        <v>113</v>
      </c>
      <c r="N301" s="111" t="s">
        <v>125</v>
      </c>
      <c r="O301" s="111" t="s">
        <v>115</v>
      </c>
      <c r="P301" s="111">
        <v>0</v>
      </c>
      <c r="Q301" s="112"/>
      <c r="R301" s="112">
        <v>1</v>
      </c>
      <c r="S301" s="113"/>
      <c r="T301" s="112"/>
      <c r="U301" s="112"/>
      <c r="V301" s="113"/>
      <c r="W301" s="114">
        <v>13</v>
      </c>
      <c r="X301" s="115">
        <v>1.5</v>
      </c>
      <c r="Y301" s="101">
        <v>0</v>
      </c>
      <c r="Z301" s="237"/>
      <c r="AA301" s="102"/>
      <c r="AB301" s="116">
        <v>1</v>
      </c>
      <c r="AC301" s="242">
        <v>2</v>
      </c>
      <c r="AD301" s="117">
        <v>0</v>
      </c>
      <c r="AE301" s="154" t="s">
        <v>105</v>
      </c>
      <c r="AF301" s="118">
        <v>0</v>
      </c>
      <c r="AG301" s="121">
        <v>15</v>
      </c>
      <c r="AH301" s="120">
        <v>0</v>
      </c>
      <c r="AI301" s="155"/>
      <c r="AJ301" s="108">
        <f>IF(OR($H$298="CMSD",$H$298="CMDD",$H$298="TITULAR"),"",IF(M301="","",IF(M301="D",0,IF(M301="M",Z301*2.5+AC301*1.5,Z301*2+AC301)*(VLOOKUP(J301,[1]Recapitulatie!A:Y,15,FALSE)*$AH$300)+IF(M301="M",AA301*2.5+AD301*1.5,AA301*2+AD301)*(VLOOKUP(J301,[1]Recapitulatie!A:Y,20,FALSE)*$AH$300))))</f>
        <v>2569.3919999999998</v>
      </c>
      <c r="AK301" s="172"/>
      <c r="AL301" s="109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V301" s="57"/>
      <c r="BW301" s="57"/>
      <c r="BX301" s="57"/>
      <c r="BY301" s="57"/>
      <c r="BZ301" s="57"/>
      <c r="CA301" s="57"/>
      <c r="CB301" s="57"/>
      <c r="CC301" s="57"/>
      <c r="CD301" s="6"/>
      <c r="CE301" s="6"/>
      <c r="CF301" s="86"/>
      <c r="CG301" s="6"/>
      <c r="CI301" s="54"/>
      <c r="CJ301" s="54"/>
      <c r="CK301" s="54"/>
      <c r="CL301" s="54"/>
      <c r="CM301" s="54"/>
      <c r="CN301" s="54"/>
      <c r="CO301" s="54"/>
      <c r="CP301" s="54"/>
    </row>
    <row r="302" spans="1:94" x14ac:dyDescent="0.3">
      <c r="A302" s="259"/>
      <c r="B302" s="262"/>
      <c r="C302" s="265"/>
      <c r="D302" s="188" t="s">
        <v>249</v>
      </c>
      <c r="E302" s="247"/>
      <c r="F302" s="247"/>
      <c r="G302" s="247"/>
      <c r="H302" s="247"/>
      <c r="I302" s="250"/>
      <c r="J302" s="148">
        <v>137</v>
      </c>
      <c r="K302" s="149" t="s">
        <v>205</v>
      </c>
      <c r="L302" s="110" t="s">
        <v>98</v>
      </c>
      <c r="M302" s="111" t="s">
        <v>113</v>
      </c>
      <c r="N302" s="111" t="s">
        <v>125</v>
      </c>
      <c r="O302" s="111" t="s">
        <v>115</v>
      </c>
      <c r="P302" s="111">
        <v>0</v>
      </c>
      <c r="Q302" s="112"/>
      <c r="R302" s="112">
        <v>1</v>
      </c>
      <c r="S302" s="113"/>
      <c r="T302" s="112"/>
      <c r="U302" s="112"/>
      <c r="V302" s="113"/>
      <c r="W302" s="114">
        <v>23</v>
      </c>
      <c r="X302" s="115">
        <v>1.5</v>
      </c>
      <c r="Y302" s="101">
        <v>0</v>
      </c>
      <c r="Z302" s="237"/>
      <c r="AA302" s="102"/>
      <c r="AB302" s="116">
        <v>1</v>
      </c>
      <c r="AC302" s="242">
        <v>2</v>
      </c>
      <c r="AD302" s="117">
        <v>0</v>
      </c>
      <c r="AE302" s="154" t="s">
        <v>108</v>
      </c>
      <c r="AF302" s="118">
        <v>0</v>
      </c>
      <c r="AG302" s="121"/>
      <c r="AH302" s="120"/>
      <c r="AI302" s="155"/>
      <c r="AJ302" s="108">
        <f>IF(OR($H$298="CMSD",$H$298="CMDD",$H$298="TITULAR"),"",IF(M302="","",IF(M302="D",0,IF(M302="M",Z302*2.5+AC302*1.5,Z302*2+AC302)*(VLOOKUP(J302,[1]Recapitulatie!A:Y,15,FALSE)*$AH$300)+IF(M302="M",AA302*2.5+AD302*1.5,AA302*2+AD302)*(VLOOKUP(J302,[1]Recapitulatie!A:Y,20,FALSE)*$AH$300))))</f>
        <v>2569.3919999999998</v>
      </c>
      <c r="AK302" s="172"/>
      <c r="AL302" s="109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V302" s="57"/>
      <c r="BW302" s="57"/>
      <c r="BX302" s="57"/>
      <c r="BY302" s="57"/>
      <c r="BZ302" s="57"/>
      <c r="CA302" s="57"/>
      <c r="CB302" s="57"/>
      <c r="CC302" s="57"/>
      <c r="CD302" s="6"/>
      <c r="CE302" s="6"/>
      <c r="CF302" s="86"/>
      <c r="CG302" s="6"/>
      <c r="CI302" s="54"/>
      <c r="CJ302" s="54"/>
      <c r="CK302" s="54"/>
      <c r="CL302" s="54"/>
      <c r="CM302" s="54"/>
      <c r="CN302" s="54"/>
      <c r="CO302" s="54"/>
      <c r="CP302" s="54"/>
    </row>
    <row r="303" spans="1:94" x14ac:dyDescent="0.3">
      <c r="A303" s="259"/>
      <c r="B303" s="262"/>
      <c r="C303" s="265"/>
      <c r="D303" s="188" t="s">
        <v>251</v>
      </c>
      <c r="E303" s="247"/>
      <c r="F303" s="247"/>
      <c r="G303" s="247"/>
      <c r="H303" s="247"/>
      <c r="I303" s="250"/>
      <c r="J303" s="148">
        <v>136</v>
      </c>
      <c r="K303" s="149" t="s">
        <v>153</v>
      </c>
      <c r="L303" s="110" t="s">
        <v>98</v>
      </c>
      <c r="M303" s="111" t="s">
        <v>113</v>
      </c>
      <c r="N303" s="111" t="s">
        <v>125</v>
      </c>
      <c r="O303" s="111" t="s">
        <v>115</v>
      </c>
      <c r="P303" s="111">
        <v>0</v>
      </c>
      <c r="Q303" s="112"/>
      <c r="R303" s="112">
        <v>1</v>
      </c>
      <c r="S303" s="113"/>
      <c r="T303" s="112"/>
      <c r="U303" s="112"/>
      <c r="V303" s="113"/>
      <c r="W303" s="114">
        <v>26</v>
      </c>
      <c r="X303" s="115">
        <v>1.5</v>
      </c>
      <c r="Y303" s="101">
        <v>0</v>
      </c>
      <c r="Z303" s="237"/>
      <c r="AA303" s="102"/>
      <c r="AB303" s="116">
        <v>1</v>
      </c>
      <c r="AC303" s="242">
        <v>2</v>
      </c>
      <c r="AD303" s="117">
        <v>0</v>
      </c>
      <c r="AE303" s="154" t="s">
        <v>109</v>
      </c>
      <c r="AF303" s="118">
        <v>3.2678571428571428</v>
      </c>
      <c r="AG303" s="121"/>
      <c r="AH303" s="120"/>
      <c r="AI303" s="155"/>
      <c r="AJ303" s="108">
        <f>IF(OR($H$298="CMSD",$H$298="CMDD",$H$298="TITULAR"),"",IF(M303="","",IF(M303="D",0,IF(M303="M",Z303*2.5+AC303*1.5,Z303*2+AC303)*(VLOOKUP(J303,[1]Recapitulatie!A:Y,15,FALSE)*$AH$300)+IF(M303="M",AA303*2.5+AD303*1.5,AA303*2+AD303)*(VLOOKUP(J303,[1]Recapitulatie!A:Y,20,FALSE)*$AH$300))))</f>
        <v>2569.3919999999998</v>
      </c>
      <c r="AK303" s="172"/>
      <c r="AL303" s="109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M303" s="122"/>
      <c r="BV303" s="57"/>
      <c r="BW303" s="57"/>
      <c r="BX303" s="57"/>
      <c r="BY303" s="57"/>
      <c r="BZ303" s="57"/>
      <c r="CA303" s="57"/>
      <c r="CB303" s="57"/>
      <c r="CC303" s="57"/>
      <c r="CD303" s="6"/>
      <c r="CE303" s="6"/>
      <c r="CF303" s="86"/>
      <c r="CG303" s="6"/>
      <c r="CI303" s="54"/>
      <c r="CJ303" s="54"/>
      <c r="CK303" s="54"/>
      <c r="CL303" s="54"/>
      <c r="CM303" s="54"/>
      <c r="CN303" s="54"/>
      <c r="CO303" s="54"/>
      <c r="CP303" s="54"/>
    </row>
    <row r="304" spans="1:94" x14ac:dyDescent="0.3">
      <c r="A304" s="259"/>
      <c r="B304" s="262"/>
      <c r="C304" s="265"/>
      <c r="D304" s="188" t="s">
        <v>260</v>
      </c>
      <c r="E304" s="247"/>
      <c r="F304" s="247"/>
      <c r="G304" s="247"/>
      <c r="H304" s="247"/>
      <c r="I304" s="250"/>
      <c r="J304" s="148">
        <v>133</v>
      </c>
      <c r="K304" s="149" t="s">
        <v>132</v>
      </c>
      <c r="L304" s="110" t="s">
        <v>98</v>
      </c>
      <c r="M304" s="111" t="s">
        <v>113</v>
      </c>
      <c r="N304" s="111" t="s">
        <v>114</v>
      </c>
      <c r="O304" s="111" t="s">
        <v>112</v>
      </c>
      <c r="P304" s="111">
        <v>0</v>
      </c>
      <c r="Q304" s="112"/>
      <c r="R304" s="112">
        <v>1</v>
      </c>
      <c r="S304" s="113"/>
      <c r="T304" s="112"/>
      <c r="U304" s="112"/>
      <c r="V304" s="113"/>
      <c r="W304" s="114">
        <v>48</v>
      </c>
      <c r="X304" s="115">
        <v>1.5</v>
      </c>
      <c r="Y304" s="101">
        <v>0</v>
      </c>
      <c r="Z304" s="237"/>
      <c r="AA304" s="102"/>
      <c r="AB304" s="116">
        <v>1</v>
      </c>
      <c r="AC304" s="242">
        <v>2</v>
      </c>
      <c r="AD304" s="117">
        <v>0</v>
      </c>
      <c r="AE304" s="154" t="s">
        <v>110</v>
      </c>
      <c r="AF304" s="118">
        <v>0</v>
      </c>
      <c r="AG304" s="121"/>
      <c r="AH304" s="120"/>
      <c r="AI304" s="155"/>
      <c r="AJ304" s="108">
        <f>IF(OR($H$298="CMSD",$H$298="CMDD",$H$298="TITULAR"),"",IF(M304="","",IF(M304="D",0,IF(M304="M",Z304*2.5+AC304*1.5,Z304*2+AC304)*(VLOOKUP(J304,[1]Recapitulatie!A:Y,15,FALSE)*$AH$300)+IF(M304="M",AA304*2.5+AD304*1.5,AA304*2+AD304)*(VLOOKUP(J304,[1]Recapitulatie!A:Y,20,FALSE)*$AH$300))))</f>
        <v>2569.3919999999998</v>
      </c>
      <c r="AK304" s="172"/>
      <c r="AL304" s="109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M304" s="122"/>
      <c r="BV304" s="57"/>
      <c r="BW304" s="57"/>
      <c r="BX304" s="57"/>
      <c r="BY304" s="57"/>
      <c r="BZ304" s="57"/>
      <c r="CA304" s="57"/>
      <c r="CB304" s="57"/>
      <c r="CC304" s="57"/>
      <c r="CD304" s="6"/>
      <c r="CE304" s="6"/>
      <c r="CF304" s="86"/>
      <c r="CG304" s="6"/>
      <c r="CI304" s="54"/>
      <c r="CJ304" s="54"/>
      <c r="CK304" s="54"/>
      <c r="CL304" s="54"/>
      <c r="CM304" s="54"/>
      <c r="CN304" s="54"/>
      <c r="CO304" s="54"/>
      <c r="CP304" s="54"/>
    </row>
    <row r="305" spans="1:94" x14ac:dyDescent="0.3">
      <c r="A305" s="259"/>
      <c r="B305" s="262"/>
      <c r="C305" s="265"/>
      <c r="D305" s="199" t="s">
        <v>247</v>
      </c>
      <c r="E305" s="247"/>
      <c r="F305" s="247"/>
      <c r="G305" s="247"/>
      <c r="H305" s="247"/>
      <c r="I305" s="250"/>
      <c r="J305" s="148">
        <v>42</v>
      </c>
      <c r="K305" s="149" t="s">
        <v>198</v>
      </c>
      <c r="L305" s="110" t="s">
        <v>98</v>
      </c>
      <c r="M305" s="111" t="s">
        <v>75</v>
      </c>
      <c r="N305" s="111" t="s">
        <v>62</v>
      </c>
      <c r="O305" s="111" t="s">
        <v>102</v>
      </c>
      <c r="P305" s="111">
        <v>0</v>
      </c>
      <c r="Q305" s="112"/>
      <c r="R305" s="112">
        <v>3</v>
      </c>
      <c r="S305" s="113"/>
      <c r="T305" s="112"/>
      <c r="U305" s="112"/>
      <c r="V305" s="113"/>
      <c r="W305" s="114">
        <v>62</v>
      </c>
      <c r="X305" s="115">
        <v>4</v>
      </c>
      <c r="Y305" s="101">
        <v>0</v>
      </c>
      <c r="Z305" s="237"/>
      <c r="AA305" s="102"/>
      <c r="AB305" s="116">
        <v>3</v>
      </c>
      <c r="AC305" s="242">
        <v>6</v>
      </c>
      <c r="AD305" s="117">
        <v>0</v>
      </c>
      <c r="AE305" s="156"/>
      <c r="AF305" s="118"/>
      <c r="AG305" s="121"/>
      <c r="AH305" s="120"/>
      <c r="AI305" s="155"/>
      <c r="AJ305" s="108">
        <f>IF(OR($H$298="CMSD",$H$298="CMDD",$H$298="TITULAR"),"",IF(M305="","",IF(M305="D",0,IF(M305="M",Z305*2.5+AC305*1.5,Z305*2+AC305)*(VLOOKUP(J305,[1]Recapitulatie!A:Y,15,FALSE)*$AH$300)+IF(M305="M",AA305*2.5+AD305*1.5,AA305*2+AD305)*(VLOOKUP(J305,[1]Recapitulatie!A:Y,20,FALSE)*$AH$300))))</f>
        <v>5138.7839999999997</v>
      </c>
      <c r="AK305" s="172"/>
      <c r="AL305" s="109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M305" s="122"/>
      <c r="BV305" s="57"/>
      <c r="BW305" s="57"/>
      <c r="BX305" s="57"/>
      <c r="BY305" s="57"/>
      <c r="BZ305" s="57"/>
      <c r="CA305" s="57"/>
      <c r="CB305" s="57"/>
      <c r="CC305" s="57"/>
      <c r="CD305" s="6"/>
      <c r="CE305" s="6"/>
      <c r="CF305" s="86"/>
      <c r="CG305" s="6"/>
      <c r="CI305" s="54"/>
      <c r="CJ305" s="54"/>
      <c r="CK305" s="54"/>
      <c r="CL305" s="54"/>
      <c r="CM305" s="54"/>
      <c r="CN305" s="54"/>
      <c r="CO305" s="54"/>
      <c r="CP305" s="54"/>
    </row>
    <row r="306" spans="1:94" ht="15" thickBot="1" x14ac:dyDescent="0.35">
      <c r="A306" s="259"/>
      <c r="B306" s="262"/>
      <c r="C306" s="265"/>
      <c r="D306" s="197"/>
      <c r="E306" s="247"/>
      <c r="F306" s="247"/>
      <c r="G306" s="247"/>
      <c r="H306" s="247"/>
      <c r="I306" s="250"/>
      <c r="J306" s="148"/>
      <c r="K306" s="149" t="s">
        <v>107</v>
      </c>
      <c r="L306" s="123" t="s">
        <v>107</v>
      </c>
      <c r="M306" s="124" t="s">
        <v>107</v>
      </c>
      <c r="N306" s="124" t="s">
        <v>107</v>
      </c>
      <c r="O306" s="124" t="s">
        <v>107</v>
      </c>
      <c r="P306" s="124" t="s">
        <v>107</v>
      </c>
      <c r="Q306" s="125"/>
      <c r="R306" s="125"/>
      <c r="S306" s="126"/>
      <c r="T306" s="125"/>
      <c r="U306" s="125"/>
      <c r="V306" s="126"/>
      <c r="W306" s="127" t="s">
        <v>107</v>
      </c>
      <c r="X306" s="128" t="s">
        <v>106</v>
      </c>
      <c r="Y306" s="101" t="s">
        <v>107</v>
      </c>
      <c r="Z306" s="237"/>
      <c r="AA306" s="102"/>
      <c r="AB306" s="129" t="s">
        <v>107</v>
      </c>
      <c r="AC306" s="243" t="s">
        <v>107</v>
      </c>
      <c r="AD306" s="130" t="s">
        <v>107</v>
      </c>
      <c r="AE306" s="165"/>
      <c r="AF306" s="166"/>
      <c r="AG306" s="121"/>
      <c r="AH306" s="120"/>
      <c r="AI306" s="158"/>
      <c r="AJ306" s="108" t="str">
        <f>IF(OR($H$298="CMSD",$H$298="CMDD",$H$298="TITULAR"),"",IF(M306="","",IF(M306="D",0,IF(M306="M",Z306*2.5+AC306*1.5,Z306*2+AC306)*(VLOOKUP(J306,[1]Recapitulatie!A:Y,15,FALSE)*$AH$300)+IF(M306="M",AA306*2.5+AD306*1.5,AA306*2+AD306)*(VLOOKUP(J306,[1]Recapitulatie!A:Y,20,FALSE)*$AH$300))))</f>
        <v/>
      </c>
      <c r="AK306" s="173"/>
      <c r="AL306" s="109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L306" s="86"/>
      <c r="BV306" s="57"/>
      <c r="BW306" s="57"/>
      <c r="BX306" s="57"/>
      <c r="BY306" s="57"/>
      <c r="BZ306" s="57"/>
      <c r="CA306" s="57"/>
      <c r="CB306" s="57"/>
      <c r="CC306" s="57"/>
      <c r="CD306" s="6"/>
      <c r="CE306" s="6"/>
      <c r="CF306" s="86"/>
      <c r="CG306" s="6"/>
      <c r="CI306" s="54"/>
      <c r="CJ306" s="54"/>
      <c r="CK306" s="54"/>
      <c r="CL306" s="54"/>
      <c r="CM306" s="54"/>
      <c r="CN306" s="54"/>
      <c r="CO306" s="54"/>
      <c r="CP306" s="54"/>
    </row>
    <row r="307" spans="1:94" ht="15" thickBot="1" x14ac:dyDescent="0.35">
      <c r="A307" s="260"/>
      <c r="B307" s="263"/>
      <c r="C307" s="266"/>
      <c r="D307" s="198"/>
      <c r="E307" s="248"/>
      <c r="F307" s="248"/>
      <c r="G307" s="248"/>
      <c r="H307" s="248"/>
      <c r="I307" s="251"/>
      <c r="J307" s="150"/>
      <c r="K307" s="133" t="s">
        <v>107</v>
      </c>
      <c r="L307" s="255" t="s">
        <v>76</v>
      </c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7"/>
      <c r="X307" s="134">
        <v>16</v>
      </c>
      <c r="Y307" s="135">
        <v>0</v>
      </c>
      <c r="Z307" s="238"/>
      <c r="AA307" s="136"/>
      <c r="AB307" s="137">
        <f>IF(D298="","",SUM(AB298:AB306))</f>
        <v>11</v>
      </c>
      <c r="AC307" s="244"/>
      <c r="AD307" s="138"/>
      <c r="AE307" s="159"/>
      <c r="AF307" s="167">
        <v>3.2678571428571428</v>
      </c>
      <c r="AG307" s="140">
        <v>19.267857142857142</v>
      </c>
      <c r="AH307" s="141">
        <v>2335.2918399999999</v>
      </c>
      <c r="AI307" s="85" t="e">
        <f>AI297+AH307</f>
        <v>#REF!</v>
      </c>
      <c r="AJ307" s="84">
        <f>SUM(AJ298:AJ306)/12*VIRAM</f>
        <v>2189.3361</v>
      </c>
      <c r="AK307" s="85">
        <f>IF(OR(H298="",H298="PO",H298="DF",H298="DFP",H298="DFT"),0,IF(H298="CMSD",AG307*POD_P*VIRAM*4,IF(AND(H298="TITULAR",B298="PROFESOR"),(AF298+AF299)*POD_P*4*VIRAM,IF(AND(H298="TITULAR",B298="CONFERENTIAR"),(AF298+AF299)*POD_C*4*VIRAM,IF(AND(H298="TITULAR",B298="SEF LUCRARI"),(AF298+AF299)*POD_SL*4*VIRAM,(AF298+AF299)*POD_AS*4*VIRAM)))))</f>
        <v>0</v>
      </c>
      <c r="AL307" s="142">
        <f>IF(AND($A298&lt;&gt;"",H298="DFP"),1,0)</f>
        <v>0</v>
      </c>
      <c r="AM307" s="8">
        <f>IF(AND($A298&lt;&gt;"",$B298="PROFESOR",$C298="POST VALID",$H298="TITULAR"),1,0)</f>
        <v>0</v>
      </c>
      <c r="AN307" s="8">
        <f>IF(AND($A298&lt;&gt;"",$B298="CONFERENTIAR",$C298="POST VALID",$H298="TITULAR"),1,0)</f>
        <v>0</v>
      </c>
      <c r="AO307" s="8">
        <f>IF(AND($A298&lt;&gt;"",$B298="SEF LUCRARI",$C298="POST VALID",$H298="TITULAR"),1,0)</f>
        <v>0</v>
      </c>
      <c r="AP307" s="8">
        <f>IF(AND($A298&lt;&gt;"",$B298="ASISTENT",$C298="POST VALID",$H298="TITULAR"),1,0)</f>
        <v>0</v>
      </c>
      <c r="AQ307" s="8">
        <f>IF(AND($A298&lt;&gt;"",$B298="ASISTENT CERCETARE",$C298="POST VALID"),1,0)</f>
        <v>0</v>
      </c>
      <c r="AR307" s="8">
        <f>IF(AND($A298&lt;&gt;"",H298="DF"),1,0)</f>
        <v>0</v>
      </c>
      <c r="AS307" s="8">
        <f>IF(AND($A298&lt;&gt;"",$B298="PROFESOR",$C298="POST FARA FINANTARE",$H298="TITULAR"),1,0)</f>
        <v>0</v>
      </c>
      <c r="AT307" s="8">
        <f>IF(AND($A298&lt;&gt;"",$B298="CONFERENTIAR",$C298="POST FARA FINANTARE",$H298="TITULAR"),1,0)</f>
        <v>0</v>
      </c>
      <c r="AU307" s="8">
        <f>IF(AND($A298&lt;&gt;"",$B298="SEF LUCRARI",$C298="POST FARA FINANTARE",$H298="TITULAR"),1,0)</f>
        <v>0</v>
      </c>
      <c r="AV307" s="8">
        <f>IF(AND($A298&lt;&gt;"",$B298="ASISTENT",$C298="POST FARA FINANTARE",$H298="TITULAR"),1,0)</f>
        <v>0</v>
      </c>
      <c r="AW307" s="8">
        <f>IF(AND($A298&lt;&gt;"",$B298="ASISTENT CERCETARE",$C298="POST FARA FINANTARE"),1,0)</f>
        <v>0</v>
      </c>
      <c r="AX307" s="8">
        <f>IF(AND($A298&lt;&gt;"",$B298="PROFESOR",$D298="VACANT",$C298="POST VALID"),1,0)</f>
        <v>0</v>
      </c>
      <c r="AY307" s="8">
        <f>IF(AND($A298&lt;&gt;"",$B298="CONFERENTIAR",$D298="VACANT",$C298="POST VALID"),1,0)</f>
        <v>0</v>
      </c>
      <c r="AZ307" s="8">
        <f>IF(AND($A298&lt;&gt;"",$B298="SEF LUCRARI",$D298="VACANT",$C298="POST VALID"),1,0)</f>
        <v>0</v>
      </c>
      <c r="BA307" s="8">
        <f>IF(AND($A298&lt;&gt;"",$B298="ASISTENT",$C298="POST VALID",$D298="VACANT"),1,0)</f>
        <v>0</v>
      </c>
      <c r="BB307" s="8"/>
      <c r="BC307" s="8">
        <f>IF(AND($A298&lt;&gt;"",$B298="PROFESOR",$D298="VACANT",$C298="POST FARA FINANTARE"),1,0)</f>
        <v>0</v>
      </c>
      <c r="BD307" s="8">
        <f>IF(AND($A298&lt;&gt;"",$B298="CONFERENTIAR",$D298="VACANT",$C298="POST FARA FINANTARE"),1,0)</f>
        <v>0</v>
      </c>
      <c r="BE307" s="8">
        <f>IF(AND($A298&lt;&gt;"",$B298="SEF LUCRARI",$D298="VACANT",$C298="POST FARA FINANTARE"),1,0)</f>
        <v>0</v>
      </c>
      <c r="BF307" s="8">
        <f>IF(AND($A298&lt;&gt;"",$B298="ASISTENT",$D298="VACANT",$C298="POST FARA FINANTARE"),1,0)</f>
        <v>0</v>
      </c>
      <c r="BG307" s="8"/>
      <c r="BH307" s="8">
        <f>IF(AND($B298="PROFESOR",$H298="CMSD",$C298="POST VALID"),1,0)</f>
        <v>0</v>
      </c>
      <c r="BI307" s="8">
        <f>IF(AND($B298="PROFESOR",$H298="CMSD",$C298="POST FARA FINANTARE"),1,0)</f>
        <v>0</v>
      </c>
      <c r="BJ307" s="142">
        <f>IF(AND($A298&lt;&gt;"",H298="DFT"),1,0)</f>
        <v>0</v>
      </c>
      <c r="BK307" s="8">
        <f>IF(OR($H298="CMSD",$H298="ASOCIAT",$H298="DF",$H298="CMSD"),0,(IF(OR($F298="DR.ING.",$F298="DR.",$F298="DR. ING.",$F298="DR"),1,0)))</f>
        <v>0</v>
      </c>
      <c r="BL307" s="8" t="str">
        <f>IF(OR($B298="",$D298="",$D298="VACANT",$H298="CMSD",$H298="DF",$H298="DFP",$H298="DFT",),"",(IF($I298="","",(IF($BN307&gt;$BL$4,1,0)))))</f>
        <v/>
      </c>
      <c r="BM307" s="8">
        <f>IF(OR($B298="",$D298="",$D298="VACANT",$H298="DF",$H298="DFP",$H298="DFT"),"",(IF($H298="CMSD",0,(IF(BN307&lt;=$BM$4,1,0)))))</f>
        <v>1</v>
      </c>
      <c r="BN307" s="143">
        <f>IF(I298="",0,DATEVALUE(I298))</f>
        <v>0</v>
      </c>
      <c r="BO307" s="8">
        <f>IF(AND($BN307&gt;$BO$4,$BN307&lt;$BL$4),1,0)</f>
        <v>0</v>
      </c>
      <c r="BP307" s="8">
        <f>IF(AND($BN307&gt;$BP$4,$BN307&lt;$BO$4),1,0)</f>
        <v>0</v>
      </c>
      <c r="BQ307" s="8">
        <f>IF(AND($BN307&gt;$BQ$4,$BN307&lt;$BP$4),1,0)</f>
        <v>0</v>
      </c>
      <c r="BR307" s="8">
        <f>IF(AND($BN307&gt;$BR$4,$BN307&lt;$BQ$4),1,0)</f>
        <v>0</v>
      </c>
      <c r="BS307" s="8">
        <f>IF(AND($BN307&gt;$BS$4,$BN307&lt;$BR$4),1,0)</f>
        <v>0</v>
      </c>
      <c r="BT307" s="8">
        <f>IF(AND($BN307&gt;$BT$4,$BN307&lt;$BS$4),1,0)</f>
        <v>0</v>
      </c>
      <c r="BV307" s="144">
        <f>IF(AND($B298="PROFESOR",$D298&lt;&gt;"",$H298="TITULAR"),$X307,0)</f>
        <v>0</v>
      </c>
      <c r="BW307" s="144">
        <f>IF(AND($B298="PROFESOR",$D298="VACANT"),$X307,0)</f>
        <v>0</v>
      </c>
      <c r="BX307" s="144">
        <f>IF(AND($B298="CONFERENTIAR",$D298&lt;&gt;"",$H298="TITULAR"),$X307,0)</f>
        <v>0</v>
      </c>
      <c r="BY307" s="144">
        <f>IF(AND($B298="CONFERENTIAR",$D298="VACANT"),$X307,0)</f>
        <v>0</v>
      </c>
      <c r="BZ307" s="144">
        <f>IF(AND($B298="SEF LUCRARI",$D298&lt;&gt;"",$H298="TITULAR"),$X307,0)</f>
        <v>0</v>
      </c>
      <c r="CA307" s="144">
        <f>IF(AND($B298="SEF LUCRARI",$D298="VACANT"),$X307,0)</f>
        <v>0</v>
      </c>
      <c r="CB307" s="144">
        <f>IF(AND($B298="ASISTENT",$D298&lt;&gt;"",(OR($H298="TITULAR",$H298="SUPLINITOR",$H298="DF"))),$X307,0)</f>
        <v>0</v>
      </c>
      <c r="CC307" s="144">
        <f>IF(AND($B298="ASISTENT",OR($D298="VACANT")),$X307,0)</f>
        <v>0</v>
      </c>
      <c r="CD307" s="144">
        <f>IF(AND($B298="ASISTENT CERCETARE",$D298&lt;&gt;"",$H298="TITULAR"),$X307,IF(AND($B298="ASISTENT CERCETARE",$H298="DF"),$X307,0))</f>
        <v>0</v>
      </c>
      <c r="CE307" s="144">
        <f>IF(AND($B298="ASISTENT CERCETARE",OR($D298="VACANT")),$X307,0)</f>
        <v>0</v>
      </c>
      <c r="CF307" s="86">
        <f>IF(AND(A298&lt;&gt;"",B298="ASISTENT",H298="DF"),1,0)</f>
        <v>0</v>
      </c>
      <c r="CG307" s="145">
        <f>IF(AND($B298="PROFESOR",$D298&lt;&gt;"",$H298="CMSD"),$X307,0)</f>
        <v>0</v>
      </c>
      <c r="CI307" s="54">
        <f>IF(AND(B298="PROFESOR",H298="CMDD"),1,0)</f>
        <v>0</v>
      </c>
      <c r="CJ307" s="54">
        <f>IF(AND(B298="CONFERENTIAR",H298="CMDD"),1,0)</f>
        <v>0</v>
      </c>
      <c r="CK307" s="54">
        <f>IF(AND(B298="SEF LUCRARI",H298="CMDD"),1,0)</f>
        <v>0</v>
      </c>
      <c r="CL307" s="54">
        <f>IF(AND(B298="ASISTENT",H298="CMDD"),1,0)</f>
        <v>0</v>
      </c>
      <c r="CM307" s="132">
        <f>IF(CI307=0,0,X307)</f>
        <v>0</v>
      </c>
      <c r="CN307" s="132">
        <f>IF(CJ307=0,0,X307)</f>
        <v>0</v>
      </c>
      <c r="CO307" s="132">
        <f>IF(CK307=0,0,X307)</f>
        <v>0</v>
      </c>
      <c r="CP307" s="132">
        <f>IF(CL307=0,0,X307)</f>
        <v>0</v>
      </c>
    </row>
    <row r="308" spans="1:94" ht="12.75" customHeight="1" x14ac:dyDescent="0.3">
      <c r="A308" s="258">
        <v>74</v>
      </c>
      <c r="B308" s="261" t="str">
        <f>AS</f>
        <v>ASISTENT</v>
      </c>
      <c r="C308" s="264" t="s">
        <v>97</v>
      </c>
      <c r="D308" s="187" t="s">
        <v>253</v>
      </c>
      <c r="E308" s="246" t="str">
        <f>AS</f>
        <v>ASISTENT</v>
      </c>
      <c r="F308" s="246"/>
      <c r="G308" s="246"/>
      <c r="H308" s="246" t="str">
        <f>po</f>
        <v>PO</v>
      </c>
      <c r="I308" s="249" t="str">
        <f>_xlfn.IFNA(IF(OR(D308="",D308="VACANT",H308="DF",H308="DFP",H308="DFT"),"",VLOOKUP(D308,[1]Anexa!D:I,2,FALSE)),"")</f>
        <v>15.12.1962</v>
      </c>
      <c r="J308" s="146">
        <v>134</v>
      </c>
      <c r="K308" s="147" t="s">
        <v>204</v>
      </c>
      <c r="L308" s="95" t="s">
        <v>98</v>
      </c>
      <c r="M308" s="96" t="s">
        <v>113</v>
      </c>
      <c r="N308" s="96" t="s">
        <v>114</v>
      </c>
      <c r="O308" s="96" t="s">
        <v>112</v>
      </c>
      <c r="P308" s="96">
        <v>0</v>
      </c>
      <c r="Q308" s="97"/>
      <c r="R308" s="97">
        <v>2</v>
      </c>
      <c r="S308" s="98"/>
      <c r="T308" s="97"/>
      <c r="U308" s="97"/>
      <c r="V308" s="98"/>
      <c r="W308" s="99">
        <v>46</v>
      </c>
      <c r="X308" s="100">
        <v>3</v>
      </c>
      <c r="Y308" s="101">
        <v>0</v>
      </c>
      <c r="Z308" s="237"/>
      <c r="AA308" s="102"/>
      <c r="AB308" s="103">
        <v>2</v>
      </c>
      <c r="AC308" s="241">
        <v>4</v>
      </c>
      <c r="AD308" s="104">
        <v>0</v>
      </c>
      <c r="AE308" s="160" t="s">
        <v>100</v>
      </c>
      <c r="AF308" s="164">
        <v>0</v>
      </c>
      <c r="AG308" s="106">
        <v>0</v>
      </c>
      <c r="AH308" s="107">
        <v>0</v>
      </c>
      <c r="AI308" s="153"/>
      <c r="AJ308" s="108">
        <f>IF(OR($H$308="CMSD",$H$308="CMDD",$H$308="TITULAR"),"",IF(M308="","",IF(M308="D",0,IF(M308="M",Z308*2.5+AC308*1.5,Z308*2+AC308)*(VLOOKUP(J308,[1]Recapitulatie!A:Y,15,FALSE)*$AH$310)+IF(M308="M",AA308*2.5+AD308*1.5,AA308*2+AD308)*(VLOOKUP(J308,[1]Recapitulatie!A:Y,20,FALSE)*$AH$310))))</f>
        <v>5138.7839999999997</v>
      </c>
      <c r="AK308" s="171"/>
      <c r="AL308" s="109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V308" s="57"/>
      <c r="BW308" s="57"/>
      <c r="BX308" s="57"/>
      <c r="BY308" s="57"/>
      <c r="BZ308" s="57"/>
      <c r="CA308" s="57"/>
      <c r="CB308" s="57"/>
      <c r="CC308" s="57"/>
      <c r="CD308" s="6"/>
      <c r="CE308" s="6"/>
      <c r="CF308" s="86"/>
      <c r="CG308" s="6"/>
      <c r="CI308" s="54"/>
      <c r="CJ308" s="54"/>
      <c r="CK308" s="54"/>
      <c r="CL308" s="54"/>
      <c r="CM308" s="54"/>
      <c r="CN308" s="54"/>
      <c r="CO308" s="54"/>
      <c r="CP308" s="54"/>
    </row>
    <row r="309" spans="1:94" x14ac:dyDescent="0.3">
      <c r="A309" s="259"/>
      <c r="B309" s="262"/>
      <c r="C309" s="265"/>
      <c r="D309" s="188" t="s">
        <v>257</v>
      </c>
      <c r="E309" s="247"/>
      <c r="F309" s="247"/>
      <c r="G309" s="247"/>
      <c r="H309" s="247"/>
      <c r="I309" s="250"/>
      <c r="J309" s="148">
        <v>125</v>
      </c>
      <c r="K309" s="149" t="s">
        <v>147</v>
      </c>
      <c r="L309" s="110" t="s">
        <v>98</v>
      </c>
      <c r="M309" s="111" t="s">
        <v>113</v>
      </c>
      <c r="N309" s="111" t="s">
        <v>114</v>
      </c>
      <c r="O309" s="111" t="s">
        <v>115</v>
      </c>
      <c r="P309" s="111">
        <v>0</v>
      </c>
      <c r="Q309" s="112"/>
      <c r="R309" s="112">
        <v>1</v>
      </c>
      <c r="S309" s="113"/>
      <c r="T309" s="112"/>
      <c r="U309" s="112"/>
      <c r="V309" s="113"/>
      <c r="W309" s="114">
        <v>19</v>
      </c>
      <c r="X309" s="115">
        <v>1.5</v>
      </c>
      <c r="Y309" s="101">
        <v>0</v>
      </c>
      <c r="Z309" s="237"/>
      <c r="AA309" s="102"/>
      <c r="AB309" s="116">
        <v>1</v>
      </c>
      <c r="AC309" s="242">
        <v>2</v>
      </c>
      <c r="AD309" s="117">
        <v>0</v>
      </c>
      <c r="AE309" s="154" t="s">
        <v>101</v>
      </c>
      <c r="AF309" s="118">
        <v>0</v>
      </c>
      <c r="AG309" s="119">
        <v>16</v>
      </c>
      <c r="AH309" s="120">
        <v>0</v>
      </c>
      <c r="AI309" s="155"/>
      <c r="AJ309" s="108">
        <f>IF(OR($H$308="CMSD",$H$308="CMDD",$H$308="TITULAR"),"",IF(M309="","",IF(M309="D",0,IF(M309="M",Z309*2.5+AC309*1.5,Z309*2+AC309)*(VLOOKUP(J309,[1]Recapitulatie!A:Y,15,FALSE)*$AH$310)+IF(M309="M",AA309*2.5+AD309*1.5,AA309*2+AD309)*(VLOOKUP(J309,[1]Recapitulatie!A:Y,20,FALSE)*$AH$310))))</f>
        <v>2569.3919999999998</v>
      </c>
      <c r="AK309" s="172"/>
      <c r="AL309" s="109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V309" s="57"/>
      <c r="BW309" s="57"/>
      <c r="BX309" s="57"/>
      <c r="BY309" s="57"/>
      <c r="BZ309" s="57"/>
      <c r="CA309" s="57"/>
      <c r="CB309" s="57"/>
      <c r="CC309" s="57"/>
      <c r="CD309" s="6"/>
      <c r="CE309" s="6"/>
      <c r="CF309" s="86"/>
      <c r="CG309" s="6"/>
      <c r="CI309" s="54"/>
      <c r="CJ309" s="54"/>
      <c r="CK309" s="54"/>
      <c r="CL309" s="54"/>
      <c r="CM309" s="54"/>
      <c r="CN309" s="54"/>
      <c r="CO309" s="54"/>
      <c r="CP309" s="54"/>
    </row>
    <row r="310" spans="1:94" x14ac:dyDescent="0.3">
      <c r="A310" s="259"/>
      <c r="B310" s="262"/>
      <c r="C310" s="265"/>
      <c r="D310" s="188" t="s">
        <v>231</v>
      </c>
      <c r="E310" s="247"/>
      <c r="F310" s="247"/>
      <c r="G310" s="247"/>
      <c r="H310" s="247"/>
      <c r="I310" s="250"/>
      <c r="J310" s="148">
        <v>126</v>
      </c>
      <c r="K310" s="149" t="s">
        <v>158</v>
      </c>
      <c r="L310" s="110" t="s">
        <v>98</v>
      </c>
      <c r="M310" s="111" t="s">
        <v>113</v>
      </c>
      <c r="N310" s="111" t="s">
        <v>114</v>
      </c>
      <c r="O310" s="111" t="s">
        <v>115</v>
      </c>
      <c r="P310" s="111">
        <v>0</v>
      </c>
      <c r="Q310" s="112"/>
      <c r="R310" s="112">
        <v>1</v>
      </c>
      <c r="S310" s="113"/>
      <c r="T310" s="112"/>
      <c r="U310" s="112"/>
      <c r="V310" s="113"/>
      <c r="W310" s="114">
        <v>53</v>
      </c>
      <c r="X310" s="115">
        <v>1.5</v>
      </c>
      <c r="Y310" s="101">
        <v>0</v>
      </c>
      <c r="Z310" s="237"/>
      <c r="AA310" s="102"/>
      <c r="AB310" s="116">
        <v>1</v>
      </c>
      <c r="AC310" s="242">
        <v>2</v>
      </c>
      <c r="AD310" s="117">
        <v>0</v>
      </c>
      <c r="AE310" s="154" t="s">
        <v>103</v>
      </c>
      <c r="AF310" s="118">
        <v>0</v>
      </c>
      <c r="AG310" s="119"/>
      <c r="AH310" s="120">
        <v>61.175999999999995</v>
      </c>
      <c r="AI310" s="155"/>
      <c r="AJ310" s="108">
        <f>IF(OR($H$308="CMSD",$H$308="CMDD",$H$308="TITULAR"),"",IF(M310="","",IF(M310="D",0,IF(M310="M",Z310*2.5+AC310*1.5,Z310*2+AC310)*(VLOOKUP(J310,[1]Recapitulatie!A:Y,15,FALSE)*$AH$310)+IF(M310="M",AA310*2.5+AD310*1.5,AA310*2+AD310)*(VLOOKUP(J310,[1]Recapitulatie!A:Y,20,FALSE)*$AH$310))))</f>
        <v>2569.3919999999998</v>
      </c>
      <c r="AK310" s="172"/>
      <c r="AL310" s="109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V310" s="57"/>
      <c r="BW310" s="57"/>
      <c r="BX310" s="57"/>
      <c r="BY310" s="57"/>
      <c r="BZ310" s="57"/>
      <c r="CA310" s="57"/>
      <c r="CB310" s="57"/>
      <c r="CC310" s="57"/>
      <c r="CD310" s="6"/>
      <c r="CE310" s="6"/>
      <c r="CF310" s="86"/>
      <c r="CG310" s="6"/>
      <c r="CI310" s="54"/>
      <c r="CJ310" s="54"/>
      <c r="CK310" s="54"/>
      <c r="CL310" s="54"/>
      <c r="CM310" s="54"/>
      <c r="CN310" s="54"/>
      <c r="CO310" s="54"/>
      <c r="CP310" s="54"/>
    </row>
    <row r="311" spans="1:94" x14ac:dyDescent="0.3">
      <c r="A311" s="259"/>
      <c r="B311" s="262"/>
      <c r="C311" s="265"/>
      <c r="D311" s="188" t="s">
        <v>250</v>
      </c>
      <c r="E311" s="247"/>
      <c r="F311" s="247"/>
      <c r="G311" s="247"/>
      <c r="H311" s="247"/>
      <c r="I311" s="250"/>
      <c r="J311" s="148">
        <v>120</v>
      </c>
      <c r="K311" s="149" t="s">
        <v>191</v>
      </c>
      <c r="L311" s="110" t="s">
        <v>98</v>
      </c>
      <c r="M311" s="111" t="s">
        <v>75</v>
      </c>
      <c r="N311" s="111" t="s">
        <v>135</v>
      </c>
      <c r="O311" s="111" t="s">
        <v>102</v>
      </c>
      <c r="P311" s="111">
        <v>0</v>
      </c>
      <c r="Q311" s="112"/>
      <c r="R311" s="112">
        <v>2</v>
      </c>
      <c r="S311" s="113"/>
      <c r="T311" s="112"/>
      <c r="U311" s="112"/>
      <c r="V311" s="113"/>
      <c r="W311" s="114">
        <v>27</v>
      </c>
      <c r="X311" s="115">
        <v>2</v>
      </c>
      <c r="Y311" s="101">
        <v>0</v>
      </c>
      <c r="Z311" s="237"/>
      <c r="AA311" s="102"/>
      <c r="AB311" s="116">
        <v>2</v>
      </c>
      <c r="AC311" s="242">
        <v>4</v>
      </c>
      <c r="AD311" s="117">
        <v>0</v>
      </c>
      <c r="AE311" s="154" t="s">
        <v>105</v>
      </c>
      <c r="AF311" s="118">
        <v>0</v>
      </c>
      <c r="AG311" s="121">
        <v>15</v>
      </c>
      <c r="AH311" s="120">
        <v>0</v>
      </c>
      <c r="AI311" s="155"/>
      <c r="AJ311" s="108">
        <f>IF(OR($H$308="CMSD",$H$308="CMDD",$H$308="TITULAR"),"",IF(M311="","",IF(M311="D",0,IF(M311="M",Z311*2.5+AC311*1.5,Z311*2+AC311)*(VLOOKUP(J311,[1]Recapitulatie!A:Y,15,FALSE)*$AH$310)+IF(M311="M",AA311*2.5+AD311*1.5,AA311*2+AD311)*(VLOOKUP(J311,[1]Recapitulatie!A:Y,20,FALSE)*$AH$310))))</f>
        <v>3425.8559999999998</v>
      </c>
      <c r="AK311" s="172"/>
      <c r="AL311" s="109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V311" s="57"/>
      <c r="BW311" s="57"/>
      <c r="BX311" s="57"/>
      <c r="BY311" s="57"/>
      <c r="BZ311" s="57"/>
      <c r="CA311" s="57"/>
      <c r="CB311" s="57"/>
      <c r="CC311" s="57"/>
      <c r="CD311" s="6"/>
      <c r="CE311" s="6"/>
      <c r="CF311" s="86"/>
      <c r="CG311" s="6"/>
      <c r="CI311" s="54"/>
      <c r="CJ311" s="54"/>
      <c r="CK311" s="54"/>
      <c r="CL311" s="54"/>
      <c r="CM311" s="54"/>
      <c r="CN311" s="54"/>
      <c r="CO311" s="54"/>
      <c r="CP311" s="54"/>
    </row>
    <row r="312" spans="1:94" x14ac:dyDescent="0.3">
      <c r="A312" s="259"/>
      <c r="B312" s="262"/>
      <c r="C312" s="265"/>
      <c r="D312" s="188" t="s">
        <v>293</v>
      </c>
      <c r="E312" s="247"/>
      <c r="F312" s="247"/>
      <c r="G312" s="247"/>
      <c r="H312" s="247"/>
      <c r="I312" s="250"/>
      <c r="J312" s="148">
        <v>118</v>
      </c>
      <c r="K312" s="149" t="s">
        <v>189</v>
      </c>
      <c r="L312" s="110" t="s">
        <v>98</v>
      </c>
      <c r="M312" s="111" t="s">
        <v>75</v>
      </c>
      <c r="N312" s="111" t="s">
        <v>135</v>
      </c>
      <c r="O312" s="111" t="s">
        <v>102</v>
      </c>
      <c r="P312" s="111">
        <v>0</v>
      </c>
      <c r="Q312" s="112"/>
      <c r="R312" s="112">
        <v>4</v>
      </c>
      <c r="S312" s="113"/>
      <c r="T312" s="112"/>
      <c r="U312" s="112"/>
      <c r="V312" s="113"/>
      <c r="W312" s="114">
        <v>78</v>
      </c>
      <c r="X312" s="115">
        <v>4</v>
      </c>
      <c r="Y312" s="101">
        <v>0</v>
      </c>
      <c r="Z312" s="237"/>
      <c r="AA312" s="102"/>
      <c r="AB312" s="116">
        <v>4</v>
      </c>
      <c r="AC312" s="242">
        <v>8</v>
      </c>
      <c r="AD312" s="117">
        <v>0</v>
      </c>
      <c r="AE312" s="154" t="s">
        <v>108</v>
      </c>
      <c r="AF312" s="118">
        <v>0</v>
      </c>
      <c r="AG312" s="121"/>
      <c r="AH312" s="120"/>
      <c r="AI312" s="155"/>
      <c r="AJ312" s="108">
        <f>IF(OR($H$308="CMSD",$H$308="CMDD",$H$308="TITULAR"),"",IF(M312="","",IF(M312="D",0,IF(M312="M",Z312*2.5+AC312*1.5,Z312*2+AC312)*(VLOOKUP(J312,[1]Recapitulatie!A:Y,15,FALSE)*$AH$310)+IF(M312="M",AA312*2.5+AD312*1.5,AA312*2+AD312)*(VLOOKUP(J312,[1]Recapitulatie!A:Y,20,FALSE)*$AH$310))))</f>
        <v>6851.7119999999995</v>
      </c>
      <c r="AK312" s="172"/>
      <c r="AL312" s="109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V312" s="57"/>
      <c r="BW312" s="57"/>
      <c r="BX312" s="57"/>
      <c r="BY312" s="57"/>
      <c r="BZ312" s="57"/>
      <c r="CA312" s="57"/>
      <c r="CB312" s="57"/>
      <c r="CC312" s="57"/>
      <c r="CD312" s="6"/>
      <c r="CE312" s="6"/>
      <c r="CF312" s="86"/>
      <c r="CG312" s="6"/>
      <c r="CI312" s="54"/>
      <c r="CJ312" s="54"/>
      <c r="CK312" s="54"/>
      <c r="CL312" s="54"/>
      <c r="CM312" s="54"/>
      <c r="CN312" s="54"/>
      <c r="CO312" s="54"/>
      <c r="CP312" s="54"/>
    </row>
    <row r="313" spans="1:94" x14ac:dyDescent="0.3">
      <c r="A313" s="259"/>
      <c r="B313" s="262"/>
      <c r="C313" s="265"/>
      <c r="D313" s="188" t="s">
        <v>284</v>
      </c>
      <c r="E313" s="247"/>
      <c r="F313" s="247"/>
      <c r="G313" s="247"/>
      <c r="H313" s="247"/>
      <c r="I313" s="250"/>
      <c r="J313" s="148">
        <v>119</v>
      </c>
      <c r="K313" s="149" t="s">
        <v>219</v>
      </c>
      <c r="L313" s="110" t="s">
        <v>98</v>
      </c>
      <c r="M313" s="111" t="s">
        <v>75</v>
      </c>
      <c r="N313" s="111" t="s">
        <v>135</v>
      </c>
      <c r="O313" s="111" t="s">
        <v>102</v>
      </c>
      <c r="P313" s="111">
        <v>0</v>
      </c>
      <c r="Q313" s="112"/>
      <c r="R313" s="112"/>
      <c r="S313" s="113">
        <v>4</v>
      </c>
      <c r="T313" s="112"/>
      <c r="U313" s="112"/>
      <c r="V313" s="113"/>
      <c r="W313" s="114">
        <v>0</v>
      </c>
      <c r="X313" s="115">
        <v>3</v>
      </c>
      <c r="Y313" s="101">
        <v>0</v>
      </c>
      <c r="Z313" s="237"/>
      <c r="AA313" s="102"/>
      <c r="AB313" s="116">
        <v>3</v>
      </c>
      <c r="AC313" s="242">
        <v>6</v>
      </c>
      <c r="AD313" s="117">
        <v>0</v>
      </c>
      <c r="AE313" s="154" t="s">
        <v>109</v>
      </c>
      <c r="AF313" s="118">
        <v>2.8558035714285714</v>
      </c>
      <c r="AG313" s="121"/>
      <c r="AH313" s="120"/>
      <c r="AI313" s="155"/>
      <c r="AJ313" s="108">
        <f>IF(OR($H$308="CMSD",$H$308="CMDD",$H$308="TITULAR"),"",IF(M313="","",IF(M313="D",0,IF(M313="M",Z313*2.5+AC313*1.5,Z313*2+AC313)*(VLOOKUP(J313,[1]Recapitulatie!A:Y,15,FALSE)*$AH$310)+IF(M313="M",AA313*2.5+AD313*1.5,AA313*2+AD313)*(VLOOKUP(J313,[1]Recapitulatie!A:Y,20,FALSE)*$AH$310))))</f>
        <v>5138.7839999999997</v>
      </c>
      <c r="AK313" s="172"/>
      <c r="AL313" s="109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V313" s="57"/>
      <c r="BW313" s="57"/>
      <c r="BX313" s="57"/>
      <c r="BY313" s="57"/>
      <c r="BZ313" s="57"/>
      <c r="CA313" s="57"/>
      <c r="CB313" s="57"/>
      <c r="CC313" s="57"/>
      <c r="CD313" s="6"/>
      <c r="CE313" s="6"/>
      <c r="CF313" s="86"/>
      <c r="CG313" s="6"/>
      <c r="CI313" s="54"/>
      <c r="CJ313" s="54"/>
      <c r="CK313" s="54"/>
      <c r="CL313" s="54"/>
      <c r="CM313" s="54"/>
      <c r="CN313" s="54"/>
      <c r="CO313" s="54"/>
      <c r="CP313" s="54"/>
    </row>
    <row r="314" spans="1:94" x14ac:dyDescent="0.3">
      <c r="A314" s="259"/>
      <c r="B314" s="262"/>
      <c r="C314" s="265"/>
      <c r="D314" s="188" t="s">
        <v>290</v>
      </c>
      <c r="E314" s="247"/>
      <c r="F314" s="247"/>
      <c r="G314" s="247"/>
      <c r="H314" s="247"/>
      <c r="I314" s="250"/>
      <c r="J314" s="148">
        <v>112</v>
      </c>
      <c r="K314" s="149" t="s">
        <v>166</v>
      </c>
      <c r="L314" s="110" t="s">
        <v>98</v>
      </c>
      <c r="M314" s="111" t="s">
        <v>75</v>
      </c>
      <c r="N314" s="111" t="s">
        <v>135</v>
      </c>
      <c r="O314" s="111" t="s">
        <v>115</v>
      </c>
      <c r="P314" s="111">
        <v>0</v>
      </c>
      <c r="Q314" s="112"/>
      <c r="R314" s="112">
        <v>1</v>
      </c>
      <c r="S314" s="113"/>
      <c r="T314" s="112"/>
      <c r="U314" s="112"/>
      <c r="V314" s="113"/>
      <c r="W314" s="114">
        <v>22</v>
      </c>
      <c r="X314" s="115">
        <v>1</v>
      </c>
      <c r="Y314" s="101">
        <v>0</v>
      </c>
      <c r="Z314" s="237"/>
      <c r="AA314" s="102"/>
      <c r="AB314" s="116">
        <v>1</v>
      </c>
      <c r="AC314" s="242">
        <v>2</v>
      </c>
      <c r="AD314" s="117">
        <v>0</v>
      </c>
      <c r="AE314" s="154" t="s">
        <v>110</v>
      </c>
      <c r="AF314" s="118">
        <v>0</v>
      </c>
      <c r="AG314" s="121"/>
      <c r="AH314" s="120"/>
      <c r="AI314" s="155"/>
      <c r="AJ314" s="108">
        <f>IF(OR($H$308="CMSD",$H$308="CMDD",$H$308="TITULAR"),"",IF(M314="","",IF(M314="D",0,IF(M314="M",Z314*2.5+AC314*1.5,Z314*2+AC314)*(VLOOKUP(J314,[1]Recapitulatie!A:Y,15,FALSE)*$AH$310)+IF(M314="M",AA314*2.5+AD314*1.5,AA314*2+AD314)*(VLOOKUP(J314,[1]Recapitulatie!A:Y,20,FALSE)*$AH$310))))</f>
        <v>1712.9279999999999</v>
      </c>
      <c r="AK314" s="172"/>
      <c r="AL314" s="109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V314" s="57"/>
      <c r="BW314" s="57"/>
      <c r="BX314" s="57"/>
      <c r="BY314" s="57"/>
      <c r="BZ314" s="57"/>
      <c r="CA314" s="57"/>
      <c r="CB314" s="57"/>
      <c r="CC314" s="57"/>
      <c r="CD314" s="6"/>
      <c r="CE314" s="6"/>
      <c r="CF314" s="86"/>
      <c r="CG314" s="6"/>
      <c r="CI314" s="54"/>
      <c r="CJ314" s="54"/>
      <c r="CK314" s="54"/>
      <c r="CL314" s="54"/>
      <c r="CM314" s="54"/>
      <c r="CN314" s="54"/>
      <c r="CO314" s="54"/>
      <c r="CP314" s="54"/>
    </row>
    <row r="315" spans="1:94" x14ac:dyDescent="0.3">
      <c r="A315" s="259"/>
      <c r="B315" s="262"/>
      <c r="C315" s="265"/>
      <c r="D315" s="252"/>
      <c r="E315" s="247"/>
      <c r="F315" s="247"/>
      <c r="G315" s="247"/>
      <c r="H315" s="247"/>
      <c r="I315" s="250"/>
      <c r="J315" s="148"/>
      <c r="K315" s="149" t="s">
        <v>107</v>
      </c>
      <c r="L315" s="110" t="s">
        <v>107</v>
      </c>
      <c r="M315" s="111" t="s">
        <v>107</v>
      </c>
      <c r="N315" s="111" t="s">
        <v>107</v>
      </c>
      <c r="O315" s="111" t="s">
        <v>107</v>
      </c>
      <c r="P315" s="111" t="s">
        <v>107</v>
      </c>
      <c r="Q315" s="112"/>
      <c r="R315" s="112"/>
      <c r="S315" s="113"/>
      <c r="T315" s="112"/>
      <c r="U315" s="112"/>
      <c r="V315" s="113"/>
      <c r="W315" s="114" t="s">
        <v>107</v>
      </c>
      <c r="X315" s="115" t="s">
        <v>106</v>
      </c>
      <c r="Y315" s="101" t="s">
        <v>107</v>
      </c>
      <c r="Z315" s="237"/>
      <c r="AA315" s="102"/>
      <c r="AB315" s="116" t="s">
        <v>107</v>
      </c>
      <c r="AC315" s="242" t="s">
        <v>107</v>
      </c>
      <c r="AD315" s="117" t="s">
        <v>107</v>
      </c>
      <c r="AE315" s="156"/>
      <c r="AF315" s="118"/>
      <c r="AG315" s="121"/>
      <c r="AH315" s="120"/>
      <c r="AI315" s="155"/>
      <c r="AJ315" s="108" t="str">
        <f>IF(OR($H$308="CMSD",$H$308="CMDD",$H$308="TITULAR"),"",IF(M315="","",IF(M315="D",0,IF(M315="M",Z315*2.5+AC315*1.5,Z315*2+AC315)*(VLOOKUP(J315,[1]Recapitulatie!A:Y,15,FALSE)*$AH$310)+IF(M315="M",AA315*2.5+AD315*1.5,AA315*2+AD315)*(VLOOKUP(J315,[1]Recapitulatie!A:Y,20,FALSE)*$AH$310))))</f>
        <v/>
      </c>
      <c r="AK315" s="172"/>
      <c r="AL315" s="109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V315" s="57"/>
      <c r="BW315" s="57"/>
      <c r="BX315" s="57"/>
      <c r="BY315" s="57"/>
      <c r="BZ315" s="57"/>
      <c r="CA315" s="57"/>
      <c r="CB315" s="57"/>
      <c r="CC315" s="57"/>
      <c r="CD315" s="6"/>
      <c r="CE315" s="6"/>
      <c r="CF315" s="86"/>
      <c r="CG315" s="6"/>
      <c r="CI315" s="54"/>
      <c r="CJ315" s="54"/>
      <c r="CK315" s="54"/>
      <c r="CL315" s="54"/>
      <c r="CM315" s="54"/>
      <c r="CN315" s="54"/>
      <c r="CO315" s="54"/>
      <c r="CP315" s="54"/>
    </row>
    <row r="316" spans="1:94" ht="15" thickBot="1" x14ac:dyDescent="0.35">
      <c r="A316" s="259"/>
      <c r="B316" s="262"/>
      <c r="C316" s="265"/>
      <c r="D316" s="253"/>
      <c r="E316" s="247"/>
      <c r="F316" s="247"/>
      <c r="G316" s="247"/>
      <c r="H316" s="247"/>
      <c r="I316" s="250"/>
      <c r="J316" s="148"/>
      <c r="K316" s="149" t="s">
        <v>107</v>
      </c>
      <c r="L316" s="123" t="s">
        <v>107</v>
      </c>
      <c r="M316" s="124" t="s">
        <v>107</v>
      </c>
      <c r="N316" s="124" t="s">
        <v>107</v>
      </c>
      <c r="O316" s="124" t="s">
        <v>107</v>
      </c>
      <c r="P316" s="124" t="s">
        <v>107</v>
      </c>
      <c r="Q316" s="125"/>
      <c r="R316" s="125"/>
      <c r="S316" s="126"/>
      <c r="T316" s="125"/>
      <c r="U316" s="125"/>
      <c r="V316" s="126"/>
      <c r="W316" s="127" t="s">
        <v>107</v>
      </c>
      <c r="X316" s="128" t="s">
        <v>106</v>
      </c>
      <c r="Y316" s="101" t="s">
        <v>107</v>
      </c>
      <c r="Z316" s="237"/>
      <c r="AA316" s="102"/>
      <c r="AB316" s="129" t="s">
        <v>107</v>
      </c>
      <c r="AC316" s="243" t="s">
        <v>107</v>
      </c>
      <c r="AD316" s="130" t="s">
        <v>107</v>
      </c>
      <c r="AE316" s="165"/>
      <c r="AF316" s="166"/>
      <c r="AG316" s="121"/>
      <c r="AH316" s="120"/>
      <c r="AI316" s="158"/>
      <c r="AJ316" s="108" t="str">
        <f>IF(OR($H$308="CMSD",$H$308="CMDD",$H$308="TITULAR"),"",IF(M316="","",IF(M316="D",0,IF(M316="M",Z316*2.5+AC316*1.5,Z316*2+AC316)*(VLOOKUP(J316,[1]Recapitulatie!A:Y,15,FALSE)*$AH$310)+IF(M316="M",AA316*2.5+AD316*1.5,AA316*2+AD316)*(VLOOKUP(J316,[1]Recapitulatie!A:Y,20,FALSE)*$AH$310))))</f>
        <v/>
      </c>
      <c r="AK316" s="173"/>
      <c r="AL316" s="109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V316" s="57"/>
      <c r="BW316" s="57"/>
      <c r="BX316" s="57"/>
      <c r="BY316" s="57"/>
      <c r="BZ316" s="57"/>
      <c r="CA316" s="57"/>
      <c r="CB316" s="57"/>
      <c r="CC316" s="57"/>
      <c r="CD316" s="6"/>
      <c r="CE316" s="6"/>
      <c r="CF316" s="86"/>
      <c r="CG316" s="6"/>
      <c r="CI316" s="54"/>
      <c r="CJ316" s="54"/>
      <c r="CK316" s="54"/>
      <c r="CL316" s="54"/>
      <c r="CM316" s="54"/>
      <c r="CN316" s="54"/>
      <c r="CO316" s="54"/>
      <c r="CP316" s="54"/>
    </row>
    <row r="317" spans="1:94" ht="15" thickBot="1" x14ac:dyDescent="0.35">
      <c r="A317" s="260"/>
      <c r="B317" s="263"/>
      <c r="C317" s="266"/>
      <c r="D317" s="254"/>
      <c r="E317" s="248"/>
      <c r="F317" s="248"/>
      <c r="G317" s="248"/>
      <c r="H317" s="248"/>
      <c r="I317" s="251"/>
      <c r="J317" s="176"/>
      <c r="K317" s="133" t="s">
        <v>107</v>
      </c>
      <c r="L317" s="267" t="s">
        <v>76</v>
      </c>
      <c r="M317" s="268"/>
      <c r="N317" s="268"/>
      <c r="O317" s="268"/>
      <c r="P317" s="268"/>
      <c r="Q317" s="268"/>
      <c r="R317" s="268"/>
      <c r="S317" s="268"/>
      <c r="T317" s="268"/>
      <c r="U317" s="268"/>
      <c r="V317" s="268"/>
      <c r="W317" s="269"/>
      <c r="X317" s="134">
        <v>16</v>
      </c>
      <c r="Y317" s="135">
        <v>0</v>
      </c>
      <c r="Z317" s="238"/>
      <c r="AA317" s="136"/>
      <c r="AB317" s="137">
        <f>IF(D308="","",SUM(AB308:AB316))</f>
        <v>14</v>
      </c>
      <c r="AC317" s="244"/>
      <c r="AD317" s="138"/>
      <c r="AE317" s="159"/>
      <c r="AF317" s="167">
        <v>2.8558035714285714</v>
      </c>
      <c r="AG317" s="140">
        <v>18.85580357142857</v>
      </c>
      <c r="AH317" s="141">
        <v>2335.2918399999999</v>
      </c>
      <c r="AI317" s="85" t="e">
        <f>AI307+AH317</f>
        <v>#REF!</v>
      </c>
      <c r="AJ317" s="84">
        <f>SUM(AJ308:AJ316)/12*VIRAM</f>
        <v>2335.2918399999999</v>
      </c>
      <c r="AK317" s="85">
        <f>IF(OR(H308="",H308="PO",H308="DF",H308="DFP",H308="DFT"),0,IF(H308="CMSD",AG317*POD_P*VIRAM*4,IF(AND(H308="TITULAR",B308="PROFESOR"),(AF308+AF309)*POD_P*4*VIRAM,IF(AND(H308="TITULAR",B308="CONFERENTIAR"),(AF308+AF309)*POD_C*4*VIRAM,IF(AND(H308="TITULAR",B308="SEF LUCRARI"),(AF308+AF309)*POD_SL*4*VIRAM,(AF308+AF309)*POD_AS*4*VIRAM)))))</f>
        <v>0</v>
      </c>
      <c r="AL317" s="142">
        <f>IF(AND($A308&lt;&gt;"",H308="DFP"),1,0)</f>
        <v>0</v>
      </c>
      <c r="AM317" s="8">
        <f>IF(AND($A308&lt;&gt;"",$B308="PROFESOR",$C308="POST VALID",$H308="TITULAR"),1,0)</f>
        <v>0</v>
      </c>
      <c r="AN317" s="8">
        <f>IF(AND($A308&lt;&gt;"",$B308="CONFERENTIAR",$C308="POST VALID",$H308="TITULAR"),1,0)</f>
        <v>0</v>
      </c>
      <c r="AO317" s="8">
        <f>IF(AND($A308&lt;&gt;"",$B308="SEF LUCRARI",$C308="POST VALID",$H308="TITULAR"),1,0)</f>
        <v>0</v>
      </c>
      <c r="AP317" s="8">
        <f>IF(AND($A308&lt;&gt;"",$B308="ASISTENT",$C308="POST VALID",$H308="TITULAR"),1,0)</f>
        <v>0</v>
      </c>
      <c r="AQ317" s="8">
        <f>IF(AND($A308&lt;&gt;"",$B308="ASISTENT CERCETARE",$C308="POST VALID"),1,0)</f>
        <v>0</v>
      </c>
      <c r="AR317" s="8">
        <f>IF(AND($A308&lt;&gt;"",H308="DF"),1,0)</f>
        <v>0</v>
      </c>
      <c r="AS317" s="8">
        <f>IF(AND($A308&lt;&gt;"",$B308="PROFESOR",$C308="POST FARA FINANTARE",$H308="TITULAR"),1,0)</f>
        <v>0</v>
      </c>
      <c r="AT317" s="8">
        <f>IF(AND($A308&lt;&gt;"",$B308="CONFERENTIAR",$C308="POST FARA FINANTARE",$H308="TITULAR"),1,0)</f>
        <v>0</v>
      </c>
      <c r="AU317" s="8">
        <f>IF(AND($A308&lt;&gt;"",$B308="SEF LUCRARI",$C308="POST FARA FINANTARE",$H308="TITULAR"),1,0)</f>
        <v>0</v>
      </c>
      <c r="AV317" s="8">
        <f>IF(AND($A308&lt;&gt;"",$B308="ASISTENT",$C308="POST FARA FINANTARE",$H308="TITULAR"),1,0)</f>
        <v>0</v>
      </c>
      <c r="AW317" s="8">
        <f>IF(AND($A308&lt;&gt;"",$B308="ASISTENT CERCETARE",$C308="POST FARA FINANTARE"),1,0)</f>
        <v>0</v>
      </c>
      <c r="AX317" s="8">
        <f>IF(AND($A308&lt;&gt;"",$B308="PROFESOR",$D308="VACANT",$C308="POST VALID"),1,0)</f>
        <v>0</v>
      </c>
      <c r="AY317" s="8">
        <f>IF(AND($A308&lt;&gt;"",$B308="CONFERENTIAR",$D308="VACANT",$C308="POST VALID"),1,0)</f>
        <v>0</v>
      </c>
      <c r="AZ317" s="8">
        <f>IF(AND($A308&lt;&gt;"",$B308="SEF LUCRARI",$D308="VACANT",$C308="POST VALID"),1,0)</f>
        <v>0</v>
      </c>
      <c r="BA317" s="8">
        <f>IF(AND($A308&lt;&gt;"",$B308="ASISTENT",$C308="POST VALID",$D308="VACANT"),1,0)</f>
        <v>0</v>
      </c>
      <c r="BB317" s="8"/>
      <c r="BC317" s="8">
        <f>IF(AND($A308&lt;&gt;"",$B308="PROFESOR",$D308="VACANT",$C308="POST FARA FINANTARE"),1,0)</f>
        <v>0</v>
      </c>
      <c r="BD317" s="8">
        <f>IF(AND($A308&lt;&gt;"",$B308="CONFERENTIAR",$D308="VACANT",$C308="POST FARA FINANTARE"),1,0)</f>
        <v>0</v>
      </c>
      <c r="BE317" s="8">
        <f>IF(AND($A308&lt;&gt;"",$B308="SEF LUCRARI",$D308="VACANT",$C308="POST FARA FINANTARE"),1,0)</f>
        <v>0</v>
      </c>
      <c r="BF317" s="8">
        <f>IF(AND($A308&lt;&gt;"",$B308="ASISTENT",$D308="VACANT",$C308="POST FARA FINANTARE"),1,0)</f>
        <v>0</v>
      </c>
      <c r="BG317" s="8"/>
      <c r="BH317" s="8">
        <f>IF(AND($B308="PROFESOR",$H308="CMSD",$C308="POST VALID"),1,0)</f>
        <v>0</v>
      </c>
      <c r="BI317" s="8">
        <f>IF(AND($B308="PROFESOR",$H308="CMSD",$C308="POST FARA FINANTARE"),1,0)</f>
        <v>0</v>
      </c>
      <c r="BJ317" s="142">
        <f>IF(AND($A308&lt;&gt;"",H308="DFT"),1,0)</f>
        <v>0</v>
      </c>
      <c r="BK317" s="8">
        <f>IF(OR($H308="CMSD",$H308="ASOCIAT",$H308="DF",$H308="CMSD"),0,(IF(OR($F308="DR.ING.",$F308="DR.",$F308="DR. ING.",$F308="DR"),1,0)))</f>
        <v>0</v>
      </c>
      <c r="BL317" s="8">
        <f>IF(OR($B308="",$D308="",$D308="VACANT",$H308="CMSD",$H308="DF",$H308="DFP",$H308="DFT",),"",(IF($I308="","",(IF($BN317&gt;$BL$4,1,0)))))</f>
        <v>0</v>
      </c>
      <c r="BM317" s="8">
        <f>IF(OR($B308="",$D308="",$D308="VACANT",$H308="DF",$H308="DFP",$H308="DFT"),"",(IF($H308="CMSD",0,(IF(BN317&lt;=$BM$4,1,0)))))</f>
        <v>0</v>
      </c>
      <c r="BN317" s="143">
        <f>IF(I308="",0,DATEVALUE(I308))</f>
        <v>22995</v>
      </c>
      <c r="BO317" s="8">
        <f>IF(AND($BN317&gt;$BO$4,$BN317&lt;$BL$4),1,0)</f>
        <v>0</v>
      </c>
      <c r="BP317" s="8">
        <f>IF(AND($BN317&gt;$BP$4,$BN317&lt;$BO$4),1,0)</f>
        <v>0</v>
      </c>
      <c r="BQ317" s="8">
        <f>IF(AND($BN317&gt;$BQ$4,$BN317&lt;$BP$4),1,0)</f>
        <v>0</v>
      </c>
      <c r="BR317" s="8">
        <f>IF(AND($BN317&gt;$BR$4,$BN317&lt;$BQ$4),1,0)</f>
        <v>0</v>
      </c>
      <c r="BS317" s="8">
        <f>IF(AND($BN317&gt;$BS$4,$BN317&lt;$BR$4),1,0)</f>
        <v>1</v>
      </c>
      <c r="BT317" s="8">
        <f>IF(AND($BN317&gt;$BT$4,$BN317&lt;$BS$4),1,0)</f>
        <v>0</v>
      </c>
      <c r="BV317" s="144">
        <f>IF(AND($B308="PROFESOR",$D308&lt;&gt;"",$H308="TITULAR"),$X317,0)</f>
        <v>0</v>
      </c>
      <c r="BW317" s="144">
        <f>IF(AND($B308="PROFESOR",$D308="VACANT"),$X317,0)</f>
        <v>0</v>
      </c>
      <c r="BX317" s="144">
        <f>IF(AND($B308="CONFERENTIAR",$D308&lt;&gt;"",$H308="TITULAR"),$X317,0)</f>
        <v>0</v>
      </c>
      <c r="BY317" s="144">
        <f>IF(AND($B308="CONFERENTIAR",$D308="VACANT"),$X317,0)</f>
        <v>0</v>
      </c>
      <c r="BZ317" s="144">
        <f>IF(AND($B308="SEF LUCRARI",$D308&lt;&gt;"",$H308="TITULAR"),$X317,0)</f>
        <v>0</v>
      </c>
      <c r="CA317" s="144">
        <f>IF(AND($B308="SEF LUCRARI",$D308="VACANT"),$X317,0)</f>
        <v>0</v>
      </c>
      <c r="CB317" s="144">
        <f>IF(AND($B308="ASISTENT",$D308&lt;&gt;"",(OR($H308="TITULAR",$H308="SUPLINITOR",$H308="DF"))),$X317,0)</f>
        <v>0</v>
      </c>
      <c r="CC317" s="144">
        <f>IF(AND($B308="ASISTENT",OR($D308="VACANT")),$X317,0)</f>
        <v>0</v>
      </c>
      <c r="CD317" s="144">
        <f>IF(AND($B308="ASISTENT CERCETARE",$D308&lt;&gt;"",$H308="TITULAR"),$X317,IF(AND($B308="ASISTENT CERCETARE",$H308="DF"),$X317,0))</f>
        <v>0</v>
      </c>
      <c r="CE317" s="144">
        <f>IF(AND($B308="ASISTENT CERCETARE",OR($D308="VACANT")),$X317,0)</f>
        <v>0</v>
      </c>
      <c r="CF317" s="86">
        <f>IF(AND(A308&lt;&gt;"",B308="ASISTENT",H308="DF"),1,0)</f>
        <v>0</v>
      </c>
      <c r="CG317" s="145">
        <f>IF(AND($B308="PROFESOR",$D308&lt;&gt;"",$H308="CMSD"),$X317,0)</f>
        <v>0</v>
      </c>
      <c r="CI317" s="54">
        <f>IF(AND(B308="PROFESOR",H308="CMDD"),1,0)</f>
        <v>0</v>
      </c>
      <c r="CJ317" s="54">
        <f>IF(AND(B308="CONFERENTIAR",H308="CMDD"),1,0)</f>
        <v>0</v>
      </c>
      <c r="CK317" s="54">
        <f>IF(AND(B308="SEF LUCRARI",H308="CMDD"),1,0)</f>
        <v>0</v>
      </c>
      <c r="CL317" s="54">
        <f>IF(AND(B308="ASISTENT",H308="CMDD"),1,0)</f>
        <v>0</v>
      </c>
      <c r="CM317" s="132">
        <f>IF(CI317=0,0,X317)</f>
        <v>0</v>
      </c>
      <c r="CN317" s="132">
        <f>IF(CJ317=0,0,X317)</f>
        <v>0</v>
      </c>
      <c r="CO317" s="132">
        <f>IF(CK317=0,0,X317)</f>
        <v>0</v>
      </c>
      <c r="CP317" s="132">
        <f>IF(CL317=0,0,X317)</f>
        <v>0</v>
      </c>
    </row>
    <row r="318" spans="1:94" ht="12.75" customHeight="1" x14ac:dyDescent="0.3">
      <c r="A318" s="258">
        <v>75</v>
      </c>
      <c r="B318" s="261" t="str">
        <f>AS</f>
        <v>ASISTENT</v>
      </c>
      <c r="C318" s="264" t="s">
        <v>97</v>
      </c>
      <c r="D318" s="187" t="s">
        <v>281</v>
      </c>
      <c r="E318" s="246" t="str">
        <f>AS</f>
        <v>ASISTENT</v>
      </c>
      <c r="F318" s="246"/>
      <c r="G318" s="246"/>
      <c r="H318" s="246" t="str">
        <f>po</f>
        <v>PO</v>
      </c>
      <c r="I318" s="249" t="str">
        <f>_xlfn.IFNA(IF(OR(D318="",D318="VACANT",H318="DF",H318="DFP",H318="DFT"),"",VLOOKUP(D318,[1]Anexa!D:I,2,FALSE)),"")</f>
        <v/>
      </c>
      <c r="J318" s="146">
        <v>115</v>
      </c>
      <c r="K318" s="147" t="s">
        <v>167</v>
      </c>
      <c r="L318" s="95" t="s">
        <v>98</v>
      </c>
      <c r="M318" s="96" t="s">
        <v>75</v>
      </c>
      <c r="N318" s="96" t="s">
        <v>135</v>
      </c>
      <c r="O318" s="96" t="s">
        <v>112</v>
      </c>
      <c r="P318" s="96">
        <v>0</v>
      </c>
      <c r="Q318" s="97"/>
      <c r="R318" s="97">
        <v>2</v>
      </c>
      <c r="S318" s="98">
        <v>2</v>
      </c>
      <c r="T318" s="97"/>
      <c r="U318" s="97"/>
      <c r="V318" s="98"/>
      <c r="W318" s="99">
        <v>38</v>
      </c>
      <c r="X318" s="100">
        <v>2</v>
      </c>
      <c r="Y318" s="101">
        <v>0</v>
      </c>
      <c r="Z318" s="237"/>
      <c r="AA318" s="102"/>
      <c r="AB318" s="103">
        <v>2</v>
      </c>
      <c r="AC318" s="241">
        <v>4</v>
      </c>
      <c r="AD318" s="104">
        <v>0</v>
      </c>
      <c r="AE318" s="160" t="s">
        <v>100</v>
      </c>
      <c r="AF318" s="164">
        <v>0</v>
      </c>
      <c r="AG318" s="106">
        <v>0</v>
      </c>
      <c r="AH318" s="107">
        <v>0</v>
      </c>
      <c r="AI318" s="153"/>
      <c r="AJ318" s="108">
        <f>IF(OR($H$318="CMSD",$H$318="CMDD",$H$318="TITULAR"),"",IF(M318="","",IF(M318="D",0,IF(M318="M",Z318*2.5+AC318*1.5,Z318*2+AC318)*(VLOOKUP(J318,[1]Recapitulatie!A:Y,15,FALSE)*$AH$321)+IF(M318="M",AA318*2.5+AD318*1.5,AA318*2+AD318)*(VLOOKUP(J318,[1]Recapitulatie!A:Y,20,FALSE)*$AH$321))))</f>
        <v>3425.8559999999998</v>
      </c>
      <c r="AK318" s="171"/>
      <c r="AL318" s="109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V318" s="57"/>
      <c r="BW318" s="57"/>
      <c r="BX318" s="57"/>
      <c r="BY318" s="57"/>
      <c r="BZ318" s="57"/>
      <c r="CA318" s="57"/>
      <c r="CB318" s="57"/>
      <c r="CC318" s="57"/>
      <c r="CD318" s="6"/>
      <c r="CE318" s="6"/>
      <c r="CF318" s="86"/>
      <c r="CG318" s="6"/>
      <c r="CI318" s="54"/>
      <c r="CJ318" s="54"/>
      <c r="CK318" s="54"/>
      <c r="CL318" s="54"/>
      <c r="CM318" s="54"/>
      <c r="CN318" s="54"/>
      <c r="CO318" s="54"/>
      <c r="CP318" s="54"/>
    </row>
    <row r="319" spans="1:94" ht="12.75" customHeight="1" x14ac:dyDescent="0.3">
      <c r="A319" s="259"/>
      <c r="B319" s="262"/>
      <c r="C319" s="265"/>
      <c r="D319" s="189" t="s">
        <v>282</v>
      </c>
      <c r="E319" s="247"/>
      <c r="F319" s="247"/>
      <c r="G319" s="247"/>
      <c r="H319" s="247"/>
      <c r="I319" s="250"/>
      <c r="J319" s="180">
        <v>115</v>
      </c>
      <c r="K319" s="190" t="s">
        <v>167</v>
      </c>
      <c r="L319" s="191" t="s">
        <v>98</v>
      </c>
      <c r="M319" s="192" t="s">
        <v>75</v>
      </c>
      <c r="N319" s="192" t="s">
        <v>135</v>
      </c>
      <c r="O319" s="192" t="s">
        <v>112</v>
      </c>
      <c r="P319" s="192">
        <v>0</v>
      </c>
      <c r="Q319" s="169"/>
      <c r="R319" s="169">
        <v>2</v>
      </c>
      <c r="S319" s="170">
        <v>2</v>
      </c>
      <c r="T319" s="169"/>
      <c r="U319" s="169"/>
      <c r="V319" s="170"/>
      <c r="W319" s="193">
        <v>38</v>
      </c>
      <c r="X319" s="194">
        <v>2</v>
      </c>
      <c r="Y319" s="101">
        <v>0</v>
      </c>
      <c r="Z319" s="237"/>
      <c r="AA319" s="102"/>
      <c r="AB319" s="195">
        <v>2</v>
      </c>
      <c r="AC319" s="245">
        <v>4</v>
      </c>
      <c r="AD319" s="196">
        <v>0</v>
      </c>
      <c r="AE319" s="152"/>
      <c r="AF319" s="164"/>
      <c r="AG319" s="106"/>
      <c r="AH319" s="107"/>
      <c r="AI319" s="153"/>
      <c r="AJ319" s="108"/>
      <c r="AK319" s="171"/>
      <c r="AL319" s="109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V319" s="57"/>
      <c r="BW319" s="57"/>
      <c r="BX319" s="57"/>
      <c r="BY319" s="57"/>
      <c r="BZ319" s="57"/>
      <c r="CA319" s="57"/>
      <c r="CB319" s="57"/>
      <c r="CC319" s="57"/>
      <c r="CD319" s="6"/>
      <c r="CE319" s="6"/>
      <c r="CF319" s="86"/>
      <c r="CG319" s="6"/>
      <c r="CI319" s="54"/>
      <c r="CJ319" s="54"/>
      <c r="CK319" s="54"/>
      <c r="CL319" s="54"/>
      <c r="CM319" s="54"/>
      <c r="CN319" s="54"/>
      <c r="CO319" s="54"/>
      <c r="CP319" s="54"/>
    </row>
    <row r="320" spans="1:94" x14ac:dyDescent="0.3">
      <c r="A320" s="259"/>
      <c r="B320" s="262"/>
      <c r="C320" s="265"/>
      <c r="D320" s="188" t="s">
        <v>290</v>
      </c>
      <c r="E320" s="247"/>
      <c r="F320" s="247"/>
      <c r="G320" s="247"/>
      <c r="H320" s="247"/>
      <c r="I320" s="250"/>
      <c r="J320" s="148">
        <v>112</v>
      </c>
      <c r="K320" s="149" t="s">
        <v>166</v>
      </c>
      <c r="L320" s="110" t="s">
        <v>98</v>
      </c>
      <c r="M320" s="111" t="s">
        <v>75</v>
      </c>
      <c r="N320" s="111" t="s">
        <v>135</v>
      </c>
      <c r="O320" s="111" t="s">
        <v>115</v>
      </c>
      <c r="P320" s="111">
        <v>0</v>
      </c>
      <c r="Q320" s="112"/>
      <c r="R320" s="112">
        <v>2</v>
      </c>
      <c r="S320" s="113"/>
      <c r="T320" s="112"/>
      <c r="U320" s="112"/>
      <c r="V320" s="113"/>
      <c r="W320" s="114">
        <v>43</v>
      </c>
      <c r="X320" s="115">
        <v>2</v>
      </c>
      <c r="Y320" s="101">
        <v>0</v>
      </c>
      <c r="Z320" s="237"/>
      <c r="AA320" s="102"/>
      <c r="AB320" s="116">
        <v>2</v>
      </c>
      <c r="AC320" s="242">
        <v>4</v>
      </c>
      <c r="AD320" s="117">
        <v>0</v>
      </c>
      <c r="AE320" s="154" t="s">
        <v>101</v>
      </c>
      <c r="AF320" s="118">
        <v>0</v>
      </c>
      <c r="AG320" s="119">
        <v>16</v>
      </c>
      <c r="AH320" s="120">
        <v>0</v>
      </c>
      <c r="AI320" s="155"/>
      <c r="AJ320" s="108">
        <f>IF(OR($H$318="CMSD",$H$318="CMDD",$H$318="TITULAR"),"",IF(M320="","",IF(M320="D",0,IF(M320="M",Z320*2.5+AC320*1.5,Z320*2+AC320)*(VLOOKUP(J320,[1]Recapitulatie!A:Y,15,FALSE)*$AH$321)+IF(M320="M",AA320*2.5+AD320*1.5,AA320*2+AD320)*(VLOOKUP(J320,[1]Recapitulatie!A:Y,20,FALSE)*$AH$321))))</f>
        <v>3425.8559999999998</v>
      </c>
      <c r="AK320" s="172"/>
      <c r="AL320" s="109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V320" s="57"/>
      <c r="BW320" s="57"/>
      <c r="BX320" s="57"/>
      <c r="BY320" s="57"/>
      <c r="BZ320" s="57"/>
      <c r="CA320" s="57"/>
      <c r="CB320" s="57"/>
      <c r="CC320" s="57"/>
      <c r="CD320" s="6"/>
      <c r="CE320" s="6"/>
      <c r="CF320" s="86"/>
      <c r="CG320" s="6"/>
      <c r="CI320" s="54"/>
      <c r="CJ320" s="54"/>
      <c r="CK320" s="54"/>
      <c r="CL320" s="54"/>
      <c r="CM320" s="54"/>
      <c r="CN320" s="54"/>
      <c r="CO320" s="54"/>
      <c r="CP320" s="54"/>
    </row>
    <row r="321" spans="1:94" x14ac:dyDescent="0.3">
      <c r="A321" s="259"/>
      <c r="B321" s="262"/>
      <c r="C321" s="265"/>
      <c r="D321" s="188" t="s">
        <v>303</v>
      </c>
      <c r="E321" s="247"/>
      <c r="F321" s="247"/>
      <c r="G321" s="247"/>
      <c r="H321" s="247"/>
      <c r="I321" s="250"/>
      <c r="J321" s="148">
        <v>102</v>
      </c>
      <c r="K321" s="149" t="s">
        <v>177</v>
      </c>
      <c r="L321" s="110" t="s">
        <v>98</v>
      </c>
      <c r="M321" s="111" t="s">
        <v>75</v>
      </c>
      <c r="N321" s="111" t="s">
        <v>104</v>
      </c>
      <c r="O321" s="111" t="s">
        <v>99</v>
      </c>
      <c r="P321" s="111">
        <v>0</v>
      </c>
      <c r="Q321" s="112"/>
      <c r="R321" s="112">
        <v>3</v>
      </c>
      <c r="S321" s="113"/>
      <c r="T321" s="112"/>
      <c r="U321" s="112"/>
      <c r="V321" s="113"/>
      <c r="W321" s="114">
        <v>46</v>
      </c>
      <c r="X321" s="115">
        <v>3</v>
      </c>
      <c r="Y321" s="101">
        <v>0</v>
      </c>
      <c r="Z321" s="237"/>
      <c r="AA321" s="102"/>
      <c r="AB321" s="116">
        <v>3</v>
      </c>
      <c r="AC321" s="242">
        <v>6</v>
      </c>
      <c r="AD321" s="117">
        <v>0</v>
      </c>
      <c r="AE321" s="154" t="s">
        <v>103</v>
      </c>
      <c r="AF321" s="118">
        <v>0</v>
      </c>
      <c r="AG321" s="119"/>
      <c r="AH321" s="120">
        <v>61.175999999999995</v>
      </c>
      <c r="AI321" s="155"/>
      <c r="AJ321" s="108">
        <f>IF(OR($H$318="CMSD",$H$318="CMDD",$H$318="TITULAR"),"",IF(M321="","",IF(M321="D",0,IF(M321="M",Z321*2.5+AC321*1.5,Z321*2+AC321)*(VLOOKUP(J321,[1]Recapitulatie!A:Y,15,FALSE)*$AH$321)+IF(M321="M",AA321*2.5+AD321*1.5,AA321*2+AD321)*(VLOOKUP(J321,[1]Recapitulatie!A:Y,20,FALSE)*$AH$321))))</f>
        <v>5138.7839999999997</v>
      </c>
      <c r="AK321" s="172"/>
      <c r="AL321" s="109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V321" s="57"/>
      <c r="BW321" s="57"/>
      <c r="BX321" s="57"/>
      <c r="BY321" s="57"/>
      <c r="BZ321" s="57"/>
      <c r="CA321" s="57"/>
      <c r="CB321" s="57"/>
      <c r="CC321" s="57"/>
      <c r="CD321" s="6"/>
      <c r="CE321" s="6"/>
      <c r="CF321" s="86"/>
      <c r="CG321" s="6"/>
      <c r="CI321" s="54"/>
      <c r="CJ321" s="54"/>
      <c r="CK321" s="54"/>
      <c r="CL321" s="54"/>
      <c r="CM321" s="54"/>
      <c r="CN321" s="54"/>
      <c r="CO321" s="54"/>
      <c r="CP321" s="54"/>
    </row>
    <row r="322" spans="1:94" x14ac:dyDescent="0.3">
      <c r="A322" s="259"/>
      <c r="B322" s="262"/>
      <c r="C322" s="265"/>
      <c r="D322" s="188" t="s">
        <v>332</v>
      </c>
      <c r="E322" s="247"/>
      <c r="F322" s="247"/>
      <c r="G322" s="247"/>
      <c r="H322" s="247"/>
      <c r="I322" s="250"/>
      <c r="J322" s="148">
        <v>101</v>
      </c>
      <c r="K322" s="149" t="s">
        <v>122</v>
      </c>
      <c r="L322" s="110" t="s">
        <v>98</v>
      </c>
      <c r="M322" s="111" t="s">
        <v>75</v>
      </c>
      <c r="N322" s="111" t="s">
        <v>104</v>
      </c>
      <c r="O322" s="111" t="s">
        <v>99</v>
      </c>
      <c r="P322" s="111">
        <v>0</v>
      </c>
      <c r="Q322" s="112"/>
      <c r="R322" s="112">
        <v>2</v>
      </c>
      <c r="S322" s="113"/>
      <c r="T322" s="112"/>
      <c r="U322" s="112"/>
      <c r="V322" s="113"/>
      <c r="W322" s="114">
        <v>30</v>
      </c>
      <c r="X322" s="115">
        <v>2</v>
      </c>
      <c r="Y322" s="101">
        <v>0</v>
      </c>
      <c r="Z322" s="237"/>
      <c r="AA322" s="102"/>
      <c r="AB322" s="116">
        <v>2</v>
      </c>
      <c r="AC322" s="242">
        <v>4</v>
      </c>
      <c r="AD322" s="117">
        <v>0</v>
      </c>
      <c r="AE322" s="154" t="s">
        <v>105</v>
      </c>
      <c r="AF322" s="118">
        <v>0</v>
      </c>
      <c r="AG322" s="121">
        <v>15</v>
      </c>
      <c r="AH322" s="120">
        <v>0</v>
      </c>
      <c r="AI322" s="155"/>
      <c r="AJ322" s="108">
        <f>IF(OR($H$318="CMSD",$H$318="CMDD",$H$318="TITULAR"),"",IF(M322="","",IF(M322="D",0,IF(M322="M",Z322*2.5+AC322*1.5,Z322*2+AC322)*(VLOOKUP(J322,[1]Recapitulatie!A:Y,15,FALSE)*$AH$321)+IF(M322="M",AA322*2.5+AD322*1.5,AA322*2+AD322)*(VLOOKUP(J322,[1]Recapitulatie!A:Y,20,FALSE)*$AH$321))))</f>
        <v>3425.8559999999998</v>
      </c>
      <c r="AK322" s="172"/>
      <c r="AL322" s="109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V322" s="57"/>
      <c r="BW322" s="57"/>
      <c r="BX322" s="57"/>
      <c r="BY322" s="57"/>
      <c r="BZ322" s="57"/>
      <c r="CA322" s="57"/>
      <c r="CB322" s="57"/>
      <c r="CC322" s="57"/>
      <c r="CD322" s="6"/>
      <c r="CE322" s="6"/>
      <c r="CF322" s="86"/>
      <c r="CG322" s="6"/>
      <c r="CI322" s="54"/>
      <c r="CJ322" s="54"/>
      <c r="CK322" s="54"/>
      <c r="CL322" s="54"/>
      <c r="CM322" s="54"/>
      <c r="CN322" s="54"/>
      <c r="CO322" s="54"/>
      <c r="CP322" s="54"/>
    </row>
    <row r="323" spans="1:94" x14ac:dyDescent="0.3">
      <c r="A323" s="259"/>
      <c r="B323" s="262"/>
      <c r="C323" s="265"/>
      <c r="D323" s="188" t="s">
        <v>322</v>
      </c>
      <c r="E323" s="247"/>
      <c r="F323" s="247"/>
      <c r="G323" s="247"/>
      <c r="H323" s="247"/>
      <c r="I323" s="250"/>
      <c r="J323" s="148">
        <v>101</v>
      </c>
      <c r="K323" s="149" t="s">
        <v>122</v>
      </c>
      <c r="L323" s="110" t="s">
        <v>98</v>
      </c>
      <c r="M323" s="111" t="s">
        <v>75</v>
      </c>
      <c r="N323" s="111" t="s">
        <v>104</v>
      </c>
      <c r="O323" s="111" t="s">
        <v>99</v>
      </c>
      <c r="P323" s="111">
        <v>0</v>
      </c>
      <c r="Q323" s="112"/>
      <c r="R323" s="112">
        <v>1</v>
      </c>
      <c r="S323" s="113"/>
      <c r="T323" s="112"/>
      <c r="U323" s="112"/>
      <c r="V323" s="113"/>
      <c r="W323" s="114">
        <v>15</v>
      </c>
      <c r="X323" s="115">
        <v>1</v>
      </c>
      <c r="Y323" s="101">
        <v>0</v>
      </c>
      <c r="Z323" s="237"/>
      <c r="AA323" s="102"/>
      <c r="AB323" s="116">
        <v>1</v>
      </c>
      <c r="AC323" s="242">
        <v>2</v>
      </c>
      <c r="AD323" s="117">
        <v>0</v>
      </c>
      <c r="AE323" s="154"/>
      <c r="AF323" s="118"/>
      <c r="AG323" s="121"/>
      <c r="AH323" s="120"/>
      <c r="AI323" s="155"/>
      <c r="AJ323" s="108"/>
      <c r="AK323" s="172"/>
      <c r="AL323" s="109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V323" s="57"/>
      <c r="BW323" s="57"/>
      <c r="BX323" s="57"/>
      <c r="BY323" s="57"/>
      <c r="BZ323" s="57"/>
      <c r="CA323" s="57"/>
      <c r="CB323" s="57"/>
      <c r="CC323" s="57"/>
      <c r="CD323" s="6"/>
      <c r="CE323" s="6"/>
      <c r="CF323" s="86"/>
      <c r="CG323" s="6"/>
      <c r="CI323" s="54"/>
      <c r="CJ323" s="54"/>
      <c r="CK323" s="54"/>
      <c r="CL323" s="54"/>
      <c r="CM323" s="54"/>
      <c r="CN323" s="54"/>
      <c r="CO323" s="54"/>
      <c r="CP323" s="54"/>
    </row>
    <row r="324" spans="1:94" x14ac:dyDescent="0.3">
      <c r="A324" s="259"/>
      <c r="B324" s="262"/>
      <c r="C324" s="265"/>
      <c r="D324" s="188" t="s">
        <v>249</v>
      </c>
      <c r="E324" s="247"/>
      <c r="F324" s="247"/>
      <c r="G324" s="247"/>
      <c r="H324" s="247"/>
      <c r="I324" s="250"/>
      <c r="J324" s="148">
        <v>100</v>
      </c>
      <c r="K324" s="149" t="s">
        <v>202</v>
      </c>
      <c r="L324" s="110" t="s">
        <v>98</v>
      </c>
      <c r="M324" s="111" t="s">
        <v>75</v>
      </c>
      <c r="N324" s="111" t="s">
        <v>104</v>
      </c>
      <c r="O324" s="111" t="s">
        <v>99</v>
      </c>
      <c r="P324" s="111">
        <v>0</v>
      </c>
      <c r="Q324" s="112"/>
      <c r="R324" s="112">
        <v>3</v>
      </c>
      <c r="S324" s="113"/>
      <c r="T324" s="112"/>
      <c r="U324" s="112"/>
      <c r="V324" s="113"/>
      <c r="W324" s="114">
        <v>46</v>
      </c>
      <c r="X324" s="115">
        <v>3</v>
      </c>
      <c r="Y324" s="101">
        <v>0</v>
      </c>
      <c r="Z324" s="237"/>
      <c r="AA324" s="102"/>
      <c r="AB324" s="116">
        <v>3</v>
      </c>
      <c r="AC324" s="242">
        <v>6</v>
      </c>
      <c r="AD324" s="117">
        <v>0</v>
      </c>
      <c r="AE324" s="154" t="s">
        <v>108</v>
      </c>
      <c r="AF324" s="118">
        <v>0</v>
      </c>
      <c r="AG324" s="121"/>
      <c r="AH324" s="120"/>
      <c r="AI324" s="155"/>
      <c r="AJ324" s="108">
        <f>IF(OR($H$318="CMSD",$H$318="CMDD",$H$318="TITULAR"),"",IF(M324="","",IF(M324="D",0,IF(M324="M",Z324*2.5+AC324*1.5,Z324*2+AC324)*(VLOOKUP(J324,[1]Recapitulatie!A:Y,15,FALSE)*$AH$321)+IF(M324="M",AA324*2.5+AD324*1.5,AA324*2+AD324)*(VLOOKUP(J324,[1]Recapitulatie!A:Y,20,FALSE)*$AH$321))))</f>
        <v>5138.7839999999997</v>
      </c>
      <c r="AK324" s="172"/>
      <c r="AL324" s="109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V324" s="57"/>
      <c r="BW324" s="57"/>
      <c r="BX324" s="57"/>
      <c r="BY324" s="57"/>
      <c r="BZ324" s="57"/>
      <c r="CA324" s="57"/>
      <c r="CB324" s="57"/>
      <c r="CC324" s="57"/>
      <c r="CD324" s="6"/>
      <c r="CE324" s="6"/>
      <c r="CF324" s="86"/>
      <c r="CG324" s="6"/>
      <c r="CI324" s="54"/>
      <c r="CJ324" s="54"/>
      <c r="CK324" s="54"/>
      <c r="CL324" s="54"/>
      <c r="CM324" s="54"/>
      <c r="CN324" s="54"/>
      <c r="CO324" s="54"/>
      <c r="CP324" s="54"/>
    </row>
    <row r="325" spans="1:94" x14ac:dyDescent="0.3">
      <c r="A325" s="259"/>
      <c r="B325" s="262"/>
      <c r="C325" s="265"/>
      <c r="D325" s="188" t="s">
        <v>263</v>
      </c>
      <c r="E325" s="247"/>
      <c r="F325" s="247"/>
      <c r="G325" s="247"/>
      <c r="H325" s="247"/>
      <c r="I325" s="250"/>
      <c r="J325" s="148">
        <v>97</v>
      </c>
      <c r="K325" s="149" t="s">
        <v>127</v>
      </c>
      <c r="L325" s="110" t="s">
        <v>98</v>
      </c>
      <c r="M325" s="111" t="s">
        <v>75</v>
      </c>
      <c r="N325" s="111" t="s">
        <v>104</v>
      </c>
      <c r="O325" s="111" t="s">
        <v>99</v>
      </c>
      <c r="P325" s="111">
        <v>0</v>
      </c>
      <c r="Q325" s="112"/>
      <c r="R325" s="112">
        <v>1</v>
      </c>
      <c r="S325" s="113"/>
      <c r="T325" s="112"/>
      <c r="U325" s="112"/>
      <c r="V325" s="113"/>
      <c r="W325" s="114">
        <v>15.25</v>
      </c>
      <c r="X325" s="115">
        <v>1</v>
      </c>
      <c r="Y325" s="101">
        <v>0</v>
      </c>
      <c r="Z325" s="237"/>
      <c r="AA325" s="102"/>
      <c r="AB325" s="116">
        <v>1</v>
      </c>
      <c r="AC325" s="242">
        <v>2</v>
      </c>
      <c r="AD325" s="117">
        <v>0</v>
      </c>
      <c r="AE325" s="154" t="s">
        <v>109</v>
      </c>
      <c r="AF325" s="118">
        <v>3.6953124999999996</v>
      </c>
      <c r="AG325" s="121"/>
      <c r="AH325" s="120"/>
      <c r="AI325" s="155"/>
      <c r="AJ325" s="108">
        <f>IF(OR($H$318="CMSD",$H$318="CMDD",$H$318="TITULAR"),"",IF(M325="","",IF(M325="D",0,IF(M325="M",Z325*2.5+AC325*1.5,Z325*2+AC325)*(VLOOKUP(J325,[1]Recapitulatie!A:Y,15,FALSE)*$AH$321)+IF(M325="M",AA325*2.5+AD325*1.5,AA325*2+AD325)*(VLOOKUP(J325,[1]Recapitulatie!A:Y,20,FALSE)*$AH$321))))</f>
        <v>1712.9279999999999</v>
      </c>
      <c r="AK325" s="172"/>
      <c r="AL325" s="109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V325" s="57"/>
      <c r="BW325" s="57"/>
      <c r="BX325" s="57"/>
      <c r="BY325" s="57"/>
      <c r="BZ325" s="57"/>
      <c r="CA325" s="57"/>
      <c r="CB325" s="57"/>
      <c r="CC325" s="57"/>
      <c r="CD325" s="6"/>
      <c r="CE325" s="6"/>
      <c r="CF325" s="86"/>
      <c r="CG325" s="6"/>
      <c r="CI325" s="54"/>
      <c r="CJ325" s="54"/>
      <c r="CK325" s="54"/>
      <c r="CL325" s="54"/>
      <c r="CM325" s="54"/>
      <c r="CN325" s="54"/>
      <c r="CO325" s="54"/>
      <c r="CP325" s="54"/>
    </row>
    <row r="326" spans="1:94" x14ac:dyDescent="0.3">
      <c r="A326" s="259"/>
      <c r="B326" s="262"/>
      <c r="C326" s="265"/>
      <c r="D326" s="188"/>
      <c r="E326" s="247"/>
      <c r="F326" s="247"/>
      <c r="G326" s="247"/>
      <c r="H326" s="247"/>
      <c r="I326" s="250"/>
      <c r="J326" s="148"/>
      <c r="K326" s="149" t="s">
        <v>107</v>
      </c>
      <c r="L326" s="110" t="s">
        <v>107</v>
      </c>
      <c r="M326" s="111" t="s">
        <v>107</v>
      </c>
      <c r="N326" s="111" t="s">
        <v>107</v>
      </c>
      <c r="O326" s="111" t="s">
        <v>107</v>
      </c>
      <c r="P326" s="111" t="s">
        <v>107</v>
      </c>
      <c r="Q326" s="112"/>
      <c r="R326" s="112"/>
      <c r="S326" s="113"/>
      <c r="T326" s="112"/>
      <c r="U326" s="112"/>
      <c r="V326" s="113"/>
      <c r="W326" s="114" t="s">
        <v>107</v>
      </c>
      <c r="X326" s="115" t="s">
        <v>106</v>
      </c>
      <c r="Y326" s="101" t="s">
        <v>107</v>
      </c>
      <c r="Z326" s="237"/>
      <c r="AA326" s="102"/>
      <c r="AB326" s="116" t="s">
        <v>107</v>
      </c>
      <c r="AC326" s="242" t="s">
        <v>107</v>
      </c>
      <c r="AD326" s="117" t="s">
        <v>107</v>
      </c>
      <c r="AE326" s="154" t="s">
        <v>110</v>
      </c>
      <c r="AF326" s="118">
        <v>0</v>
      </c>
      <c r="AG326" s="121"/>
      <c r="AH326" s="120"/>
      <c r="AI326" s="155"/>
      <c r="AJ326" s="108" t="str">
        <f>IF(OR($H$318="CMSD",$H$318="CMDD",$H$318="TITULAR"),"",IF(M326="","",IF(M326="D",0,IF(M326="M",Z326*2.5+AC326*1.5,Z326*2+AC326)*(VLOOKUP(J326,[1]Recapitulatie!A:Y,15,FALSE)*$AH$321)+IF(M326="M",AA326*2.5+AD326*1.5,AA326*2+AD326)*(VLOOKUP(J326,[1]Recapitulatie!A:Y,20,FALSE)*$AH$321))))</f>
        <v/>
      </c>
      <c r="AK326" s="172"/>
      <c r="AL326" s="109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V326" s="57"/>
      <c r="BW326" s="57"/>
      <c r="BX326" s="57"/>
      <c r="BY326" s="57"/>
      <c r="BZ326" s="57"/>
      <c r="CA326" s="57"/>
      <c r="CB326" s="57"/>
      <c r="CC326" s="57"/>
      <c r="CD326" s="6"/>
      <c r="CE326" s="6"/>
      <c r="CF326" s="86"/>
      <c r="CG326" s="6"/>
      <c r="CI326" s="54"/>
      <c r="CJ326" s="54"/>
      <c r="CK326" s="54"/>
      <c r="CL326" s="54"/>
      <c r="CM326" s="54"/>
      <c r="CN326" s="54"/>
      <c r="CO326" s="54"/>
      <c r="CP326" s="54"/>
    </row>
    <row r="327" spans="1:94" x14ac:dyDescent="0.3">
      <c r="A327" s="259"/>
      <c r="B327" s="262"/>
      <c r="C327" s="265"/>
      <c r="D327" s="252"/>
      <c r="E327" s="247"/>
      <c r="F327" s="247"/>
      <c r="G327" s="247"/>
      <c r="H327" s="247"/>
      <c r="I327" s="250"/>
      <c r="J327" s="148"/>
      <c r="K327" s="149" t="s">
        <v>107</v>
      </c>
      <c r="L327" s="110" t="s">
        <v>107</v>
      </c>
      <c r="M327" s="111" t="s">
        <v>107</v>
      </c>
      <c r="N327" s="111" t="s">
        <v>107</v>
      </c>
      <c r="O327" s="111" t="s">
        <v>107</v>
      </c>
      <c r="P327" s="111" t="s">
        <v>107</v>
      </c>
      <c r="Q327" s="112"/>
      <c r="R327" s="112"/>
      <c r="S327" s="113"/>
      <c r="T327" s="112"/>
      <c r="U327" s="112"/>
      <c r="V327" s="113"/>
      <c r="W327" s="114" t="s">
        <v>107</v>
      </c>
      <c r="X327" s="115" t="s">
        <v>106</v>
      </c>
      <c r="Y327" s="101" t="s">
        <v>107</v>
      </c>
      <c r="Z327" s="237"/>
      <c r="AA327" s="102"/>
      <c r="AB327" s="116" t="s">
        <v>107</v>
      </c>
      <c r="AC327" s="242" t="s">
        <v>107</v>
      </c>
      <c r="AD327" s="117" t="s">
        <v>107</v>
      </c>
      <c r="AE327" s="156"/>
      <c r="AF327" s="118"/>
      <c r="AG327" s="121"/>
      <c r="AH327" s="120"/>
      <c r="AI327" s="155"/>
      <c r="AJ327" s="108" t="str">
        <f>IF(OR($H$318="CMSD",$H$318="CMDD",$H$318="TITULAR"),"",IF(M327="","",IF(M327="D",0,IF(M327="M",Z327*2.5+AC327*1.5,Z327*2+AC327)*(VLOOKUP(J327,[1]Recapitulatie!A:Y,15,FALSE)*$AH$321)+IF(M327="M",AA327*2.5+AD327*1.5,AA327*2+AD327)*(VLOOKUP(J327,[1]Recapitulatie!A:Y,20,FALSE)*$AH$321))))</f>
        <v/>
      </c>
      <c r="AK327" s="172"/>
      <c r="AL327" s="109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V327" s="57"/>
      <c r="BW327" s="57"/>
      <c r="BX327" s="57"/>
      <c r="BY327" s="57"/>
      <c r="BZ327" s="57"/>
      <c r="CA327" s="57"/>
      <c r="CB327" s="57"/>
      <c r="CC327" s="57"/>
      <c r="CD327" s="6"/>
      <c r="CE327" s="6"/>
      <c r="CF327" s="86"/>
      <c r="CG327" s="6"/>
      <c r="CI327" s="54"/>
      <c r="CJ327" s="54"/>
      <c r="CK327" s="54"/>
      <c r="CL327" s="54"/>
      <c r="CM327" s="54"/>
      <c r="CN327" s="54"/>
      <c r="CO327" s="54"/>
      <c r="CP327" s="54"/>
    </row>
    <row r="328" spans="1:94" ht="15" thickBot="1" x14ac:dyDescent="0.35">
      <c r="A328" s="259"/>
      <c r="B328" s="262"/>
      <c r="C328" s="265"/>
      <c r="D328" s="253"/>
      <c r="E328" s="247"/>
      <c r="F328" s="247"/>
      <c r="G328" s="247"/>
      <c r="H328" s="247"/>
      <c r="I328" s="250"/>
      <c r="J328" s="148"/>
      <c r="K328" s="149" t="s">
        <v>107</v>
      </c>
      <c r="L328" s="123" t="s">
        <v>107</v>
      </c>
      <c r="M328" s="124" t="s">
        <v>107</v>
      </c>
      <c r="N328" s="124" t="s">
        <v>107</v>
      </c>
      <c r="O328" s="124" t="s">
        <v>107</v>
      </c>
      <c r="P328" s="124" t="s">
        <v>107</v>
      </c>
      <c r="Q328" s="125"/>
      <c r="R328" s="125"/>
      <c r="S328" s="126"/>
      <c r="T328" s="125"/>
      <c r="U328" s="125"/>
      <c r="V328" s="126"/>
      <c r="W328" s="127" t="s">
        <v>107</v>
      </c>
      <c r="X328" s="128" t="s">
        <v>106</v>
      </c>
      <c r="Y328" s="101" t="s">
        <v>107</v>
      </c>
      <c r="Z328" s="237"/>
      <c r="AA328" s="102"/>
      <c r="AB328" s="129" t="s">
        <v>107</v>
      </c>
      <c r="AC328" s="243" t="s">
        <v>107</v>
      </c>
      <c r="AD328" s="130" t="s">
        <v>107</v>
      </c>
      <c r="AE328" s="165"/>
      <c r="AF328" s="166"/>
      <c r="AG328" s="121"/>
      <c r="AH328" s="120"/>
      <c r="AI328" s="158"/>
      <c r="AJ328" s="108" t="str">
        <f>IF(OR($H$318="CMSD",$H$318="CMDD",$H$318="TITULAR"),"",IF(M328="","",IF(M328="D",0,IF(M328="M",Z328*2.5+AC328*1.5,Z328*2+AC328)*(VLOOKUP(J328,[1]Recapitulatie!A:Y,15,FALSE)*$AH$321)+IF(M328="M",AA328*2.5+AD328*1.5,AA328*2+AD328)*(VLOOKUP(J328,[1]Recapitulatie!A:Y,20,FALSE)*$AH$321))))</f>
        <v/>
      </c>
      <c r="AK328" s="173"/>
      <c r="AL328" s="109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V328" s="57"/>
      <c r="BW328" s="57"/>
      <c r="BX328" s="57"/>
      <c r="BY328" s="57"/>
      <c r="BZ328" s="57"/>
      <c r="CA328" s="57"/>
      <c r="CB328" s="57"/>
      <c r="CC328" s="57"/>
      <c r="CD328" s="6"/>
      <c r="CE328" s="6"/>
      <c r="CF328" s="86"/>
      <c r="CG328" s="6"/>
      <c r="CI328" s="54"/>
      <c r="CJ328" s="54"/>
      <c r="CK328" s="54"/>
      <c r="CL328" s="54"/>
      <c r="CM328" s="54"/>
      <c r="CN328" s="54"/>
      <c r="CO328" s="54"/>
      <c r="CP328" s="54"/>
    </row>
    <row r="329" spans="1:94" ht="15" thickBot="1" x14ac:dyDescent="0.35">
      <c r="A329" s="260"/>
      <c r="B329" s="263"/>
      <c r="C329" s="266"/>
      <c r="D329" s="254"/>
      <c r="E329" s="248"/>
      <c r="F329" s="248"/>
      <c r="G329" s="248"/>
      <c r="H329" s="248"/>
      <c r="I329" s="251"/>
      <c r="J329" s="150"/>
      <c r="K329" s="133" t="s">
        <v>107</v>
      </c>
      <c r="L329" s="255" t="s">
        <v>76</v>
      </c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7"/>
      <c r="X329" s="134">
        <v>16</v>
      </c>
      <c r="Y329" s="135">
        <v>0</v>
      </c>
      <c r="Z329" s="238"/>
      <c r="AA329" s="136"/>
      <c r="AB329" s="137">
        <f>IF(D318="","",SUM(AB318:AB328))</f>
        <v>16</v>
      </c>
      <c r="AC329" s="244"/>
      <c r="AD329" s="138"/>
      <c r="AE329" s="159"/>
      <c r="AF329" s="167">
        <v>3.6953124999999996</v>
      </c>
      <c r="AG329" s="140">
        <v>19.6953125</v>
      </c>
      <c r="AH329" s="141">
        <v>2335.2918399999999</v>
      </c>
      <c r="AI329" s="85" t="e">
        <f>AI317+AH329</f>
        <v>#REF!</v>
      </c>
      <c r="AJ329" s="84">
        <f>SUM(AJ318:AJ328)/12*VIRAM</f>
        <v>1897.4246199999998</v>
      </c>
      <c r="AK329" s="85">
        <f>IF(OR(H318="",H318="PO",H318="DF",H318="DFP",H318="DFT"),0,IF(H318="CMSD",AG329*POD_P*VIRAM*4,IF(AND(H318="TITULAR",B318="PROFESOR"),(AF318+AF320)*POD_P*4*VIRAM,IF(AND(H318="TITULAR",B318="CONFERENTIAR"),(AF318+AF320)*POD_C*4*VIRAM,IF(AND(H318="TITULAR",B318="SEF LUCRARI"),(AF318+AF320)*POD_SL*4*VIRAM,(AF318+AF320)*POD_AS*4*VIRAM)))))</f>
        <v>0</v>
      </c>
      <c r="AL329" s="142">
        <f>IF(AND($A318&lt;&gt;"",H318="DFP"),1,0)</f>
        <v>0</v>
      </c>
      <c r="AM329" s="8">
        <f>IF(AND($A318&lt;&gt;"",$B318="PROFESOR",$C318="POST VALID",$H318="TITULAR"),1,0)</f>
        <v>0</v>
      </c>
      <c r="AN329" s="8">
        <f>IF(AND($A318&lt;&gt;"",$B318="CONFERENTIAR",$C318="POST VALID",$H318="TITULAR"),1,0)</f>
        <v>0</v>
      </c>
      <c r="AO329" s="8">
        <f>IF(AND($A318&lt;&gt;"",$B318="SEF LUCRARI",$C318="POST VALID",$H318="TITULAR"),1,0)</f>
        <v>0</v>
      </c>
      <c r="AP329" s="8">
        <f>IF(AND($A318&lt;&gt;"",$B318="ASISTENT",$C318="POST VALID",$H318="TITULAR"),1,0)</f>
        <v>0</v>
      </c>
      <c r="AQ329" s="8">
        <f>IF(AND($A318&lt;&gt;"",$B318="ASISTENT CERCETARE",$C318="POST VALID"),1,0)</f>
        <v>0</v>
      </c>
      <c r="AR329" s="8">
        <f>IF(AND($A318&lt;&gt;"",H318="DF"),1,0)</f>
        <v>0</v>
      </c>
      <c r="AS329" s="8">
        <f>IF(AND($A318&lt;&gt;"",$B318="PROFESOR",$C318="POST FARA FINANTARE",$H318="TITULAR"),1,0)</f>
        <v>0</v>
      </c>
      <c r="AT329" s="8">
        <f>IF(AND($A318&lt;&gt;"",$B318="CONFERENTIAR",$C318="POST FARA FINANTARE",$H318="TITULAR"),1,0)</f>
        <v>0</v>
      </c>
      <c r="AU329" s="8">
        <f>IF(AND($A318&lt;&gt;"",$B318="SEF LUCRARI",$C318="POST FARA FINANTARE",$H318="TITULAR"),1,0)</f>
        <v>0</v>
      </c>
      <c r="AV329" s="8">
        <f>IF(AND($A318&lt;&gt;"",$B318="ASISTENT",$C318="POST FARA FINANTARE",$H318="TITULAR"),1,0)</f>
        <v>0</v>
      </c>
      <c r="AW329" s="8">
        <f>IF(AND($A318&lt;&gt;"",$B318="ASISTENT CERCETARE",$C318="POST FARA FINANTARE"),1,0)</f>
        <v>0</v>
      </c>
      <c r="AX329" s="8">
        <f>IF(AND($A318&lt;&gt;"",$B318="PROFESOR",$D318="VACANT",$C318="POST VALID"),1,0)</f>
        <v>0</v>
      </c>
      <c r="AY329" s="8">
        <f>IF(AND($A318&lt;&gt;"",$B318="CONFERENTIAR",$D318="VACANT",$C318="POST VALID"),1,0)</f>
        <v>0</v>
      </c>
      <c r="AZ329" s="8">
        <f>IF(AND($A318&lt;&gt;"",$B318="SEF LUCRARI",$D318="VACANT",$C318="POST VALID"),1,0)</f>
        <v>0</v>
      </c>
      <c r="BA329" s="8">
        <f>IF(AND($A318&lt;&gt;"",$B318="ASISTENT",$C318="POST VALID",$D318="VACANT"),1,0)</f>
        <v>0</v>
      </c>
      <c r="BB329" s="8"/>
      <c r="BC329" s="8">
        <f>IF(AND($A318&lt;&gt;"",$B318="PROFESOR",$D318="VACANT",$C318="POST FARA FINANTARE"),1,0)</f>
        <v>0</v>
      </c>
      <c r="BD329" s="8">
        <f>IF(AND($A318&lt;&gt;"",$B318="CONFERENTIAR",$D318="VACANT",$C318="POST FARA FINANTARE"),1,0)</f>
        <v>0</v>
      </c>
      <c r="BE329" s="8">
        <f>IF(AND($A318&lt;&gt;"",$B318="SEF LUCRARI",$D318="VACANT",$C318="POST FARA FINANTARE"),1,0)</f>
        <v>0</v>
      </c>
      <c r="BF329" s="8">
        <f>IF(AND($A318&lt;&gt;"",$B318="ASISTENT",$D318="VACANT",$C318="POST FARA FINANTARE"),1,0)</f>
        <v>0</v>
      </c>
      <c r="BG329" s="8"/>
      <c r="BH329" s="8">
        <f>IF(AND($B318="PROFESOR",$H318="CMSD",$C318="POST VALID"),1,0)</f>
        <v>0</v>
      </c>
      <c r="BI329" s="8">
        <f>IF(AND($B318="PROFESOR",$H318="CMSD",$C318="POST FARA FINANTARE"),1,0)</f>
        <v>0</v>
      </c>
      <c r="BJ329" s="142">
        <f>IF(AND($A318&lt;&gt;"",H318="DFT"),1,0)</f>
        <v>0</v>
      </c>
      <c r="BK329" s="8">
        <f>IF(OR($H318="CMSD",$H318="ASOCIAT",$H318="DF",$H318="CMSD"),0,(IF(OR($F318="DR.ING.",$F318="DR.",$F318="DR. ING.",$F318="DR"),1,0)))</f>
        <v>0</v>
      </c>
      <c r="BL329" s="8" t="str">
        <f>IF(OR($B318="",$D318="",$D318="VACANT",$H318="CMSD",$H318="DF",$H318="DFP",$H318="DFT",),"",(IF($I318="","",(IF($BN329&gt;$BL$4,1,0)))))</f>
        <v/>
      </c>
      <c r="BM329" s="8">
        <f>IF(OR($B318="",$D318="",$D318="VACANT",$H318="DF",$H318="DFP",$H318="DFT"),"",(IF($H318="CMSD",0,(IF(BN329&lt;=$BM$4,1,0)))))</f>
        <v>1</v>
      </c>
      <c r="BN329" s="143">
        <f>IF(I318="",0,DATEVALUE(I318))</f>
        <v>0</v>
      </c>
      <c r="BO329" s="8">
        <f>IF(AND($BN329&gt;$BO$4,$BN329&lt;$BL$4),1,0)</f>
        <v>0</v>
      </c>
      <c r="BP329" s="8">
        <f>IF(AND($BN329&gt;$BP$4,$BN329&lt;$BO$4),1,0)</f>
        <v>0</v>
      </c>
      <c r="BQ329" s="8">
        <f>IF(AND($BN329&gt;$BQ$4,$BN329&lt;$BP$4),1,0)</f>
        <v>0</v>
      </c>
      <c r="BR329" s="8">
        <f>IF(AND($BN329&gt;$BR$4,$BN329&lt;$BQ$4),1,0)</f>
        <v>0</v>
      </c>
      <c r="BS329" s="8">
        <f>IF(AND($BN329&gt;$BS$4,$BN329&lt;$BR$4),1,0)</f>
        <v>0</v>
      </c>
      <c r="BT329" s="8">
        <f>IF(AND($BN329&gt;$BT$4,$BN329&lt;$BS$4),1,0)</f>
        <v>0</v>
      </c>
      <c r="BV329" s="144">
        <f>IF(AND($B318="PROFESOR",$D318&lt;&gt;"",$H318="TITULAR"),$X329,0)</f>
        <v>0</v>
      </c>
      <c r="BW329" s="144">
        <f>IF(AND($B318="PROFESOR",$D318="VACANT"),$X329,0)</f>
        <v>0</v>
      </c>
      <c r="BX329" s="144">
        <f>IF(AND($B318="CONFERENTIAR",$D318&lt;&gt;"",$H318="TITULAR"),$X329,0)</f>
        <v>0</v>
      </c>
      <c r="BY329" s="144">
        <f>IF(AND($B318="CONFERENTIAR",$D318="VACANT"),$X329,0)</f>
        <v>0</v>
      </c>
      <c r="BZ329" s="144">
        <f>IF(AND($B318="SEF LUCRARI",$D318&lt;&gt;"",$H318="TITULAR"),$X329,0)</f>
        <v>0</v>
      </c>
      <c r="CA329" s="144">
        <f>IF(AND($B318="SEF LUCRARI",$D318="VACANT"),$X329,0)</f>
        <v>0</v>
      </c>
      <c r="CB329" s="144">
        <f>IF(AND($B318="ASISTENT",$D318&lt;&gt;"",(OR($H318="TITULAR",$H318="SUPLINITOR",$H318="DF"))),$X329,0)</f>
        <v>0</v>
      </c>
      <c r="CC329" s="144">
        <f>IF(AND($B318="ASISTENT",OR($D318="VACANT")),$X329,0)</f>
        <v>0</v>
      </c>
      <c r="CD329" s="144">
        <f>IF(AND($B318="ASISTENT CERCETARE",$D318&lt;&gt;"",$H318="TITULAR"),$X329,IF(AND($B318="ASISTENT CERCETARE",$H318="DF"),$X329,0))</f>
        <v>0</v>
      </c>
      <c r="CE329" s="144">
        <f>IF(AND($B318="ASISTENT CERCETARE",OR($D318="VACANT")),$X329,0)</f>
        <v>0</v>
      </c>
      <c r="CF329" s="86">
        <f>IF(AND(A318&lt;&gt;"",B318="ASISTENT",H318="DF"),1,0)</f>
        <v>0</v>
      </c>
      <c r="CG329" s="145">
        <f>IF(AND($B318="PROFESOR",$D318&lt;&gt;"",$H318="CMSD"),$X329,0)</f>
        <v>0</v>
      </c>
      <c r="CI329" s="54">
        <f>IF(AND(B318="PROFESOR",H318="CMDD"),1,0)</f>
        <v>0</v>
      </c>
      <c r="CJ329" s="54">
        <f>IF(AND(B318="CONFERENTIAR",H318="CMDD"),1,0)</f>
        <v>0</v>
      </c>
      <c r="CK329" s="54">
        <f>IF(AND(B318="SEF LUCRARI",H318="CMDD"),1,0)</f>
        <v>0</v>
      </c>
      <c r="CL329" s="54">
        <f>IF(AND(B318="ASISTENT",H318="CMDD"),1,0)</f>
        <v>0</v>
      </c>
      <c r="CM329" s="132">
        <f>IF(CI329=0,0,X329)</f>
        <v>0</v>
      </c>
      <c r="CN329" s="132">
        <f>IF(CJ329=0,0,X329)</f>
        <v>0</v>
      </c>
      <c r="CO329" s="132">
        <f>IF(CK329=0,0,X329)</f>
        <v>0</v>
      </c>
      <c r="CP329" s="132">
        <f>IF(CL329=0,0,X329)</f>
        <v>0</v>
      </c>
    </row>
    <row r="330" spans="1:94" ht="12.75" customHeight="1" x14ac:dyDescent="0.3">
      <c r="A330" s="258">
        <v>76</v>
      </c>
      <c r="B330" s="261" t="str">
        <f>AS</f>
        <v>ASISTENT</v>
      </c>
      <c r="C330" s="264" t="s">
        <v>97</v>
      </c>
      <c r="D330" s="187" t="s">
        <v>291</v>
      </c>
      <c r="E330" s="246" t="str">
        <f>AS</f>
        <v>ASISTENT</v>
      </c>
      <c r="F330" s="246"/>
      <c r="G330" s="246"/>
      <c r="H330" s="246" t="str">
        <f>po</f>
        <v>PO</v>
      </c>
      <c r="I330" s="249" t="str">
        <f>_xlfn.IFNA(IF(OR(D330="",D330="VACANT",H330="DF",H330="DFP",H330="DFT"),"",VLOOKUP(D330,[1]Anexa!D:I,2,FALSE)),"")</f>
        <v/>
      </c>
      <c r="J330" s="148">
        <v>112</v>
      </c>
      <c r="K330" s="147" t="s">
        <v>166</v>
      </c>
      <c r="L330" s="95" t="s">
        <v>98</v>
      </c>
      <c r="M330" s="96" t="s">
        <v>75</v>
      </c>
      <c r="N330" s="96" t="s">
        <v>135</v>
      </c>
      <c r="O330" s="96" t="s">
        <v>115</v>
      </c>
      <c r="P330" s="96">
        <v>0</v>
      </c>
      <c r="Q330" s="112"/>
      <c r="R330" s="112">
        <v>3</v>
      </c>
      <c r="S330" s="113"/>
      <c r="T330" s="97"/>
      <c r="U330" s="97"/>
      <c r="V330" s="98"/>
      <c r="W330" s="99">
        <v>65</v>
      </c>
      <c r="X330" s="100">
        <v>3</v>
      </c>
      <c r="Y330" s="101">
        <v>0</v>
      </c>
      <c r="Z330" s="237"/>
      <c r="AA330" s="102"/>
      <c r="AB330" s="103">
        <v>3</v>
      </c>
      <c r="AC330" s="241">
        <v>6</v>
      </c>
      <c r="AD330" s="104">
        <v>0</v>
      </c>
      <c r="AE330" s="160" t="s">
        <v>100</v>
      </c>
      <c r="AF330" s="164">
        <v>0</v>
      </c>
      <c r="AG330" s="106">
        <v>0</v>
      </c>
      <c r="AH330" s="107">
        <v>0</v>
      </c>
      <c r="AI330" s="153"/>
      <c r="AJ330" s="108">
        <f>IF(OR($H$330="CMSD",$H$330="CMDD",$H$330="TITULAR"),"",IF(M330="","",IF(M330="D",0,IF(M330="M",Z330*2.5+AC330*1.5,Z330*2+AC330)*(VLOOKUP(J330,[1]Recapitulatie!A:Y,15,FALSE)*$AH$332)+IF(M330="M",AA330*2.5+AD330*1.5,AA330*2+AD330)*(VLOOKUP(J330,[1]Recapitulatie!A:Y,20,FALSE)*$AH$332))))</f>
        <v>5138.7839999999997</v>
      </c>
      <c r="AK330" s="171"/>
      <c r="AL330" s="109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V330" s="57"/>
      <c r="BW330" s="57"/>
      <c r="BX330" s="57"/>
      <c r="BY330" s="57"/>
      <c r="BZ330" s="57"/>
      <c r="CA330" s="57"/>
      <c r="CB330" s="57"/>
      <c r="CC330" s="57"/>
      <c r="CD330" s="6"/>
      <c r="CE330" s="6"/>
      <c r="CF330" s="86"/>
      <c r="CG330" s="6"/>
      <c r="CI330" s="54"/>
      <c r="CJ330" s="54"/>
      <c r="CK330" s="54"/>
      <c r="CL330" s="54"/>
      <c r="CM330" s="54"/>
      <c r="CN330" s="54"/>
      <c r="CO330" s="54"/>
      <c r="CP330" s="54"/>
    </row>
    <row r="331" spans="1:94" x14ac:dyDescent="0.3">
      <c r="A331" s="259"/>
      <c r="B331" s="262"/>
      <c r="C331" s="265"/>
      <c r="D331" s="188" t="s">
        <v>264</v>
      </c>
      <c r="E331" s="247"/>
      <c r="F331" s="247"/>
      <c r="G331" s="247"/>
      <c r="H331" s="247"/>
      <c r="I331" s="250"/>
      <c r="J331" s="148">
        <v>99</v>
      </c>
      <c r="K331" s="149" t="s">
        <v>152</v>
      </c>
      <c r="L331" s="110" t="s">
        <v>98</v>
      </c>
      <c r="M331" s="111" t="s">
        <v>75</v>
      </c>
      <c r="N331" s="111" t="s">
        <v>104</v>
      </c>
      <c r="O331" s="111" t="s">
        <v>99</v>
      </c>
      <c r="P331" s="111">
        <v>0</v>
      </c>
      <c r="Q331" s="112"/>
      <c r="R331" s="112">
        <v>4</v>
      </c>
      <c r="S331" s="113"/>
      <c r="T331" s="112"/>
      <c r="U331" s="112"/>
      <c r="V331" s="113"/>
      <c r="W331" s="114">
        <v>62</v>
      </c>
      <c r="X331" s="115">
        <v>4</v>
      </c>
      <c r="Y331" s="101">
        <v>0</v>
      </c>
      <c r="Z331" s="237"/>
      <c r="AA331" s="102"/>
      <c r="AB331" s="116">
        <v>4</v>
      </c>
      <c r="AC331" s="242">
        <v>8</v>
      </c>
      <c r="AD331" s="117">
        <v>0</v>
      </c>
      <c r="AE331" s="154" t="s">
        <v>101</v>
      </c>
      <c r="AF331" s="118">
        <v>0</v>
      </c>
      <c r="AG331" s="119">
        <v>16</v>
      </c>
      <c r="AH331" s="120">
        <v>0</v>
      </c>
      <c r="AI331" s="155"/>
      <c r="AJ331" s="108">
        <f>IF(OR($H$330="CMSD",$H$330="CMDD",$H$330="TITULAR"),"",IF(M331="","",IF(M331="D",0,IF(M331="M",Z331*2.5+AC331*1.5,Z331*2+AC331)*(VLOOKUP(J331,[1]Recapitulatie!A:Y,15,FALSE)*$AH$332)+IF(M331="M",AA331*2.5+AD331*1.5,AA331*2+AD331)*(VLOOKUP(J331,[1]Recapitulatie!A:Y,20,FALSE)*$AH$332))))</f>
        <v>6851.7119999999995</v>
      </c>
      <c r="AK331" s="172"/>
      <c r="AL331" s="109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V331" s="57"/>
      <c r="BW331" s="57"/>
      <c r="BX331" s="57"/>
      <c r="BY331" s="57"/>
      <c r="BZ331" s="57"/>
      <c r="CA331" s="57"/>
      <c r="CB331" s="57"/>
      <c r="CC331" s="57"/>
      <c r="CD331" s="6"/>
      <c r="CE331" s="6"/>
      <c r="CF331" s="86"/>
      <c r="CG331" s="6"/>
      <c r="CI331" s="54"/>
      <c r="CJ331" s="54"/>
      <c r="CK331" s="54"/>
      <c r="CL331" s="54"/>
      <c r="CM331" s="54"/>
      <c r="CN331" s="54"/>
      <c r="CO331" s="54"/>
      <c r="CP331" s="54"/>
    </row>
    <row r="332" spans="1:94" x14ac:dyDescent="0.3">
      <c r="A332" s="259"/>
      <c r="B332" s="262"/>
      <c r="C332" s="265"/>
      <c r="D332" s="188" t="s">
        <v>247</v>
      </c>
      <c r="E332" s="247"/>
      <c r="F332" s="247"/>
      <c r="G332" s="247"/>
      <c r="H332" s="247"/>
      <c r="I332" s="250"/>
      <c r="J332" s="148">
        <v>86</v>
      </c>
      <c r="K332" s="149" t="s">
        <v>201</v>
      </c>
      <c r="L332" s="110" t="s">
        <v>98</v>
      </c>
      <c r="M332" s="111" t="s">
        <v>75</v>
      </c>
      <c r="N332" s="111" t="s">
        <v>62</v>
      </c>
      <c r="O332" s="111" t="s">
        <v>99</v>
      </c>
      <c r="P332" s="111">
        <v>0</v>
      </c>
      <c r="Q332" s="112"/>
      <c r="R332" s="112">
        <v>5</v>
      </c>
      <c r="S332" s="113"/>
      <c r="T332" s="112"/>
      <c r="U332" s="112"/>
      <c r="V332" s="113"/>
      <c r="W332" s="114">
        <v>83</v>
      </c>
      <c r="X332" s="115">
        <v>5</v>
      </c>
      <c r="Y332" s="101">
        <v>0</v>
      </c>
      <c r="Z332" s="237"/>
      <c r="AA332" s="102"/>
      <c r="AB332" s="116">
        <v>5</v>
      </c>
      <c r="AC332" s="242">
        <v>10</v>
      </c>
      <c r="AD332" s="117">
        <v>0</v>
      </c>
      <c r="AE332" s="154" t="s">
        <v>103</v>
      </c>
      <c r="AF332" s="118">
        <v>0</v>
      </c>
      <c r="AG332" s="119"/>
      <c r="AH332" s="120">
        <v>61.175999999999995</v>
      </c>
      <c r="AI332" s="155"/>
      <c r="AJ332" s="108">
        <f>IF(OR($H$330="CMSD",$H$330="CMDD",$H$330="TITULAR"),"",IF(M332="","",IF(M332="D",0,IF(M332="M",Z332*2.5+AC332*1.5,Z332*2+AC332)*(VLOOKUP(J332,[1]Recapitulatie!A:Y,15,FALSE)*$AH$332)+IF(M332="M",AA332*2.5+AD332*1.5,AA332*2+AD332)*(VLOOKUP(J332,[1]Recapitulatie!A:Y,20,FALSE)*$AH$332))))</f>
        <v>8564.64</v>
      </c>
      <c r="AK332" s="172"/>
      <c r="AL332" s="109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V332" s="57"/>
      <c r="BW332" s="57"/>
      <c r="BX332" s="57"/>
      <c r="BY332" s="57"/>
      <c r="BZ332" s="57"/>
      <c r="CA332" s="57"/>
      <c r="CB332" s="57"/>
      <c r="CC332" s="57"/>
      <c r="CD332" s="6"/>
      <c r="CE332" s="6"/>
      <c r="CF332" s="86"/>
      <c r="CG332" s="6"/>
      <c r="CI332" s="54"/>
      <c r="CJ332" s="54"/>
      <c r="CK332" s="54"/>
      <c r="CL332" s="54"/>
      <c r="CM332" s="54"/>
      <c r="CN332" s="54"/>
      <c r="CO332" s="54"/>
      <c r="CP332" s="54"/>
    </row>
    <row r="333" spans="1:94" x14ac:dyDescent="0.3">
      <c r="A333" s="259"/>
      <c r="B333" s="262"/>
      <c r="C333" s="265"/>
      <c r="D333" s="188" t="s">
        <v>265</v>
      </c>
      <c r="E333" s="247"/>
      <c r="F333" s="247"/>
      <c r="G333" s="247"/>
      <c r="H333" s="247"/>
      <c r="I333" s="250"/>
      <c r="J333" s="148">
        <v>85</v>
      </c>
      <c r="K333" s="149" t="s">
        <v>118</v>
      </c>
      <c r="L333" s="110" t="s">
        <v>98</v>
      </c>
      <c r="M333" s="111" t="s">
        <v>75</v>
      </c>
      <c r="N333" s="111" t="s">
        <v>62</v>
      </c>
      <c r="O333" s="111" t="s">
        <v>99</v>
      </c>
      <c r="P333" s="111">
        <v>0</v>
      </c>
      <c r="Q333" s="112"/>
      <c r="R333" s="112">
        <v>2</v>
      </c>
      <c r="S333" s="113"/>
      <c r="T333" s="112"/>
      <c r="U333" s="112"/>
      <c r="V333" s="113"/>
      <c r="W333" s="114">
        <v>33</v>
      </c>
      <c r="X333" s="115">
        <v>2</v>
      </c>
      <c r="Y333" s="101">
        <v>0</v>
      </c>
      <c r="Z333" s="237"/>
      <c r="AA333" s="102"/>
      <c r="AB333" s="116">
        <v>2</v>
      </c>
      <c r="AC333" s="242">
        <v>4</v>
      </c>
      <c r="AD333" s="117">
        <v>0</v>
      </c>
      <c r="AE333" s="154" t="s">
        <v>105</v>
      </c>
      <c r="AF333" s="118">
        <v>0</v>
      </c>
      <c r="AG333" s="121">
        <v>15</v>
      </c>
      <c r="AH333" s="120">
        <v>0</v>
      </c>
      <c r="AI333" s="155"/>
      <c r="AJ333" s="108">
        <f>IF(OR($H$330="CMSD",$H$330="CMDD",$H$330="TITULAR"),"",IF(M333="","",IF(M333="D",0,IF(M333="M",Z333*2.5+AC333*1.5,Z333*2+AC333)*(VLOOKUP(J333,[1]Recapitulatie!A:Y,15,FALSE)*$AH$332)+IF(M333="M",AA333*2.5+AD333*1.5,AA333*2+AD333)*(VLOOKUP(J333,[1]Recapitulatie!A:Y,20,FALSE)*$AH$332))))</f>
        <v>3425.8559999999998</v>
      </c>
      <c r="AK333" s="172"/>
      <c r="AL333" s="109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V333" s="57"/>
      <c r="BW333" s="57"/>
      <c r="BX333" s="57"/>
      <c r="BY333" s="57"/>
      <c r="BZ333" s="57"/>
      <c r="CA333" s="57"/>
      <c r="CB333" s="57"/>
      <c r="CC333" s="57"/>
      <c r="CD333" s="6"/>
      <c r="CE333" s="6"/>
      <c r="CF333" s="86"/>
      <c r="CG333" s="6"/>
      <c r="CI333" s="54"/>
      <c r="CJ333" s="54"/>
      <c r="CK333" s="54"/>
      <c r="CL333" s="54"/>
      <c r="CM333" s="54"/>
      <c r="CN333" s="54"/>
      <c r="CO333" s="54"/>
      <c r="CP333" s="54"/>
    </row>
    <row r="334" spans="1:94" x14ac:dyDescent="0.3">
      <c r="A334" s="259"/>
      <c r="B334" s="262"/>
      <c r="C334" s="265"/>
      <c r="D334" s="188" t="s">
        <v>322</v>
      </c>
      <c r="E334" s="247"/>
      <c r="F334" s="247"/>
      <c r="G334" s="247"/>
      <c r="H334" s="247"/>
      <c r="I334" s="250"/>
      <c r="J334" s="148">
        <v>84</v>
      </c>
      <c r="K334" s="149" t="s">
        <v>121</v>
      </c>
      <c r="L334" s="110" t="s">
        <v>98</v>
      </c>
      <c r="M334" s="111" t="s">
        <v>75</v>
      </c>
      <c r="N334" s="111" t="s">
        <v>62</v>
      </c>
      <c r="O334" s="111" t="s">
        <v>99</v>
      </c>
      <c r="P334" s="111">
        <v>0</v>
      </c>
      <c r="Q334" s="112"/>
      <c r="R334" s="112">
        <v>2</v>
      </c>
      <c r="S334" s="113"/>
      <c r="T334" s="112"/>
      <c r="U334" s="112"/>
      <c r="V334" s="113"/>
      <c r="W334" s="114">
        <v>33</v>
      </c>
      <c r="X334" s="115">
        <v>2</v>
      </c>
      <c r="Y334" s="101">
        <v>0</v>
      </c>
      <c r="Z334" s="237"/>
      <c r="AA334" s="102"/>
      <c r="AB334" s="116">
        <v>2</v>
      </c>
      <c r="AC334" s="242">
        <v>4</v>
      </c>
      <c r="AD334" s="117">
        <v>0</v>
      </c>
      <c r="AE334" s="154" t="s">
        <v>108</v>
      </c>
      <c r="AF334" s="118">
        <v>0</v>
      </c>
      <c r="AG334" s="121"/>
      <c r="AH334" s="120"/>
      <c r="AI334" s="155"/>
      <c r="AJ334" s="108">
        <f>IF(OR($H$330="CMSD",$H$330="CMDD",$H$330="TITULAR"),"",IF(M334="","",IF(M334="D",0,IF(M334="M",Z334*2.5+AC334*1.5,Z334*2+AC334)*(VLOOKUP(J334,[1]Recapitulatie!A:Y,15,FALSE)*$AH$332)+IF(M334="M",AA334*2.5+AD334*1.5,AA334*2+AD334)*(VLOOKUP(J334,[1]Recapitulatie!A:Y,20,FALSE)*$AH$332))))</f>
        <v>3425.8559999999998</v>
      </c>
      <c r="AK334" s="172"/>
      <c r="AL334" s="109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V334" s="57"/>
      <c r="BW334" s="57"/>
      <c r="BX334" s="57"/>
      <c r="BY334" s="57"/>
      <c r="BZ334" s="57"/>
      <c r="CA334" s="57"/>
      <c r="CB334" s="57"/>
      <c r="CC334" s="57"/>
      <c r="CD334" s="6"/>
      <c r="CE334" s="6"/>
      <c r="CF334" s="86"/>
      <c r="CG334" s="6"/>
      <c r="CI334" s="54"/>
      <c r="CJ334" s="54"/>
      <c r="CK334" s="54"/>
      <c r="CL334" s="54"/>
      <c r="CM334" s="54"/>
      <c r="CN334" s="54"/>
      <c r="CO334" s="54"/>
      <c r="CP334" s="54"/>
    </row>
    <row r="335" spans="1:94" x14ac:dyDescent="0.3">
      <c r="A335" s="259"/>
      <c r="B335" s="262"/>
      <c r="C335" s="265"/>
      <c r="D335" s="188"/>
      <c r="E335" s="247"/>
      <c r="F335" s="247"/>
      <c r="G335" s="247"/>
      <c r="H335" s="247"/>
      <c r="I335" s="250"/>
      <c r="J335" s="148"/>
      <c r="K335" s="149" t="s">
        <v>107</v>
      </c>
      <c r="L335" s="110" t="s">
        <v>107</v>
      </c>
      <c r="M335" s="111" t="s">
        <v>107</v>
      </c>
      <c r="N335" s="111" t="s">
        <v>107</v>
      </c>
      <c r="O335" s="111" t="s">
        <v>107</v>
      </c>
      <c r="P335" s="111" t="s">
        <v>107</v>
      </c>
      <c r="Q335" s="112"/>
      <c r="R335" s="112"/>
      <c r="S335" s="113"/>
      <c r="T335" s="112"/>
      <c r="U335" s="112"/>
      <c r="V335" s="113"/>
      <c r="W335" s="114" t="s">
        <v>107</v>
      </c>
      <c r="X335" s="115" t="s">
        <v>106</v>
      </c>
      <c r="Y335" s="101" t="s">
        <v>107</v>
      </c>
      <c r="Z335" s="237"/>
      <c r="AA335" s="102"/>
      <c r="AB335" s="116" t="s">
        <v>107</v>
      </c>
      <c r="AC335" s="242" t="s">
        <v>107</v>
      </c>
      <c r="AD335" s="117" t="s">
        <v>107</v>
      </c>
      <c r="AE335" s="154" t="s">
        <v>109</v>
      </c>
      <c r="AF335" s="118">
        <v>3.5424107142857144</v>
      </c>
      <c r="AG335" s="121"/>
      <c r="AH335" s="120"/>
      <c r="AI335" s="155"/>
      <c r="AJ335" s="108" t="str">
        <f>IF(OR($H$330="CMSD",$H$330="CMDD",$H$330="TITULAR"),"",IF(M335="","",IF(M335="D",0,IF(M335="M",Z335*2.5+AC335*1.5,Z335*2+AC335)*(VLOOKUP(J335,[1]Recapitulatie!A:Y,15,FALSE)*$AH$332)+IF(M335="M",AA335*2.5+AD335*1.5,AA335*2+AD335)*(VLOOKUP(J335,[1]Recapitulatie!A:Y,20,FALSE)*$AH$332))))</f>
        <v/>
      </c>
      <c r="AK335" s="172"/>
      <c r="AL335" s="109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V335" s="57"/>
      <c r="BW335" s="57"/>
      <c r="BX335" s="57"/>
      <c r="BY335" s="57"/>
      <c r="BZ335" s="57"/>
      <c r="CA335" s="57"/>
      <c r="CB335" s="57"/>
      <c r="CC335" s="57"/>
      <c r="CD335" s="6"/>
      <c r="CE335" s="6"/>
      <c r="CF335" s="86"/>
      <c r="CG335" s="6"/>
      <c r="CI335" s="54"/>
      <c r="CJ335" s="54"/>
      <c r="CK335" s="54"/>
      <c r="CL335" s="54"/>
      <c r="CM335" s="54"/>
      <c r="CN335" s="54"/>
      <c r="CO335" s="54"/>
      <c r="CP335" s="54"/>
    </row>
    <row r="336" spans="1:94" x14ac:dyDescent="0.3">
      <c r="A336" s="259"/>
      <c r="B336" s="262"/>
      <c r="C336" s="265"/>
      <c r="D336" s="188"/>
      <c r="E336" s="247"/>
      <c r="F336" s="247"/>
      <c r="G336" s="247"/>
      <c r="H336" s="247"/>
      <c r="I336" s="250"/>
      <c r="J336" s="148"/>
      <c r="K336" s="149" t="s">
        <v>107</v>
      </c>
      <c r="L336" s="110" t="s">
        <v>107</v>
      </c>
      <c r="M336" s="111" t="s">
        <v>107</v>
      </c>
      <c r="N336" s="111" t="s">
        <v>107</v>
      </c>
      <c r="O336" s="111" t="s">
        <v>107</v>
      </c>
      <c r="P336" s="111" t="s">
        <v>107</v>
      </c>
      <c r="Q336" s="112"/>
      <c r="R336" s="112"/>
      <c r="S336" s="113"/>
      <c r="T336" s="112"/>
      <c r="U336" s="112"/>
      <c r="V336" s="113"/>
      <c r="W336" s="114" t="s">
        <v>107</v>
      </c>
      <c r="X336" s="115" t="s">
        <v>106</v>
      </c>
      <c r="Y336" s="101" t="s">
        <v>107</v>
      </c>
      <c r="Z336" s="237"/>
      <c r="AA336" s="102"/>
      <c r="AB336" s="116" t="s">
        <v>107</v>
      </c>
      <c r="AC336" s="242" t="s">
        <v>107</v>
      </c>
      <c r="AD336" s="117" t="s">
        <v>107</v>
      </c>
      <c r="AE336" s="154" t="s">
        <v>110</v>
      </c>
      <c r="AF336" s="118">
        <v>0</v>
      </c>
      <c r="AG336" s="121"/>
      <c r="AH336" s="120"/>
      <c r="AI336" s="155"/>
      <c r="AJ336" s="108" t="str">
        <f>IF(OR($H$330="CMSD",$H$330="CMDD",$H$330="TITULAR"),"",IF(M336="","",IF(M336="D",0,IF(M336="M",Z336*2.5+AC336*1.5,Z336*2+AC336)*(VLOOKUP(J336,[1]Recapitulatie!A:Y,15,FALSE)*$AH$332)+IF(M336="M",AA336*2.5+AD336*1.5,AA336*2+AD336)*(VLOOKUP(J336,[1]Recapitulatie!A:Y,20,FALSE)*$AH$332))))</f>
        <v/>
      </c>
      <c r="AK336" s="172"/>
      <c r="AL336" s="109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V336" s="57"/>
      <c r="BW336" s="57"/>
      <c r="BX336" s="57"/>
      <c r="BY336" s="57"/>
      <c r="BZ336" s="57"/>
      <c r="CA336" s="57"/>
      <c r="CB336" s="57"/>
      <c r="CC336" s="57"/>
      <c r="CD336" s="6"/>
      <c r="CE336" s="6"/>
      <c r="CF336" s="86"/>
      <c r="CG336" s="6"/>
      <c r="CI336" s="54"/>
      <c r="CJ336" s="54"/>
      <c r="CK336" s="54"/>
      <c r="CL336" s="54"/>
      <c r="CM336" s="54"/>
      <c r="CN336" s="54"/>
      <c r="CO336" s="54"/>
      <c r="CP336" s="54"/>
    </row>
    <row r="337" spans="1:94" x14ac:dyDescent="0.3">
      <c r="A337" s="259"/>
      <c r="B337" s="262"/>
      <c r="C337" s="265"/>
      <c r="D337" s="252"/>
      <c r="E337" s="247"/>
      <c r="F337" s="247"/>
      <c r="G337" s="247"/>
      <c r="H337" s="247"/>
      <c r="I337" s="250"/>
      <c r="J337" s="148"/>
      <c r="K337" s="149" t="s">
        <v>107</v>
      </c>
      <c r="L337" s="110" t="s">
        <v>107</v>
      </c>
      <c r="M337" s="111" t="s">
        <v>107</v>
      </c>
      <c r="N337" s="111" t="s">
        <v>107</v>
      </c>
      <c r="O337" s="111" t="s">
        <v>107</v>
      </c>
      <c r="P337" s="111" t="s">
        <v>107</v>
      </c>
      <c r="Q337" s="112"/>
      <c r="R337" s="112"/>
      <c r="S337" s="113"/>
      <c r="T337" s="112"/>
      <c r="U337" s="112"/>
      <c r="V337" s="113"/>
      <c r="W337" s="114" t="s">
        <v>107</v>
      </c>
      <c r="X337" s="115" t="s">
        <v>106</v>
      </c>
      <c r="Y337" s="101" t="s">
        <v>107</v>
      </c>
      <c r="Z337" s="237"/>
      <c r="AA337" s="102"/>
      <c r="AB337" s="116" t="s">
        <v>107</v>
      </c>
      <c r="AC337" s="242" t="s">
        <v>107</v>
      </c>
      <c r="AD337" s="117" t="s">
        <v>107</v>
      </c>
      <c r="AE337" s="156"/>
      <c r="AF337" s="118"/>
      <c r="AG337" s="121"/>
      <c r="AH337" s="120"/>
      <c r="AI337" s="155"/>
      <c r="AJ337" s="108" t="str">
        <f>IF(OR($H$330="CMSD",$H$330="CMDD",$H$330="TITULAR"),"",IF(M337="","",IF(M337="D",0,IF(M337="M",Z337*2.5+AC337*1.5,Z337*2+AC337)*(VLOOKUP(J337,[1]Recapitulatie!A:Y,15,FALSE)*$AH$332)+IF(M337="M",AA337*2.5+AD337*1.5,AA337*2+AD337)*(VLOOKUP(J337,[1]Recapitulatie!A:Y,20,FALSE)*$AH$332))))</f>
        <v/>
      </c>
      <c r="AK337" s="172"/>
      <c r="AL337" s="109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V337" s="57"/>
      <c r="BW337" s="57"/>
      <c r="BX337" s="57"/>
      <c r="BY337" s="57"/>
      <c r="BZ337" s="57"/>
      <c r="CA337" s="57"/>
      <c r="CB337" s="57"/>
      <c r="CC337" s="57"/>
      <c r="CD337" s="6"/>
      <c r="CE337" s="6"/>
      <c r="CF337" s="86"/>
      <c r="CG337" s="6"/>
      <c r="CI337" s="54"/>
      <c r="CJ337" s="54"/>
      <c r="CK337" s="54"/>
      <c r="CL337" s="54"/>
      <c r="CM337" s="54"/>
      <c r="CN337" s="54"/>
      <c r="CO337" s="54"/>
      <c r="CP337" s="54"/>
    </row>
    <row r="338" spans="1:94" ht="15" thickBot="1" x14ac:dyDescent="0.35">
      <c r="A338" s="259"/>
      <c r="B338" s="262"/>
      <c r="C338" s="265"/>
      <c r="D338" s="253"/>
      <c r="E338" s="247"/>
      <c r="F338" s="247"/>
      <c r="G338" s="247"/>
      <c r="H338" s="247"/>
      <c r="I338" s="250"/>
      <c r="J338" s="148"/>
      <c r="K338" s="149" t="s">
        <v>107</v>
      </c>
      <c r="L338" s="123" t="s">
        <v>107</v>
      </c>
      <c r="M338" s="124" t="s">
        <v>107</v>
      </c>
      <c r="N338" s="124" t="s">
        <v>107</v>
      </c>
      <c r="O338" s="124" t="s">
        <v>107</v>
      </c>
      <c r="P338" s="124" t="s">
        <v>107</v>
      </c>
      <c r="Q338" s="125"/>
      <c r="R338" s="125"/>
      <c r="S338" s="126"/>
      <c r="T338" s="125"/>
      <c r="U338" s="125"/>
      <c r="V338" s="126"/>
      <c r="W338" s="127" t="s">
        <v>107</v>
      </c>
      <c r="X338" s="128" t="s">
        <v>106</v>
      </c>
      <c r="Y338" s="101" t="s">
        <v>107</v>
      </c>
      <c r="Z338" s="237"/>
      <c r="AA338" s="102"/>
      <c r="AB338" s="129" t="s">
        <v>107</v>
      </c>
      <c r="AC338" s="243" t="s">
        <v>107</v>
      </c>
      <c r="AD338" s="130" t="s">
        <v>107</v>
      </c>
      <c r="AE338" s="165"/>
      <c r="AF338" s="166"/>
      <c r="AG338" s="121"/>
      <c r="AH338" s="120"/>
      <c r="AI338" s="158"/>
      <c r="AJ338" s="108" t="str">
        <f>IF(OR($H$330="CMSD",$H$330="CMDD",$H$330="TITULAR"),"",IF(M338="","",IF(M338="D",0,IF(M338="M",Z338*2.5+AC338*1.5,Z338*2+AC338)*(VLOOKUP(J338,[1]Recapitulatie!A:Y,15,FALSE)*$AH$332)+IF(M338="M",AA338*2.5+AD338*1.5,AA338*2+AD338)*(VLOOKUP(J338,[1]Recapitulatie!A:Y,20,FALSE)*$AH$332))))</f>
        <v/>
      </c>
      <c r="AK338" s="173"/>
      <c r="AL338" s="109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V338" s="57"/>
      <c r="BW338" s="57"/>
      <c r="BX338" s="57"/>
      <c r="BY338" s="57"/>
      <c r="BZ338" s="57"/>
      <c r="CA338" s="57"/>
      <c r="CB338" s="57"/>
      <c r="CC338" s="57"/>
      <c r="CD338" s="6"/>
      <c r="CE338" s="6"/>
      <c r="CF338" s="86"/>
      <c r="CG338" s="6"/>
      <c r="CI338" s="54"/>
      <c r="CJ338" s="54"/>
      <c r="CK338" s="54"/>
      <c r="CL338" s="54"/>
      <c r="CM338" s="54"/>
      <c r="CN338" s="54"/>
      <c r="CO338" s="54"/>
      <c r="CP338" s="54"/>
    </row>
    <row r="339" spans="1:94" ht="15" thickBot="1" x14ac:dyDescent="0.35">
      <c r="A339" s="260"/>
      <c r="B339" s="263"/>
      <c r="C339" s="266"/>
      <c r="D339" s="254"/>
      <c r="E339" s="248"/>
      <c r="F339" s="248"/>
      <c r="G339" s="248"/>
      <c r="H339" s="248"/>
      <c r="I339" s="251"/>
      <c r="J339" s="150"/>
      <c r="K339" s="133" t="s">
        <v>107</v>
      </c>
      <c r="L339" s="255" t="s">
        <v>76</v>
      </c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7"/>
      <c r="X339" s="134">
        <v>16</v>
      </c>
      <c r="Y339" s="135">
        <v>0</v>
      </c>
      <c r="Z339" s="238"/>
      <c r="AA339" s="136"/>
      <c r="AB339" s="137">
        <f>IF(D330="","",SUM(AB330:AB338))</f>
        <v>16</v>
      </c>
      <c r="AC339" s="244"/>
      <c r="AD339" s="138"/>
      <c r="AE339" s="159"/>
      <c r="AF339" s="167">
        <v>3.5424107142857144</v>
      </c>
      <c r="AG339" s="140">
        <v>19.542410714285715</v>
      </c>
      <c r="AH339" s="141">
        <v>2335.2918399999999</v>
      </c>
      <c r="AI339" s="85" t="e">
        <f>AI329+AH339</f>
        <v>#REF!</v>
      </c>
      <c r="AJ339" s="84">
        <f>SUM(AJ330:AJ338)/12*VIRAM</f>
        <v>2335.2918399999999</v>
      </c>
      <c r="AK339" s="85">
        <f>IF(OR(H330="",H330="PO",H330="DF",H330="DFP",H330="DFT"),0,IF(H330="CMSD",AG339*POD_P*VIRAM*4,IF(AND(H330="TITULAR",B330="PROFESOR"),(AF330+AF331)*POD_P*4*VIRAM,IF(AND(H330="TITULAR",B330="CONFERENTIAR"),(AF330+AF331)*POD_C*4*VIRAM,IF(AND(H330="TITULAR",B330="SEF LUCRARI"),(AF330+AF331)*POD_SL*4*VIRAM,(AF330+AF331)*POD_AS*4*VIRAM)))))</f>
        <v>0</v>
      </c>
      <c r="AL339" s="142">
        <f>IF(AND($A330&lt;&gt;"",H330="DFP"),1,0)</f>
        <v>0</v>
      </c>
      <c r="AM339" s="8">
        <f>IF(AND($A330&lt;&gt;"",$B330="PROFESOR",$C330="POST VALID",$H330="TITULAR"),1,0)</f>
        <v>0</v>
      </c>
      <c r="AN339" s="8">
        <f>IF(AND($A330&lt;&gt;"",$B330="CONFERENTIAR",$C330="POST VALID",$H330="TITULAR"),1,0)</f>
        <v>0</v>
      </c>
      <c r="AO339" s="8">
        <f>IF(AND($A330&lt;&gt;"",$B330="SEF LUCRARI",$C330="POST VALID",$H330="TITULAR"),1,0)</f>
        <v>0</v>
      </c>
      <c r="AP339" s="8">
        <f>IF(AND($A330&lt;&gt;"",$B330="ASISTENT",$C330="POST VALID",$H330="TITULAR"),1,0)</f>
        <v>0</v>
      </c>
      <c r="AQ339" s="8">
        <f>IF(AND($A330&lt;&gt;"",$B330="ASISTENT CERCETARE",$C330="POST VALID"),1,0)</f>
        <v>0</v>
      </c>
      <c r="AR339" s="8">
        <f>IF(AND($A330&lt;&gt;"",H330="DF"),1,0)</f>
        <v>0</v>
      </c>
      <c r="AS339" s="8">
        <f>IF(AND($A330&lt;&gt;"",$B330="PROFESOR",$C330="POST FARA FINANTARE",$H330="TITULAR"),1,0)</f>
        <v>0</v>
      </c>
      <c r="AT339" s="8">
        <f>IF(AND($A330&lt;&gt;"",$B330="CONFERENTIAR",$C330="POST FARA FINANTARE",$H330="TITULAR"),1,0)</f>
        <v>0</v>
      </c>
      <c r="AU339" s="8">
        <f>IF(AND($A330&lt;&gt;"",$B330="SEF LUCRARI",$C330="POST FARA FINANTARE",$H330="TITULAR"),1,0)</f>
        <v>0</v>
      </c>
      <c r="AV339" s="8">
        <f>IF(AND($A330&lt;&gt;"",$B330="ASISTENT",$C330="POST FARA FINANTARE",$H330="TITULAR"),1,0)</f>
        <v>0</v>
      </c>
      <c r="AW339" s="8">
        <f>IF(AND($A330&lt;&gt;"",$B330="ASISTENT CERCETARE",$C330="POST FARA FINANTARE"),1,0)</f>
        <v>0</v>
      </c>
      <c r="AX339" s="8">
        <f>IF(AND($A330&lt;&gt;"",$B330="PROFESOR",$D330="VACANT",$C330="POST VALID"),1,0)</f>
        <v>0</v>
      </c>
      <c r="AY339" s="8">
        <f>IF(AND($A330&lt;&gt;"",$B330="CONFERENTIAR",$D330="VACANT",$C330="POST VALID"),1,0)</f>
        <v>0</v>
      </c>
      <c r="AZ339" s="8">
        <f>IF(AND($A330&lt;&gt;"",$B330="SEF LUCRARI",$D330="VACANT",$C330="POST VALID"),1,0)</f>
        <v>0</v>
      </c>
      <c r="BA339" s="8">
        <f>IF(AND($A330&lt;&gt;"",$B330="ASISTENT",$C330="POST VALID",$D330="VACANT"),1,0)</f>
        <v>0</v>
      </c>
      <c r="BB339" s="8"/>
      <c r="BC339" s="8">
        <f>IF(AND($A330&lt;&gt;"",$B330="PROFESOR",$D330="VACANT",$C330="POST FARA FINANTARE"),1,0)</f>
        <v>0</v>
      </c>
      <c r="BD339" s="8">
        <f>IF(AND($A330&lt;&gt;"",$B330="CONFERENTIAR",$D330="VACANT",$C330="POST FARA FINANTARE"),1,0)</f>
        <v>0</v>
      </c>
      <c r="BE339" s="8">
        <f>IF(AND($A330&lt;&gt;"",$B330="SEF LUCRARI",$D330="VACANT",$C330="POST FARA FINANTARE"),1,0)</f>
        <v>0</v>
      </c>
      <c r="BF339" s="8">
        <f>IF(AND($A330&lt;&gt;"",$B330="ASISTENT",$D330="VACANT",$C330="POST FARA FINANTARE"),1,0)</f>
        <v>0</v>
      </c>
      <c r="BG339" s="8"/>
      <c r="BH339" s="8">
        <f>IF(AND($B330="PROFESOR",$H330="CMSD",$C330="POST VALID"),1,0)</f>
        <v>0</v>
      </c>
      <c r="BI339" s="8">
        <f>IF(AND($B330="PROFESOR",$H330="CMSD",$C330="POST FARA FINANTARE"),1,0)</f>
        <v>0</v>
      </c>
      <c r="BJ339" s="142">
        <f>IF(AND($A330&lt;&gt;"",H330="DFT"),1,0)</f>
        <v>0</v>
      </c>
      <c r="BK339" s="8">
        <f>IF(OR($H330="CMSD",$H330="ASOCIAT",$H330="DF",$H330="CMSD"),0,(IF(OR($F330="DR.ING.",$F330="DR.",$F330="DR. ING.",$F330="DR"),1,0)))</f>
        <v>0</v>
      </c>
      <c r="BL339" s="8" t="str">
        <f>IF(OR($B330="",$D330="",$D330="VACANT",$H330="CMSD",$H330="DF",$H330="DFP",$H330="DFT",),"",(IF($I330="","",(IF($BN339&gt;$BL$4,1,0)))))</f>
        <v/>
      </c>
      <c r="BM339" s="8">
        <f>IF(OR($B330="",$D330="",$D330="VACANT",$H330="DF",$H330="DFP",$H330="DFT"),"",(IF($H330="CMSD",0,(IF(BN339&lt;=$BM$4,1,0)))))</f>
        <v>1</v>
      </c>
      <c r="BN339" s="143">
        <f>IF(I330="",0,DATEVALUE(I330))</f>
        <v>0</v>
      </c>
      <c r="BO339" s="8">
        <f>IF(AND($BN339&gt;$BO$4,$BN339&lt;$BL$4),1,0)</f>
        <v>0</v>
      </c>
      <c r="BP339" s="8">
        <f>IF(AND($BN339&gt;$BP$4,$BN339&lt;$BO$4),1,0)</f>
        <v>0</v>
      </c>
      <c r="BQ339" s="8">
        <f>IF(AND($BN339&gt;$BQ$4,$BN339&lt;$BP$4),1,0)</f>
        <v>0</v>
      </c>
      <c r="BR339" s="8">
        <f>IF(AND($BN339&gt;$BR$4,$BN339&lt;$BQ$4),1,0)</f>
        <v>0</v>
      </c>
      <c r="BS339" s="8">
        <f>IF(AND($BN339&gt;$BS$4,$BN339&lt;$BR$4),1,0)</f>
        <v>0</v>
      </c>
      <c r="BT339" s="8">
        <f>IF(AND($BN339&gt;$BT$4,$BN339&lt;$BS$4),1,0)</f>
        <v>0</v>
      </c>
      <c r="BV339" s="144">
        <f>IF(AND($B330="PROFESOR",$D330&lt;&gt;"",$H330="TITULAR"),$X339,0)</f>
        <v>0</v>
      </c>
      <c r="BW339" s="144">
        <f>IF(AND($B330="PROFESOR",$D330="VACANT"),$X339,0)</f>
        <v>0</v>
      </c>
      <c r="BX339" s="144">
        <f>IF(AND($B330="CONFERENTIAR",$D330&lt;&gt;"",$H330="TITULAR"),$X339,0)</f>
        <v>0</v>
      </c>
      <c r="BY339" s="144">
        <f>IF(AND($B330="CONFERENTIAR",$D330="VACANT"),$X339,0)</f>
        <v>0</v>
      </c>
      <c r="BZ339" s="144">
        <f>IF(AND($B330="SEF LUCRARI",$D330&lt;&gt;"",$H330="TITULAR"),$X339,0)</f>
        <v>0</v>
      </c>
      <c r="CA339" s="144">
        <f>IF(AND($B330="SEF LUCRARI",$D330="VACANT"),$X339,0)</f>
        <v>0</v>
      </c>
      <c r="CB339" s="144">
        <f>IF(AND($B330="ASISTENT",$D330&lt;&gt;"",(OR($H330="TITULAR",$H330="SUPLINITOR",$H330="DF"))),$X339,0)</f>
        <v>0</v>
      </c>
      <c r="CC339" s="144">
        <f>IF(AND($B330="ASISTENT",OR($D330="VACANT")),$X339,0)</f>
        <v>0</v>
      </c>
      <c r="CD339" s="144">
        <f>IF(AND($B330="ASISTENT CERCETARE",$D330&lt;&gt;"",$H330="TITULAR"),$X339,IF(AND($B330="ASISTENT CERCETARE",$H330="DF"),$X339,0))</f>
        <v>0</v>
      </c>
      <c r="CE339" s="144">
        <f>IF(AND($B330="ASISTENT CERCETARE",OR($D330="VACANT")),$X339,0)</f>
        <v>0</v>
      </c>
      <c r="CF339" s="86">
        <f>IF(AND(A330&lt;&gt;"",B330="ASISTENT",H330="DF"),1,0)</f>
        <v>0</v>
      </c>
      <c r="CG339" s="145">
        <f>IF(AND($B330="PROFESOR",$D330&lt;&gt;"",$H330="CMSD"),$X339,0)</f>
        <v>0</v>
      </c>
      <c r="CI339" s="54">
        <f>IF(AND(B330="PROFESOR",H330="CMDD"),1,0)</f>
        <v>0</v>
      </c>
      <c r="CJ339" s="54">
        <f>IF(AND(B330="CONFERENTIAR",H330="CMDD"),1,0)</f>
        <v>0</v>
      </c>
      <c r="CK339" s="54">
        <f>IF(AND(B330="SEF LUCRARI",H330="CMDD"),1,0)</f>
        <v>0</v>
      </c>
      <c r="CL339" s="54">
        <f>IF(AND(B330="ASISTENT",H330="CMDD"),1,0)</f>
        <v>0</v>
      </c>
      <c r="CM339" s="132">
        <f>IF(CI339=0,0,X339)</f>
        <v>0</v>
      </c>
      <c r="CN339" s="132">
        <f>IF(CJ339=0,0,X339)</f>
        <v>0</v>
      </c>
      <c r="CO339" s="132">
        <f>IF(CK339=0,0,X339)</f>
        <v>0</v>
      </c>
      <c r="CP339" s="132">
        <f>IF(CL339=0,0,X339)</f>
        <v>0</v>
      </c>
    </row>
    <row r="340" spans="1:94" ht="12.75" customHeight="1" x14ac:dyDescent="0.3">
      <c r="A340" s="258">
        <v>77</v>
      </c>
      <c r="B340" s="261" t="str">
        <f>AS</f>
        <v>ASISTENT</v>
      </c>
      <c r="C340" s="264" t="s">
        <v>97</v>
      </c>
      <c r="D340" s="187" t="s">
        <v>266</v>
      </c>
      <c r="E340" s="246" t="str">
        <f>AS</f>
        <v>ASISTENT</v>
      </c>
      <c r="F340" s="246"/>
      <c r="G340" s="246"/>
      <c r="H340" s="246" t="str">
        <f>po</f>
        <v>PO</v>
      </c>
      <c r="I340" s="249" t="str">
        <f>_xlfn.IFNA(IF(OR(D340="",D340="VACANT",H340="DF",H340="DFP",H340="DFT"),"",VLOOKUP(D340,[1]Anexa!D:I,2,FALSE)),"")</f>
        <v/>
      </c>
      <c r="J340" s="146">
        <v>85</v>
      </c>
      <c r="K340" s="147" t="s">
        <v>118</v>
      </c>
      <c r="L340" s="95" t="s">
        <v>98</v>
      </c>
      <c r="M340" s="96" t="s">
        <v>75</v>
      </c>
      <c r="N340" s="96" t="s">
        <v>62</v>
      </c>
      <c r="O340" s="96" t="s">
        <v>99</v>
      </c>
      <c r="P340" s="96">
        <v>0</v>
      </c>
      <c r="Q340" s="97"/>
      <c r="R340" s="97">
        <v>3</v>
      </c>
      <c r="S340" s="98"/>
      <c r="T340" s="97"/>
      <c r="U340" s="97"/>
      <c r="V340" s="98"/>
      <c r="W340" s="99">
        <v>50</v>
      </c>
      <c r="X340" s="100">
        <v>3</v>
      </c>
      <c r="Y340" s="101">
        <v>0</v>
      </c>
      <c r="Z340" s="237"/>
      <c r="AA340" s="102"/>
      <c r="AB340" s="103">
        <v>3</v>
      </c>
      <c r="AC340" s="241">
        <v>6</v>
      </c>
      <c r="AD340" s="104">
        <v>0</v>
      </c>
      <c r="AE340" s="181" t="str">
        <f>IF(D340="","","1.1")</f>
        <v>1.1</v>
      </c>
      <c r="AF340" s="164">
        <v>0</v>
      </c>
      <c r="AG340" s="106">
        <v>0</v>
      </c>
      <c r="AH340" s="107">
        <v>0</v>
      </c>
      <c r="AI340" s="153"/>
      <c r="AJ340" s="108">
        <f>IF(OR($H$340="CMSD",$H$340="CMDD",$H$340="TITULAR"),"",IF(M340="","",IF(M340="D",0,IF(M340="M",Z340*2.5+AC340*1.5,Z340*2+AC340)*(VLOOKUP(J340,[1]Recapitulatie!A:Y,15,FALSE)*$AH$343)+IF(M340="M",AA340*2.5+AD340*1.5,AA340*2+AD340)*(VLOOKUP(J340,[1]Recapitulatie!A:Y,20,FALSE)*$AH$343))))</f>
        <v>5138.7839999999997</v>
      </c>
      <c r="AK340" s="171"/>
      <c r="AL340" s="109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V340" s="57"/>
      <c r="BW340" s="57"/>
      <c r="BX340" s="57"/>
      <c r="BY340" s="57"/>
      <c r="BZ340" s="57"/>
      <c r="CA340" s="57"/>
      <c r="CB340" s="57"/>
      <c r="CC340" s="57"/>
      <c r="CD340" s="6"/>
      <c r="CE340" s="6"/>
      <c r="CF340" s="86"/>
      <c r="CG340" s="6"/>
      <c r="CI340" s="54"/>
      <c r="CJ340" s="54"/>
      <c r="CK340" s="54"/>
      <c r="CL340" s="54"/>
      <c r="CM340" s="54"/>
      <c r="CN340" s="54"/>
      <c r="CO340" s="54"/>
      <c r="CP340" s="54"/>
    </row>
    <row r="341" spans="1:94" ht="12.75" customHeight="1" x14ac:dyDescent="0.3">
      <c r="A341" s="259"/>
      <c r="B341" s="262"/>
      <c r="C341" s="265"/>
      <c r="D341" s="189" t="s">
        <v>267</v>
      </c>
      <c r="E341" s="247"/>
      <c r="F341" s="247"/>
      <c r="G341" s="247"/>
      <c r="H341" s="247"/>
      <c r="I341" s="250"/>
      <c r="J341" s="180">
        <v>85</v>
      </c>
      <c r="K341" s="190" t="s">
        <v>118</v>
      </c>
      <c r="L341" s="191" t="s">
        <v>98</v>
      </c>
      <c r="M341" s="192" t="s">
        <v>75</v>
      </c>
      <c r="N341" s="192" t="s">
        <v>62</v>
      </c>
      <c r="O341" s="192" t="s">
        <v>99</v>
      </c>
      <c r="P341" s="192">
        <v>0</v>
      </c>
      <c r="Q341" s="169"/>
      <c r="R341" s="169">
        <v>1</v>
      </c>
      <c r="S341" s="170"/>
      <c r="T341" s="169"/>
      <c r="U341" s="169"/>
      <c r="V341" s="170"/>
      <c r="W341" s="193">
        <v>17</v>
      </c>
      <c r="X341" s="194">
        <v>1</v>
      </c>
      <c r="Y341" s="101">
        <v>0</v>
      </c>
      <c r="Z341" s="237"/>
      <c r="AA341" s="102"/>
      <c r="AB341" s="195">
        <v>1</v>
      </c>
      <c r="AC341" s="245">
        <v>2</v>
      </c>
      <c r="AD341" s="196">
        <v>0</v>
      </c>
      <c r="AE341" s="181"/>
      <c r="AF341" s="164"/>
      <c r="AG341" s="106"/>
      <c r="AH341" s="107"/>
      <c r="AI341" s="153"/>
      <c r="AJ341" s="108"/>
      <c r="AK341" s="171"/>
      <c r="AL341" s="109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V341" s="57"/>
      <c r="BW341" s="57"/>
      <c r="BX341" s="57"/>
      <c r="BY341" s="57"/>
      <c r="BZ341" s="57"/>
      <c r="CA341" s="57"/>
      <c r="CB341" s="57"/>
      <c r="CC341" s="57"/>
      <c r="CD341" s="6"/>
      <c r="CE341" s="6"/>
      <c r="CF341" s="86"/>
      <c r="CG341" s="6"/>
      <c r="CI341" s="54"/>
      <c r="CJ341" s="54"/>
      <c r="CK341" s="54"/>
      <c r="CL341" s="54"/>
      <c r="CM341" s="54"/>
      <c r="CN341" s="54"/>
      <c r="CO341" s="54"/>
      <c r="CP341" s="54"/>
    </row>
    <row r="342" spans="1:94" x14ac:dyDescent="0.3">
      <c r="A342" s="259"/>
      <c r="B342" s="262"/>
      <c r="C342" s="265"/>
      <c r="D342" s="188" t="s">
        <v>322</v>
      </c>
      <c r="E342" s="247"/>
      <c r="F342" s="247"/>
      <c r="G342" s="247"/>
      <c r="H342" s="247"/>
      <c r="I342" s="250"/>
      <c r="J342" s="148">
        <v>84</v>
      </c>
      <c r="K342" s="149" t="s">
        <v>121</v>
      </c>
      <c r="L342" s="110" t="s">
        <v>98</v>
      </c>
      <c r="M342" s="111" t="s">
        <v>75</v>
      </c>
      <c r="N342" s="111" t="s">
        <v>62</v>
      </c>
      <c r="O342" s="111" t="s">
        <v>99</v>
      </c>
      <c r="P342" s="111">
        <v>0</v>
      </c>
      <c r="Q342" s="112"/>
      <c r="R342" s="112">
        <v>2</v>
      </c>
      <c r="S342" s="113"/>
      <c r="T342" s="112"/>
      <c r="U342" s="112"/>
      <c r="V342" s="113"/>
      <c r="W342" s="114">
        <v>33</v>
      </c>
      <c r="X342" s="115">
        <v>2</v>
      </c>
      <c r="Y342" s="101">
        <v>0</v>
      </c>
      <c r="Z342" s="237"/>
      <c r="AA342" s="102"/>
      <c r="AB342" s="116">
        <v>2</v>
      </c>
      <c r="AC342" s="242">
        <v>4</v>
      </c>
      <c r="AD342" s="117">
        <v>0</v>
      </c>
      <c r="AE342" s="182" t="str">
        <f>IF(D340="","","1.2")</f>
        <v>1.2</v>
      </c>
      <c r="AF342" s="118">
        <v>0</v>
      </c>
      <c r="AG342" s="119">
        <v>16</v>
      </c>
      <c r="AH342" s="120">
        <v>0</v>
      </c>
      <c r="AI342" s="155"/>
      <c r="AJ342" s="108">
        <f>IF(OR($H$340="CMSD",$H$340="CMDD",$H$340="TITULAR"),"",IF(M342="","",IF(M342="D",0,IF(M342="M",Z342*2.5+AC342*1.5,Z342*2+AC342)*(VLOOKUP(J342,[1]Recapitulatie!A:Y,15,FALSE)*$AH$343)+IF(M342="M",AA342*2.5+AD342*1.5,AA342*2+AD342)*(VLOOKUP(J342,[1]Recapitulatie!A:Y,20,FALSE)*$AH$343))))</f>
        <v>3425.8559999999998</v>
      </c>
      <c r="AK342" s="172"/>
      <c r="AL342" s="109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V342" s="57"/>
      <c r="BW342" s="57"/>
      <c r="BX342" s="57"/>
      <c r="BY342" s="57"/>
      <c r="BZ342" s="57"/>
      <c r="CA342" s="57"/>
      <c r="CB342" s="57"/>
      <c r="CC342" s="57"/>
      <c r="CD342" s="6"/>
      <c r="CE342" s="6"/>
      <c r="CF342" s="86"/>
      <c r="CG342" s="6"/>
      <c r="CI342" s="54"/>
      <c r="CJ342" s="54"/>
      <c r="CK342" s="54"/>
      <c r="CL342" s="54"/>
      <c r="CM342" s="54"/>
      <c r="CN342" s="54"/>
      <c r="CO342" s="54"/>
      <c r="CP342" s="54"/>
    </row>
    <row r="343" spans="1:94" x14ac:dyDescent="0.3">
      <c r="A343" s="259"/>
      <c r="B343" s="262"/>
      <c r="C343" s="265"/>
      <c r="D343" s="188" t="s">
        <v>289</v>
      </c>
      <c r="E343" s="247"/>
      <c r="F343" s="247"/>
      <c r="G343" s="247"/>
      <c r="H343" s="247"/>
      <c r="I343" s="250"/>
      <c r="J343" s="148">
        <v>83</v>
      </c>
      <c r="K343" s="149" t="s">
        <v>128</v>
      </c>
      <c r="L343" s="110" t="s">
        <v>98</v>
      </c>
      <c r="M343" s="111" t="s">
        <v>75</v>
      </c>
      <c r="N343" s="111" t="s">
        <v>62</v>
      </c>
      <c r="O343" s="111" t="s">
        <v>99</v>
      </c>
      <c r="P343" s="111">
        <v>0</v>
      </c>
      <c r="Q343" s="112"/>
      <c r="R343" s="112">
        <v>3</v>
      </c>
      <c r="S343" s="113"/>
      <c r="T343" s="112"/>
      <c r="U343" s="112"/>
      <c r="V343" s="113"/>
      <c r="W343" s="114">
        <v>49.285714285714278</v>
      </c>
      <c r="X343" s="115">
        <v>3</v>
      </c>
      <c r="Y343" s="101">
        <v>0</v>
      </c>
      <c r="Z343" s="237"/>
      <c r="AA343" s="102"/>
      <c r="AB343" s="116">
        <v>3</v>
      </c>
      <c r="AC343" s="242">
        <v>6</v>
      </c>
      <c r="AD343" s="117">
        <v>0</v>
      </c>
      <c r="AE343" s="182" t="str">
        <f>IF(D340="","","2")</f>
        <v>2</v>
      </c>
      <c r="AF343" s="118">
        <v>0</v>
      </c>
      <c r="AG343" s="119"/>
      <c r="AH343" s="120">
        <v>61.175999999999995</v>
      </c>
      <c r="AI343" s="155"/>
      <c r="AJ343" s="108">
        <f>IF(OR($H$340="CMSD",$H$340="CMDD",$H$340="TITULAR"),"",IF(M343="","",IF(M343="D",0,IF(M343="M",Z343*2.5+AC343*1.5,Z343*2+AC343)*(VLOOKUP(J343,[1]Recapitulatie!A:Y,15,FALSE)*$AH$343)+IF(M343="M",AA343*2.5+AD343*1.5,AA343*2+AD343)*(VLOOKUP(J343,[1]Recapitulatie!A:Y,20,FALSE)*$AH$343))))</f>
        <v>5138.7839999999997</v>
      </c>
      <c r="AK343" s="172"/>
      <c r="AL343" s="109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V343" s="57"/>
      <c r="BW343" s="57"/>
      <c r="BX343" s="57"/>
      <c r="BY343" s="57"/>
      <c r="BZ343" s="57"/>
      <c r="CA343" s="57"/>
      <c r="CB343" s="57"/>
      <c r="CC343" s="57"/>
      <c r="CD343" s="6"/>
      <c r="CE343" s="6"/>
      <c r="CF343" s="86"/>
      <c r="CG343" s="6"/>
      <c r="CI343" s="54"/>
      <c r="CJ343" s="54"/>
      <c r="CK343" s="54"/>
      <c r="CL343" s="54"/>
      <c r="CM343" s="54"/>
      <c r="CN343" s="54"/>
      <c r="CO343" s="54"/>
      <c r="CP343" s="54"/>
    </row>
    <row r="344" spans="1:94" x14ac:dyDescent="0.3">
      <c r="A344" s="259"/>
      <c r="B344" s="262"/>
      <c r="C344" s="265"/>
      <c r="D344" s="188" t="s">
        <v>228</v>
      </c>
      <c r="E344" s="247"/>
      <c r="F344" s="247"/>
      <c r="G344" s="247"/>
      <c r="H344" s="247"/>
      <c r="I344" s="250"/>
      <c r="J344" s="148">
        <v>81</v>
      </c>
      <c r="K344" s="149" t="s">
        <v>156</v>
      </c>
      <c r="L344" s="110" t="s">
        <v>98</v>
      </c>
      <c r="M344" s="111" t="s">
        <v>75</v>
      </c>
      <c r="N344" s="111" t="s">
        <v>62</v>
      </c>
      <c r="O344" s="111" t="s">
        <v>99</v>
      </c>
      <c r="P344" s="111">
        <v>0</v>
      </c>
      <c r="Q344" s="112"/>
      <c r="R344" s="112">
        <v>2</v>
      </c>
      <c r="S344" s="113"/>
      <c r="T344" s="112"/>
      <c r="U344" s="112"/>
      <c r="V344" s="113"/>
      <c r="W344" s="114">
        <v>33</v>
      </c>
      <c r="X344" s="115">
        <v>2</v>
      </c>
      <c r="Y344" s="101">
        <v>0</v>
      </c>
      <c r="Z344" s="237"/>
      <c r="AA344" s="102"/>
      <c r="AB344" s="116">
        <v>2</v>
      </c>
      <c r="AC344" s="242">
        <v>4</v>
      </c>
      <c r="AD344" s="117">
        <v>0</v>
      </c>
      <c r="AE344" s="182" t="str">
        <f>IF(D340="","","3")</f>
        <v>3</v>
      </c>
      <c r="AF344" s="118">
        <v>0</v>
      </c>
      <c r="AG344" s="121">
        <v>15</v>
      </c>
      <c r="AH344" s="120">
        <v>0</v>
      </c>
      <c r="AI344" s="155"/>
      <c r="AJ344" s="108">
        <f>IF(OR($H$340="CMSD",$H$340="CMDD",$H$340="TITULAR"),"",IF(M344="","",IF(M344="D",0,IF(M344="M",Z344*2.5+AC344*1.5,Z344*2+AC344)*(VLOOKUP(J344,[1]Recapitulatie!A:Y,15,FALSE)*$AH$343)+IF(M344="M",AA344*2.5+AD344*1.5,AA344*2+AD344)*(VLOOKUP(J344,[1]Recapitulatie!A:Y,20,FALSE)*$AH$343))))</f>
        <v>3425.8559999999998</v>
      </c>
      <c r="AK344" s="172"/>
      <c r="AL344" s="109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V344" s="57"/>
      <c r="BW344" s="57"/>
      <c r="BX344" s="57"/>
      <c r="BY344" s="57"/>
      <c r="BZ344" s="57"/>
      <c r="CA344" s="57"/>
      <c r="CB344" s="57"/>
      <c r="CC344" s="57"/>
      <c r="CD344" s="6"/>
      <c r="CE344" s="6"/>
      <c r="CF344" s="86"/>
      <c r="CG344" s="6"/>
      <c r="CI344" s="54"/>
      <c r="CJ344" s="54"/>
      <c r="CK344" s="54"/>
      <c r="CL344" s="54"/>
      <c r="CM344" s="54"/>
      <c r="CN344" s="54"/>
      <c r="CO344" s="54"/>
      <c r="CP344" s="54"/>
    </row>
    <row r="345" spans="1:94" x14ac:dyDescent="0.3">
      <c r="A345" s="259"/>
      <c r="B345" s="262"/>
      <c r="C345" s="265"/>
      <c r="D345" s="188" t="s">
        <v>236</v>
      </c>
      <c r="E345" s="247"/>
      <c r="F345" s="247"/>
      <c r="G345" s="247"/>
      <c r="H345" s="247"/>
      <c r="I345" s="250"/>
      <c r="J345" s="174">
        <v>80</v>
      </c>
      <c r="K345" s="149" t="s">
        <v>170</v>
      </c>
      <c r="L345" s="110" t="s">
        <v>98</v>
      </c>
      <c r="M345" s="111" t="s">
        <v>75</v>
      </c>
      <c r="N345" s="111" t="s">
        <v>62</v>
      </c>
      <c r="O345" s="111" t="s">
        <v>99</v>
      </c>
      <c r="P345" s="111">
        <v>0</v>
      </c>
      <c r="Q345" s="112"/>
      <c r="R345" s="112">
        <v>3</v>
      </c>
      <c r="S345" s="113"/>
      <c r="T345" s="112"/>
      <c r="U345" s="112"/>
      <c r="V345" s="113"/>
      <c r="W345" s="114">
        <v>49.800000000000004</v>
      </c>
      <c r="X345" s="115">
        <v>3</v>
      </c>
      <c r="Y345" s="101">
        <v>0</v>
      </c>
      <c r="Z345" s="237"/>
      <c r="AA345" s="102"/>
      <c r="AB345" s="116">
        <v>3</v>
      </c>
      <c r="AC345" s="242">
        <v>6</v>
      </c>
      <c r="AD345" s="117">
        <v>0</v>
      </c>
      <c r="AE345" s="182" t="str">
        <f>IF(D340="","","4.1")</f>
        <v>4.1</v>
      </c>
      <c r="AF345" s="118">
        <v>0</v>
      </c>
      <c r="AG345" s="121"/>
      <c r="AH345" s="120"/>
      <c r="AI345" s="155"/>
      <c r="AJ345" s="108">
        <f>IF(OR($H$340="CMSD",$H$340="CMDD",$H$340="TITULAR"),"",IF(M345="","",IF(M345="D",0,IF(M345="M",Z345*2.5+AC345*1.5,Z345*2+AC345)*(VLOOKUP(J345,[1]Recapitulatie!A:Y,15,FALSE)*$AH$343)+IF(M345="M",AA345*2.5+AD345*1.5,AA345*2+AD345)*(VLOOKUP(J345,[1]Recapitulatie!A:Y,20,FALSE)*$AH$343))))</f>
        <v>5138.7839999999997</v>
      </c>
      <c r="AK345" s="172"/>
      <c r="AL345" s="109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V345" s="57"/>
      <c r="BW345" s="57"/>
      <c r="BX345" s="57"/>
      <c r="BY345" s="57"/>
      <c r="BZ345" s="57"/>
      <c r="CA345" s="57"/>
      <c r="CB345" s="57"/>
      <c r="CC345" s="57"/>
      <c r="CD345" s="6"/>
      <c r="CE345" s="6"/>
      <c r="CF345" s="86"/>
      <c r="CG345" s="6"/>
      <c r="CI345" s="54"/>
      <c r="CJ345" s="54"/>
      <c r="CK345" s="54"/>
      <c r="CL345" s="54"/>
      <c r="CM345" s="54"/>
      <c r="CN345" s="54"/>
      <c r="CO345" s="54"/>
      <c r="CP345" s="54"/>
    </row>
    <row r="346" spans="1:94" x14ac:dyDescent="0.3">
      <c r="A346" s="259"/>
      <c r="B346" s="262"/>
      <c r="C346" s="265"/>
      <c r="D346" s="188" t="s">
        <v>265</v>
      </c>
      <c r="E346" s="247"/>
      <c r="F346" s="247"/>
      <c r="G346" s="247"/>
      <c r="H346" s="247"/>
      <c r="I346" s="250"/>
      <c r="J346" s="148">
        <v>79</v>
      </c>
      <c r="K346" s="149" t="s">
        <v>117</v>
      </c>
      <c r="L346" s="110" t="s">
        <v>98</v>
      </c>
      <c r="M346" s="111" t="s">
        <v>75</v>
      </c>
      <c r="N346" s="111" t="s">
        <v>62</v>
      </c>
      <c r="O346" s="111" t="s">
        <v>99</v>
      </c>
      <c r="P346" s="111">
        <v>0</v>
      </c>
      <c r="Q346" s="112"/>
      <c r="R346" s="112">
        <v>2</v>
      </c>
      <c r="S346" s="113"/>
      <c r="T346" s="112"/>
      <c r="U346" s="112"/>
      <c r="V346" s="113"/>
      <c r="W346" s="114">
        <v>33</v>
      </c>
      <c r="X346" s="115">
        <v>2</v>
      </c>
      <c r="Y346" s="101">
        <v>0</v>
      </c>
      <c r="Z346" s="237"/>
      <c r="AA346" s="102"/>
      <c r="AB346" s="116">
        <v>2</v>
      </c>
      <c r="AC346" s="242">
        <v>4</v>
      </c>
      <c r="AD346" s="117">
        <v>0</v>
      </c>
      <c r="AE346" s="182" t="str">
        <f>IF(D340="","","4.2")</f>
        <v>4.2</v>
      </c>
      <c r="AF346" s="118">
        <v>3.5368622448979594</v>
      </c>
      <c r="AG346" s="121"/>
      <c r="AH346" s="120"/>
      <c r="AI346" s="155"/>
      <c r="AJ346" s="108">
        <f>IF(OR($H$340="CMSD",$H$340="CMDD",$H$340="TITULAR"),"",IF(M346="","",IF(M346="D",0,IF(M346="M",Z346*2.5+AC346*1.5,Z346*2+AC346)*(VLOOKUP(J346,[1]Recapitulatie!A:Y,15,FALSE)*$AH$343)+IF(M346="M",AA346*2.5+AD346*1.5,AA346*2+AD346)*(VLOOKUP(J346,[1]Recapitulatie!A:Y,20,FALSE)*$AH$343))))</f>
        <v>3425.8559999999998</v>
      </c>
      <c r="AK346" s="172"/>
      <c r="AL346" s="109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M346" s="122"/>
      <c r="BV346" s="57"/>
      <c r="BW346" s="57"/>
      <c r="BX346" s="57"/>
      <c r="BY346" s="57"/>
      <c r="BZ346" s="57"/>
      <c r="CA346" s="57"/>
      <c r="CB346" s="57"/>
      <c r="CC346" s="57"/>
      <c r="CD346" s="6"/>
      <c r="CE346" s="6"/>
      <c r="CF346" s="86"/>
      <c r="CG346" s="6"/>
      <c r="CI346" s="54"/>
      <c r="CJ346" s="54"/>
      <c r="CK346" s="54"/>
      <c r="CL346" s="54"/>
      <c r="CM346" s="54"/>
      <c r="CN346" s="54"/>
      <c r="CO346" s="54"/>
      <c r="CP346" s="54"/>
    </row>
    <row r="347" spans="1:94" x14ac:dyDescent="0.3">
      <c r="A347" s="259"/>
      <c r="B347" s="262"/>
      <c r="C347" s="265"/>
      <c r="D347" s="188"/>
      <c r="E347" s="247"/>
      <c r="F347" s="247"/>
      <c r="G347" s="247"/>
      <c r="H347" s="247"/>
      <c r="I347" s="250"/>
      <c r="J347" s="148"/>
      <c r="K347" s="149" t="s">
        <v>107</v>
      </c>
      <c r="L347" s="110" t="s">
        <v>107</v>
      </c>
      <c r="M347" s="111" t="s">
        <v>107</v>
      </c>
      <c r="N347" s="111" t="s">
        <v>107</v>
      </c>
      <c r="O347" s="111" t="s">
        <v>107</v>
      </c>
      <c r="P347" s="111" t="s">
        <v>107</v>
      </c>
      <c r="Q347" s="112"/>
      <c r="R347" s="112"/>
      <c r="S347" s="113"/>
      <c r="T347" s="112"/>
      <c r="U347" s="112"/>
      <c r="V347" s="113"/>
      <c r="W347" s="114" t="s">
        <v>107</v>
      </c>
      <c r="X347" s="115" t="s">
        <v>106</v>
      </c>
      <c r="Y347" s="101" t="s">
        <v>107</v>
      </c>
      <c r="Z347" s="237"/>
      <c r="AA347" s="102"/>
      <c r="AB347" s="116" t="s">
        <v>107</v>
      </c>
      <c r="AC347" s="242" t="s">
        <v>107</v>
      </c>
      <c r="AD347" s="117" t="s">
        <v>107</v>
      </c>
      <c r="AE347" s="182" t="str">
        <f>IF(D340="","","5")</f>
        <v>5</v>
      </c>
      <c r="AF347" s="118">
        <v>0</v>
      </c>
      <c r="AG347" s="121"/>
      <c r="AH347" s="120"/>
      <c r="AI347" s="155"/>
      <c r="AJ347" s="108" t="str">
        <f>IF(OR($H$340="CMSD",$H$340="CMDD",$H$340="TITULAR"),"",IF(M347="","",IF(M347="D",0,IF(M347="M",Z347*2.5+AC347*1.5,Z347*2+AC347)*(VLOOKUP(J347,[1]Recapitulatie!A:Y,15,FALSE)*$AH$343)+IF(M347="M",AA347*2.5+AD347*1.5,AA347*2+AD347)*(VLOOKUP(J347,[1]Recapitulatie!A:Y,20,FALSE)*$AH$343))))</f>
        <v/>
      </c>
      <c r="AK347" s="172"/>
      <c r="AL347" s="109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M347" s="122"/>
      <c r="BV347" s="57"/>
      <c r="BW347" s="57"/>
      <c r="BX347" s="57"/>
      <c r="BY347" s="57"/>
      <c r="BZ347" s="57"/>
      <c r="CA347" s="57"/>
      <c r="CB347" s="57"/>
      <c r="CC347" s="57"/>
      <c r="CD347" s="6"/>
      <c r="CE347" s="6"/>
      <c r="CF347" s="86"/>
      <c r="CG347" s="6"/>
      <c r="CI347" s="54"/>
      <c r="CJ347" s="54"/>
      <c r="CK347" s="54"/>
      <c r="CL347" s="54"/>
      <c r="CM347" s="54"/>
      <c r="CN347" s="54"/>
      <c r="CO347" s="54"/>
      <c r="CP347" s="54"/>
    </row>
    <row r="348" spans="1:94" x14ac:dyDescent="0.3">
      <c r="A348" s="259"/>
      <c r="B348" s="262"/>
      <c r="C348" s="265"/>
      <c r="D348" s="252"/>
      <c r="E348" s="247"/>
      <c r="F348" s="247"/>
      <c r="G348" s="247"/>
      <c r="H348" s="247"/>
      <c r="I348" s="250"/>
      <c r="J348" s="148"/>
      <c r="K348" s="149" t="s">
        <v>107</v>
      </c>
      <c r="L348" s="110" t="s">
        <v>107</v>
      </c>
      <c r="M348" s="111" t="s">
        <v>107</v>
      </c>
      <c r="N348" s="111" t="s">
        <v>107</v>
      </c>
      <c r="O348" s="111" t="s">
        <v>107</v>
      </c>
      <c r="P348" s="111" t="s">
        <v>107</v>
      </c>
      <c r="Q348" s="112"/>
      <c r="R348" s="112"/>
      <c r="S348" s="113"/>
      <c r="T348" s="112"/>
      <c r="U348" s="112"/>
      <c r="V348" s="113"/>
      <c r="W348" s="114" t="s">
        <v>107</v>
      </c>
      <c r="X348" s="115" t="s">
        <v>106</v>
      </c>
      <c r="Y348" s="101" t="s">
        <v>107</v>
      </c>
      <c r="Z348" s="237"/>
      <c r="AA348" s="102"/>
      <c r="AB348" s="116" t="s">
        <v>107</v>
      </c>
      <c r="AC348" s="242" t="s">
        <v>107</v>
      </c>
      <c r="AD348" s="117" t="s">
        <v>107</v>
      </c>
      <c r="AE348" s="183"/>
      <c r="AF348" s="118"/>
      <c r="AG348" s="121"/>
      <c r="AH348" s="120"/>
      <c r="AI348" s="155"/>
      <c r="AJ348" s="108" t="str">
        <f>IF(OR($H$340="CMSD",$H$340="CMDD",$H$340="TITULAR"),"",IF(M348="","",IF(M348="D",0,IF(M348="M",Z348*2.5+AC348*1.5,Z348*2+AC348)*(VLOOKUP(J348,[1]Recapitulatie!A:Y,15,FALSE)*$AH$343)+IF(M348="M",AA348*2.5+AD348*1.5,AA348*2+AD348)*(VLOOKUP(J348,[1]Recapitulatie!A:Y,20,FALSE)*$AH$343))))</f>
        <v/>
      </c>
      <c r="AK348" s="172"/>
      <c r="AL348" s="109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M348" s="122"/>
      <c r="BV348" s="57"/>
      <c r="BW348" s="57"/>
      <c r="BX348" s="57"/>
      <c r="BY348" s="57"/>
      <c r="BZ348" s="57"/>
      <c r="CA348" s="57"/>
      <c r="CB348" s="57"/>
      <c r="CC348" s="57"/>
      <c r="CD348" s="6"/>
      <c r="CE348" s="6"/>
      <c r="CF348" s="86"/>
      <c r="CG348" s="6"/>
      <c r="CI348" s="54"/>
      <c r="CJ348" s="54"/>
      <c r="CK348" s="54"/>
      <c r="CL348" s="54"/>
      <c r="CM348" s="54"/>
      <c r="CN348" s="54"/>
      <c r="CO348" s="54"/>
      <c r="CP348" s="54"/>
    </row>
    <row r="349" spans="1:94" ht="15" thickBot="1" x14ac:dyDescent="0.35">
      <c r="A349" s="259"/>
      <c r="B349" s="262"/>
      <c r="C349" s="265"/>
      <c r="D349" s="253"/>
      <c r="E349" s="247"/>
      <c r="F349" s="247"/>
      <c r="G349" s="247"/>
      <c r="H349" s="247"/>
      <c r="I349" s="250"/>
      <c r="J349" s="148"/>
      <c r="K349" s="149" t="s">
        <v>107</v>
      </c>
      <c r="L349" s="123" t="s">
        <v>107</v>
      </c>
      <c r="M349" s="124" t="s">
        <v>107</v>
      </c>
      <c r="N349" s="124" t="s">
        <v>107</v>
      </c>
      <c r="O349" s="124" t="s">
        <v>107</v>
      </c>
      <c r="P349" s="124" t="s">
        <v>107</v>
      </c>
      <c r="Q349" s="125"/>
      <c r="R349" s="125"/>
      <c r="S349" s="126"/>
      <c r="T349" s="125"/>
      <c r="U349" s="125"/>
      <c r="V349" s="126"/>
      <c r="W349" s="127" t="s">
        <v>107</v>
      </c>
      <c r="X349" s="128" t="s">
        <v>106</v>
      </c>
      <c r="Y349" s="101" t="s">
        <v>107</v>
      </c>
      <c r="Z349" s="237"/>
      <c r="AA349" s="102"/>
      <c r="AB349" s="129" t="s">
        <v>107</v>
      </c>
      <c r="AC349" s="243" t="s">
        <v>107</v>
      </c>
      <c r="AD349" s="130" t="s">
        <v>107</v>
      </c>
      <c r="AE349" s="184"/>
      <c r="AF349" s="166"/>
      <c r="AG349" s="121"/>
      <c r="AH349" s="120"/>
      <c r="AI349" s="158"/>
      <c r="AJ349" s="108" t="str">
        <f>IF(OR($H$340="CMSD",$H$340="CMDD",$H$340="TITULAR"),"",IF(M349="","",IF(M349="D",0,IF(M349="M",Z349*2.5+AC349*1.5,Z349*2+AC349)*(VLOOKUP(J349,[1]Recapitulatie!A:Y,15,FALSE)*$AH$343)+IF(M349="M",AA349*2.5+AD349*1.5,AA349*2+AD349)*(VLOOKUP(J349,[1]Recapitulatie!A:Y,20,FALSE)*$AH$343))))</f>
        <v/>
      </c>
      <c r="AK349" s="173"/>
      <c r="AL349" s="109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L349" s="86"/>
      <c r="BV349" s="57"/>
      <c r="BW349" s="57"/>
      <c r="BX349" s="57"/>
      <c r="BY349" s="57"/>
      <c r="BZ349" s="57"/>
      <c r="CA349" s="57"/>
      <c r="CB349" s="57"/>
      <c r="CC349" s="57"/>
      <c r="CD349" s="6"/>
      <c r="CE349" s="6"/>
      <c r="CF349" s="86"/>
      <c r="CG349" s="6"/>
      <c r="CI349" s="54"/>
      <c r="CJ349" s="54"/>
      <c r="CK349" s="54"/>
      <c r="CL349" s="54"/>
      <c r="CM349" s="54"/>
      <c r="CN349" s="54"/>
      <c r="CO349" s="54"/>
      <c r="CP349" s="54"/>
    </row>
    <row r="350" spans="1:94" ht="15" thickBot="1" x14ac:dyDescent="0.35">
      <c r="A350" s="260"/>
      <c r="B350" s="263"/>
      <c r="C350" s="266"/>
      <c r="D350" s="254"/>
      <c r="E350" s="248"/>
      <c r="F350" s="248"/>
      <c r="G350" s="248"/>
      <c r="H350" s="248"/>
      <c r="I350" s="251"/>
      <c r="J350" s="150"/>
      <c r="K350" s="133" t="s">
        <v>107</v>
      </c>
      <c r="L350" s="255" t="s">
        <v>76</v>
      </c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7"/>
      <c r="X350" s="134">
        <v>16</v>
      </c>
      <c r="Y350" s="135">
        <v>0</v>
      </c>
      <c r="Z350" s="238"/>
      <c r="AA350" s="136"/>
      <c r="AB350" s="137">
        <f>IF(D340="","",SUM(AB340:AB349))</f>
        <v>16</v>
      </c>
      <c r="AC350" s="244"/>
      <c r="AD350" s="138"/>
      <c r="AE350" s="185"/>
      <c r="AF350" s="167">
        <v>3.5368622448979594</v>
      </c>
      <c r="AG350" s="140">
        <v>19.536862244897961</v>
      </c>
      <c r="AH350" s="141">
        <v>2335.2918399999999</v>
      </c>
      <c r="AI350" s="85" t="e">
        <f>AI339+AH350</f>
        <v>#REF!</v>
      </c>
      <c r="AJ350" s="84">
        <f>SUM(AJ340:AJ349)/12*VIRAM</f>
        <v>2189.3361</v>
      </c>
      <c r="AK350" s="85">
        <f>IF(OR(H340="",H340="PO",H340="DF",H340="DFP",H340="DFT"),0,IF(H340="CMSD",AG350*POD_P*VIRAM*4,IF(AND(H340="TITULAR",B340="PROFESOR"),(AF340+AF342)*POD_P*4*VIRAM,IF(AND(H340="TITULAR",B340="CONFERENTIAR"),(AF340+AF342)*POD_C*4*VIRAM,IF(AND(H340="TITULAR",B340="SEF LUCRARI"),(AF340+AF342)*POD_SL*4*VIRAM,(AF340+AF342)*POD_AS*4*VIRAM)))))</f>
        <v>0</v>
      </c>
      <c r="AL350" s="142">
        <f>IF(AND($A340&lt;&gt;"",H340="DFP"),1,0)</f>
        <v>0</v>
      </c>
      <c r="AM350" s="8">
        <f>IF(AND($A340&lt;&gt;"",$B340="PROFESOR",$C340="POST VALID",$H340="TITULAR"),1,0)</f>
        <v>0</v>
      </c>
      <c r="AN350" s="8">
        <f>IF(AND($A340&lt;&gt;"",$B340="CONFERENTIAR",$C340="POST VALID",$H340="TITULAR"),1,0)</f>
        <v>0</v>
      </c>
      <c r="AO350" s="8">
        <f>IF(AND($A340&lt;&gt;"",$B340="SEF LUCRARI",$C340="POST VALID",$H340="TITULAR"),1,0)</f>
        <v>0</v>
      </c>
      <c r="AP350" s="8">
        <f>IF(AND($A340&lt;&gt;"",$B340="ASISTENT",$C340="POST VALID",$H340="TITULAR"),1,0)</f>
        <v>0</v>
      </c>
      <c r="AQ350" s="8">
        <f>IF(AND($A340&lt;&gt;"",$B340="ASISTENT CERCETARE",$C340="POST VALID"),1,0)</f>
        <v>0</v>
      </c>
      <c r="AR350" s="8">
        <f>IF(AND($A340&lt;&gt;"",H340="DF"),1,0)</f>
        <v>0</v>
      </c>
      <c r="AS350" s="8">
        <f>IF(AND($A340&lt;&gt;"",$B340="PROFESOR",$C340="POST FARA FINANTARE",$H340="TITULAR"),1,0)</f>
        <v>0</v>
      </c>
      <c r="AT350" s="8">
        <f>IF(AND($A340&lt;&gt;"",$B340="CONFERENTIAR",$C340="POST FARA FINANTARE",$H340="TITULAR"),1,0)</f>
        <v>0</v>
      </c>
      <c r="AU350" s="8">
        <f>IF(AND($A340&lt;&gt;"",$B340="SEF LUCRARI",$C340="POST FARA FINANTARE",$H340="TITULAR"),1,0)</f>
        <v>0</v>
      </c>
      <c r="AV350" s="8">
        <f>IF(AND($A340&lt;&gt;"",$B340="ASISTENT",$C340="POST FARA FINANTARE",$H340="TITULAR"),1,0)</f>
        <v>0</v>
      </c>
      <c r="AW350" s="8">
        <f>IF(AND($A340&lt;&gt;"",$B340="ASISTENT CERCETARE",$C340="POST FARA FINANTARE"),1,0)</f>
        <v>0</v>
      </c>
      <c r="AX350" s="8">
        <f>IF(AND($A340&lt;&gt;"",$B340="PROFESOR",$D340="VACANT",$C340="POST VALID"),1,0)</f>
        <v>0</v>
      </c>
      <c r="AY350" s="8">
        <f>IF(AND($A340&lt;&gt;"",$B340="CONFERENTIAR",$D340="VACANT",$C340="POST VALID"),1,0)</f>
        <v>0</v>
      </c>
      <c r="AZ350" s="8">
        <f>IF(AND($A340&lt;&gt;"",$B340="SEF LUCRARI",$D340="VACANT",$C340="POST VALID"),1,0)</f>
        <v>0</v>
      </c>
      <c r="BA350" s="8">
        <f>IF(AND($A340&lt;&gt;"",$B340="ASISTENT",$C340="POST VALID",$D340="VACANT"),1,0)</f>
        <v>0</v>
      </c>
      <c r="BB350" s="8"/>
      <c r="BC350" s="8">
        <f>IF(AND($A340&lt;&gt;"",$B340="PROFESOR",$D340="VACANT",$C340="POST FARA FINANTARE"),1,0)</f>
        <v>0</v>
      </c>
      <c r="BD350" s="8">
        <f>IF(AND($A340&lt;&gt;"",$B340="CONFERENTIAR",$D340="VACANT",$C340="POST FARA FINANTARE"),1,0)</f>
        <v>0</v>
      </c>
      <c r="BE350" s="8">
        <f>IF(AND($A340&lt;&gt;"",$B340="SEF LUCRARI",$D340="VACANT",$C340="POST FARA FINANTARE"),1,0)</f>
        <v>0</v>
      </c>
      <c r="BF350" s="8">
        <f>IF(AND($A340&lt;&gt;"",$B340="ASISTENT",$D340="VACANT",$C340="POST FARA FINANTARE"),1,0)</f>
        <v>0</v>
      </c>
      <c r="BG350" s="8"/>
      <c r="BH350" s="8">
        <f>IF(AND($B340="PROFESOR",$H340="CMSD",$C340="POST VALID"),1,0)</f>
        <v>0</v>
      </c>
      <c r="BI350" s="8">
        <f>IF(AND($B340="PROFESOR",$H340="CMSD",$C340="POST FARA FINANTARE"),1,0)</f>
        <v>0</v>
      </c>
      <c r="BJ350" s="142">
        <f>IF(AND($A340&lt;&gt;"",H340="DFT"),1,0)</f>
        <v>0</v>
      </c>
      <c r="BK350" s="8">
        <f>IF(OR($H340="CMSD",$H340="ASOCIAT",$H340="DF",$H340="CMSD"),0,(IF(OR($F340="DR.ING.",$F340="DR.",$F340="DR. ING.",$F340="DR"),1,0)))</f>
        <v>0</v>
      </c>
      <c r="BL350" s="8" t="str">
        <f>IF(OR($B340="",$D340="",$D340="VACANT",$H340="CMSD",$H340="DF",$H340="DFP",$H340="DFT",),"",(IF($I340="","",(IF($BN350&gt;$BL$4,1,0)))))</f>
        <v/>
      </c>
      <c r="BM350" s="8">
        <f>IF(OR($B340="",$D340="",$D340="VACANT",$H340="DF",$H340="DFP",$H340="DFT"),"",(IF($H340="CMSD",0,(IF(BN350&lt;=$BM$4,1,0)))))</f>
        <v>1</v>
      </c>
      <c r="BN350" s="143">
        <f>IF(I340="",0,DATEVALUE(I340))</f>
        <v>0</v>
      </c>
      <c r="BO350" s="8">
        <f>IF(AND($BN350&gt;$BO$4,$BN350&lt;$BL$4),1,0)</f>
        <v>0</v>
      </c>
      <c r="BP350" s="8">
        <f>IF(AND($BN350&gt;$BP$4,$BN350&lt;$BO$4),1,0)</f>
        <v>0</v>
      </c>
      <c r="BQ350" s="8">
        <f>IF(AND($BN350&gt;$BQ$4,$BN350&lt;$BP$4),1,0)</f>
        <v>0</v>
      </c>
      <c r="BR350" s="8">
        <f>IF(AND($BN350&gt;$BR$4,$BN350&lt;$BQ$4),1,0)</f>
        <v>0</v>
      </c>
      <c r="BS350" s="8">
        <f>IF(AND($BN350&gt;$BS$4,$BN350&lt;$BR$4),1,0)</f>
        <v>0</v>
      </c>
      <c r="BT350" s="8">
        <f>IF(AND($BN350&gt;$BT$4,$BN350&lt;$BS$4),1,0)</f>
        <v>0</v>
      </c>
      <c r="BV350" s="144">
        <f>IF(AND($B340="PROFESOR",$D340&lt;&gt;"",$H340="TITULAR"),$X350,0)</f>
        <v>0</v>
      </c>
      <c r="BW350" s="144">
        <f>IF(AND($B340="PROFESOR",$D340="VACANT"),$X350,0)</f>
        <v>0</v>
      </c>
      <c r="BX350" s="144">
        <f>IF(AND($B340="CONFERENTIAR",$D340&lt;&gt;"",$H340="TITULAR"),$X350,0)</f>
        <v>0</v>
      </c>
      <c r="BY350" s="144">
        <f>IF(AND($B340="CONFERENTIAR",$D340="VACANT"),$X350,0)</f>
        <v>0</v>
      </c>
      <c r="BZ350" s="144">
        <f>IF(AND($B340="SEF LUCRARI",$D340&lt;&gt;"",$H340="TITULAR"),$X350,0)</f>
        <v>0</v>
      </c>
      <c r="CA350" s="144">
        <f>IF(AND($B340="SEF LUCRARI",$D340="VACANT"),$X350,0)</f>
        <v>0</v>
      </c>
      <c r="CB350" s="144">
        <f>IF(AND($B340="ASISTENT",$D340&lt;&gt;"",(OR($H340="TITULAR",$H340="SUPLINITOR",$H340="DF"))),$X350,0)</f>
        <v>0</v>
      </c>
      <c r="CC350" s="144">
        <f>IF(AND($B340="ASISTENT",OR($D340="VACANT")),$X350,0)</f>
        <v>0</v>
      </c>
      <c r="CD350" s="144">
        <f>IF(AND($B340="ASISTENT CERCETARE",$D340&lt;&gt;"",$H340="TITULAR"),$X350,IF(AND($B340="ASISTENT CERCETARE",$H340="DF"),$X350,0))</f>
        <v>0</v>
      </c>
      <c r="CE350" s="144">
        <f>IF(AND($B340="ASISTENT CERCETARE",OR($D340="VACANT")),$X350,0)</f>
        <v>0</v>
      </c>
      <c r="CF350" s="86">
        <f>IF(AND(A340&lt;&gt;"",B340="ASISTENT",H340="DF"),1,0)</f>
        <v>0</v>
      </c>
      <c r="CG350" s="145">
        <f>IF(AND($B340="PROFESOR",$D340&lt;&gt;"",$H340="CMSD"),$X350,0)</f>
        <v>0</v>
      </c>
      <c r="CI350" s="54">
        <f>IF(AND(B340="PROFESOR",H340="CMDD"),1,0)</f>
        <v>0</v>
      </c>
      <c r="CJ350" s="54">
        <f>IF(AND(B340="CONFERENTIAR",H340="CMDD"),1,0)</f>
        <v>0</v>
      </c>
      <c r="CK350" s="54">
        <f>IF(AND(B340="SEF LUCRARI",H340="CMDD"),1,0)</f>
        <v>0</v>
      </c>
      <c r="CL350" s="54">
        <f>IF(AND(B340="ASISTENT",H340="CMDD"),1,0)</f>
        <v>0</v>
      </c>
      <c r="CM350" s="132">
        <f>IF(CI350=0,0,X350)</f>
        <v>0</v>
      </c>
      <c r="CN350" s="132">
        <f>IF(CJ350=0,0,X350)</f>
        <v>0</v>
      </c>
      <c r="CO350" s="132">
        <f>IF(CK350=0,0,X350)</f>
        <v>0</v>
      </c>
      <c r="CP350" s="132">
        <f>IF(CL350=0,0,X350)</f>
        <v>0</v>
      </c>
    </row>
    <row r="351" spans="1:94" ht="12.75" customHeight="1" x14ac:dyDescent="0.3">
      <c r="A351" s="258">
        <v>78</v>
      </c>
      <c r="B351" s="261" t="str">
        <f>AS</f>
        <v>ASISTENT</v>
      </c>
      <c r="C351" s="264" t="s">
        <v>97</v>
      </c>
      <c r="D351" s="187" t="s">
        <v>322</v>
      </c>
      <c r="E351" s="246" t="str">
        <f>AS</f>
        <v>ASISTENT</v>
      </c>
      <c r="F351" s="246"/>
      <c r="G351" s="246"/>
      <c r="H351" s="246" t="str">
        <f>po</f>
        <v>PO</v>
      </c>
      <c r="I351" s="249" t="str">
        <f>_xlfn.IFNA(IF(OR(D351="",D351="VACANT",H351="DF",H351="DFP",H351="DFT"),"",VLOOKUP(D351,[1]Anexa!D:I,2,FALSE)),"")</f>
        <v/>
      </c>
      <c r="J351" s="180">
        <v>84</v>
      </c>
      <c r="K351" s="147" t="s">
        <v>121</v>
      </c>
      <c r="L351" s="95" t="s">
        <v>98</v>
      </c>
      <c r="M351" s="96" t="s">
        <v>75</v>
      </c>
      <c r="N351" s="96" t="s">
        <v>62</v>
      </c>
      <c r="O351" s="96" t="s">
        <v>99</v>
      </c>
      <c r="P351" s="96">
        <v>0</v>
      </c>
      <c r="Q351" s="97"/>
      <c r="R351" s="97">
        <v>2</v>
      </c>
      <c r="S351" s="98"/>
      <c r="T351" s="97"/>
      <c r="U351" s="97"/>
      <c r="V351" s="98"/>
      <c r="W351" s="99">
        <v>33</v>
      </c>
      <c r="X351" s="100">
        <v>2</v>
      </c>
      <c r="Y351" s="101">
        <v>0</v>
      </c>
      <c r="Z351" s="237"/>
      <c r="AA351" s="102"/>
      <c r="AB351" s="103">
        <v>2</v>
      </c>
      <c r="AC351" s="241">
        <v>4</v>
      </c>
      <c r="AD351" s="104">
        <v>0</v>
      </c>
      <c r="AE351" s="186" t="str">
        <f>IF(D351="","","1.1")</f>
        <v>1.1</v>
      </c>
      <c r="AF351" s="164">
        <v>0</v>
      </c>
      <c r="AG351" s="106">
        <v>0</v>
      </c>
      <c r="AH351" s="107">
        <v>0</v>
      </c>
      <c r="AI351" s="153"/>
      <c r="AJ351" s="108">
        <f>IF(OR($H$351="CMSD",$H$351="CMDD",$H$351="TITULAR"),"",IF(M351="","",IF(M351="D",0,IF(M351="M",Z351*2.5+AC351*1.5,Z351*2+AC351)*(VLOOKUP(J351,[1]Recapitulatie!A:Y,15,FALSE)*$AH$353)+IF(M351="M",AA351*2.5+AD351*1.5,AA351*2+AD351)*(VLOOKUP(J351,[1]Recapitulatie!A:Y,20,FALSE)*$AH$353))))</f>
        <v>3425.8559999999998</v>
      </c>
      <c r="AK351" s="171"/>
      <c r="AL351" s="109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V351" s="57"/>
      <c r="BW351" s="57"/>
      <c r="BX351" s="57"/>
      <c r="BY351" s="57"/>
      <c r="BZ351" s="57"/>
      <c r="CA351" s="57"/>
      <c r="CB351" s="57"/>
      <c r="CC351" s="57"/>
      <c r="CD351" s="6"/>
      <c r="CE351" s="6"/>
      <c r="CF351" s="86"/>
      <c r="CG351" s="6"/>
      <c r="CI351" s="54"/>
      <c r="CJ351" s="54"/>
      <c r="CK351" s="54"/>
      <c r="CL351" s="54"/>
      <c r="CM351" s="54"/>
      <c r="CN351" s="54"/>
      <c r="CO351" s="54"/>
      <c r="CP351" s="54"/>
    </row>
    <row r="352" spans="1:94" x14ac:dyDescent="0.3">
      <c r="A352" s="259"/>
      <c r="B352" s="262"/>
      <c r="C352" s="265"/>
      <c r="D352" s="188" t="s">
        <v>289</v>
      </c>
      <c r="E352" s="247"/>
      <c r="F352" s="247"/>
      <c r="G352" s="247"/>
      <c r="H352" s="247"/>
      <c r="I352" s="250"/>
      <c r="J352" s="148">
        <v>83</v>
      </c>
      <c r="K352" s="149" t="s">
        <v>128</v>
      </c>
      <c r="L352" s="110" t="s">
        <v>98</v>
      </c>
      <c r="M352" s="111" t="s">
        <v>75</v>
      </c>
      <c r="N352" s="111" t="s">
        <v>62</v>
      </c>
      <c r="O352" s="111" t="s">
        <v>99</v>
      </c>
      <c r="P352" s="111">
        <v>0</v>
      </c>
      <c r="Q352" s="112"/>
      <c r="R352" s="112">
        <v>4</v>
      </c>
      <c r="S352" s="113"/>
      <c r="T352" s="112"/>
      <c r="U352" s="112"/>
      <c r="V352" s="113"/>
      <c r="W352" s="114">
        <v>65.714285714285708</v>
      </c>
      <c r="X352" s="115">
        <v>4</v>
      </c>
      <c r="Y352" s="101">
        <v>0</v>
      </c>
      <c r="Z352" s="237"/>
      <c r="AA352" s="102"/>
      <c r="AB352" s="116">
        <v>4</v>
      </c>
      <c r="AC352" s="242">
        <v>8</v>
      </c>
      <c r="AD352" s="117">
        <v>0</v>
      </c>
      <c r="AE352" s="182" t="str">
        <f>IF(D351="","","1.2")</f>
        <v>1.2</v>
      </c>
      <c r="AF352" s="118">
        <v>0</v>
      </c>
      <c r="AG352" s="119">
        <v>16</v>
      </c>
      <c r="AH352" s="120">
        <v>0</v>
      </c>
      <c r="AI352" s="155"/>
      <c r="AJ352" s="108">
        <f>IF(OR($H$351="CMSD",$H$351="CMDD",$H$351="TITULAR"),"",IF(M352="","",IF(M352="D",0,IF(M352="M",Z352*2.5+AC352*1.5,Z352*2+AC352)*(VLOOKUP(J352,[1]Recapitulatie!A:Y,15,FALSE)*$AH$353)+IF(M352="M",AA352*2.5+AD352*1.5,AA352*2+AD352)*(VLOOKUP(J352,[1]Recapitulatie!A:Y,20,FALSE)*$AH$353))))</f>
        <v>6851.7119999999995</v>
      </c>
      <c r="AK352" s="172"/>
      <c r="AL352" s="109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V352" s="57"/>
      <c r="BW352" s="57"/>
      <c r="BX352" s="57"/>
      <c r="BY352" s="57"/>
      <c r="BZ352" s="57"/>
      <c r="CA352" s="57"/>
      <c r="CB352" s="57"/>
      <c r="CC352" s="57"/>
      <c r="CD352" s="6"/>
      <c r="CE352" s="6"/>
      <c r="CF352" s="86"/>
      <c r="CG352" s="6"/>
      <c r="CI352" s="54"/>
      <c r="CJ352" s="54"/>
      <c r="CK352" s="54"/>
      <c r="CL352" s="54"/>
      <c r="CM352" s="54"/>
      <c r="CN352" s="54"/>
      <c r="CO352" s="54"/>
      <c r="CP352" s="54"/>
    </row>
    <row r="353" spans="1:94" x14ac:dyDescent="0.3">
      <c r="A353" s="259"/>
      <c r="B353" s="262"/>
      <c r="C353" s="265"/>
      <c r="D353" s="188" t="s">
        <v>236</v>
      </c>
      <c r="E353" s="247"/>
      <c r="F353" s="247"/>
      <c r="G353" s="247"/>
      <c r="H353" s="247"/>
      <c r="I353" s="250"/>
      <c r="J353" s="148">
        <v>80</v>
      </c>
      <c r="K353" s="149" t="s">
        <v>170</v>
      </c>
      <c r="L353" s="110" t="s">
        <v>98</v>
      </c>
      <c r="M353" s="111" t="s">
        <v>75</v>
      </c>
      <c r="N353" s="111" t="s">
        <v>62</v>
      </c>
      <c r="O353" s="111" t="s">
        <v>99</v>
      </c>
      <c r="P353" s="111">
        <v>0</v>
      </c>
      <c r="Q353" s="112"/>
      <c r="R353" s="112">
        <v>2</v>
      </c>
      <c r="S353" s="113"/>
      <c r="T353" s="112"/>
      <c r="U353" s="112"/>
      <c r="V353" s="113"/>
      <c r="W353" s="114">
        <v>33.200000000000003</v>
      </c>
      <c r="X353" s="115">
        <v>2</v>
      </c>
      <c r="Y353" s="101">
        <v>0</v>
      </c>
      <c r="Z353" s="237"/>
      <c r="AA353" s="102"/>
      <c r="AB353" s="116">
        <v>2</v>
      </c>
      <c r="AC353" s="242">
        <v>4</v>
      </c>
      <c r="AD353" s="117">
        <v>0</v>
      </c>
      <c r="AE353" s="182" t="str">
        <f>IF(D351="","","2")</f>
        <v>2</v>
      </c>
      <c r="AF353" s="118">
        <v>0</v>
      </c>
      <c r="AG353" s="119"/>
      <c r="AH353" s="120">
        <v>61.175999999999995</v>
      </c>
      <c r="AI353" s="155"/>
      <c r="AJ353" s="108">
        <f>IF(OR($H$351="CMSD",$H$351="CMDD",$H$351="TITULAR"),"",IF(M353="","",IF(M353="D",0,IF(M353="M",Z353*2.5+AC353*1.5,Z353*2+AC353)*(VLOOKUP(J353,[1]Recapitulatie!A:Y,15,FALSE)*$AH$353)+IF(M353="M",AA353*2.5+AD353*1.5,AA353*2+AD353)*(VLOOKUP(J353,[1]Recapitulatie!A:Y,20,FALSE)*$AH$353))))</f>
        <v>3425.8559999999998</v>
      </c>
      <c r="AK353" s="172"/>
      <c r="AL353" s="109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V353" s="57"/>
      <c r="BW353" s="57"/>
      <c r="BX353" s="57"/>
      <c r="BY353" s="57"/>
      <c r="BZ353" s="57"/>
      <c r="CA353" s="57"/>
      <c r="CB353" s="57"/>
      <c r="CC353" s="57"/>
      <c r="CD353" s="6"/>
      <c r="CE353" s="6"/>
      <c r="CF353" s="86"/>
      <c r="CG353" s="6"/>
      <c r="CI353" s="54"/>
      <c r="CJ353" s="54"/>
      <c r="CK353" s="54"/>
      <c r="CL353" s="54"/>
      <c r="CM353" s="54"/>
      <c r="CN353" s="54"/>
      <c r="CO353" s="54"/>
      <c r="CP353" s="54"/>
    </row>
    <row r="354" spans="1:94" x14ac:dyDescent="0.3">
      <c r="A354" s="259"/>
      <c r="B354" s="262"/>
      <c r="C354" s="265"/>
      <c r="D354" s="188" t="s">
        <v>268</v>
      </c>
      <c r="E354" s="247"/>
      <c r="F354" s="247"/>
      <c r="G354" s="247"/>
      <c r="H354" s="247"/>
      <c r="I354" s="250"/>
      <c r="J354" s="148">
        <v>79</v>
      </c>
      <c r="K354" s="149" t="s">
        <v>117</v>
      </c>
      <c r="L354" s="110" t="s">
        <v>98</v>
      </c>
      <c r="M354" s="111" t="s">
        <v>75</v>
      </c>
      <c r="N354" s="111" t="s">
        <v>62</v>
      </c>
      <c r="O354" s="111" t="s">
        <v>99</v>
      </c>
      <c r="P354" s="111">
        <v>0</v>
      </c>
      <c r="Q354" s="112"/>
      <c r="R354" s="112">
        <v>2</v>
      </c>
      <c r="S354" s="113"/>
      <c r="T354" s="112"/>
      <c r="U354" s="112"/>
      <c r="V354" s="113"/>
      <c r="W354" s="114">
        <v>33</v>
      </c>
      <c r="X354" s="115">
        <v>2</v>
      </c>
      <c r="Y354" s="101">
        <v>0</v>
      </c>
      <c r="Z354" s="237"/>
      <c r="AA354" s="102"/>
      <c r="AB354" s="116">
        <v>2</v>
      </c>
      <c r="AC354" s="242">
        <v>4</v>
      </c>
      <c r="AD354" s="117">
        <v>0</v>
      </c>
      <c r="AE354" s="182" t="str">
        <f>IF(D351="","","3")</f>
        <v>3</v>
      </c>
      <c r="AF354" s="118">
        <v>0</v>
      </c>
      <c r="AG354" s="121">
        <v>15</v>
      </c>
      <c r="AH354" s="120">
        <v>0</v>
      </c>
      <c r="AI354" s="155"/>
      <c r="AJ354" s="108">
        <f>IF(OR($H$351="CMSD",$H$351="CMDD",$H$351="TITULAR"),"",IF(M354="","",IF(M354="D",0,IF(M354="M",Z354*2.5+AC354*1.5,Z354*2+AC354)*(VLOOKUP(J354,[1]Recapitulatie!A:Y,15,FALSE)*$AH$353)+IF(M354="M",AA354*2.5+AD354*1.5,AA354*2+AD354)*(VLOOKUP(J354,[1]Recapitulatie!A:Y,20,FALSE)*$AH$353))))</f>
        <v>3425.8559999999998</v>
      </c>
      <c r="AK354" s="172"/>
      <c r="AL354" s="109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V354" s="57"/>
      <c r="BW354" s="57"/>
      <c r="BX354" s="57"/>
      <c r="BY354" s="57"/>
      <c r="BZ354" s="57"/>
      <c r="CA354" s="57"/>
      <c r="CB354" s="57"/>
      <c r="CC354" s="57"/>
      <c r="CD354" s="6"/>
      <c r="CE354" s="6"/>
      <c r="CF354" s="86"/>
      <c r="CG354" s="6"/>
      <c r="CI354" s="54"/>
      <c r="CJ354" s="54"/>
      <c r="CK354" s="54"/>
      <c r="CL354" s="54"/>
      <c r="CM354" s="54"/>
      <c r="CN354" s="54"/>
      <c r="CO354" s="54"/>
      <c r="CP354" s="54"/>
    </row>
    <row r="355" spans="1:94" x14ac:dyDescent="0.3">
      <c r="A355" s="259"/>
      <c r="B355" s="262"/>
      <c r="C355" s="265"/>
      <c r="D355" s="188" t="s">
        <v>324</v>
      </c>
      <c r="E355" s="247"/>
      <c r="F355" s="247"/>
      <c r="G355" s="247"/>
      <c r="H355" s="247"/>
      <c r="I355" s="250"/>
      <c r="J355" s="148">
        <v>74</v>
      </c>
      <c r="K355" s="149" t="s">
        <v>323</v>
      </c>
      <c r="L355" s="110" t="s">
        <v>98</v>
      </c>
      <c r="M355" s="111" t="s">
        <v>75</v>
      </c>
      <c r="N355" s="111" t="s">
        <v>62</v>
      </c>
      <c r="O355" s="111" t="s">
        <v>99</v>
      </c>
      <c r="P355" s="111">
        <v>0</v>
      </c>
      <c r="Q355" s="112"/>
      <c r="R355" s="112">
        <v>1</v>
      </c>
      <c r="S355" s="113"/>
      <c r="T355" s="112"/>
      <c r="U355" s="112"/>
      <c r="V355" s="113"/>
      <c r="W355" s="114">
        <v>16</v>
      </c>
      <c r="X355" s="115">
        <v>1</v>
      </c>
      <c r="Y355" s="101">
        <v>0</v>
      </c>
      <c r="Z355" s="237"/>
      <c r="AA355" s="102"/>
      <c r="AB355" s="116">
        <v>1</v>
      </c>
      <c r="AC355" s="242">
        <v>2</v>
      </c>
      <c r="AD355" s="117">
        <v>0</v>
      </c>
      <c r="AE355" s="182" t="str">
        <f>IF(D351="","","4.1")</f>
        <v>4.1</v>
      </c>
      <c r="AF355" s="118">
        <v>0</v>
      </c>
      <c r="AG355" s="121"/>
      <c r="AH355" s="120"/>
      <c r="AI355" s="155"/>
      <c r="AJ355" s="108">
        <f>IF(OR($H$351="CMSD",$H$351="CMDD",$H$351="TITULAR"),"",IF(M355="","",IF(M355="D",0,IF(M355="M",Z355*2.5+AC355*1.5,Z355*2+AC355)*(VLOOKUP(J355,[1]Recapitulatie!A:Y,15,FALSE)*$AH$353)+IF(M355="M",AA355*2.5+AD355*1.5,AA355*2+AD355)*(VLOOKUP(J355,[1]Recapitulatie!A:Y,20,FALSE)*$AH$353))))</f>
        <v>1712.9279999999999</v>
      </c>
      <c r="AK355" s="172"/>
      <c r="AL355" s="109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V355" s="57"/>
      <c r="BW355" s="57"/>
      <c r="BX355" s="57"/>
      <c r="BY355" s="57"/>
      <c r="BZ355" s="57"/>
      <c r="CA355" s="57"/>
      <c r="CB355" s="57"/>
      <c r="CC355" s="57"/>
      <c r="CD355" s="6"/>
      <c r="CE355" s="6"/>
      <c r="CF355" s="86"/>
      <c r="CG355" s="6"/>
      <c r="CI355" s="54"/>
      <c r="CJ355" s="54"/>
      <c r="CK355" s="54"/>
      <c r="CL355" s="54"/>
      <c r="CM355" s="54"/>
      <c r="CN355" s="54"/>
      <c r="CO355" s="54"/>
      <c r="CP355" s="54"/>
    </row>
    <row r="356" spans="1:94" x14ac:dyDescent="0.3">
      <c r="A356" s="259"/>
      <c r="B356" s="262"/>
      <c r="C356" s="265"/>
      <c r="D356" s="188" t="s">
        <v>325</v>
      </c>
      <c r="E356" s="247"/>
      <c r="F356" s="247"/>
      <c r="G356" s="247"/>
      <c r="H356" s="247"/>
      <c r="I356" s="250"/>
      <c r="J356" s="148">
        <v>74</v>
      </c>
      <c r="K356" s="149" t="s">
        <v>323</v>
      </c>
      <c r="L356" s="110" t="s">
        <v>98</v>
      </c>
      <c r="M356" s="111" t="s">
        <v>75</v>
      </c>
      <c r="N356" s="111" t="s">
        <v>62</v>
      </c>
      <c r="O356" s="111" t="s">
        <v>99</v>
      </c>
      <c r="P356" s="111">
        <v>0</v>
      </c>
      <c r="Q356" s="112"/>
      <c r="R356" s="112">
        <v>1</v>
      </c>
      <c r="S356" s="113"/>
      <c r="T356" s="112"/>
      <c r="U356" s="112"/>
      <c r="V356" s="113"/>
      <c r="W356" s="114">
        <v>17</v>
      </c>
      <c r="X356" s="115">
        <v>1</v>
      </c>
      <c r="Y356" s="101">
        <v>0</v>
      </c>
      <c r="Z356" s="237"/>
      <c r="AA356" s="102"/>
      <c r="AB356" s="116">
        <v>1</v>
      </c>
      <c r="AC356" s="242">
        <v>2</v>
      </c>
      <c r="AD356" s="117">
        <v>0</v>
      </c>
      <c r="AE356" s="182"/>
      <c r="AF356" s="118"/>
      <c r="AG356" s="121"/>
      <c r="AH356" s="120"/>
      <c r="AI356" s="155"/>
      <c r="AJ356" s="108"/>
      <c r="AK356" s="172"/>
      <c r="AL356" s="109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V356" s="57"/>
      <c r="BW356" s="57"/>
      <c r="BX356" s="57"/>
      <c r="BY356" s="57"/>
      <c r="BZ356" s="57"/>
      <c r="CA356" s="57"/>
      <c r="CB356" s="57"/>
      <c r="CC356" s="57"/>
      <c r="CD356" s="6"/>
      <c r="CE356" s="6"/>
      <c r="CF356" s="86"/>
      <c r="CG356" s="6"/>
      <c r="CI356" s="54"/>
      <c r="CJ356" s="54"/>
      <c r="CK356" s="54"/>
      <c r="CL356" s="54"/>
      <c r="CM356" s="54"/>
      <c r="CN356" s="54"/>
      <c r="CO356" s="54"/>
      <c r="CP356" s="54"/>
    </row>
    <row r="357" spans="1:94" x14ac:dyDescent="0.3">
      <c r="A357" s="259"/>
      <c r="B357" s="262"/>
      <c r="C357" s="265"/>
      <c r="D357" s="188" t="s">
        <v>306</v>
      </c>
      <c r="E357" s="247"/>
      <c r="F357" s="247"/>
      <c r="G357" s="247"/>
      <c r="H357" s="247"/>
      <c r="I357" s="250"/>
      <c r="J357" s="148">
        <v>37</v>
      </c>
      <c r="K357" s="149" t="s">
        <v>138</v>
      </c>
      <c r="L357" s="110" t="s">
        <v>98</v>
      </c>
      <c r="M357" s="111" t="s">
        <v>75</v>
      </c>
      <c r="N357" s="111" t="s">
        <v>62</v>
      </c>
      <c r="O357" s="111" t="s">
        <v>102</v>
      </c>
      <c r="P357" s="111">
        <v>0</v>
      </c>
      <c r="Q357" s="112"/>
      <c r="R357" s="112">
        <v>1</v>
      </c>
      <c r="S357" s="113">
        <v>1</v>
      </c>
      <c r="T357" s="112"/>
      <c r="U357" s="112"/>
      <c r="V357" s="113"/>
      <c r="W357" s="114">
        <v>15</v>
      </c>
      <c r="X357" s="115">
        <v>1</v>
      </c>
      <c r="Y357" s="101">
        <v>0</v>
      </c>
      <c r="Z357" s="237"/>
      <c r="AA357" s="102"/>
      <c r="AB357" s="116">
        <v>1</v>
      </c>
      <c r="AC357" s="242">
        <v>2</v>
      </c>
      <c r="AD357" s="117">
        <v>0</v>
      </c>
      <c r="AE357" s="182" t="str">
        <f>IF(D351="","","4.2")</f>
        <v>4.2</v>
      </c>
      <c r="AF357" s="118">
        <v>3.5345663265306122</v>
      </c>
      <c r="AG357" s="121"/>
      <c r="AH357" s="120"/>
      <c r="AI357" s="155"/>
      <c r="AJ357" s="108">
        <f>IF(OR($H$351="CMSD",$H$351="CMDD",$H$351="TITULAR"),"",IF(M357="","",IF(M357="D",0,IF(M357="M",Z357*2.5+AC357*1.5,Z357*2+AC357)*(VLOOKUP(J357,[1]Recapitulatie!A:Y,15,FALSE)*$AH$353)+IF(M357="M",AA357*2.5+AD357*1.5,AA357*2+AD357)*(VLOOKUP(J357,[1]Recapitulatie!A:Y,20,FALSE)*$AH$353))))</f>
        <v>1712.9279999999999</v>
      </c>
      <c r="AK357" s="172"/>
      <c r="AL357" s="109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V357" s="57"/>
      <c r="BW357" s="57"/>
      <c r="BX357" s="57"/>
      <c r="BY357" s="57"/>
      <c r="BZ357" s="57"/>
      <c r="CA357" s="57"/>
      <c r="CB357" s="57"/>
      <c r="CC357" s="57"/>
      <c r="CD357" s="6"/>
      <c r="CE357" s="6"/>
      <c r="CF357" s="86"/>
      <c r="CG357" s="6"/>
      <c r="CI357" s="54"/>
      <c r="CJ357" s="54"/>
      <c r="CK357" s="54"/>
      <c r="CL357" s="54"/>
      <c r="CM357" s="54"/>
      <c r="CN357" s="54"/>
      <c r="CO357" s="54"/>
      <c r="CP357" s="54"/>
    </row>
    <row r="358" spans="1:94" x14ac:dyDescent="0.3">
      <c r="A358" s="259"/>
      <c r="B358" s="262"/>
      <c r="C358" s="265"/>
      <c r="D358" s="188" t="s">
        <v>308</v>
      </c>
      <c r="E358" s="247"/>
      <c r="F358" s="247"/>
      <c r="G358" s="247"/>
      <c r="H358" s="247"/>
      <c r="I358" s="250"/>
      <c r="J358" s="148">
        <v>61</v>
      </c>
      <c r="K358" s="149" t="s">
        <v>200</v>
      </c>
      <c r="L358" s="110" t="s">
        <v>98</v>
      </c>
      <c r="M358" s="111" t="s">
        <v>75</v>
      </c>
      <c r="N358" s="111" t="s">
        <v>104</v>
      </c>
      <c r="O358" s="111" t="s">
        <v>102</v>
      </c>
      <c r="P358" s="111">
        <v>0</v>
      </c>
      <c r="Q358" s="112"/>
      <c r="R358" s="112">
        <v>1</v>
      </c>
      <c r="S358" s="113"/>
      <c r="T358" s="112"/>
      <c r="U358" s="112"/>
      <c r="V358" s="113"/>
      <c r="W358" s="114">
        <v>17</v>
      </c>
      <c r="X358" s="115">
        <v>1</v>
      </c>
      <c r="Y358" s="101">
        <v>0</v>
      </c>
      <c r="Z358" s="237"/>
      <c r="AA358" s="102"/>
      <c r="AB358" s="116">
        <v>1</v>
      </c>
      <c r="AC358" s="242">
        <v>2</v>
      </c>
      <c r="AD358" s="117">
        <v>0</v>
      </c>
      <c r="AE358" s="182" t="str">
        <f>IF(D351="","","5")</f>
        <v>5</v>
      </c>
      <c r="AF358" s="118">
        <v>0</v>
      </c>
      <c r="AG358" s="121"/>
      <c r="AH358" s="120"/>
      <c r="AI358" s="155"/>
      <c r="AJ358" s="108">
        <f>IF(OR($H$351="CMSD",$H$351="CMDD",$H$351="TITULAR"),"",IF(M358="","",IF(M358="D",0,IF(M358="M",Z358*2.5+AC358*1.5,Z358*2+AC358)*(VLOOKUP(J358,[1]Recapitulatie!A:Y,15,FALSE)*$AH$353)+IF(M358="M",AA358*2.5+AD358*1.5,AA358*2+AD358)*(VLOOKUP(J358,[1]Recapitulatie!A:Y,20,FALSE)*$AH$353))))</f>
        <v>1712.9279999999999</v>
      </c>
      <c r="AK358" s="172"/>
      <c r="AL358" s="109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V358" s="57"/>
      <c r="BW358" s="57"/>
      <c r="BX358" s="57"/>
      <c r="BY358" s="57"/>
      <c r="BZ358" s="57"/>
      <c r="CA358" s="57"/>
      <c r="CB358" s="57"/>
      <c r="CC358" s="57"/>
      <c r="CD358" s="6"/>
      <c r="CE358" s="6"/>
      <c r="CF358" s="86"/>
      <c r="CG358" s="6"/>
      <c r="CI358" s="54"/>
      <c r="CJ358" s="54"/>
      <c r="CK358" s="54"/>
      <c r="CL358" s="54"/>
      <c r="CM358" s="54"/>
      <c r="CN358" s="54"/>
      <c r="CO358" s="54"/>
      <c r="CP358" s="54"/>
    </row>
    <row r="359" spans="1:94" x14ac:dyDescent="0.3">
      <c r="A359" s="259"/>
      <c r="B359" s="262"/>
      <c r="C359" s="265"/>
      <c r="D359" s="199" t="s">
        <v>332</v>
      </c>
      <c r="E359" s="247"/>
      <c r="F359" s="247"/>
      <c r="G359" s="247"/>
      <c r="H359" s="247"/>
      <c r="I359" s="250"/>
      <c r="J359" s="148">
        <v>61</v>
      </c>
      <c r="K359" s="149" t="s">
        <v>200</v>
      </c>
      <c r="L359" s="110" t="s">
        <v>98</v>
      </c>
      <c r="M359" s="111" t="s">
        <v>75</v>
      </c>
      <c r="N359" s="111" t="s">
        <v>104</v>
      </c>
      <c r="O359" s="111" t="s">
        <v>102</v>
      </c>
      <c r="P359" s="111">
        <v>0</v>
      </c>
      <c r="Q359" s="112"/>
      <c r="R359" s="112">
        <v>1</v>
      </c>
      <c r="S359" s="113"/>
      <c r="T359" s="112"/>
      <c r="U359" s="112"/>
      <c r="V359" s="113"/>
      <c r="W359" s="114">
        <v>17</v>
      </c>
      <c r="X359" s="115">
        <v>1</v>
      </c>
      <c r="Y359" s="101">
        <v>0</v>
      </c>
      <c r="Z359" s="237"/>
      <c r="AA359" s="102"/>
      <c r="AB359" s="116">
        <v>1</v>
      </c>
      <c r="AC359" s="242">
        <v>2</v>
      </c>
      <c r="AD359" s="117">
        <v>0</v>
      </c>
      <c r="AE359" s="183"/>
      <c r="AF359" s="118"/>
      <c r="AG359" s="121"/>
      <c r="AH359" s="120"/>
      <c r="AI359" s="155"/>
      <c r="AJ359" s="108">
        <f>IF(OR($H$351="CMSD",$H$351="CMDD",$H$351="TITULAR"),"",IF(M359="","",IF(M359="D",0,IF(M359="M",Z359*2.5+AC359*1.5,Z359*2+AC359)*(VLOOKUP(J359,[1]Recapitulatie!A:Y,15,FALSE)*$AH$353)+IF(M359="M",AA359*2.5+AD359*1.5,AA359*2+AD359)*(VLOOKUP(J359,[1]Recapitulatie!A:Y,20,FALSE)*$AH$353))))</f>
        <v>1712.9279999999999</v>
      </c>
      <c r="AK359" s="172"/>
      <c r="AL359" s="109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V359" s="57"/>
      <c r="BW359" s="57"/>
      <c r="BX359" s="57"/>
      <c r="BY359" s="57"/>
      <c r="BZ359" s="57"/>
      <c r="CA359" s="57"/>
      <c r="CB359" s="57"/>
      <c r="CC359" s="57"/>
      <c r="CD359" s="6"/>
      <c r="CE359" s="6"/>
      <c r="CF359" s="86"/>
      <c r="CG359" s="6"/>
      <c r="CI359" s="54"/>
      <c r="CJ359" s="54"/>
      <c r="CK359" s="54"/>
      <c r="CL359" s="54"/>
      <c r="CM359" s="54"/>
      <c r="CN359" s="54"/>
      <c r="CO359" s="54"/>
      <c r="CP359" s="54"/>
    </row>
    <row r="360" spans="1:94" ht="15" thickBot="1" x14ac:dyDescent="0.35">
      <c r="A360" s="259"/>
      <c r="B360" s="262"/>
      <c r="C360" s="265"/>
      <c r="D360" s="199" t="s">
        <v>310</v>
      </c>
      <c r="E360" s="247"/>
      <c r="F360" s="247"/>
      <c r="G360" s="247"/>
      <c r="H360" s="247"/>
      <c r="I360" s="250"/>
      <c r="J360" s="148">
        <v>61</v>
      </c>
      <c r="K360" s="149" t="s">
        <v>200</v>
      </c>
      <c r="L360" s="110" t="s">
        <v>98</v>
      </c>
      <c r="M360" s="111" t="s">
        <v>75</v>
      </c>
      <c r="N360" s="111" t="s">
        <v>104</v>
      </c>
      <c r="O360" s="111" t="s">
        <v>102</v>
      </c>
      <c r="P360" s="111">
        <v>0</v>
      </c>
      <c r="Q360" s="125"/>
      <c r="R360" s="125">
        <v>1</v>
      </c>
      <c r="S360" s="126"/>
      <c r="T360" s="125"/>
      <c r="U360" s="125"/>
      <c r="V360" s="126"/>
      <c r="W360" s="127">
        <v>17</v>
      </c>
      <c r="X360" s="128">
        <v>1</v>
      </c>
      <c r="Y360" s="101">
        <v>0</v>
      </c>
      <c r="Z360" s="237"/>
      <c r="AA360" s="102"/>
      <c r="AB360" s="129">
        <v>1</v>
      </c>
      <c r="AC360" s="243">
        <v>2</v>
      </c>
      <c r="AD360" s="130">
        <v>0</v>
      </c>
      <c r="AE360" s="184"/>
      <c r="AF360" s="166"/>
      <c r="AG360" s="121"/>
      <c r="AH360" s="120"/>
      <c r="AI360" s="158"/>
      <c r="AJ360" s="108">
        <f>IF(OR($H$351="CMSD",$H$351="CMDD",$H$351="TITULAR"),"",IF(M360="","",IF(M360="D",0,IF(M360="M",Z360*2.5+AC360*1.5,Z360*2+AC360)*(VLOOKUP(J360,[1]Recapitulatie!A:Y,15,FALSE)*$AH$353)+IF(M360="M",AA360*2.5+AD360*1.5,AA360*2+AD360)*(VLOOKUP(J360,[1]Recapitulatie!A:Y,20,FALSE)*$AH$353))))</f>
        <v>1712.9279999999999</v>
      </c>
      <c r="AK360" s="173"/>
      <c r="AL360" s="109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V360" s="57"/>
      <c r="BW360" s="57"/>
      <c r="BX360" s="57"/>
      <c r="BY360" s="57"/>
      <c r="BZ360" s="57"/>
      <c r="CA360" s="57"/>
      <c r="CB360" s="57"/>
      <c r="CC360" s="57"/>
      <c r="CD360" s="6"/>
      <c r="CE360" s="6"/>
      <c r="CF360" s="86"/>
      <c r="CG360" s="6"/>
      <c r="CI360" s="54"/>
      <c r="CJ360" s="54"/>
      <c r="CK360" s="54"/>
      <c r="CL360" s="54"/>
      <c r="CM360" s="54"/>
      <c r="CN360" s="54"/>
      <c r="CO360" s="54"/>
      <c r="CP360" s="54"/>
    </row>
    <row r="361" spans="1:94" ht="15" thickBot="1" x14ac:dyDescent="0.35">
      <c r="A361" s="260"/>
      <c r="B361" s="263"/>
      <c r="C361" s="266"/>
      <c r="D361" s="198"/>
      <c r="E361" s="248"/>
      <c r="F361" s="248"/>
      <c r="G361" s="248"/>
      <c r="H361" s="248"/>
      <c r="I361" s="251"/>
      <c r="J361" s="150"/>
      <c r="K361" s="133" t="s">
        <v>107</v>
      </c>
      <c r="L361" s="255" t="s">
        <v>76</v>
      </c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7"/>
      <c r="X361" s="134">
        <v>16</v>
      </c>
      <c r="Y361" s="135">
        <v>0</v>
      </c>
      <c r="Z361" s="238"/>
      <c r="AA361" s="136"/>
      <c r="AB361" s="137">
        <f>IF(D351="","",SUM(AB351:AB360))</f>
        <v>16</v>
      </c>
      <c r="AC361" s="244"/>
      <c r="AD361" s="138"/>
      <c r="AE361" s="185"/>
      <c r="AF361" s="167">
        <v>3.5345663265306122</v>
      </c>
      <c r="AG361" s="140">
        <v>19.534566326530612</v>
      </c>
      <c r="AH361" s="141">
        <v>2335.2918399999999</v>
      </c>
      <c r="AI361" s="85" t="e">
        <f>AI350+AH361</f>
        <v>#REF!</v>
      </c>
      <c r="AJ361" s="84">
        <f>SUM(AJ351:AJ360)/12*VIRAM</f>
        <v>2189.3361</v>
      </c>
      <c r="AK361" s="85">
        <f>IF(OR(H351="",H351="PO",H351="DF",H351="DFP",H351="DFT"),0,IF(H351="CMSD",AG361*POD_P*VIRAM*4,IF(AND(H351="TITULAR",B351="PROFESOR"),(AF351+AF352)*POD_P*4*VIRAM,IF(AND(H351="TITULAR",B351="CONFERENTIAR"),(AF351+AF352)*POD_C*4*VIRAM,IF(AND(H351="TITULAR",B351="SEF LUCRARI"),(AF351+AF352)*POD_SL*4*VIRAM,(AF351+AF352)*POD_AS*4*VIRAM)))))</f>
        <v>0</v>
      </c>
      <c r="AL361" s="142">
        <f>IF(AND($A351&lt;&gt;"",H351="DFP"),1,0)</f>
        <v>0</v>
      </c>
      <c r="AM361" s="8">
        <f>IF(AND($A351&lt;&gt;"",$B351="PROFESOR",$C351="POST VALID",$H351="TITULAR"),1,0)</f>
        <v>0</v>
      </c>
      <c r="AN361" s="8">
        <f>IF(AND($A351&lt;&gt;"",$B351="CONFERENTIAR",$C351="POST VALID",$H351="TITULAR"),1,0)</f>
        <v>0</v>
      </c>
      <c r="AO361" s="8">
        <f>IF(AND($A351&lt;&gt;"",$B351="SEF LUCRARI",$C351="POST VALID",$H351="TITULAR"),1,0)</f>
        <v>0</v>
      </c>
      <c r="AP361" s="8">
        <f>IF(AND($A351&lt;&gt;"",$B351="ASISTENT",$C351="POST VALID",$H351="TITULAR"),1,0)</f>
        <v>0</v>
      </c>
      <c r="AQ361" s="8">
        <f>IF(AND($A351&lt;&gt;"",$B351="ASISTENT CERCETARE",$C351="POST VALID"),1,0)</f>
        <v>0</v>
      </c>
      <c r="AR361" s="8">
        <f>IF(AND($A351&lt;&gt;"",H351="DF"),1,0)</f>
        <v>0</v>
      </c>
      <c r="AS361" s="8">
        <f>IF(AND($A351&lt;&gt;"",$B351="PROFESOR",$C351="POST FARA FINANTARE",$H351="TITULAR"),1,0)</f>
        <v>0</v>
      </c>
      <c r="AT361" s="8">
        <f>IF(AND($A351&lt;&gt;"",$B351="CONFERENTIAR",$C351="POST FARA FINANTARE",$H351="TITULAR"),1,0)</f>
        <v>0</v>
      </c>
      <c r="AU361" s="8">
        <f>IF(AND($A351&lt;&gt;"",$B351="SEF LUCRARI",$C351="POST FARA FINANTARE",$H351="TITULAR"),1,0)</f>
        <v>0</v>
      </c>
      <c r="AV361" s="8">
        <f>IF(AND($A351&lt;&gt;"",$B351="ASISTENT",$C351="POST FARA FINANTARE",$H351="TITULAR"),1,0)</f>
        <v>0</v>
      </c>
      <c r="AW361" s="8">
        <f>IF(AND($A351&lt;&gt;"",$B351="ASISTENT CERCETARE",$C351="POST FARA FINANTARE"),1,0)</f>
        <v>0</v>
      </c>
      <c r="AX361" s="8">
        <f>IF(AND($A351&lt;&gt;"",$B351="PROFESOR",$D351="VACANT",$C351="POST VALID"),1,0)</f>
        <v>0</v>
      </c>
      <c r="AY361" s="8">
        <f>IF(AND($A351&lt;&gt;"",$B351="CONFERENTIAR",$D351="VACANT",$C351="POST VALID"),1,0)</f>
        <v>0</v>
      </c>
      <c r="AZ361" s="8">
        <f>IF(AND($A351&lt;&gt;"",$B351="SEF LUCRARI",$D351="VACANT",$C351="POST VALID"),1,0)</f>
        <v>0</v>
      </c>
      <c r="BA361" s="8">
        <f>IF(AND($A351&lt;&gt;"",$B351="ASISTENT",$C351="POST VALID",$D351="VACANT"),1,0)</f>
        <v>0</v>
      </c>
      <c r="BB361" s="8"/>
      <c r="BC361" s="8">
        <f>IF(AND($A351&lt;&gt;"",$B351="PROFESOR",$D351="VACANT",$C351="POST FARA FINANTARE"),1,0)</f>
        <v>0</v>
      </c>
      <c r="BD361" s="8">
        <f>IF(AND($A351&lt;&gt;"",$B351="CONFERENTIAR",$D351="VACANT",$C351="POST FARA FINANTARE"),1,0)</f>
        <v>0</v>
      </c>
      <c r="BE361" s="8">
        <f>IF(AND($A351&lt;&gt;"",$B351="SEF LUCRARI",$D351="VACANT",$C351="POST FARA FINANTARE"),1,0)</f>
        <v>0</v>
      </c>
      <c r="BF361" s="8">
        <f>IF(AND($A351&lt;&gt;"",$B351="ASISTENT",$D351="VACANT",$C351="POST FARA FINANTARE"),1,0)</f>
        <v>0</v>
      </c>
      <c r="BG361" s="8"/>
      <c r="BH361" s="8">
        <f>IF(AND($B351="PROFESOR",$H351="CMSD",$C351="POST VALID"),1,0)</f>
        <v>0</v>
      </c>
      <c r="BI361" s="8">
        <f>IF(AND($B351="PROFESOR",$H351="CMSD",$C351="POST FARA FINANTARE"),1,0)</f>
        <v>0</v>
      </c>
      <c r="BJ361" s="142">
        <f>IF(AND($A351&lt;&gt;"",H351="DFT"),1,0)</f>
        <v>0</v>
      </c>
      <c r="BK361" s="8">
        <f>IF(OR($H351="CMSD",$H351="ASOCIAT",$H351="DF",$H351="CMSD"),0,(IF(OR($F351="DR.ING.",$F351="DR.",$F351="DR. ING.",$F351="DR"),1,0)))</f>
        <v>0</v>
      </c>
      <c r="BL361" s="8" t="str">
        <f>IF(OR($B351="",$D351="",$D351="VACANT",$H351="CMSD",$H351="DF",$H351="DFP",$H351="DFT",),"",(IF($I351="","",(IF($BN361&gt;$BL$4,1,0)))))</f>
        <v/>
      </c>
      <c r="BM361" s="8">
        <f>IF(OR($B351="",$D351="",$D351="VACANT",$H351="DF",$H351="DFP",$H351="DFT"),"",(IF($H351="CMSD",0,(IF(BN361&lt;=$BM$4,1,0)))))</f>
        <v>1</v>
      </c>
      <c r="BN361" s="143">
        <f>IF(I351="",0,DATEVALUE(I351))</f>
        <v>0</v>
      </c>
      <c r="BO361" s="8">
        <f>IF(AND($BN361&gt;$BO$4,$BN361&lt;$BL$4),1,0)</f>
        <v>0</v>
      </c>
      <c r="BP361" s="8">
        <f>IF(AND($BN361&gt;$BP$4,$BN361&lt;$BO$4),1,0)</f>
        <v>0</v>
      </c>
      <c r="BQ361" s="8">
        <f>IF(AND($BN361&gt;$BQ$4,$BN361&lt;$BP$4),1,0)</f>
        <v>0</v>
      </c>
      <c r="BR361" s="8">
        <f>IF(AND($BN361&gt;$BR$4,$BN361&lt;$BQ$4),1,0)</f>
        <v>0</v>
      </c>
      <c r="BS361" s="8">
        <f>IF(AND($BN361&gt;$BS$4,$BN361&lt;$BR$4),1,0)</f>
        <v>0</v>
      </c>
      <c r="BT361" s="8">
        <f>IF(AND($BN361&gt;$BT$4,$BN361&lt;$BS$4),1,0)</f>
        <v>0</v>
      </c>
      <c r="BV361" s="144">
        <f>IF(AND($B351="PROFESOR",$D351&lt;&gt;"",$H351="TITULAR"),$X361,0)</f>
        <v>0</v>
      </c>
      <c r="BW361" s="144">
        <f>IF(AND($B351="PROFESOR",$D351="VACANT"),$X361,0)</f>
        <v>0</v>
      </c>
      <c r="BX361" s="144">
        <f>IF(AND($B351="CONFERENTIAR",$D351&lt;&gt;"",$H351="TITULAR"),$X361,0)</f>
        <v>0</v>
      </c>
      <c r="BY361" s="144">
        <f>IF(AND($B351="CONFERENTIAR",$D351="VACANT"),$X361,0)</f>
        <v>0</v>
      </c>
      <c r="BZ361" s="144">
        <f>IF(AND($B351="SEF LUCRARI",$D351&lt;&gt;"",$H351="TITULAR"),$X361,0)</f>
        <v>0</v>
      </c>
      <c r="CA361" s="144">
        <f>IF(AND($B351="SEF LUCRARI",$D351="VACANT"),$X361,0)</f>
        <v>0</v>
      </c>
      <c r="CB361" s="144">
        <f>IF(AND($B351="ASISTENT",$D351&lt;&gt;"",(OR($H351="TITULAR",$H351="SUPLINITOR",$H351="DF"))),$X361,0)</f>
        <v>0</v>
      </c>
      <c r="CC361" s="144">
        <f>IF(AND($B351="ASISTENT",OR($D351="VACANT")),$X361,0)</f>
        <v>0</v>
      </c>
      <c r="CD361" s="144">
        <f>IF(AND($B351="ASISTENT CERCETARE",$D351&lt;&gt;"",$H351="TITULAR"),$X361,IF(AND($B351="ASISTENT CERCETARE",$H351="DF"),$X361,0))</f>
        <v>0</v>
      </c>
      <c r="CE361" s="144">
        <f>IF(AND($B351="ASISTENT CERCETARE",OR($D351="VACANT")),$X361,0)</f>
        <v>0</v>
      </c>
      <c r="CF361" s="86">
        <f>IF(AND(A351&lt;&gt;"",B351="ASISTENT",H351="DF"),1,0)</f>
        <v>0</v>
      </c>
      <c r="CG361" s="145">
        <f>IF(AND($B351="PROFESOR",$D351&lt;&gt;"",$H351="CMSD"),$X361,0)</f>
        <v>0</v>
      </c>
      <c r="CI361" s="54">
        <f>IF(AND(B351="PROFESOR",H351="CMDD"),1,0)</f>
        <v>0</v>
      </c>
      <c r="CJ361" s="54">
        <f>IF(AND(B351="CONFERENTIAR",H351="CMDD"),1,0)</f>
        <v>0</v>
      </c>
      <c r="CK361" s="54">
        <f>IF(AND(B351="SEF LUCRARI",H351="CMDD"),1,0)</f>
        <v>0</v>
      </c>
      <c r="CL361" s="54">
        <f>IF(AND(B351="ASISTENT",H351="CMDD"),1,0)</f>
        <v>0</v>
      </c>
      <c r="CM361" s="132">
        <f>IF(CI361=0,0,X361)</f>
        <v>0</v>
      </c>
      <c r="CN361" s="132">
        <f>IF(CJ361=0,0,X361)</f>
        <v>0</v>
      </c>
      <c r="CO361" s="132">
        <f>IF(CK361=0,0,X361)</f>
        <v>0</v>
      </c>
      <c r="CP361" s="132">
        <f>IF(CL361=0,0,X361)</f>
        <v>0</v>
      </c>
    </row>
    <row r="362" spans="1:94" ht="12.75" customHeight="1" x14ac:dyDescent="0.3">
      <c r="A362" s="258">
        <v>79</v>
      </c>
      <c r="B362" s="261" t="str">
        <f>AS</f>
        <v>ASISTENT</v>
      </c>
      <c r="C362" s="264" t="s">
        <v>97</v>
      </c>
      <c r="D362" s="187" t="s">
        <v>228</v>
      </c>
      <c r="E362" s="246" t="str">
        <f>AS</f>
        <v>ASISTENT</v>
      </c>
      <c r="F362" s="246"/>
      <c r="G362" s="246"/>
      <c r="H362" s="246" t="str">
        <f>po</f>
        <v>PO</v>
      </c>
      <c r="I362" s="249" t="str">
        <f>_xlfn.IFNA(IF(OR(D362="",D362="VACANT",H362="DF",H362="DFP",H362="DFT"),"",VLOOKUP(D362,[1]Anexa!D:I,2,FALSE)),"")</f>
        <v/>
      </c>
      <c r="J362" s="146">
        <v>81</v>
      </c>
      <c r="K362" s="147" t="s">
        <v>156</v>
      </c>
      <c r="L362" s="95" t="s">
        <v>98</v>
      </c>
      <c r="M362" s="96" t="s">
        <v>75</v>
      </c>
      <c r="N362" s="96" t="s">
        <v>62</v>
      </c>
      <c r="O362" s="96" t="s">
        <v>99</v>
      </c>
      <c r="P362" s="96">
        <v>0</v>
      </c>
      <c r="Q362" s="97"/>
      <c r="R362" s="97">
        <v>4</v>
      </c>
      <c r="S362" s="98"/>
      <c r="T362" s="97"/>
      <c r="U362" s="97"/>
      <c r="V362" s="98"/>
      <c r="W362" s="99">
        <v>66</v>
      </c>
      <c r="X362" s="100">
        <v>4</v>
      </c>
      <c r="Y362" s="101">
        <v>0</v>
      </c>
      <c r="Z362" s="237"/>
      <c r="AA362" s="102"/>
      <c r="AB362" s="103">
        <v>4</v>
      </c>
      <c r="AC362" s="241">
        <v>8</v>
      </c>
      <c r="AD362" s="104">
        <v>0</v>
      </c>
      <c r="AE362" s="186" t="str">
        <f>IF(D362="","","1.1")</f>
        <v>1.1</v>
      </c>
      <c r="AF362" s="164">
        <v>0</v>
      </c>
      <c r="AG362" s="106">
        <v>0</v>
      </c>
      <c r="AH362" s="107">
        <v>0</v>
      </c>
      <c r="AI362" s="153"/>
      <c r="AJ362" s="108">
        <f>IF(OR($H$362="CMSD",$H$362="CMDD",$H$362="TITULAR"),"",IF(M362="","",IF(M362="D",0,IF(M362="M",Z362*2.5+AC362*1.5,Z362*2+AC362)*(VLOOKUP(J362,[1]Recapitulatie!A:Y,15,FALSE)*$AH$365)+IF(M362="M",AA362*2.5+AD362*1.5,AA362*2+AD362)*(VLOOKUP(J362,[1]Recapitulatie!A:Y,20,FALSE)*$AH$365))))</f>
        <v>6851.7119999999995</v>
      </c>
      <c r="AK362" s="171"/>
      <c r="AL362" s="109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V362" s="57"/>
      <c r="BW362" s="57"/>
      <c r="BX362" s="57"/>
      <c r="BY362" s="57"/>
      <c r="BZ362" s="57"/>
      <c r="CA362" s="57"/>
      <c r="CB362" s="57"/>
      <c r="CC362" s="57"/>
      <c r="CD362" s="6"/>
      <c r="CE362" s="6"/>
      <c r="CF362" s="86"/>
      <c r="CG362" s="6"/>
      <c r="CI362" s="54"/>
      <c r="CJ362" s="54"/>
      <c r="CK362" s="54"/>
      <c r="CL362" s="54"/>
      <c r="CM362" s="54"/>
      <c r="CN362" s="54"/>
      <c r="CO362" s="54"/>
      <c r="CP362" s="54"/>
    </row>
    <row r="363" spans="1:94" x14ac:dyDescent="0.3">
      <c r="A363" s="259"/>
      <c r="B363" s="262"/>
      <c r="C363" s="265"/>
      <c r="D363" s="188" t="s">
        <v>269</v>
      </c>
      <c r="E363" s="247"/>
      <c r="F363" s="247"/>
      <c r="G363" s="247"/>
      <c r="H363" s="247"/>
      <c r="I363" s="250"/>
      <c r="J363" s="148">
        <v>79</v>
      </c>
      <c r="K363" s="149" t="s">
        <v>117</v>
      </c>
      <c r="L363" s="110" t="s">
        <v>98</v>
      </c>
      <c r="M363" s="111" t="s">
        <v>75</v>
      </c>
      <c r="N363" s="111" t="s">
        <v>62</v>
      </c>
      <c r="O363" s="111" t="s">
        <v>99</v>
      </c>
      <c r="P363" s="111">
        <v>0</v>
      </c>
      <c r="Q363" s="112"/>
      <c r="R363" s="112">
        <v>1</v>
      </c>
      <c r="S363" s="113"/>
      <c r="T363" s="112"/>
      <c r="U363" s="112"/>
      <c r="V363" s="113"/>
      <c r="W363" s="114">
        <v>16</v>
      </c>
      <c r="X363" s="115">
        <v>1</v>
      </c>
      <c r="Y363" s="101">
        <v>0</v>
      </c>
      <c r="Z363" s="237"/>
      <c r="AA363" s="102"/>
      <c r="AB363" s="116">
        <v>1</v>
      </c>
      <c r="AC363" s="242">
        <v>2</v>
      </c>
      <c r="AD363" s="117">
        <v>0</v>
      </c>
      <c r="AE363" s="182" t="str">
        <f>IF(D362="","","1.2")</f>
        <v>1.2</v>
      </c>
      <c r="AF363" s="118">
        <v>0</v>
      </c>
      <c r="AG363" s="119">
        <v>16</v>
      </c>
      <c r="AH363" s="120">
        <v>0</v>
      </c>
      <c r="AI363" s="155"/>
      <c r="AJ363" s="108">
        <f>IF(OR($H$362="CMSD",$H$362="CMDD",$H$362="TITULAR"),"",IF(M363="","",IF(M363="D",0,IF(M363="M",Z363*2.5+AC363*1.5,Z363*2+AC363)*(VLOOKUP(J363,[1]Recapitulatie!A:Y,15,FALSE)*$AH$365)+IF(M363="M",AA363*2.5+AD363*1.5,AA363*2+AD363)*(VLOOKUP(J363,[1]Recapitulatie!A:Y,20,FALSE)*$AH$365))))</f>
        <v>1712.9279999999999</v>
      </c>
      <c r="AK363" s="172"/>
      <c r="AL363" s="109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V363" s="57"/>
      <c r="BW363" s="57"/>
      <c r="BX363" s="57"/>
      <c r="BY363" s="57"/>
      <c r="BZ363" s="57"/>
      <c r="CA363" s="57"/>
      <c r="CB363" s="57"/>
      <c r="CC363" s="57"/>
      <c r="CD363" s="6"/>
      <c r="CE363" s="6"/>
      <c r="CF363" s="86"/>
      <c r="CG363" s="6"/>
      <c r="CI363" s="54"/>
      <c r="CJ363" s="54"/>
      <c r="CK363" s="54"/>
      <c r="CL363" s="54"/>
      <c r="CM363" s="54"/>
      <c r="CN363" s="54"/>
      <c r="CO363" s="54"/>
      <c r="CP363" s="54"/>
    </row>
    <row r="364" spans="1:94" x14ac:dyDescent="0.3">
      <c r="A364" s="259"/>
      <c r="B364" s="262"/>
      <c r="C364" s="265"/>
      <c r="D364" s="188" t="s">
        <v>270</v>
      </c>
      <c r="E364" s="247"/>
      <c r="F364" s="247"/>
      <c r="G364" s="247"/>
      <c r="H364" s="247"/>
      <c r="I364" s="250"/>
      <c r="J364" s="148">
        <v>79</v>
      </c>
      <c r="K364" s="149" t="s">
        <v>117</v>
      </c>
      <c r="L364" s="110" t="s">
        <v>98</v>
      </c>
      <c r="M364" s="111" t="s">
        <v>75</v>
      </c>
      <c r="N364" s="111" t="s">
        <v>62</v>
      </c>
      <c r="O364" s="111" t="s">
        <v>99</v>
      </c>
      <c r="P364" s="111">
        <v>0</v>
      </c>
      <c r="Q364" s="112"/>
      <c r="R364" s="112">
        <v>1</v>
      </c>
      <c r="S364" s="113"/>
      <c r="T364" s="112"/>
      <c r="U364" s="112"/>
      <c r="V364" s="113"/>
      <c r="W364" s="114">
        <v>17</v>
      </c>
      <c r="X364" s="115">
        <v>1</v>
      </c>
      <c r="Y364" s="101">
        <v>0</v>
      </c>
      <c r="Z364" s="237"/>
      <c r="AA364" s="102"/>
      <c r="AB364" s="116">
        <v>1</v>
      </c>
      <c r="AC364" s="242">
        <v>2</v>
      </c>
      <c r="AD364" s="117">
        <v>0</v>
      </c>
      <c r="AE364" s="182"/>
      <c r="AF364" s="118"/>
      <c r="AG364" s="119"/>
      <c r="AH364" s="120"/>
      <c r="AI364" s="155"/>
      <c r="AJ364" s="108"/>
      <c r="AK364" s="172"/>
      <c r="AL364" s="109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V364" s="57"/>
      <c r="BW364" s="57"/>
      <c r="BX364" s="57"/>
      <c r="BY364" s="57"/>
      <c r="BZ364" s="57"/>
      <c r="CA364" s="57"/>
      <c r="CB364" s="57"/>
      <c r="CC364" s="57"/>
      <c r="CD364" s="6"/>
      <c r="CE364" s="6"/>
      <c r="CF364" s="86"/>
      <c r="CG364" s="6"/>
      <c r="CI364" s="54"/>
      <c r="CJ364" s="54"/>
      <c r="CK364" s="54"/>
      <c r="CL364" s="54"/>
      <c r="CM364" s="54"/>
      <c r="CN364" s="54"/>
      <c r="CO364" s="54"/>
      <c r="CP364" s="54"/>
    </row>
    <row r="365" spans="1:94" x14ac:dyDescent="0.3">
      <c r="A365" s="259"/>
      <c r="B365" s="262"/>
      <c r="C365" s="265"/>
      <c r="D365" s="188" t="s">
        <v>325</v>
      </c>
      <c r="E365" s="247"/>
      <c r="F365" s="247"/>
      <c r="G365" s="247"/>
      <c r="H365" s="247"/>
      <c r="I365" s="250"/>
      <c r="J365" s="148">
        <v>74</v>
      </c>
      <c r="K365" s="149" t="s">
        <v>323</v>
      </c>
      <c r="L365" s="110" t="s">
        <v>98</v>
      </c>
      <c r="M365" s="111" t="s">
        <v>75</v>
      </c>
      <c r="N365" s="111" t="s">
        <v>62</v>
      </c>
      <c r="O365" s="111" t="s">
        <v>99</v>
      </c>
      <c r="P365" s="111">
        <v>0</v>
      </c>
      <c r="Q365" s="112"/>
      <c r="R365" s="112">
        <v>2</v>
      </c>
      <c r="S365" s="113"/>
      <c r="T365" s="112"/>
      <c r="U365" s="112"/>
      <c r="V365" s="113"/>
      <c r="W365" s="114">
        <v>33</v>
      </c>
      <c r="X365" s="115">
        <v>2</v>
      </c>
      <c r="Y365" s="101">
        <v>0</v>
      </c>
      <c r="Z365" s="237"/>
      <c r="AA365" s="102"/>
      <c r="AB365" s="116">
        <v>2</v>
      </c>
      <c r="AC365" s="242">
        <v>4</v>
      </c>
      <c r="AD365" s="117">
        <v>0</v>
      </c>
      <c r="AE365" s="182" t="str">
        <f>IF(D362="","","2")</f>
        <v>2</v>
      </c>
      <c r="AF365" s="118">
        <v>0</v>
      </c>
      <c r="AG365" s="119"/>
      <c r="AH365" s="120">
        <v>61.175999999999995</v>
      </c>
      <c r="AI365" s="155"/>
      <c r="AJ365" s="108">
        <f>IF(OR($H$362="CMSD",$H$362="CMDD",$H$362="TITULAR"),"",IF(M365="","",IF(M365="D",0,IF(M365="M",Z365*2.5+AC365*1.5,Z365*2+AC365)*(VLOOKUP(J365,[1]Recapitulatie!A:Y,15,FALSE)*$AH$365)+IF(M365="M",AA365*2.5+AD365*1.5,AA365*2+AD365)*(VLOOKUP(J365,[1]Recapitulatie!A:Y,20,FALSE)*$AH$365))))</f>
        <v>3425.8559999999998</v>
      </c>
      <c r="AK365" s="172"/>
      <c r="AL365" s="109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V365" s="57"/>
      <c r="BW365" s="57"/>
      <c r="BX365" s="57"/>
      <c r="BY365" s="57"/>
      <c r="BZ365" s="57"/>
      <c r="CA365" s="57"/>
      <c r="CB365" s="57"/>
      <c r="CC365" s="57"/>
      <c r="CD365" s="6"/>
      <c r="CE365" s="6"/>
      <c r="CF365" s="86"/>
      <c r="CG365" s="6"/>
      <c r="CI365" s="54"/>
      <c r="CJ365" s="54"/>
      <c r="CK365" s="54"/>
      <c r="CL365" s="54"/>
      <c r="CM365" s="54"/>
      <c r="CN365" s="54"/>
      <c r="CO365" s="54"/>
      <c r="CP365" s="54"/>
    </row>
    <row r="366" spans="1:94" x14ac:dyDescent="0.3">
      <c r="A366" s="259"/>
      <c r="B366" s="262"/>
      <c r="C366" s="265"/>
      <c r="D366" s="188" t="s">
        <v>311</v>
      </c>
      <c r="E366" s="247"/>
      <c r="F366" s="247"/>
      <c r="G366" s="247"/>
      <c r="H366" s="247"/>
      <c r="I366" s="250"/>
      <c r="J366" s="148">
        <v>60</v>
      </c>
      <c r="K366" s="149" t="s">
        <v>146</v>
      </c>
      <c r="L366" s="110" t="s">
        <v>98</v>
      </c>
      <c r="M366" s="111" t="s">
        <v>75</v>
      </c>
      <c r="N366" s="111" t="s">
        <v>104</v>
      </c>
      <c r="O366" s="111" t="s">
        <v>102</v>
      </c>
      <c r="P366" s="111">
        <v>0</v>
      </c>
      <c r="Q366" s="112"/>
      <c r="R366" s="112">
        <v>3</v>
      </c>
      <c r="S366" s="113"/>
      <c r="T366" s="112"/>
      <c r="U366" s="112"/>
      <c r="V366" s="113"/>
      <c r="W366" s="114">
        <v>50</v>
      </c>
      <c r="X366" s="115">
        <v>3</v>
      </c>
      <c r="Y366" s="101">
        <v>0</v>
      </c>
      <c r="Z366" s="237"/>
      <c r="AA366" s="102"/>
      <c r="AB366" s="116">
        <v>3</v>
      </c>
      <c r="AC366" s="242">
        <v>6</v>
      </c>
      <c r="AD366" s="117">
        <v>0</v>
      </c>
      <c r="AE366" s="182" t="str">
        <f>IF(D362="","","3")</f>
        <v>3</v>
      </c>
      <c r="AF366" s="118">
        <v>0</v>
      </c>
      <c r="AG366" s="121">
        <v>15</v>
      </c>
      <c r="AH366" s="120">
        <v>0</v>
      </c>
      <c r="AI366" s="155"/>
      <c r="AJ366" s="108">
        <f>IF(OR($H$362="CMSD",$H$362="CMDD",$H$362="TITULAR"),"",IF(M366="","",IF(M366="D",0,IF(M366="M",Z366*2.5+AC366*1.5,Z366*2+AC366)*(VLOOKUP(J366,[1]Recapitulatie!A:Y,15,FALSE)*$AH$365)+IF(M366="M",AA366*2.5+AD366*1.5,AA366*2+AD366)*(VLOOKUP(J366,[1]Recapitulatie!A:Y,20,FALSE)*$AH$365))))</f>
        <v>5138.7839999999997</v>
      </c>
      <c r="AK366" s="172"/>
      <c r="AL366" s="109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V366" s="57"/>
      <c r="BW366" s="57"/>
      <c r="BX366" s="57"/>
      <c r="BY366" s="57"/>
      <c r="BZ366" s="57"/>
      <c r="CA366" s="57"/>
      <c r="CB366" s="57"/>
      <c r="CC366" s="57"/>
      <c r="CD366" s="6"/>
      <c r="CE366" s="6"/>
      <c r="CF366" s="86"/>
      <c r="CG366" s="6"/>
      <c r="CI366" s="54"/>
      <c r="CJ366" s="54"/>
      <c r="CK366" s="54"/>
      <c r="CL366" s="54"/>
      <c r="CM366" s="54"/>
      <c r="CN366" s="54"/>
      <c r="CO366" s="54"/>
      <c r="CP366" s="54"/>
    </row>
    <row r="367" spans="1:94" x14ac:dyDescent="0.3">
      <c r="A367" s="259"/>
      <c r="B367" s="262"/>
      <c r="C367" s="265"/>
      <c r="D367" s="188" t="s">
        <v>231</v>
      </c>
      <c r="E367" s="247"/>
      <c r="F367" s="247"/>
      <c r="G367" s="247"/>
      <c r="H367" s="247"/>
      <c r="I367" s="250"/>
      <c r="J367" s="148">
        <v>59</v>
      </c>
      <c r="K367" s="149" t="s">
        <v>116</v>
      </c>
      <c r="L367" s="110" t="s">
        <v>98</v>
      </c>
      <c r="M367" s="111" t="s">
        <v>75</v>
      </c>
      <c r="N367" s="111" t="s">
        <v>104</v>
      </c>
      <c r="O367" s="111" t="s">
        <v>102</v>
      </c>
      <c r="P367" s="111">
        <v>0</v>
      </c>
      <c r="Q367" s="112"/>
      <c r="R367" s="112">
        <v>2</v>
      </c>
      <c r="S367" s="113">
        <v>2</v>
      </c>
      <c r="T367" s="112"/>
      <c r="U367" s="112"/>
      <c r="V367" s="113"/>
      <c r="W367" s="114">
        <v>32</v>
      </c>
      <c r="X367" s="115">
        <v>3</v>
      </c>
      <c r="Y367" s="101">
        <v>0</v>
      </c>
      <c r="Z367" s="237"/>
      <c r="AA367" s="102"/>
      <c r="AB367" s="116">
        <v>3</v>
      </c>
      <c r="AC367" s="242">
        <v>6</v>
      </c>
      <c r="AD367" s="117">
        <v>0</v>
      </c>
      <c r="AE367" s="182" t="str">
        <f>IF(D362="","","4.1")</f>
        <v>4.1</v>
      </c>
      <c r="AF367" s="118">
        <v>0</v>
      </c>
      <c r="AG367" s="121"/>
      <c r="AH367" s="120"/>
      <c r="AI367" s="155"/>
      <c r="AJ367" s="108">
        <f>IF(OR($H$362="CMSD",$H$362="CMDD",$H$362="TITULAR"),"",IF(M367="","",IF(M367="D",0,IF(M367="M",Z367*2.5+AC367*1.5,Z367*2+AC367)*(VLOOKUP(J367,[1]Recapitulatie!A:Y,15,FALSE)*$AH$365)+IF(M367="M",AA367*2.5+AD367*1.5,AA367*2+AD367)*(VLOOKUP(J367,[1]Recapitulatie!A:Y,20,FALSE)*$AH$365))))</f>
        <v>5138.7839999999997</v>
      </c>
      <c r="AK367" s="172"/>
      <c r="AL367" s="109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V367" s="57"/>
      <c r="BW367" s="57"/>
      <c r="BX367" s="57"/>
      <c r="BY367" s="57"/>
      <c r="BZ367" s="57"/>
      <c r="CA367" s="57"/>
      <c r="CB367" s="57"/>
      <c r="CC367" s="57"/>
      <c r="CD367" s="6"/>
      <c r="CE367" s="6"/>
      <c r="CF367" s="86"/>
      <c r="CG367" s="6"/>
      <c r="CI367" s="54"/>
      <c r="CJ367" s="54"/>
      <c r="CK367" s="54"/>
      <c r="CL367" s="54"/>
      <c r="CM367" s="54"/>
      <c r="CN367" s="54"/>
      <c r="CO367" s="54"/>
      <c r="CP367" s="54"/>
    </row>
    <row r="368" spans="1:94" x14ac:dyDescent="0.3">
      <c r="A368" s="259"/>
      <c r="B368" s="262"/>
      <c r="C368" s="265"/>
      <c r="D368" s="188" t="s">
        <v>278</v>
      </c>
      <c r="E368" s="247"/>
      <c r="F368" s="247"/>
      <c r="G368" s="247"/>
      <c r="H368" s="247"/>
      <c r="I368" s="250"/>
      <c r="J368" s="148">
        <v>58</v>
      </c>
      <c r="K368" s="149" t="s">
        <v>199</v>
      </c>
      <c r="L368" s="110" t="s">
        <v>98</v>
      </c>
      <c r="M368" s="111" t="s">
        <v>75</v>
      </c>
      <c r="N368" s="111" t="s">
        <v>104</v>
      </c>
      <c r="O368" s="111" t="s">
        <v>102</v>
      </c>
      <c r="P368" s="111">
        <v>0</v>
      </c>
      <c r="Q368" s="112"/>
      <c r="R368" s="112">
        <v>2</v>
      </c>
      <c r="S368" s="113">
        <v>2</v>
      </c>
      <c r="T368" s="112"/>
      <c r="U368" s="112"/>
      <c r="V368" s="113"/>
      <c r="W368" s="114">
        <v>32</v>
      </c>
      <c r="X368" s="115">
        <v>2</v>
      </c>
      <c r="Y368" s="101">
        <v>0</v>
      </c>
      <c r="Z368" s="237"/>
      <c r="AA368" s="102"/>
      <c r="AB368" s="116">
        <v>2</v>
      </c>
      <c r="AC368" s="242">
        <v>4</v>
      </c>
      <c r="AD368" s="117">
        <v>0</v>
      </c>
      <c r="AE368" s="182" t="str">
        <f>IF(D362="","","4.2")</f>
        <v>4.2</v>
      </c>
      <c r="AF368" s="118">
        <v>3.3267857142857138</v>
      </c>
      <c r="AG368" s="121"/>
      <c r="AH368" s="120"/>
      <c r="AI368" s="155"/>
      <c r="AJ368" s="108">
        <f>IF(OR($H$362="CMSD",$H$362="CMDD",$H$362="TITULAR"),"",IF(M368="","",IF(M368="D",0,IF(M368="M",Z368*2.5+AC368*1.5,Z368*2+AC368)*(VLOOKUP(J368,[1]Recapitulatie!A:Y,15,FALSE)*$AH$365)+IF(M368="M",AA368*2.5+AD368*1.5,AA368*2+AD368)*(VLOOKUP(J368,[1]Recapitulatie!A:Y,20,FALSE)*$AH$365))))</f>
        <v>3425.8559999999998</v>
      </c>
      <c r="AK368" s="172"/>
      <c r="AL368" s="109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V368" s="57"/>
      <c r="BW368" s="57"/>
      <c r="BX368" s="57"/>
      <c r="BY368" s="57"/>
      <c r="BZ368" s="57"/>
      <c r="CA368" s="57"/>
      <c r="CB368" s="57"/>
      <c r="CC368" s="57"/>
      <c r="CD368" s="6"/>
      <c r="CE368" s="6"/>
      <c r="CF368" s="86"/>
      <c r="CG368" s="6"/>
      <c r="CI368" s="54"/>
      <c r="CJ368" s="54"/>
      <c r="CK368" s="54"/>
      <c r="CL368" s="54"/>
      <c r="CM368" s="54"/>
      <c r="CN368" s="54"/>
      <c r="CO368" s="54"/>
      <c r="CP368" s="54"/>
    </row>
    <row r="369" spans="1:94" x14ac:dyDescent="0.3">
      <c r="A369" s="259"/>
      <c r="B369" s="262"/>
      <c r="C369" s="265"/>
      <c r="D369" s="188"/>
      <c r="E369" s="247"/>
      <c r="F369" s="247"/>
      <c r="G369" s="247"/>
      <c r="H369" s="247"/>
      <c r="I369" s="250"/>
      <c r="J369" s="148"/>
      <c r="K369" s="149" t="s">
        <v>107</v>
      </c>
      <c r="L369" s="110" t="s">
        <v>107</v>
      </c>
      <c r="M369" s="111" t="s">
        <v>107</v>
      </c>
      <c r="N369" s="111" t="s">
        <v>107</v>
      </c>
      <c r="O369" s="111" t="s">
        <v>107</v>
      </c>
      <c r="P369" s="111" t="s">
        <v>107</v>
      </c>
      <c r="Q369" s="112"/>
      <c r="R369" s="112"/>
      <c r="S369" s="113"/>
      <c r="T369" s="112"/>
      <c r="U369" s="112"/>
      <c r="V369" s="113"/>
      <c r="W369" s="114" t="s">
        <v>107</v>
      </c>
      <c r="X369" s="115" t="s">
        <v>106</v>
      </c>
      <c r="Y369" s="101" t="s">
        <v>107</v>
      </c>
      <c r="Z369" s="237"/>
      <c r="AA369" s="102"/>
      <c r="AB369" s="116" t="s">
        <v>107</v>
      </c>
      <c r="AC369" s="242" t="s">
        <v>107</v>
      </c>
      <c r="AD369" s="117" t="s">
        <v>107</v>
      </c>
      <c r="AE369" s="182" t="str">
        <f>IF(D362="","","5")</f>
        <v>5</v>
      </c>
      <c r="AF369" s="118">
        <v>0</v>
      </c>
      <c r="AG369" s="121"/>
      <c r="AH369" s="120"/>
      <c r="AI369" s="155"/>
      <c r="AJ369" s="108" t="str">
        <f>IF(OR($H$362="CMSD",$H$362="CMDD",$H$362="TITULAR"),"",IF(M369="","",IF(M369="D",0,IF(M369="M",Z369*2.5+AC369*1.5,Z369*2+AC369)*(VLOOKUP(J369,[1]Recapitulatie!A:Y,15,FALSE)*$AH$365)+IF(M369="M",AA369*2.5+AD369*1.5,AA369*2+AD369)*(VLOOKUP(J369,[1]Recapitulatie!A:Y,20,FALSE)*$AH$365))))</f>
        <v/>
      </c>
      <c r="AK369" s="172"/>
      <c r="AL369" s="109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V369" s="57"/>
      <c r="BW369" s="57"/>
      <c r="BX369" s="57"/>
      <c r="BY369" s="57"/>
      <c r="BZ369" s="57"/>
      <c r="CA369" s="57"/>
      <c r="CB369" s="57"/>
      <c r="CC369" s="57"/>
      <c r="CD369" s="6"/>
      <c r="CE369" s="6"/>
      <c r="CF369" s="86"/>
      <c r="CG369" s="6"/>
      <c r="CI369" s="54"/>
      <c r="CJ369" s="54"/>
      <c r="CK369" s="54"/>
      <c r="CL369" s="54"/>
      <c r="CM369" s="54"/>
      <c r="CN369" s="54"/>
      <c r="CO369" s="54"/>
      <c r="CP369" s="54"/>
    </row>
    <row r="370" spans="1:94" x14ac:dyDescent="0.3">
      <c r="A370" s="259"/>
      <c r="B370" s="262"/>
      <c r="C370" s="265"/>
      <c r="D370" s="252"/>
      <c r="E370" s="247"/>
      <c r="F370" s="247"/>
      <c r="G370" s="247"/>
      <c r="H370" s="247"/>
      <c r="I370" s="250"/>
      <c r="J370" s="148"/>
      <c r="K370" s="149" t="s">
        <v>107</v>
      </c>
      <c r="L370" s="110" t="s">
        <v>107</v>
      </c>
      <c r="M370" s="111" t="s">
        <v>107</v>
      </c>
      <c r="N370" s="111" t="s">
        <v>107</v>
      </c>
      <c r="O370" s="111" t="s">
        <v>107</v>
      </c>
      <c r="P370" s="111" t="s">
        <v>107</v>
      </c>
      <c r="Q370" s="112"/>
      <c r="R370" s="112"/>
      <c r="S370" s="113"/>
      <c r="T370" s="112"/>
      <c r="U370" s="112"/>
      <c r="V370" s="113"/>
      <c r="W370" s="114" t="s">
        <v>107</v>
      </c>
      <c r="X370" s="115" t="s">
        <v>106</v>
      </c>
      <c r="Y370" s="101" t="s">
        <v>107</v>
      </c>
      <c r="Z370" s="237"/>
      <c r="AA370" s="102"/>
      <c r="AB370" s="116" t="s">
        <v>107</v>
      </c>
      <c r="AC370" s="242" t="s">
        <v>107</v>
      </c>
      <c r="AD370" s="117" t="s">
        <v>107</v>
      </c>
      <c r="AE370" s="183"/>
      <c r="AF370" s="118"/>
      <c r="AG370" s="121"/>
      <c r="AH370" s="120"/>
      <c r="AI370" s="155"/>
      <c r="AJ370" s="108" t="str">
        <f>IF(OR($H$362="CMSD",$H$362="CMDD",$H$362="TITULAR"),"",IF(M370="","",IF(M370="D",0,IF(M370="M",Z370*2.5+AC370*1.5,Z370*2+AC370)*(VLOOKUP(J370,[1]Recapitulatie!A:Y,15,FALSE)*$AH$365)+IF(M370="M",AA370*2.5+AD370*1.5,AA370*2+AD370)*(VLOOKUP(J370,[1]Recapitulatie!A:Y,20,FALSE)*$AH$365))))</f>
        <v/>
      </c>
      <c r="AK370" s="172"/>
      <c r="AL370" s="109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V370" s="57"/>
      <c r="BW370" s="57"/>
      <c r="BX370" s="57"/>
      <c r="BY370" s="57"/>
      <c r="BZ370" s="57"/>
      <c r="CA370" s="57"/>
      <c r="CB370" s="57"/>
      <c r="CC370" s="57"/>
      <c r="CD370" s="6"/>
      <c r="CE370" s="6"/>
      <c r="CF370" s="86"/>
      <c r="CG370" s="6"/>
      <c r="CI370" s="54"/>
      <c r="CJ370" s="54"/>
      <c r="CK370" s="54"/>
      <c r="CL370" s="54"/>
      <c r="CM370" s="54"/>
      <c r="CN370" s="54"/>
      <c r="CO370" s="54"/>
      <c r="CP370" s="54"/>
    </row>
    <row r="371" spans="1:94" ht="15" thickBot="1" x14ac:dyDescent="0.35">
      <c r="A371" s="259"/>
      <c r="B371" s="262"/>
      <c r="C371" s="265"/>
      <c r="D371" s="253"/>
      <c r="E371" s="247"/>
      <c r="F371" s="247"/>
      <c r="G371" s="247"/>
      <c r="H371" s="247"/>
      <c r="I371" s="250"/>
      <c r="J371" s="148"/>
      <c r="K371" s="149" t="s">
        <v>107</v>
      </c>
      <c r="L371" s="123" t="s">
        <v>107</v>
      </c>
      <c r="M371" s="124" t="s">
        <v>107</v>
      </c>
      <c r="N371" s="124" t="s">
        <v>107</v>
      </c>
      <c r="O371" s="124" t="s">
        <v>107</v>
      </c>
      <c r="P371" s="124" t="s">
        <v>107</v>
      </c>
      <c r="Q371" s="125"/>
      <c r="R371" s="125"/>
      <c r="S371" s="126"/>
      <c r="T371" s="125"/>
      <c r="U371" s="125"/>
      <c r="V371" s="126"/>
      <c r="W371" s="127" t="s">
        <v>107</v>
      </c>
      <c r="X371" s="128" t="s">
        <v>106</v>
      </c>
      <c r="Y371" s="101" t="s">
        <v>107</v>
      </c>
      <c r="Z371" s="237"/>
      <c r="AA371" s="102"/>
      <c r="AB371" s="129" t="s">
        <v>107</v>
      </c>
      <c r="AC371" s="243" t="s">
        <v>107</v>
      </c>
      <c r="AD371" s="130" t="s">
        <v>107</v>
      </c>
      <c r="AE371" s="184"/>
      <c r="AF371" s="166"/>
      <c r="AG371" s="121"/>
      <c r="AH371" s="120"/>
      <c r="AI371" s="158"/>
      <c r="AJ371" s="108" t="str">
        <f>IF(OR($H$362="CMSD",$H$362="CMDD",$H$362="TITULAR"),"",IF(M371="","",IF(M371="D",0,IF(M371="M",Z371*2.5+AC371*1.5,Z371*2+AC371)*(VLOOKUP(J371,[1]Recapitulatie!A:Y,15,FALSE)*$AH$365)+IF(M371="M",AA371*2.5+AD371*1.5,AA371*2+AD371)*(VLOOKUP(J371,[1]Recapitulatie!A:Y,20,FALSE)*$AH$365))))</f>
        <v/>
      </c>
      <c r="AK371" s="173"/>
      <c r="AL371" s="109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V371" s="57"/>
      <c r="BW371" s="57"/>
      <c r="BX371" s="57"/>
      <c r="BY371" s="57"/>
      <c r="BZ371" s="57"/>
      <c r="CA371" s="57"/>
      <c r="CB371" s="57"/>
      <c r="CC371" s="57"/>
      <c r="CD371" s="6"/>
      <c r="CE371" s="6"/>
      <c r="CF371" s="86"/>
      <c r="CG371" s="6"/>
      <c r="CI371" s="54"/>
      <c r="CJ371" s="54"/>
      <c r="CK371" s="54"/>
      <c r="CL371" s="54"/>
      <c r="CM371" s="54"/>
      <c r="CN371" s="54"/>
      <c r="CO371" s="54"/>
      <c r="CP371" s="54"/>
    </row>
    <row r="372" spans="1:94" ht="15" thickBot="1" x14ac:dyDescent="0.35">
      <c r="A372" s="260"/>
      <c r="B372" s="263"/>
      <c r="C372" s="266"/>
      <c r="D372" s="254"/>
      <c r="E372" s="248"/>
      <c r="F372" s="248"/>
      <c r="G372" s="248"/>
      <c r="H372" s="248"/>
      <c r="I372" s="251"/>
      <c r="J372" s="150"/>
      <c r="K372" s="133" t="s">
        <v>107</v>
      </c>
      <c r="L372" s="255" t="s">
        <v>76</v>
      </c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7"/>
      <c r="X372" s="134">
        <v>16</v>
      </c>
      <c r="Y372" s="135">
        <v>0</v>
      </c>
      <c r="Z372" s="238"/>
      <c r="AA372" s="136"/>
      <c r="AB372" s="137">
        <f>IF(D362="","",SUM(AB362:AB371))</f>
        <v>16</v>
      </c>
      <c r="AC372" s="244"/>
      <c r="AD372" s="138"/>
      <c r="AE372" s="185"/>
      <c r="AF372" s="167">
        <v>3.3267857142857138</v>
      </c>
      <c r="AG372" s="140">
        <v>19.326785714285712</v>
      </c>
      <c r="AH372" s="141">
        <v>2335.2918399999999</v>
      </c>
      <c r="AI372" s="85" t="e">
        <f>AI361+AH372</f>
        <v>#REF!</v>
      </c>
      <c r="AJ372" s="84">
        <f>SUM(AJ362:AJ371)/12*VIRAM</f>
        <v>2189.3361</v>
      </c>
      <c r="AK372" s="85">
        <f>IF(OR(H362="",H362="PO",H362="DF",H362="DFP",H362="DFT"),0,IF(H362="CMSD",AG372*POD_P*VIRAM*4,IF(AND(H362="TITULAR",B362="PROFESOR"),(AF362+AF363)*POD_P*4*VIRAM,IF(AND(H362="TITULAR",B362="CONFERENTIAR"),(AF362+AF363)*POD_C*4*VIRAM,IF(AND(H362="TITULAR",B362="SEF LUCRARI"),(AF362+AF363)*POD_SL*4*VIRAM,(AF362+AF363)*POD_AS*4*VIRAM)))))</f>
        <v>0</v>
      </c>
      <c r="AL372" s="142">
        <f>IF(AND($A362&lt;&gt;"",H362="DFP"),1,0)</f>
        <v>0</v>
      </c>
      <c r="AM372" s="8">
        <f>IF(AND($A362&lt;&gt;"",$B362="PROFESOR",$C362="POST VALID",$H362="TITULAR"),1,0)</f>
        <v>0</v>
      </c>
      <c r="AN372" s="8">
        <f>IF(AND($A362&lt;&gt;"",$B362="CONFERENTIAR",$C362="POST VALID",$H362="TITULAR"),1,0)</f>
        <v>0</v>
      </c>
      <c r="AO372" s="8">
        <f>IF(AND($A362&lt;&gt;"",$B362="SEF LUCRARI",$C362="POST VALID",$H362="TITULAR"),1,0)</f>
        <v>0</v>
      </c>
      <c r="AP372" s="8">
        <f>IF(AND($A362&lt;&gt;"",$B362="ASISTENT",$C362="POST VALID",$H362="TITULAR"),1,0)</f>
        <v>0</v>
      </c>
      <c r="AQ372" s="8">
        <f>IF(AND($A362&lt;&gt;"",$B362="ASISTENT CERCETARE",$C362="POST VALID"),1,0)</f>
        <v>0</v>
      </c>
      <c r="AR372" s="8">
        <f>IF(AND($A362&lt;&gt;"",H362="DF"),1,0)</f>
        <v>0</v>
      </c>
      <c r="AS372" s="8">
        <f>IF(AND($A362&lt;&gt;"",$B362="PROFESOR",$C362="POST FARA FINANTARE",$H362="TITULAR"),1,0)</f>
        <v>0</v>
      </c>
      <c r="AT372" s="8">
        <f>IF(AND($A362&lt;&gt;"",$B362="CONFERENTIAR",$C362="POST FARA FINANTARE",$H362="TITULAR"),1,0)</f>
        <v>0</v>
      </c>
      <c r="AU372" s="8">
        <f>IF(AND($A362&lt;&gt;"",$B362="SEF LUCRARI",$C362="POST FARA FINANTARE",$H362="TITULAR"),1,0)</f>
        <v>0</v>
      </c>
      <c r="AV372" s="8">
        <f>IF(AND($A362&lt;&gt;"",$B362="ASISTENT",$C362="POST FARA FINANTARE",$H362="TITULAR"),1,0)</f>
        <v>0</v>
      </c>
      <c r="AW372" s="8">
        <f>IF(AND($A362&lt;&gt;"",$B362="ASISTENT CERCETARE",$C362="POST FARA FINANTARE"),1,0)</f>
        <v>0</v>
      </c>
      <c r="AX372" s="8">
        <f>IF(AND($A362&lt;&gt;"",$B362="PROFESOR",$D362="VACANT",$C362="POST VALID"),1,0)</f>
        <v>0</v>
      </c>
      <c r="AY372" s="8">
        <f>IF(AND($A362&lt;&gt;"",$B362="CONFERENTIAR",$D362="VACANT",$C362="POST VALID"),1,0)</f>
        <v>0</v>
      </c>
      <c r="AZ372" s="8">
        <f>IF(AND($A362&lt;&gt;"",$B362="SEF LUCRARI",$D362="VACANT",$C362="POST VALID"),1,0)</f>
        <v>0</v>
      </c>
      <c r="BA372" s="8">
        <f>IF(AND($A362&lt;&gt;"",$B362="ASISTENT",$C362="POST VALID",$D362="VACANT"),1,0)</f>
        <v>0</v>
      </c>
      <c r="BB372" s="8"/>
      <c r="BC372" s="8">
        <f>IF(AND($A362&lt;&gt;"",$B362="PROFESOR",$D362="VACANT",$C362="POST FARA FINANTARE"),1,0)</f>
        <v>0</v>
      </c>
      <c r="BD372" s="8">
        <f>IF(AND($A362&lt;&gt;"",$B362="CONFERENTIAR",$D362="VACANT",$C362="POST FARA FINANTARE"),1,0)</f>
        <v>0</v>
      </c>
      <c r="BE372" s="8">
        <f>IF(AND($A362&lt;&gt;"",$B362="SEF LUCRARI",$D362="VACANT",$C362="POST FARA FINANTARE"),1,0)</f>
        <v>0</v>
      </c>
      <c r="BF372" s="8">
        <f>IF(AND($A362&lt;&gt;"",$B362="ASISTENT",$D362="VACANT",$C362="POST FARA FINANTARE"),1,0)</f>
        <v>0</v>
      </c>
      <c r="BG372" s="8"/>
      <c r="BH372" s="8">
        <f>IF(AND($B362="PROFESOR",$H362="CMSD",$C362="POST VALID"),1,0)</f>
        <v>0</v>
      </c>
      <c r="BI372" s="8">
        <f>IF(AND($B362="PROFESOR",$H362="CMSD",$C362="POST FARA FINANTARE"),1,0)</f>
        <v>0</v>
      </c>
      <c r="BJ372" s="142">
        <f>IF(AND($A362&lt;&gt;"",H362="DFT"),1,0)</f>
        <v>0</v>
      </c>
      <c r="BK372" s="8">
        <f>IF(OR($H362="CMSD",$H362="ASOCIAT",$H362="DF",$H362="CMSD"),0,(IF(OR($F362="DR.ING.",$F362="DR.",$F362="DR. ING.",$F362="DR"),1,0)))</f>
        <v>0</v>
      </c>
      <c r="BL372" s="8" t="str">
        <f>IF(OR($B362="",$D362="",$D362="VACANT",$H362="CMSD",$H362="DF",$H362="DFP",$H362="DFT",),"",(IF($I362="","",(IF($BN372&gt;$BL$4,1,0)))))</f>
        <v/>
      </c>
      <c r="BM372" s="8">
        <f>IF(OR($B362="",$D362="",$D362="VACANT",$H362="DF",$H362="DFP",$H362="DFT"),"",(IF($H362="CMSD",0,(IF(BN372&lt;=$BM$4,1,0)))))</f>
        <v>1</v>
      </c>
      <c r="BN372" s="143">
        <f>IF(I362="",0,DATEVALUE(I362))</f>
        <v>0</v>
      </c>
      <c r="BO372" s="8">
        <f>IF(AND($BN372&gt;$BO$4,$BN372&lt;$BL$4),1,0)</f>
        <v>0</v>
      </c>
      <c r="BP372" s="8">
        <f>IF(AND($BN372&gt;$BP$4,$BN372&lt;$BO$4),1,0)</f>
        <v>0</v>
      </c>
      <c r="BQ372" s="8">
        <f>IF(AND($BN372&gt;$BQ$4,$BN372&lt;$BP$4),1,0)</f>
        <v>0</v>
      </c>
      <c r="BR372" s="8">
        <f>IF(AND($BN372&gt;$BR$4,$BN372&lt;$BQ$4),1,0)</f>
        <v>0</v>
      </c>
      <c r="BS372" s="8">
        <f>IF(AND($BN372&gt;$BS$4,$BN372&lt;$BR$4),1,0)</f>
        <v>0</v>
      </c>
      <c r="BT372" s="8">
        <f>IF(AND($BN372&gt;$BT$4,$BN372&lt;$BS$4),1,0)</f>
        <v>0</v>
      </c>
      <c r="BV372" s="144">
        <f>IF(AND($B362="PROFESOR",$D362&lt;&gt;"",$H362="TITULAR"),$X372,0)</f>
        <v>0</v>
      </c>
      <c r="BW372" s="144">
        <f>IF(AND($B362="PROFESOR",$D362="VACANT"),$X372,0)</f>
        <v>0</v>
      </c>
      <c r="BX372" s="144">
        <f>IF(AND($B362="CONFERENTIAR",$D362&lt;&gt;"",$H362="TITULAR"),$X372,0)</f>
        <v>0</v>
      </c>
      <c r="BY372" s="144">
        <f>IF(AND($B362="CONFERENTIAR",$D362="VACANT"),$X372,0)</f>
        <v>0</v>
      </c>
      <c r="BZ372" s="144">
        <f>IF(AND($B362="SEF LUCRARI",$D362&lt;&gt;"",$H362="TITULAR"),$X372,0)</f>
        <v>0</v>
      </c>
      <c r="CA372" s="144">
        <f>IF(AND($B362="SEF LUCRARI",$D362="VACANT"),$X372,0)</f>
        <v>0</v>
      </c>
      <c r="CB372" s="144">
        <f>IF(AND($B362="ASISTENT",$D362&lt;&gt;"",(OR($H362="TITULAR",$H362="SUPLINITOR",$H362="DF"))),$X372,0)</f>
        <v>0</v>
      </c>
      <c r="CC372" s="144">
        <f>IF(AND($B362="ASISTENT",OR($D362="VACANT")),$X372,0)</f>
        <v>0</v>
      </c>
      <c r="CD372" s="144">
        <f>IF(AND($B362="ASISTENT CERCETARE",$D362&lt;&gt;"",$H362="TITULAR"),$X372,IF(AND($B362="ASISTENT CERCETARE",$H362="DF"),$X372,0))</f>
        <v>0</v>
      </c>
      <c r="CE372" s="144">
        <f>IF(AND($B362="ASISTENT CERCETARE",OR($D362="VACANT")),$X372,0)</f>
        <v>0</v>
      </c>
      <c r="CF372" s="86">
        <f>IF(AND(A362&lt;&gt;"",B362="ASISTENT",H362="DF"),1,0)</f>
        <v>0</v>
      </c>
      <c r="CG372" s="145">
        <f>IF(AND($B362="PROFESOR",$D362&lt;&gt;"",$H362="CMSD"),$X372,0)</f>
        <v>0</v>
      </c>
      <c r="CI372" s="54">
        <f>IF(AND(B362="PROFESOR",H362="CMDD"),1,0)</f>
        <v>0</v>
      </c>
      <c r="CJ372" s="54">
        <f>IF(AND(B362="CONFERENTIAR",H362="CMDD"),1,0)</f>
        <v>0</v>
      </c>
      <c r="CK372" s="54">
        <f>IF(AND(B362="SEF LUCRARI",H362="CMDD"),1,0)</f>
        <v>0</v>
      </c>
      <c r="CL372" s="54">
        <f>IF(AND(B362="ASISTENT",H362="CMDD"),1,0)</f>
        <v>0</v>
      </c>
      <c r="CM372" s="132">
        <f>IF(CI372=0,0,X372)</f>
        <v>0</v>
      </c>
      <c r="CN372" s="132">
        <f>IF(CJ372=0,0,X372)</f>
        <v>0</v>
      </c>
      <c r="CO372" s="132">
        <f>IF(CK372=0,0,X372)</f>
        <v>0</v>
      </c>
      <c r="CP372" s="132">
        <f>IF(CL372=0,0,X372)</f>
        <v>0</v>
      </c>
    </row>
    <row r="373" spans="1:94" ht="12.75" customHeight="1" x14ac:dyDescent="0.3">
      <c r="A373" s="258">
        <v>80</v>
      </c>
      <c r="B373" s="261" t="str">
        <f>AS</f>
        <v>ASISTENT</v>
      </c>
      <c r="C373" s="264" t="s">
        <v>97</v>
      </c>
      <c r="D373" s="187" t="s">
        <v>249</v>
      </c>
      <c r="E373" s="246" t="str">
        <f>AS</f>
        <v>ASISTENT</v>
      </c>
      <c r="F373" s="246"/>
      <c r="G373" s="246"/>
      <c r="H373" s="246" t="str">
        <f>po</f>
        <v>PO</v>
      </c>
      <c r="I373" s="249" t="str">
        <f>_xlfn.IFNA(IF(OR(D373="",D373="VACANT",H373="DF",H373="DFP",H373="DFT"),"",VLOOKUP(D373,[1]Anexa!D:I,2,FALSE)),"")</f>
        <v>04.02.1965</v>
      </c>
      <c r="J373" s="146">
        <v>78</v>
      </c>
      <c r="K373" s="147" t="s">
        <v>136</v>
      </c>
      <c r="L373" s="95" t="s">
        <v>98</v>
      </c>
      <c r="M373" s="96" t="s">
        <v>75</v>
      </c>
      <c r="N373" s="96" t="s">
        <v>62</v>
      </c>
      <c r="O373" s="96" t="s">
        <v>99</v>
      </c>
      <c r="P373" s="96">
        <v>0</v>
      </c>
      <c r="Q373" s="97"/>
      <c r="R373" s="97">
        <v>5</v>
      </c>
      <c r="S373" s="98"/>
      <c r="T373" s="97"/>
      <c r="U373" s="97"/>
      <c r="V373" s="98"/>
      <c r="W373" s="99">
        <v>82</v>
      </c>
      <c r="X373" s="100">
        <v>5</v>
      </c>
      <c r="Y373" s="101">
        <v>0</v>
      </c>
      <c r="Z373" s="237"/>
      <c r="AA373" s="102"/>
      <c r="AB373" s="103">
        <v>5</v>
      </c>
      <c r="AC373" s="241">
        <v>10</v>
      </c>
      <c r="AD373" s="104">
        <v>0</v>
      </c>
      <c r="AE373" s="186" t="str">
        <f>IF(D373="","","1.1")</f>
        <v>1.1</v>
      </c>
      <c r="AF373" s="164">
        <v>0</v>
      </c>
      <c r="AG373" s="106">
        <v>0</v>
      </c>
      <c r="AH373" s="107">
        <v>0</v>
      </c>
      <c r="AI373" s="153"/>
      <c r="AJ373" s="108">
        <f>IF(OR($H$373="CMSD",$H$373="CMDD",$H$373="TITULAR"),"",IF(M373="","",IF(M373="D",0,IF(M373="M",Z373*2.5+AC373*1.5,Z373*2+AC373)*(VLOOKUP(J373,[1]Recapitulatie!A:Y,15,FALSE)*$AH$375)+IF(M373="M",AA373*2.5+AD373*1.5,AA373*2+AD373)*(VLOOKUP(J373,[1]Recapitulatie!A:Y,20,FALSE)*$AH$375))))</f>
        <v>8564.64</v>
      </c>
      <c r="AK373" s="171"/>
      <c r="AL373" s="109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V373" s="57"/>
      <c r="BW373" s="57"/>
      <c r="BX373" s="57"/>
      <c r="BY373" s="57"/>
      <c r="BZ373" s="57"/>
      <c r="CA373" s="57"/>
      <c r="CB373" s="57"/>
      <c r="CC373" s="57"/>
      <c r="CD373" s="6"/>
      <c r="CE373" s="6"/>
      <c r="CF373" s="86"/>
      <c r="CG373" s="6"/>
      <c r="CI373" s="54"/>
      <c r="CJ373" s="54"/>
      <c r="CK373" s="54"/>
      <c r="CL373" s="54"/>
      <c r="CM373" s="54"/>
      <c r="CN373" s="54"/>
      <c r="CO373" s="54"/>
      <c r="CP373" s="54"/>
    </row>
    <row r="374" spans="1:94" x14ac:dyDescent="0.3">
      <c r="A374" s="259"/>
      <c r="B374" s="262"/>
      <c r="C374" s="265"/>
      <c r="D374" s="188" t="s">
        <v>283</v>
      </c>
      <c r="E374" s="247"/>
      <c r="F374" s="247"/>
      <c r="G374" s="247"/>
      <c r="H374" s="247"/>
      <c r="I374" s="250"/>
      <c r="J374" s="148">
        <v>59</v>
      </c>
      <c r="K374" s="149" t="s">
        <v>116</v>
      </c>
      <c r="L374" s="110" t="s">
        <v>98</v>
      </c>
      <c r="M374" s="111" t="s">
        <v>75</v>
      </c>
      <c r="N374" s="111" t="s">
        <v>104</v>
      </c>
      <c r="O374" s="111" t="s">
        <v>102</v>
      </c>
      <c r="P374" s="111">
        <v>0</v>
      </c>
      <c r="Q374" s="112"/>
      <c r="R374" s="112">
        <v>3</v>
      </c>
      <c r="S374" s="113"/>
      <c r="T374" s="112"/>
      <c r="U374" s="112"/>
      <c r="V374" s="113"/>
      <c r="W374" s="114">
        <v>49</v>
      </c>
      <c r="X374" s="115">
        <v>3</v>
      </c>
      <c r="Y374" s="101">
        <v>0</v>
      </c>
      <c r="Z374" s="237"/>
      <c r="AA374" s="102"/>
      <c r="AB374" s="116">
        <v>3</v>
      </c>
      <c r="AC374" s="242">
        <v>6</v>
      </c>
      <c r="AD374" s="117">
        <v>0</v>
      </c>
      <c r="AE374" s="182" t="str">
        <f>IF(D373="","","1.2")</f>
        <v>1.2</v>
      </c>
      <c r="AF374" s="118">
        <v>0</v>
      </c>
      <c r="AG374" s="119">
        <v>16</v>
      </c>
      <c r="AH374" s="120">
        <v>0</v>
      </c>
      <c r="AI374" s="155"/>
      <c r="AJ374" s="108">
        <f>IF(OR($H$373="CMSD",$H$373="CMDD",$H$373="TITULAR"),"",IF(M374="","",IF(M374="D",0,IF(M374="M",Z374*2.5+AC374*1.5,Z374*2+AC374)*(VLOOKUP(J374,[1]Recapitulatie!A:Y,15,FALSE)*$AH$375)+IF(M374="M",AA374*2.5+AD374*1.5,AA374*2+AD374)*(VLOOKUP(J374,[1]Recapitulatie!A:Y,20,FALSE)*$AH$375))))</f>
        <v>5138.7839999999997</v>
      </c>
      <c r="AK374" s="172"/>
      <c r="AL374" s="109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V374" s="57"/>
      <c r="BW374" s="57"/>
      <c r="BX374" s="57"/>
      <c r="BY374" s="57"/>
      <c r="BZ374" s="57"/>
      <c r="CA374" s="57"/>
      <c r="CB374" s="57"/>
      <c r="CC374" s="57"/>
      <c r="CD374" s="6"/>
      <c r="CE374" s="6"/>
      <c r="CF374" s="86"/>
      <c r="CG374" s="6"/>
      <c r="CI374" s="54"/>
      <c r="CJ374" s="54"/>
      <c r="CK374" s="54"/>
      <c r="CL374" s="54"/>
      <c r="CM374" s="54"/>
      <c r="CN374" s="54"/>
      <c r="CO374" s="54"/>
      <c r="CP374" s="54"/>
    </row>
    <row r="375" spans="1:94" x14ac:dyDescent="0.3">
      <c r="A375" s="259"/>
      <c r="B375" s="262"/>
      <c r="C375" s="265"/>
      <c r="D375" s="188" t="s">
        <v>278</v>
      </c>
      <c r="E375" s="247"/>
      <c r="F375" s="247"/>
      <c r="G375" s="247"/>
      <c r="H375" s="247"/>
      <c r="I375" s="250"/>
      <c r="J375" s="148">
        <v>58</v>
      </c>
      <c r="K375" s="149" t="s">
        <v>199</v>
      </c>
      <c r="L375" s="110" t="s">
        <v>98</v>
      </c>
      <c r="M375" s="111" t="s">
        <v>75</v>
      </c>
      <c r="N375" s="111" t="s">
        <v>104</v>
      </c>
      <c r="O375" s="111" t="s">
        <v>102</v>
      </c>
      <c r="P375" s="111">
        <v>0</v>
      </c>
      <c r="Q375" s="112"/>
      <c r="R375" s="112">
        <v>3</v>
      </c>
      <c r="S375" s="113">
        <v>3</v>
      </c>
      <c r="T375" s="112"/>
      <c r="U375" s="112"/>
      <c r="V375" s="113"/>
      <c r="W375" s="114">
        <v>49</v>
      </c>
      <c r="X375" s="115">
        <v>3</v>
      </c>
      <c r="Y375" s="101">
        <v>0</v>
      </c>
      <c r="Z375" s="237"/>
      <c r="AA375" s="102"/>
      <c r="AB375" s="116">
        <v>3</v>
      </c>
      <c r="AC375" s="242">
        <v>6</v>
      </c>
      <c r="AD375" s="117">
        <v>0</v>
      </c>
      <c r="AE375" s="182" t="str">
        <f>IF(D373="","","2")</f>
        <v>2</v>
      </c>
      <c r="AF375" s="118">
        <v>0</v>
      </c>
      <c r="AG375" s="119"/>
      <c r="AH375" s="120">
        <v>61.175999999999995</v>
      </c>
      <c r="AI375" s="155"/>
      <c r="AJ375" s="108">
        <f>IF(OR($H$373="CMSD",$H$373="CMDD",$H$373="TITULAR"),"",IF(M375="","",IF(M375="D",0,IF(M375="M",Z375*2.5+AC375*1.5,Z375*2+AC375)*(VLOOKUP(J375,[1]Recapitulatie!A:Y,15,FALSE)*$AH$375)+IF(M375="M",AA375*2.5+AD375*1.5,AA375*2+AD375)*(VLOOKUP(J375,[1]Recapitulatie!A:Y,20,FALSE)*$AH$375))))</f>
        <v>5138.7839999999997</v>
      </c>
      <c r="AK375" s="172"/>
      <c r="AL375" s="109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V375" s="57"/>
      <c r="BW375" s="57"/>
      <c r="BX375" s="57"/>
      <c r="BY375" s="57"/>
      <c r="BZ375" s="57"/>
      <c r="CA375" s="57"/>
      <c r="CB375" s="57"/>
      <c r="CC375" s="57"/>
      <c r="CD375" s="6"/>
      <c r="CE375" s="6"/>
      <c r="CF375" s="86"/>
      <c r="CG375" s="6"/>
      <c r="CI375" s="54"/>
      <c r="CJ375" s="54"/>
      <c r="CK375" s="54"/>
      <c r="CL375" s="54"/>
      <c r="CM375" s="54"/>
      <c r="CN375" s="54"/>
      <c r="CO375" s="54"/>
      <c r="CP375" s="54"/>
    </row>
    <row r="376" spans="1:94" x14ac:dyDescent="0.3">
      <c r="A376" s="259"/>
      <c r="B376" s="262"/>
      <c r="C376" s="265"/>
      <c r="D376" s="188" t="s">
        <v>242</v>
      </c>
      <c r="E376" s="247"/>
      <c r="F376" s="247"/>
      <c r="G376" s="247"/>
      <c r="H376" s="247"/>
      <c r="I376" s="250"/>
      <c r="J376" s="148">
        <v>41</v>
      </c>
      <c r="K376" s="149" t="s">
        <v>111</v>
      </c>
      <c r="L376" s="110" t="s">
        <v>98</v>
      </c>
      <c r="M376" s="111" t="s">
        <v>75</v>
      </c>
      <c r="N376" s="111" t="s">
        <v>62</v>
      </c>
      <c r="O376" s="111" t="s">
        <v>102</v>
      </c>
      <c r="P376" s="111">
        <v>0</v>
      </c>
      <c r="Q376" s="112"/>
      <c r="R376" s="112">
        <v>2</v>
      </c>
      <c r="S376" s="113"/>
      <c r="T376" s="112"/>
      <c r="U376" s="112"/>
      <c r="V376" s="113"/>
      <c r="W376" s="114">
        <v>30.4</v>
      </c>
      <c r="X376" s="115">
        <v>2</v>
      </c>
      <c r="Y376" s="101">
        <v>0</v>
      </c>
      <c r="Z376" s="237"/>
      <c r="AA376" s="102"/>
      <c r="AB376" s="116">
        <v>2</v>
      </c>
      <c r="AC376" s="242">
        <v>4</v>
      </c>
      <c r="AD376" s="117">
        <v>0</v>
      </c>
      <c r="AE376" s="182" t="str">
        <f>IF(D373="","","3")</f>
        <v>3</v>
      </c>
      <c r="AF376" s="118">
        <v>0</v>
      </c>
      <c r="AG376" s="121">
        <v>15</v>
      </c>
      <c r="AH376" s="120">
        <v>0</v>
      </c>
      <c r="AI376" s="155"/>
      <c r="AJ376" s="108">
        <f>IF(OR($H$373="CMSD",$H$373="CMDD",$H$373="TITULAR"),"",IF(M376="","",IF(M376="D",0,IF(M376="M",Z376*2.5+AC376*1.5,Z376*2+AC376)*(VLOOKUP(J376,[1]Recapitulatie!A:Y,15,FALSE)*$AH$375)+IF(M376="M",AA376*2.5+AD376*1.5,AA376*2+AD376)*(VLOOKUP(J376,[1]Recapitulatie!A:Y,20,FALSE)*$AH$375))))</f>
        <v>3425.8559999999998</v>
      </c>
      <c r="AK376" s="172"/>
      <c r="AL376" s="109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V376" s="57"/>
      <c r="BW376" s="57"/>
      <c r="BX376" s="57"/>
      <c r="BY376" s="57"/>
      <c r="BZ376" s="57"/>
      <c r="CA376" s="57"/>
      <c r="CB376" s="57"/>
      <c r="CC376" s="57"/>
      <c r="CD376" s="6"/>
      <c r="CE376" s="6"/>
      <c r="CF376" s="86"/>
      <c r="CG376" s="6"/>
      <c r="CI376" s="54"/>
      <c r="CJ376" s="54"/>
      <c r="CK376" s="54"/>
      <c r="CL376" s="54"/>
      <c r="CM376" s="54"/>
      <c r="CN376" s="54"/>
      <c r="CO376" s="54"/>
      <c r="CP376" s="54"/>
    </row>
    <row r="377" spans="1:94" x14ac:dyDescent="0.3">
      <c r="A377" s="259"/>
      <c r="B377" s="262"/>
      <c r="C377" s="265"/>
      <c r="D377" s="188" t="s">
        <v>327</v>
      </c>
      <c r="E377" s="247"/>
      <c r="F377" s="247"/>
      <c r="G377" s="247"/>
      <c r="H377" s="247"/>
      <c r="I377" s="250"/>
      <c r="J377" s="148">
        <v>36</v>
      </c>
      <c r="K377" s="149" t="s">
        <v>178</v>
      </c>
      <c r="L377" s="110" t="s">
        <v>98</v>
      </c>
      <c r="M377" s="111" t="s">
        <v>75</v>
      </c>
      <c r="N377" s="111" t="s">
        <v>62</v>
      </c>
      <c r="O377" s="111" t="s">
        <v>102</v>
      </c>
      <c r="P377" s="111">
        <v>0</v>
      </c>
      <c r="Q377" s="112"/>
      <c r="R377" s="112">
        <v>1</v>
      </c>
      <c r="S377" s="113"/>
      <c r="T377" s="112"/>
      <c r="U377" s="112"/>
      <c r="V377" s="113"/>
      <c r="W377" s="114">
        <v>15</v>
      </c>
      <c r="X377" s="115">
        <v>1</v>
      </c>
      <c r="Y377" s="101">
        <v>0</v>
      </c>
      <c r="Z377" s="237"/>
      <c r="AA377" s="102"/>
      <c r="AB377" s="116">
        <v>1</v>
      </c>
      <c r="AC377" s="242">
        <v>2</v>
      </c>
      <c r="AD377" s="117">
        <v>0</v>
      </c>
      <c r="AE377" s="182" t="str">
        <f>IF(D373="","","4.1")</f>
        <v>4.1</v>
      </c>
      <c r="AF377" s="118">
        <v>0</v>
      </c>
      <c r="AG377" s="121"/>
      <c r="AH377" s="120"/>
      <c r="AI377" s="155"/>
      <c r="AJ377" s="108">
        <f>IF(OR($H$373="CMSD",$H$373="CMDD",$H$373="TITULAR"),"",IF(M377="","",IF(M377="D",0,IF(M377="M",Z377*2.5+AC377*1.5,Z377*2+AC377)*(VLOOKUP(J377,[1]Recapitulatie!A:Y,15,FALSE)*$AH$375)+IF(M377="M",AA377*2.5+AD377*1.5,AA377*2+AD377)*(VLOOKUP(J377,[1]Recapitulatie!A:Y,20,FALSE)*$AH$375))))</f>
        <v>1712.9279999999999</v>
      </c>
      <c r="AK377" s="172"/>
      <c r="AL377" s="109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V377" s="57"/>
      <c r="BW377" s="57"/>
      <c r="BX377" s="57"/>
      <c r="BY377" s="57"/>
      <c r="BZ377" s="57"/>
      <c r="CA377" s="57"/>
      <c r="CB377" s="57"/>
      <c r="CC377" s="57"/>
      <c r="CD377" s="6"/>
      <c r="CE377" s="6"/>
      <c r="CF377" s="86"/>
      <c r="CG377" s="6"/>
      <c r="CI377" s="54"/>
      <c r="CJ377" s="54"/>
      <c r="CK377" s="54"/>
      <c r="CL377" s="54"/>
      <c r="CM377" s="54"/>
      <c r="CN377" s="54"/>
      <c r="CO377" s="54"/>
      <c r="CP377" s="54"/>
    </row>
    <row r="378" spans="1:94" x14ac:dyDescent="0.3">
      <c r="A378" s="259"/>
      <c r="B378" s="262"/>
      <c r="C378" s="265"/>
      <c r="D378" s="188" t="s">
        <v>223</v>
      </c>
      <c r="E378" s="247"/>
      <c r="F378" s="247"/>
      <c r="G378" s="247"/>
      <c r="H378" s="247"/>
      <c r="I378" s="250"/>
      <c r="J378" s="148">
        <v>37</v>
      </c>
      <c r="K378" s="149" t="s">
        <v>138</v>
      </c>
      <c r="L378" s="110" t="s">
        <v>98</v>
      </c>
      <c r="M378" s="111" t="s">
        <v>75</v>
      </c>
      <c r="N378" s="111" t="s">
        <v>62</v>
      </c>
      <c r="O378" s="111" t="s">
        <v>102</v>
      </c>
      <c r="P378" s="111">
        <v>0</v>
      </c>
      <c r="Q378" s="112"/>
      <c r="R378" s="112">
        <v>2</v>
      </c>
      <c r="S378" s="113">
        <v>2</v>
      </c>
      <c r="T378" s="112"/>
      <c r="U378" s="112"/>
      <c r="V378" s="113"/>
      <c r="W378" s="114">
        <v>29</v>
      </c>
      <c r="X378" s="115">
        <v>2</v>
      </c>
      <c r="Y378" s="101">
        <v>0</v>
      </c>
      <c r="Z378" s="237"/>
      <c r="AA378" s="102"/>
      <c r="AB378" s="116">
        <v>2</v>
      </c>
      <c r="AC378" s="242">
        <v>4</v>
      </c>
      <c r="AD378" s="117">
        <v>0</v>
      </c>
      <c r="AE378" s="182" t="str">
        <f>IF(D373="","","4.2")</f>
        <v>4.2</v>
      </c>
      <c r="AF378" s="118">
        <v>3.4620535714285716</v>
      </c>
      <c r="AG378" s="121"/>
      <c r="AH378" s="120"/>
      <c r="AI378" s="155"/>
      <c r="AJ378" s="108">
        <f>IF(OR($H$373="CMSD",$H$373="CMDD",$H$373="TITULAR"),"",IF(M378="","",IF(M378="D",0,IF(M378="M",Z378*2.5+AC378*1.5,Z378*2+AC378)*(VLOOKUP(J378,[1]Recapitulatie!A:Y,15,FALSE)*$AH$375)+IF(M378="M",AA378*2.5+AD378*1.5,AA378*2+AD378)*(VLOOKUP(J378,[1]Recapitulatie!A:Y,20,FALSE)*$AH$375))))</f>
        <v>3425.8559999999998</v>
      </c>
      <c r="AK378" s="172"/>
      <c r="AL378" s="109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V378" s="57"/>
      <c r="BW378" s="57"/>
      <c r="BX378" s="57"/>
      <c r="BY378" s="57"/>
      <c r="BZ378" s="57"/>
      <c r="CA378" s="57"/>
      <c r="CB378" s="57"/>
      <c r="CC378" s="57"/>
      <c r="CD378" s="6"/>
      <c r="CE378" s="6"/>
      <c r="CF378" s="86"/>
      <c r="CG378" s="6"/>
      <c r="CI378" s="54"/>
      <c r="CJ378" s="54"/>
      <c r="CK378" s="54"/>
      <c r="CL378" s="54"/>
      <c r="CM378" s="54"/>
      <c r="CN378" s="54"/>
      <c r="CO378" s="54"/>
      <c r="CP378" s="54"/>
    </row>
    <row r="379" spans="1:94" x14ac:dyDescent="0.3">
      <c r="A379" s="259"/>
      <c r="B379" s="262"/>
      <c r="C379" s="265"/>
      <c r="D379" s="188"/>
      <c r="E379" s="247"/>
      <c r="F379" s="247"/>
      <c r="G379" s="247"/>
      <c r="H379" s="247"/>
      <c r="I379" s="250"/>
      <c r="J379" s="148"/>
      <c r="K379" s="149" t="s">
        <v>107</v>
      </c>
      <c r="L379" s="110" t="s">
        <v>107</v>
      </c>
      <c r="M379" s="111" t="s">
        <v>107</v>
      </c>
      <c r="N379" s="111" t="s">
        <v>107</v>
      </c>
      <c r="O379" s="111" t="s">
        <v>107</v>
      </c>
      <c r="P379" s="111" t="s">
        <v>107</v>
      </c>
      <c r="Q379" s="112"/>
      <c r="R379" s="112"/>
      <c r="S379" s="113"/>
      <c r="T379" s="112"/>
      <c r="U379" s="112"/>
      <c r="V379" s="113"/>
      <c r="W379" s="114" t="s">
        <v>107</v>
      </c>
      <c r="X379" s="115" t="s">
        <v>106</v>
      </c>
      <c r="Y379" s="101" t="s">
        <v>107</v>
      </c>
      <c r="Z379" s="237"/>
      <c r="AA379" s="102"/>
      <c r="AB379" s="116" t="s">
        <v>107</v>
      </c>
      <c r="AC379" s="242" t="s">
        <v>107</v>
      </c>
      <c r="AD379" s="117" t="s">
        <v>107</v>
      </c>
      <c r="AE379" s="182" t="str">
        <f>IF(D373="","","5")</f>
        <v>5</v>
      </c>
      <c r="AF379" s="118">
        <v>0</v>
      </c>
      <c r="AG379" s="121"/>
      <c r="AH379" s="120"/>
      <c r="AI379" s="155"/>
      <c r="AJ379" s="108" t="str">
        <f>IF(OR($H$373="CMSD",$H$373="CMDD",$H$373="TITULAR"),"",IF(M379="","",IF(M379="D",0,IF(M379="M",Z379*2.5+AC379*1.5,Z379*2+AC379)*(VLOOKUP(J379,[1]Recapitulatie!A:Y,15,FALSE)*$AH$375)+IF(M379="M",AA379*2.5+AD379*1.5,AA379*2+AD379)*(VLOOKUP(J379,[1]Recapitulatie!A:Y,20,FALSE)*$AH$375))))</f>
        <v/>
      </c>
      <c r="AK379" s="172"/>
      <c r="AL379" s="109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V379" s="57"/>
      <c r="BW379" s="57"/>
      <c r="BX379" s="57"/>
      <c r="BY379" s="57"/>
      <c r="BZ379" s="57"/>
      <c r="CA379" s="57"/>
      <c r="CB379" s="57"/>
      <c r="CC379" s="57"/>
      <c r="CD379" s="6"/>
      <c r="CE379" s="6"/>
      <c r="CF379" s="86"/>
      <c r="CG379" s="6"/>
      <c r="CI379" s="54"/>
      <c r="CJ379" s="54"/>
      <c r="CK379" s="54"/>
      <c r="CL379" s="54"/>
      <c r="CM379" s="54"/>
      <c r="CN379" s="54"/>
      <c r="CO379" s="54"/>
      <c r="CP379" s="54"/>
    </row>
    <row r="380" spans="1:94" x14ac:dyDescent="0.3">
      <c r="A380" s="259"/>
      <c r="B380" s="262"/>
      <c r="C380" s="265"/>
      <c r="D380" s="252"/>
      <c r="E380" s="247"/>
      <c r="F380" s="247"/>
      <c r="G380" s="247"/>
      <c r="H380" s="247"/>
      <c r="I380" s="250"/>
      <c r="J380" s="148"/>
      <c r="K380" s="149" t="s">
        <v>107</v>
      </c>
      <c r="L380" s="110" t="s">
        <v>107</v>
      </c>
      <c r="M380" s="111" t="s">
        <v>107</v>
      </c>
      <c r="N380" s="111" t="s">
        <v>107</v>
      </c>
      <c r="O380" s="111" t="s">
        <v>107</v>
      </c>
      <c r="P380" s="111" t="s">
        <v>107</v>
      </c>
      <c r="Q380" s="112"/>
      <c r="R380" s="112"/>
      <c r="S380" s="113"/>
      <c r="T380" s="112"/>
      <c r="U380" s="112"/>
      <c r="V380" s="113"/>
      <c r="W380" s="114" t="s">
        <v>107</v>
      </c>
      <c r="X380" s="115" t="s">
        <v>106</v>
      </c>
      <c r="Y380" s="101" t="s">
        <v>107</v>
      </c>
      <c r="Z380" s="237"/>
      <c r="AA380" s="102"/>
      <c r="AB380" s="116" t="s">
        <v>107</v>
      </c>
      <c r="AC380" s="242" t="s">
        <v>107</v>
      </c>
      <c r="AD380" s="117" t="s">
        <v>107</v>
      </c>
      <c r="AE380" s="183"/>
      <c r="AF380" s="118"/>
      <c r="AG380" s="121"/>
      <c r="AH380" s="120"/>
      <c r="AI380" s="155"/>
      <c r="AJ380" s="108" t="str">
        <f>IF(OR($H$373="CMSD",$H$373="CMDD",$H$373="TITULAR"),"",IF(M380="","",IF(M380="D",0,IF(M380="M",Z380*2.5+AC380*1.5,Z380*2+AC380)*(VLOOKUP(J380,[1]Recapitulatie!A:Y,15,FALSE)*$AH$375)+IF(M380="M",AA380*2.5+AD380*1.5,AA380*2+AD380)*(VLOOKUP(J380,[1]Recapitulatie!A:Y,20,FALSE)*$AH$375))))</f>
        <v/>
      </c>
      <c r="AK380" s="172"/>
      <c r="AL380" s="109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V380" s="57"/>
      <c r="BW380" s="57"/>
      <c r="BX380" s="57"/>
      <c r="BY380" s="57"/>
      <c r="BZ380" s="57"/>
      <c r="CA380" s="57"/>
      <c r="CB380" s="57"/>
      <c r="CC380" s="57"/>
      <c r="CD380" s="6"/>
      <c r="CE380" s="6"/>
      <c r="CF380" s="86"/>
      <c r="CG380" s="6"/>
      <c r="CI380" s="54"/>
      <c r="CJ380" s="54"/>
      <c r="CK380" s="54"/>
      <c r="CL380" s="54"/>
      <c r="CM380" s="54"/>
      <c r="CN380" s="54"/>
      <c r="CO380" s="54"/>
      <c r="CP380" s="54"/>
    </row>
    <row r="381" spans="1:94" ht="15" thickBot="1" x14ac:dyDescent="0.35">
      <c r="A381" s="259"/>
      <c r="B381" s="262"/>
      <c r="C381" s="265"/>
      <c r="D381" s="253"/>
      <c r="E381" s="247"/>
      <c r="F381" s="247"/>
      <c r="G381" s="247"/>
      <c r="H381" s="247"/>
      <c r="I381" s="250"/>
      <c r="J381" s="148"/>
      <c r="K381" s="149" t="s">
        <v>107</v>
      </c>
      <c r="L381" s="123" t="s">
        <v>107</v>
      </c>
      <c r="M381" s="124" t="s">
        <v>107</v>
      </c>
      <c r="N381" s="124" t="s">
        <v>107</v>
      </c>
      <c r="O381" s="124" t="s">
        <v>107</v>
      </c>
      <c r="P381" s="124" t="s">
        <v>107</v>
      </c>
      <c r="Q381" s="125"/>
      <c r="R381" s="125"/>
      <c r="S381" s="126"/>
      <c r="T381" s="125"/>
      <c r="U381" s="125"/>
      <c r="V381" s="126"/>
      <c r="W381" s="127" t="s">
        <v>107</v>
      </c>
      <c r="X381" s="128" t="s">
        <v>106</v>
      </c>
      <c r="Y381" s="101" t="s">
        <v>107</v>
      </c>
      <c r="Z381" s="237"/>
      <c r="AA381" s="102"/>
      <c r="AB381" s="129" t="s">
        <v>107</v>
      </c>
      <c r="AC381" s="243" t="s">
        <v>107</v>
      </c>
      <c r="AD381" s="130" t="s">
        <v>107</v>
      </c>
      <c r="AE381" s="184"/>
      <c r="AF381" s="166"/>
      <c r="AG381" s="121"/>
      <c r="AH381" s="120"/>
      <c r="AI381" s="158"/>
      <c r="AJ381" s="108" t="str">
        <f>IF(OR($H$373="CMSD",$H$373="CMDD",$H$373="TITULAR"),"",IF(M381="","",IF(M381="D",0,IF(M381="M",Z381*2.5+AC381*1.5,Z381*2+AC381)*(VLOOKUP(J381,[1]Recapitulatie!A:Y,15,FALSE)*$AH$375)+IF(M381="M",AA381*2.5+AD381*1.5,AA381*2+AD381)*(VLOOKUP(J381,[1]Recapitulatie!A:Y,20,FALSE)*$AH$375))))</f>
        <v/>
      </c>
      <c r="AK381" s="173"/>
      <c r="AL381" s="109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V381" s="57"/>
      <c r="BW381" s="57"/>
      <c r="BX381" s="57"/>
      <c r="BY381" s="57"/>
      <c r="BZ381" s="57"/>
      <c r="CA381" s="57"/>
      <c r="CB381" s="57"/>
      <c r="CC381" s="57"/>
      <c r="CD381" s="6"/>
      <c r="CE381" s="6"/>
      <c r="CF381" s="86"/>
      <c r="CG381" s="6"/>
      <c r="CI381" s="54"/>
      <c r="CJ381" s="54"/>
      <c r="CK381" s="54"/>
      <c r="CL381" s="54"/>
      <c r="CM381" s="54"/>
      <c r="CN381" s="54"/>
      <c r="CO381" s="54"/>
      <c r="CP381" s="54"/>
    </row>
    <row r="382" spans="1:94" ht="15" thickBot="1" x14ac:dyDescent="0.35">
      <c r="A382" s="260"/>
      <c r="B382" s="263"/>
      <c r="C382" s="266"/>
      <c r="D382" s="254"/>
      <c r="E382" s="248"/>
      <c r="F382" s="248"/>
      <c r="G382" s="248"/>
      <c r="H382" s="248"/>
      <c r="I382" s="251"/>
      <c r="J382" s="150"/>
      <c r="K382" s="133" t="s">
        <v>107</v>
      </c>
      <c r="L382" s="255" t="s">
        <v>76</v>
      </c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7"/>
      <c r="X382" s="134">
        <v>16</v>
      </c>
      <c r="Y382" s="135">
        <v>0</v>
      </c>
      <c r="Z382" s="238"/>
      <c r="AA382" s="136"/>
      <c r="AB382" s="137">
        <f>IF(D373="","",SUM(AB373:AB381))</f>
        <v>16</v>
      </c>
      <c r="AC382" s="244"/>
      <c r="AD382" s="138"/>
      <c r="AE382" s="185"/>
      <c r="AF382" s="167">
        <v>3.4620535714285716</v>
      </c>
      <c r="AG382" s="140">
        <v>19.462053571428573</v>
      </c>
      <c r="AH382" s="141">
        <v>2335.2918399999999</v>
      </c>
      <c r="AI382" s="85" t="e">
        <f>AI372+AH382</f>
        <v>#REF!</v>
      </c>
      <c r="AJ382" s="84">
        <f>SUM(AJ373:AJ381)/12*VIRAM</f>
        <v>2335.2918399999999</v>
      </c>
      <c r="AK382" s="85">
        <f>IF(OR(H373="",H373="PO",H373="DF",H373="DFP",H373="DFT"),0,IF(H373="CMSD",AG382*POD_P*VIRAM*4,IF(AND(H373="TITULAR",B373="PROFESOR"),(AF373+AF374)*POD_P*4*VIRAM,IF(AND(H373="TITULAR",B373="CONFERENTIAR"),(AF373+AF374)*POD_C*4*VIRAM,IF(AND(H373="TITULAR",B373="SEF LUCRARI"),(AF373+AF374)*POD_SL*4*VIRAM,(AF373+AF374)*POD_AS*4*VIRAM)))))</f>
        <v>0</v>
      </c>
      <c r="AL382" s="142">
        <f>IF(AND($A373&lt;&gt;"",H373="DFP"),1,0)</f>
        <v>0</v>
      </c>
      <c r="AM382" s="8">
        <f>IF(AND($A373&lt;&gt;"",$B373="PROFESOR",$C373="POST VALID",$H373="TITULAR"),1,0)</f>
        <v>0</v>
      </c>
      <c r="AN382" s="8">
        <f>IF(AND($A373&lt;&gt;"",$B373="CONFERENTIAR",$C373="POST VALID",$H373="TITULAR"),1,0)</f>
        <v>0</v>
      </c>
      <c r="AO382" s="8">
        <f>IF(AND($A373&lt;&gt;"",$B373="SEF LUCRARI",$C373="POST VALID",$H373="TITULAR"),1,0)</f>
        <v>0</v>
      </c>
      <c r="AP382" s="8">
        <f>IF(AND($A373&lt;&gt;"",$B373="ASISTENT",$C373="POST VALID",$H373="TITULAR"),1,0)</f>
        <v>0</v>
      </c>
      <c r="AQ382" s="8">
        <f>IF(AND($A373&lt;&gt;"",$B373="ASISTENT CERCETARE",$C373="POST VALID"),1,0)</f>
        <v>0</v>
      </c>
      <c r="AR382" s="8">
        <f>IF(AND($A373&lt;&gt;"",H373="DF"),1,0)</f>
        <v>0</v>
      </c>
      <c r="AS382" s="8">
        <f>IF(AND($A373&lt;&gt;"",$B373="PROFESOR",$C373="POST FARA FINANTARE",$H373="TITULAR"),1,0)</f>
        <v>0</v>
      </c>
      <c r="AT382" s="8">
        <f>IF(AND($A373&lt;&gt;"",$B373="CONFERENTIAR",$C373="POST FARA FINANTARE",$H373="TITULAR"),1,0)</f>
        <v>0</v>
      </c>
      <c r="AU382" s="8">
        <f>IF(AND($A373&lt;&gt;"",$B373="SEF LUCRARI",$C373="POST FARA FINANTARE",$H373="TITULAR"),1,0)</f>
        <v>0</v>
      </c>
      <c r="AV382" s="8">
        <f>IF(AND($A373&lt;&gt;"",$B373="ASISTENT",$C373="POST FARA FINANTARE",$H373="TITULAR"),1,0)</f>
        <v>0</v>
      </c>
      <c r="AW382" s="8">
        <f>IF(AND($A373&lt;&gt;"",$B373="ASISTENT CERCETARE",$C373="POST FARA FINANTARE"),1,0)</f>
        <v>0</v>
      </c>
      <c r="AX382" s="8">
        <f>IF(AND($A373&lt;&gt;"",$B373="PROFESOR",$D373="VACANT",$C373="POST VALID"),1,0)</f>
        <v>0</v>
      </c>
      <c r="AY382" s="8">
        <f>IF(AND($A373&lt;&gt;"",$B373="CONFERENTIAR",$D373="VACANT",$C373="POST VALID"),1,0)</f>
        <v>0</v>
      </c>
      <c r="AZ382" s="8">
        <f>IF(AND($A373&lt;&gt;"",$B373="SEF LUCRARI",$D373="VACANT",$C373="POST VALID"),1,0)</f>
        <v>0</v>
      </c>
      <c r="BA382" s="8">
        <f>IF(AND($A373&lt;&gt;"",$B373="ASISTENT",$C373="POST VALID",$D373="VACANT"),1,0)</f>
        <v>0</v>
      </c>
      <c r="BB382" s="8"/>
      <c r="BC382" s="8">
        <f>IF(AND($A373&lt;&gt;"",$B373="PROFESOR",$D373="VACANT",$C373="POST FARA FINANTARE"),1,0)</f>
        <v>0</v>
      </c>
      <c r="BD382" s="8">
        <f>IF(AND($A373&lt;&gt;"",$B373="CONFERENTIAR",$D373="VACANT",$C373="POST FARA FINANTARE"),1,0)</f>
        <v>0</v>
      </c>
      <c r="BE382" s="8">
        <f>IF(AND($A373&lt;&gt;"",$B373="SEF LUCRARI",$D373="VACANT",$C373="POST FARA FINANTARE"),1,0)</f>
        <v>0</v>
      </c>
      <c r="BF382" s="8">
        <f>IF(AND($A373&lt;&gt;"",$B373="ASISTENT",$D373="VACANT",$C373="POST FARA FINANTARE"),1,0)</f>
        <v>0</v>
      </c>
      <c r="BG382" s="8"/>
      <c r="BH382" s="8">
        <f>IF(AND($B373="PROFESOR",$H373="CMSD",$C373="POST VALID"),1,0)</f>
        <v>0</v>
      </c>
      <c r="BI382" s="8">
        <f>IF(AND($B373="PROFESOR",$H373="CMSD",$C373="POST FARA FINANTARE"),1,0)</f>
        <v>0</v>
      </c>
      <c r="BJ382" s="142">
        <f>IF(AND($A373&lt;&gt;"",H373="DFT"),1,0)</f>
        <v>0</v>
      </c>
      <c r="BK382" s="8">
        <f>IF(OR($H373="CMSD",$H373="ASOCIAT",$H373="DF",$H373="CMSD"),0,(IF(OR($F373="DR.ING.",$F373="DR.",$F373="DR. ING.",$F373="DR"),1,0)))</f>
        <v>0</v>
      </c>
      <c r="BL382" s="8">
        <f>IF(OR($B373="",$D373="",$D373="VACANT",$H373="CMSD",$H373="DF",$H373="DFP",$H373="DFT",),"",(IF($I373="","",(IF($BN382&gt;$BL$4,1,0)))))</f>
        <v>0</v>
      </c>
      <c r="BM382" s="8">
        <f>IF(OR($B373="",$D373="",$D373="VACANT",$H373="DF",$H373="DFP",$H373="DFT"),"",(IF($H373="CMSD",0,(IF(BN382&lt;=$BM$4,1,0)))))</f>
        <v>0</v>
      </c>
      <c r="BN382" s="143">
        <f>IF(I373="",0,DATEVALUE(I373))</f>
        <v>23777</v>
      </c>
      <c r="BO382" s="8">
        <f>IF(AND($BN382&gt;$BO$4,$BN382&lt;$BL$4),1,0)</f>
        <v>0</v>
      </c>
      <c r="BP382" s="8">
        <f>IF(AND($BN382&gt;$BP$4,$BN382&lt;$BO$4),1,0)</f>
        <v>0</v>
      </c>
      <c r="BQ382" s="8">
        <f>IF(AND($BN382&gt;$BQ$4,$BN382&lt;$BP$4),1,0)</f>
        <v>0</v>
      </c>
      <c r="BR382" s="8">
        <f>IF(AND($BN382&gt;$BR$4,$BN382&lt;$BQ$4),1,0)</f>
        <v>1</v>
      </c>
      <c r="BS382" s="8">
        <f>IF(AND($BN382&gt;$BS$4,$BN382&lt;$BR$4),1,0)</f>
        <v>0</v>
      </c>
      <c r="BT382" s="8">
        <f>IF(AND($BN382&gt;$BT$4,$BN382&lt;$BS$4),1,0)</f>
        <v>0</v>
      </c>
      <c r="BV382" s="144">
        <f>IF(AND($B373="PROFESOR",$D373&lt;&gt;"",$H373="TITULAR"),$X382,0)</f>
        <v>0</v>
      </c>
      <c r="BW382" s="144">
        <f>IF(AND($B373="PROFESOR",$D373="VACANT"),$X382,0)</f>
        <v>0</v>
      </c>
      <c r="BX382" s="144">
        <f>IF(AND($B373="CONFERENTIAR",$D373&lt;&gt;"",$H373="TITULAR"),$X382,0)</f>
        <v>0</v>
      </c>
      <c r="BY382" s="144">
        <f>IF(AND($B373="CONFERENTIAR",$D373="VACANT"),$X382,0)</f>
        <v>0</v>
      </c>
      <c r="BZ382" s="144">
        <f>IF(AND($B373="SEF LUCRARI",$D373&lt;&gt;"",$H373="TITULAR"),$X382,0)</f>
        <v>0</v>
      </c>
      <c r="CA382" s="144">
        <f>IF(AND($B373="SEF LUCRARI",$D373="VACANT"),$X382,0)</f>
        <v>0</v>
      </c>
      <c r="CB382" s="144">
        <f>IF(AND($B373="ASISTENT",$D373&lt;&gt;"",(OR($H373="TITULAR",$H373="SUPLINITOR",$H373="DF"))),$X382,0)</f>
        <v>0</v>
      </c>
      <c r="CC382" s="144">
        <f>IF(AND($B373="ASISTENT",OR($D373="VACANT")),$X382,0)</f>
        <v>0</v>
      </c>
      <c r="CD382" s="144">
        <f>IF(AND($B373="ASISTENT CERCETARE",$D373&lt;&gt;"",$H373="TITULAR"),$X382,IF(AND($B373="ASISTENT CERCETARE",$H373="DF"),$X382,0))</f>
        <v>0</v>
      </c>
      <c r="CE382" s="144">
        <f>IF(AND($B373="ASISTENT CERCETARE",OR($D373="VACANT")),$X382,0)</f>
        <v>0</v>
      </c>
      <c r="CF382" s="86">
        <f>IF(AND(A373&lt;&gt;"",B373="ASISTENT",H373="DF"),1,0)</f>
        <v>0</v>
      </c>
      <c r="CG382" s="145">
        <f>IF(AND($B373="PROFESOR",$D373&lt;&gt;"",$H373="CMSD"),$X382,0)</f>
        <v>0</v>
      </c>
      <c r="CI382" s="54">
        <f>IF(AND(B373="PROFESOR",H373="CMDD"),1,0)</f>
        <v>0</v>
      </c>
      <c r="CJ382" s="54">
        <f>IF(AND(B373="CONFERENTIAR",H373="CMDD"),1,0)</f>
        <v>0</v>
      </c>
      <c r="CK382" s="54">
        <f>IF(AND(B373="SEF LUCRARI",H373="CMDD"),1,0)</f>
        <v>0</v>
      </c>
      <c r="CL382" s="54">
        <f>IF(AND(B373="ASISTENT",H373="CMDD"),1,0)</f>
        <v>0</v>
      </c>
      <c r="CM382" s="132">
        <f>IF(CI382=0,0,X382)</f>
        <v>0</v>
      </c>
      <c r="CN382" s="132">
        <f>IF(CJ382=0,0,X382)</f>
        <v>0</v>
      </c>
      <c r="CO382" s="132">
        <f>IF(CK382=0,0,X382)</f>
        <v>0</v>
      </c>
      <c r="CP382" s="132">
        <f>IF(CL382=0,0,X382)</f>
        <v>0</v>
      </c>
    </row>
    <row r="383" spans="1:94" ht="12.75" customHeight="1" x14ac:dyDescent="0.3">
      <c r="A383" s="258">
        <v>81</v>
      </c>
      <c r="B383" s="261" t="str">
        <f>AS</f>
        <v>ASISTENT</v>
      </c>
      <c r="C383" s="264" t="s">
        <v>97</v>
      </c>
      <c r="D383" s="187" t="s">
        <v>288</v>
      </c>
      <c r="E383" s="246" t="str">
        <f>AS</f>
        <v>ASISTENT</v>
      </c>
      <c r="F383" s="246"/>
      <c r="G383" s="246"/>
      <c r="H383" s="246" t="str">
        <f>po</f>
        <v>PO</v>
      </c>
      <c r="I383" s="249" t="str">
        <f>_xlfn.IFNA(IF(OR(D383="",D383="VACANT",H383="DF",H383="DFP",H383="DFT"),"",VLOOKUP(D383,[1]Anexa!D:I,2,FALSE)),"")</f>
        <v/>
      </c>
      <c r="J383" s="146">
        <v>44</v>
      </c>
      <c r="K383" s="147" t="s">
        <v>181</v>
      </c>
      <c r="L383" s="95" t="s">
        <v>98</v>
      </c>
      <c r="M383" s="96" t="s">
        <v>75</v>
      </c>
      <c r="N383" s="96" t="s">
        <v>62</v>
      </c>
      <c r="O383" s="96" t="s">
        <v>102</v>
      </c>
      <c r="P383" s="96">
        <v>0</v>
      </c>
      <c r="Q383" s="97"/>
      <c r="R383" s="97">
        <v>2</v>
      </c>
      <c r="S383" s="98"/>
      <c r="T383" s="97"/>
      <c r="U383" s="97"/>
      <c r="V383" s="98"/>
      <c r="W383" s="99">
        <v>32</v>
      </c>
      <c r="X383" s="100">
        <v>2</v>
      </c>
      <c r="Y383" s="101">
        <v>0</v>
      </c>
      <c r="Z383" s="237"/>
      <c r="AA383" s="102"/>
      <c r="AB383" s="103">
        <v>2</v>
      </c>
      <c r="AC383" s="241">
        <v>4</v>
      </c>
      <c r="AD383" s="104">
        <v>0</v>
      </c>
      <c r="AE383" s="152" t="s">
        <v>100</v>
      </c>
      <c r="AF383" s="164">
        <v>0</v>
      </c>
      <c r="AG383" s="106">
        <v>0</v>
      </c>
      <c r="AH383" s="107">
        <v>0</v>
      </c>
      <c r="AI383" s="153"/>
      <c r="AJ383" s="108">
        <f>IF(OR($H$383="CMSD",$H$383="CMDD",$H$383="TITULAR"),"",IF(M383="","",IF(M383="D",0,IF(M383="M",Z383*2.5+AC383*1.5,Z383*2+AC383)*(VLOOKUP(J383,[1]Recapitulatie!A:Y,15,FALSE)*$AH$386)+IF(M383="M",AA383*2.5+AD383*1.5,AA383*2+AD383)*(VLOOKUP(J383,[1]Recapitulatie!A:Y,20,FALSE)*$AH$386))))</f>
        <v>3425.8559999999998</v>
      </c>
      <c r="AK383" s="171"/>
      <c r="AL383" s="109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V383" s="57"/>
      <c r="BW383" s="57"/>
      <c r="BX383" s="57"/>
      <c r="BY383" s="57"/>
      <c r="BZ383" s="57"/>
      <c r="CA383" s="57"/>
      <c r="CB383" s="57"/>
      <c r="CC383" s="57"/>
      <c r="CD383" s="6"/>
      <c r="CE383" s="6"/>
      <c r="CF383" s="86"/>
      <c r="CG383" s="6"/>
      <c r="CI383" s="54"/>
      <c r="CJ383" s="54"/>
      <c r="CK383" s="54"/>
      <c r="CL383" s="54"/>
      <c r="CM383" s="54"/>
      <c r="CN383" s="54"/>
      <c r="CO383" s="54"/>
      <c r="CP383" s="54"/>
    </row>
    <row r="384" spans="1:94" ht="12.75" customHeight="1" x14ac:dyDescent="0.3">
      <c r="A384" s="259"/>
      <c r="B384" s="262"/>
      <c r="C384" s="265"/>
      <c r="D384" s="189" t="s">
        <v>222</v>
      </c>
      <c r="E384" s="247"/>
      <c r="F384" s="247"/>
      <c r="G384" s="247"/>
      <c r="H384" s="247"/>
      <c r="I384" s="250"/>
      <c r="J384" s="180">
        <v>44</v>
      </c>
      <c r="K384" s="190" t="s">
        <v>181</v>
      </c>
      <c r="L384" s="191" t="s">
        <v>98</v>
      </c>
      <c r="M384" s="192" t="s">
        <v>75</v>
      </c>
      <c r="N384" s="192" t="s">
        <v>62</v>
      </c>
      <c r="O384" s="192" t="s">
        <v>102</v>
      </c>
      <c r="P384" s="192">
        <v>0</v>
      </c>
      <c r="Q384" s="169"/>
      <c r="R384" s="169">
        <v>1</v>
      </c>
      <c r="S384" s="170"/>
      <c r="T384" s="169"/>
      <c r="U384" s="169"/>
      <c r="V384" s="170"/>
      <c r="W384" s="193">
        <v>15</v>
      </c>
      <c r="X384" s="194">
        <v>1</v>
      </c>
      <c r="Y384" s="101">
        <v>0</v>
      </c>
      <c r="Z384" s="237"/>
      <c r="AA384" s="102"/>
      <c r="AB384" s="195">
        <v>1</v>
      </c>
      <c r="AC384" s="245">
        <v>2</v>
      </c>
      <c r="AD384" s="196">
        <v>0</v>
      </c>
      <c r="AE384" s="152"/>
      <c r="AF384" s="164"/>
      <c r="AG384" s="106"/>
      <c r="AH384" s="107"/>
      <c r="AI384" s="153"/>
      <c r="AJ384" s="108"/>
      <c r="AK384" s="171"/>
      <c r="AL384" s="109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V384" s="57"/>
      <c r="BW384" s="57"/>
      <c r="BX384" s="57"/>
      <c r="BY384" s="57"/>
      <c r="BZ384" s="57"/>
      <c r="CA384" s="57"/>
      <c r="CB384" s="57"/>
      <c r="CC384" s="57"/>
      <c r="CD384" s="6"/>
      <c r="CE384" s="6"/>
      <c r="CF384" s="86"/>
      <c r="CG384" s="6"/>
      <c r="CI384" s="54"/>
      <c r="CJ384" s="54"/>
      <c r="CK384" s="54"/>
      <c r="CL384" s="54"/>
      <c r="CM384" s="54"/>
      <c r="CN384" s="54"/>
      <c r="CO384" s="54"/>
      <c r="CP384" s="54"/>
    </row>
    <row r="385" spans="1:94" x14ac:dyDescent="0.3">
      <c r="A385" s="259"/>
      <c r="B385" s="262"/>
      <c r="C385" s="265"/>
      <c r="D385" s="188" t="s">
        <v>283</v>
      </c>
      <c r="E385" s="247"/>
      <c r="F385" s="247"/>
      <c r="G385" s="247"/>
      <c r="H385" s="247"/>
      <c r="I385" s="250"/>
      <c r="J385" s="148">
        <v>39</v>
      </c>
      <c r="K385" s="149" t="s">
        <v>167</v>
      </c>
      <c r="L385" s="110" t="s">
        <v>98</v>
      </c>
      <c r="M385" s="111" t="s">
        <v>75</v>
      </c>
      <c r="N385" s="111" t="s">
        <v>62</v>
      </c>
      <c r="O385" s="111" t="s">
        <v>102</v>
      </c>
      <c r="P385" s="111">
        <v>0</v>
      </c>
      <c r="Q385" s="112"/>
      <c r="R385" s="112">
        <v>2</v>
      </c>
      <c r="S385" s="113">
        <v>2</v>
      </c>
      <c r="T385" s="112"/>
      <c r="U385" s="112"/>
      <c r="V385" s="113"/>
      <c r="W385" s="114">
        <v>29</v>
      </c>
      <c r="X385" s="115">
        <v>2</v>
      </c>
      <c r="Y385" s="101">
        <v>0</v>
      </c>
      <c r="Z385" s="237"/>
      <c r="AA385" s="102"/>
      <c r="AB385" s="116">
        <v>2</v>
      </c>
      <c r="AC385" s="242">
        <v>4</v>
      </c>
      <c r="AD385" s="117">
        <v>0</v>
      </c>
      <c r="AE385" s="154" t="s">
        <v>101</v>
      </c>
      <c r="AF385" s="118">
        <v>0</v>
      </c>
      <c r="AG385" s="119">
        <v>16</v>
      </c>
      <c r="AH385" s="120">
        <v>0</v>
      </c>
      <c r="AI385" s="155"/>
      <c r="AJ385" s="108">
        <f>IF(OR($H$383="CMSD",$H$383="CMDD",$H$383="TITULAR"),"",IF(M385="","",IF(M385="D",0,IF(M385="M",Z385*2.5+AC385*1.5,Z385*2+AC385)*(VLOOKUP(J385,[1]Recapitulatie!A:Y,15,FALSE)*$AH$386)+IF(M385="M",AA385*2.5+AD385*1.5,AA385*2+AD385)*(VLOOKUP(J385,[1]Recapitulatie!A:Y,20,FALSE)*$AH$386))))</f>
        <v>3425.8559999999998</v>
      </c>
      <c r="AK385" s="172"/>
      <c r="AL385" s="109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V385" s="57"/>
      <c r="BW385" s="57"/>
      <c r="BX385" s="57"/>
      <c r="BY385" s="57"/>
      <c r="BZ385" s="57"/>
      <c r="CA385" s="57"/>
      <c r="CB385" s="57"/>
      <c r="CC385" s="57"/>
      <c r="CD385" s="6"/>
      <c r="CE385" s="6"/>
      <c r="CF385" s="86"/>
      <c r="CG385" s="6"/>
      <c r="CI385" s="54"/>
      <c r="CJ385" s="54"/>
      <c r="CK385" s="54"/>
      <c r="CL385" s="54"/>
      <c r="CM385" s="54"/>
      <c r="CN385" s="54"/>
      <c r="CO385" s="54"/>
      <c r="CP385" s="54"/>
    </row>
    <row r="386" spans="1:94" x14ac:dyDescent="0.3">
      <c r="A386" s="259"/>
      <c r="B386" s="262"/>
      <c r="C386" s="265"/>
      <c r="D386" s="188" t="s">
        <v>328</v>
      </c>
      <c r="E386" s="247"/>
      <c r="F386" s="247"/>
      <c r="G386" s="247"/>
      <c r="H386" s="247"/>
      <c r="I386" s="250"/>
      <c r="J386" s="148">
        <v>36</v>
      </c>
      <c r="K386" s="149" t="s">
        <v>178</v>
      </c>
      <c r="L386" s="110" t="s">
        <v>98</v>
      </c>
      <c r="M386" s="111" t="s">
        <v>75</v>
      </c>
      <c r="N386" s="111" t="s">
        <v>62</v>
      </c>
      <c r="O386" s="111" t="s">
        <v>102</v>
      </c>
      <c r="P386" s="111">
        <v>0</v>
      </c>
      <c r="Q386" s="112"/>
      <c r="R386" s="112">
        <v>3</v>
      </c>
      <c r="S386" s="113"/>
      <c r="T386" s="112"/>
      <c r="U386" s="112"/>
      <c r="V386" s="113"/>
      <c r="W386" s="114">
        <v>44</v>
      </c>
      <c r="X386" s="115">
        <v>3</v>
      </c>
      <c r="Y386" s="101">
        <v>0</v>
      </c>
      <c r="Z386" s="237"/>
      <c r="AA386" s="102"/>
      <c r="AB386" s="116">
        <v>3</v>
      </c>
      <c r="AC386" s="242">
        <v>6</v>
      </c>
      <c r="AD386" s="117">
        <v>0</v>
      </c>
      <c r="AE386" s="154" t="s">
        <v>103</v>
      </c>
      <c r="AF386" s="118">
        <v>0</v>
      </c>
      <c r="AG386" s="119"/>
      <c r="AH386" s="120">
        <v>61.175999999999995</v>
      </c>
      <c r="AI386" s="155"/>
      <c r="AJ386" s="108">
        <f>IF(OR($H$383="CMSD",$H$383="CMDD",$H$383="TITULAR"),"",IF(M386="","",IF(M386="D",0,IF(M386="M",Z386*2.5+AC386*1.5,Z386*2+AC386)*(VLOOKUP(J386,[1]Recapitulatie!A:Y,15,FALSE)*$AH$386)+IF(M386="M",AA386*2.5+AD386*1.5,AA386*2+AD386)*(VLOOKUP(J386,[1]Recapitulatie!A:Y,20,FALSE)*$AH$386))))</f>
        <v>5138.7839999999997</v>
      </c>
      <c r="AK386" s="172"/>
      <c r="AL386" s="109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V386" s="57"/>
      <c r="BW386" s="57"/>
      <c r="BX386" s="57"/>
      <c r="BY386" s="57"/>
      <c r="BZ386" s="57"/>
      <c r="CA386" s="57"/>
      <c r="CB386" s="57"/>
      <c r="CC386" s="57"/>
      <c r="CD386" s="6"/>
      <c r="CE386" s="6"/>
      <c r="CF386" s="86"/>
      <c r="CG386" s="6"/>
      <c r="CI386" s="54"/>
      <c r="CJ386" s="54"/>
      <c r="CK386" s="54"/>
      <c r="CL386" s="54"/>
      <c r="CM386" s="54"/>
      <c r="CN386" s="54"/>
      <c r="CO386" s="54"/>
      <c r="CP386" s="54"/>
    </row>
    <row r="387" spans="1:94" x14ac:dyDescent="0.3">
      <c r="A387" s="259"/>
      <c r="B387" s="262"/>
      <c r="C387" s="265"/>
      <c r="D387" s="188" t="s">
        <v>298</v>
      </c>
      <c r="E387" s="247"/>
      <c r="F387" s="247"/>
      <c r="G387" s="247"/>
      <c r="H387" s="247"/>
      <c r="I387" s="250"/>
      <c r="J387" s="148">
        <v>38</v>
      </c>
      <c r="K387" s="149" t="s">
        <v>176</v>
      </c>
      <c r="L387" s="110" t="s">
        <v>98</v>
      </c>
      <c r="M387" s="111" t="s">
        <v>75</v>
      </c>
      <c r="N387" s="111" t="s">
        <v>62</v>
      </c>
      <c r="O387" s="111" t="s">
        <v>102</v>
      </c>
      <c r="P387" s="111">
        <v>0</v>
      </c>
      <c r="Q387" s="112"/>
      <c r="R387" s="112">
        <v>1</v>
      </c>
      <c r="S387" s="113"/>
      <c r="T387" s="112"/>
      <c r="U387" s="112"/>
      <c r="V387" s="113"/>
      <c r="W387" s="114">
        <v>15</v>
      </c>
      <c r="X387" s="115">
        <v>1</v>
      </c>
      <c r="Y387" s="101">
        <v>0</v>
      </c>
      <c r="Z387" s="237"/>
      <c r="AA387" s="102"/>
      <c r="AB387" s="116">
        <v>1</v>
      </c>
      <c r="AC387" s="242">
        <v>2</v>
      </c>
      <c r="AD387" s="117">
        <v>0</v>
      </c>
      <c r="AE387" s="154" t="s">
        <v>105</v>
      </c>
      <c r="AF387" s="118">
        <v>0</v>
      </c>
      <c r="AG387" s="121">
        <v>15</v>
      </c>
      <c r="AH387" s="120">
        <v>0</v>
      </c>
      <c r="AI387" s="155"/>
      <c r="AJ387" s="108">
        <f>IF(OR($H$383="CMSD",$H$383="CMDD",$H$383="TITULAR"),"",IF(M387="","",IF(M387="D",0,IF(M387="M",Z387*2.5+AC387*1.5,Z387*2+AC387)*(VLOOKUP(J387,[1]Recapitulatie!A:Y,15,FALSE)*$AH$386)+IF(M387="M",AA387*2.5+AD387*1.5,AA387*2+AD387)*(VLOOKUP(J387,[1]Recapitulatie!A:Y,20,FALSE)*$AH$386))))</f>
        <v>1712.9279999999999</v>
      </c>
      <c r="AK387" s="172"/>
      <c r="AL387" s="109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V387" s="57"/>
      <c r="BW387" s="57"/>
      <c r="BX387" s="57"/>
      <c r="BY387" s="57"/>
      <c r="BZ387" s="57"/>
      <c r="CA387" s="57"/>
      <c r="CB387" s="57"/>
      <c r="CC387" s="57"/>
      <c r="CD387" s="6"/>
      <c r="CE387" s="6"/>
      <c r="CF387" s="86"/>
      <c r="CG387" s="6"/>
      <c r="CI387" s="54"/>
      <c r="CJ387" s="54"/>
      <c r="CK387" s="54"/>
      <c r="CL387" s="54"/>
      <c r="CM387" s="54"/>
      <c r="CN387" s="54"/>
      <c r="CO387" s="54"/>
      <c r="CP387" s="54"/>
    </row>
    <row r="388" spans="1:94" x14ac:dyDescent="0.3">
      <c r="A388" s="259"/>
      <c r="B388" s="262"/>
      <c r="C388" s="265"/>
      <c r="D388" s="188" t="s">
        <v>299</v>
      </c>
      <c r="E388" s="247"/>
      <c r="F388" s="247"/>
      <c r="G388" s="247"/>
      <c r="H388" s="247"/>
      <c r="I388" s="250"/>
      <c r="J388" s="148">
        <v>38</v>
      </c>
      <c r="K388" s="149" t="s">
        <v>176</v>
      </c>
      <c r="L388" s="110" t="s">
        <v>98</v>
      </c>
      <c r="M388" s="111" t="s">
        <v>75</v>
      </c>
      <c r="N388" s="111" t="s">
        <v>62</v>
      </c>
      <c r="O388" s="111" t="s">
        <v>102</v>
      </c>
      <c r="P388" s="111">
        <v>0</v>
      </c>
      <c r="Q388" s="112"/>
      <c r="R388" s="112">
        <v>1</v>
      </c>
      <c r="S388" s="113"/>
      <c r="T388" s="112"/>
      <c r="U388" s="112"/>
      <c r="V388" s="113"/>
      <c r="W388" s="114">
        <v>15</v>
      </c>
      <c r="X388" s="115">
        <v>1</v>
      </c>
      <c r="Y388" s="101">
        <v>0</v>
      </c>
      <c r="Z388" s="237"/>
      <c r="AA388" s="102"/>
      <c r="AB388" s="116">
        <v>1</v>
      </c>
      <c r="AC388" s="242">
        <v>2</v>
      </c>
      <c r="AD388" s="117">
        <v>0</v>
      </c>
      <c r="AE388" s="154"/>
      <c r="AF388" s="118"/>
      <c r="AG388" s="121"/>
      <c r="AH388" s="120"/>
      <c r="AI388" s="155"/>
      <c r="AJ388" s="108"/>
      <c r="AK388" s="172"/>
      <c r="AL388" s="109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V388" s="57"/>
      <c r="BW388" s="57"/>
      <c r="BX388" s="57"/>
      <c r="BY388" s="57"/>
      <c r="BZ388" s="57"/>
      <c r="CA388" s="57"/>
      <c r="CB388" s="57"/>
      <c r="CC388" s="57"/>
      <c r="CD388" s="6"/>
      <c r="CE388" s="6"/>
      <c r="CF388" s="86"/>
      <c r="CG388" s="6"/>
      <c r="CI388" s="54"/>
      <c r="CJ388" s="54"/>
      <c r="CK388" s="54"/>
      <c r="CL388" s="54"/>
      <c r="CM388" s="54"/>
      <c r="CN388" s="54"/>
      <c r="CO388" s="54"/>
      <c r="CP388" s="54"/>
    </row>
    <row r="389" spans="1:94" x14ac:dyDescent="0.3">
      <c r="A389" s="259"/>
      <c r="B389" s="262"/>
      <c r="C389" s="265"/>
      <c r="D389" s="188" t="s">
        <v>300</v>
      </c>
      <c r="E389" s="247"/>
      <c r="F389" s="247"/>
      <c r="G389" s="247"/>
      <c r="H389" s="247"/>
      <c r="I389" s="250"/>
      <c r="J389" s="148">
        <v>38</v>
      </c>
      <c r="K389" s="149" t="s">
        <v>176</v>
      </c>
      <c r="L389" s="110" t="s">
        <v>98</v>
      </c>
      <c r="M389" s="111" t="s">
        <v>75</v>
      </c>
      <c r="N389" s="111" t="s">
        <v>62</v>
      </c>
      <c r="O389" s="111" t="s">
        <v>102</v>
      </c>
      <c r="P389" s="111">
        <v>0</v>
      </c>
      <c r="Q389" s="112"/>
      <c r="R389" s="112">
        <v>2</v>
      </c>
      <c r="S389" s="113"/>
      <c r="T389" s="112"/>
      <c r="U389" s="112"/>
      <c r="V389" s="113"/>
      <c r="W389" s="114">
        <v>29</v>
      </c>
      <c r="X389" s="115">
        <v>2</v>
      </c>
      <c r="Y389" s="101">
        <v>0</v>
      </c>
      <c r="Z389" s="237"/>
      <c r="AA389" s="102"/>
      <c r="AB389" s="116">
        <v>2</v>
      </c>
      <c r="AC389" s="242">
        <v>4</v>
      </c>
      <c r="AD389" s="117">
        <v>0</v>
      </c>
      <c r="AE389" s="154"/>
      <c r="AF389" s="118"/>
      <c r="AG389" s="121"/>
      <c r="AH389" s="120"/>
      <c r="AI389" s="155"/>
      <c r="AJ389" s="108"/>
      <c r="AK389" s="172"/>
      <c r="AL389" s="109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V389" s="57"/>
      <c r="BW389" s="57"/>
      <c r="BX389" s="57"/>
      <c r="BY389" s="57"/>
      <c r="BZ389" s="57"/>
      <c r="CA389" s="57"/>
      <c r="CB389" s="57"/>
      <c r="CC389" s="57"/>
      <c r="CD389" s="6"/>
      <c r="CE389" s="6"/>
      <c r="CF389" s="86"/>
      <c r="CG389" s="6"/>
      <c r="CI389" s="54"/>
      <c r="CJ389" s="54"/>
      <c r="CK389" s="54"/>
      <c r="CL389" s="54"/>
      <c r="CM389" s="54"/>
      <c r="CN389" s="54"/>
      <c r="CO389" s="54"/>
      <c r="CP389" s="54"/>
    </row>
    <row r="390" spans="1:94" x14ac:dyDescent="0.3">
      <c r="A390" s="259"/>
      <c r="B390" s="262"/>
      <c r="C390" s="265"/>
      <c r="D390" s="188" t="s">
        <v>301</v>
      </c>
      <c r="E390" s="247"/>
      <c r="F390" s="247"/>
      <c r="G390" s="247"/>
      <c r="H390" s="247"/>
      <c r="I390" s="250"/>
      <c r="J390" s="148">
        <v>38</v>
      </c>
      <c r="K390" s="149" t="s">
        <v>176</v>
      </c>
      <c r="L390" s="110" t="s">
        <v>98</v>
      </c>
      <c r="M390" s="111" t="s">
        <v>75</v>
      </c>
      <c r="N390" s="111" t="s">
        <v>62</v>
      </c>
      <c r="O390" s="111" t="s">
        <v>102</v>
      </c>
      <c r="P390" s="111">
        <v>0</v>
      </c>
      <c r="Q390" s="112"/>
      <c r="R390" s="112">
        <v>1</v>
      </c>
      <c r="S390" s="113"/>
      <c r="T390" s="112"/>
      <c r="U390" s="112"/>
      <c r="V390" s="113"/>
      <c r="W390" s="114">
        <v>15</v>
      </c>
      <c r="X390" s="115">
        <v>1</v>
      </c>
      <c r="Y390" s="101">
        <v>0</v>
      </c>
      <c r="Z390" s="237"/>
      <c r="AA390" s="102"/>
      <c r="AB390" s="116">
        <v>1</v>
      </c>
      <c r="AC390" s="242">
        <v>2</v>
      </c>
      <c r="AD390" s="117">
        <v>0</v>
      </c>
      <c r="AE390" s="154"/>
      <c r="AF390" s="118"/>
      <c r="AG390" s="121"/>
      <c r="AH390" s="120"/>
      <c r="AI390" s="155"/>
      <c r="AJ390" s="108"/>
      <c r="AK390" s="172"/>
      <c r="AL390" s="109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V390" s="57"/>
      <c r="BW390" s="57"/>
      <c r="BX390" s="57"/>
      <c r="BY390" s="57"/>
      <c r="BZ390" s="57"/>
      <c r="CA390" s="57"/>
      <c r="CB390" s="57"/>
      <c r="CC390" s="57"/>
      <c r="CD390" s="6"/>
      <c r="CE390" s="6"/>
      <c r="CF390" s="86"/>
      <c r="CG390" s="6"/>
      <c r="CI390" s="54"/>
      <c r="CJ390" s="54"/>
      <c r="CK390" s="54"/>
      <c r="CL390" s="54"/>
      <c r="CM390" s="54"/>
      <c r="CN390" s="54"/>
      <c r="CO390" s="54"/>
      <c r="CP390" s="54"/>
    </row>
    <row r="391" spans="1:94" x14ac:dyDescent="0.3">
      <c r="A391" s="259"/>
      <c r="B391" s="262"/>
      <c r="C391" s="265"/>
      <c r="D391" s="188" t="s">
        <v>302</v>
      </c>
      <c r="E391" s="247"/>
      <c r="F391" s="247"/>
      <c r="G391" s="247"/>
      <c r="H391" s="247"/>
      <c r="I391" s="250"/>
      <c r="J391" s="148">
        <v>38</v>
      </c>
      <c r="K391" s="149" t="s">
        <v>176</v>
      </c>
      <c r="L391" s="110" t="s">
        <v>98</v>
      </c>
      <c r="M391" s="111" t="s">
        <v>75</v>
      </c>
      <c r="N391" s="111" t="s">
        <v>62</v>
      </c>
      <c r="O391" s="111" t="s">
        <v>102</v>
      </c>
      <c r="P391" s="111">
        <v>0</v>
      </c>
      <c r="Q391" s="112"/>
      <c r="R391" s="112">
        <v>1</v>
      </c>
      <c r="S391" s="113"/>
      <c r="T391" s="112"/>
      <c r="U391" s="112"/>
      <c r="V391" s="113"/>
      <c r="W391" s="114">
        <v>15</v>
      </c>
      <c r="X391" s="115">
        <v>1</v>
      </c>
      <c r="Y391" s="101">
        <v>0</v>
      </c>
      <c r="Z391" s="237"/>
      <c r="AA391" s="102"/>
      <c r="AB391" s="116">
        <v>1</v>
      </c>
      <c r="AC391" s="242">
        <v>2</v>
      </c>
      <c r="AD391" s="117">
        <v>0</v>
      </c>
      <c r="AE391" s="154"/>
      <c r="AF391" s="118"/>
      <c r="AG391" s="121"/>
      <c r="AH391" s="120"/>
      <c r="AI391" s="155"/>
      <c r="AJ391" s="108"/>
      <c r="AK391" s="172"/>
      <c r="AL391" s="109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V391" s="57"/>
      <c r="BW391" s="57"/>
      <c r="BX391" s="57"/>
      <c r="BY391" s="57"/>
      <c r="BZ391" s="57"/>
      <c r="CA391" s="57"/>
      <c r="CB391" s="57"/>
      <c r="CC391" s="57"/>
      <c r="CD391" s="6"/>
      <c r="CE391" s="6"/>
      <c r="CF391" s="86"/>
      <c r="CG391" s="6"/>
      <c r="CI391" s="54"/>
      <c r="CJ391" s="54"/>
      <c r="CK391" s="54"/>
      <c r="CL391" s="54"/>
      <c r="CM391" s="54"/>
      <c r="CN391" s="54"/>
      <c r="CO391" s="54"/>
      <c r="CP391" s="54"/>
    </row>
    <row r="392" spans="1:94" x14ac:dyDescent="0.3">
      <c r="A392" s="259"/>
      <c r="B392" s="262"/>
      <c r="C392" s="265"/>
      <c r="D392" s="188" t="s">
        <v>231</v>
      </c>
      <c r="E392" s="247"/>
      <c r="F392" s="247"/>
      <c r="G392" s="247"/>
      <c r="H392" s="247"/>
      <c r="I392" s="250"/>
      <c r="J392" s="148">
        <v>59</v>
      </c>
      <c r="K392" s="149" t="s">
        <v>116</v>
      </c>
      <c r="L392" s="110" t="s">
        <v>98</v>
      </c>
      <c r="M392" s="111" t="s">
        <v>75</v>
      </c>
      <c r="N392" s="111" t="s">
        <v>104</v>
      </c>
      <c r="O392" s="111" t="s">
        <v>102</v>
      </c>
      <c r="P392" s="111">
        <v>0</v>
      </c>
      <c r="Q392" s="112"/>
      <c r="R392" s="112"/>
      <c r="S392" s="113">
        <v>3</v>
      </c>
      <c r="T392" s="112"/>
      <c r="U392" s="112"/>
      <c r="V392" s="113"/>
      <c r="W392" s="114">
        <v>0</v>
      </c>
      <c r="X392" s="115">
        <v>1.5</v>
      </c>
      <c r="Y392" s="101">
        <v>0</v>
      </c>
      <c r="Z392" s="237"/>
      <c r="AA392" s="102"/>
      <c r="AB392" s="116">
        <v>1.5</v>
      </c>
      <c r="AC392" s="242">
        <v>3</v>
      </c>
      <c r="AD392" s="117">
        <v>0</v>
      </c>
      <c r="AE392" s="154" t="s">
        <v>108</v>
      </c>
      <c r="AF392" s="118">
        <v>0</v>
      </c>
      <c r="AG392" s="121"/>
      <c r="AH392" s="120"/>
      <c r="AI392" s="155"/>
      <c r="AJ392" s="108">
        <f>IF(OR($H$383="CMSD",$H$383="CMDD",$H$383="TITULAR"),"",IF(M392="","",IF(M392="D",0,IF(M392="M",Z392*2.5+AC392*1.5,Z392*2+AC392)*(VLOOKUP(J392,[1]Recapitulatie!A:Y,15,FALSE)*$AH$386)+IF(M392="M",AA392*2.5+AD392*1.5,AA392*2+AD392)*(VLOOKUP(J392,[1]Recapitulatie!A:Y,20,FALSE)*$AH$386))))</f>
        <v>2569.3919999999998</v>
      </c>
      <c r="AK392" s="172"/>
      <c r="AL392" s="109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V392" s="57"/>
      <c r="BW392" s="57"/>
      <c r="BX392" s="57"/>
      <c r="BY392" s="57"/>
      <c r="BZ392" s="57"/>
      <c r="CA392" s="57"/>
      <c r="CB392" s="57"/>
      <c r="CC392" s="57"/>
      <c r="CD392" s="6"/>
      <c r="CE392" s="6"/>
      <c r="CF392" s="86"/>
      <c r="CG392" s="6"/>
      <c r="CI392" s="54"/>
      <c r="CJ392" s="54"/>
      <c r="CK392" s="54"/>
      <c r="CL392" s="54"/>
      <c r="CM392" s="54"/>
      <c r="CN392" s="54"/>
      <c r="CO392" s="54"/>
      <c r="CP392" s="54"/>
    </row>
    <row r="393" spans="1:94" x14ac:dyDescent="0.3">
      <c r="A393" s="259"/>
      <c r="B393" s="262"/>
      <c r="C393" s="265"/>
      <c r="D393" s="188"/>
      <c r="E393" s="247"/>
      <c r="F393" s="247"/>
      <c r="G393" s="247"/>
      <c r="H393" s="247"/>
      <c r="I393" s="250"/>
      <c r="J393" s="148"/>
      <c r="K393" s="149" t="s">
        <v>107</v>
      </c>
      <c r="L393" s="110" t="s">
        <v>107</v>
      </c>
      <c r="M393" s="111" t="s">
        <v>107</v>
      </c>
      <c r="N393" s="111" t="s">
        <v>107</v>
      </c>
      <c r="O393" s="111" t="s">
        <v>107</v>
      </c>
      <c r="P393" s="111" t="s">
        <v>107</v>
      </c>
      <c r="Q393" s="112"/>
      <c r="R393" s="112"/>
      <c r="S393" s="113"/>
      <c r="T393" s="112"/>
      <c r="U393" s="112"/>
      <c r="V393" s="113"/>
      <c r="W393" s="114" t="s">
        <v>107</v>
      </c>
      <c r="X393" s="115" t="s">
        <v>106</v>
      </c>
      <c r="Y393" s="101" t="s">
        <v>107</v>
      </c>
      <c r="Z393" s="237"/>
      <c r="AA393" s="102"/>
      <c r="AB393" s="116" t="s">
        <v>107</v>
      </c>
      <c r="AC393" s="242" t="s">
        <v>107</v>
      </c>
      <c r="AD393" s="117" t="s">
        <v>107</v>
      </c>
      <c r="AE393" s="154" t="s">
        <v>109</v>
      </c>
      <c r="AF393" s="118">
        <v>2.9183035714285714</v>
      </c>
      <c r="AG393" s="121"/>
      <c r="AH393" s="120"/>
      <c r="AI393" s="155"/>
      <c r="AJ393" s="108" t="str">
        <f>IF(OR($H$383="CMSD",$H$383="CMDD",$H$383="TITULAR"),"",IF(M393="","",IF(M393="D",0,IF(M393="M",Z393*2.5+AC393*1.5,Z393*2+AC393)*(VLOOKUP(J393,[1]Recapitulatie!A:Y,15,FALSE)*$AH$386)+IF(M393="M",AA393*2.5+AD393*1.5,AA393*2+AD393)*(VLOOKUP(J393,[1]Recapitulatie!A:Y,20,FALSE)*$AH$386))))</f>
        <v/>
      </c>
      <c r="AK393" s="172"/>
      <c r="AL393" s="109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M393" s="122"/>
      <c r="BV393" s="57"/>
      <c r="BW393" s="57"/>
      <c r="BX393" s="57"/>
      <c r="BY393" s="57"/>
      <c r="BZ393" s="57"/>
      <c r="CA393" s="57"/>
      <c r="CB393" s="57"/>
      <c r="CC393" s="57"/>
      <c r="CD393" s="6"/>
      <c r="CE393" s="6"/>
      <c r="CF393" s="86"/>
      <c r="CG393" s="6"/>
      <c r="CI393" s="54"/>
      <c r="CJ393" s="54"/>
      <c r="CK393" s="54"/>
      <c r="CL393" s="54"/>
      <c r="CM393" s="54"/>
      <c r="CN393" s="54"/>
      <c r="CO393" s="54"/>
      <c r="CP393" s="54"/>
    </row>
    <row r="394" spans="1:94" x14ac:dyDescent="0.3">
      <c r="A394" s="259"/>
      <c r="B394" s="262"/>
      <c r="C394" s="265"/>
      <c r="D394" s="188"/>
      <c r="E394" s="247"/>
      <c r="F394" s="247"/>
      <c r="G394" s="247"/>
      <c r="H394" s="247"/>
      <c r="I394" s="250"/>
      <c r="J394" s="148"/>
      <c r="K394" s="149" t="s">
        <v>107</v>
      </c>
      <c r="L394" s="110" t="s">
        <v>107</v>
      </c>
      <c r="M394" s="111" t="s">
        <v>107</v>
      </c>
      <c r="N394" s="111" t="s">
        <v>107</v>
      </c>
      <c r="O394" s="111" t="s">
        <v>107</v>
      </c>
      <c r="P394" s="111" t="s">
        <v>107</v>
      </c>
      <c r="Q394" s="112"/>
      <c r="R394" s="112"/>
      <c r="S394" s="113"/>
      <c r="T394" s="112"/>
      <c r="U394" s="112"/>
      <c r="V394" s="113"/>
      <c r="W394" s="114" t="s">
        <v>107</v>
      </c>
      <c r="X394" s="115" t="s">
        <v>106</v>
      </c>
      <c r="Y394" s="101" t="s">
        <v>107</v>
      </c>
      <c r="Z394" s="237"/>
      <c r="AA394" s="102"/>
      <c r="AB394" s="116" t="s">
        <v>107</v>
      </c>
      <c r="AC394" s="242" t="s">
        <v>107</v>
      </c>
      <c r="AD394" s="117" t="s">
        <v>107</v>
      </c>
      <c r="AE394" s="154" t="s">
        <v>110</v>
      </c>
      <c r="AF394" s="118">
        <v>0</v>
      </c>
      <c r="AG394" s="121"/>
      <c r="AH394" s="120"/>
      <c r="AI394" s="155"/>
      <c r="AJ394" s="108" t="str">
        <f>IF(OR($H$383="CMSD",$H$383="CMDD",$H$383="TITULAR"),"",IF(M394="","",IF(M394="D",0,IF(M394="M",Z394*2.5+AC394*1.5,Z394*2+AC394)*(VLOOKUP(J394,[1]Recapitulatie!A:Y,15,FALSE)*$AH$386)+IF(M394="M",AA394*2.5+AD394*1.5,AA394*2+AD394)*(VLOOKUP(J394,[1]Recapitulatie!A:Y,20,FALSE)*$AH$386))))</f>
        <v/>
      </c>
      <c r="AK394" s="172"/>
      <c r="AL394" s="109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M394" s="122"/>
      <c r="BV394" s="57"/>
      <c r="BW394" s="57"/>
      <c r="BX394" s="57"/>
      <c r="BY394" s="57"/>
      <c r="BZ394" s="57"/>
      <c r="CA394" s="57"/>
      <c r="CB394" s="57"/>
      <c r="CC394" s="57"/>
      <c r="CD394" s="6"/>
      <c r="CE394" s="6"/>
      <c r="CF394" s="86"/>
      <c r="CG394" s="6"/>
      <c r="CI394" s="54"/>
      <c r="CJ394" s="54"/>
      <c r="CK394" s="54"/>
      <c r="CL394" s="54"/>
      <c r="CM394" s="54"/>
      <c r="CN394" s="54"/>
      <c r="CO394" s="54"/>
      <c r="CP394" s="54"/>
    </row>
    <row r="395" spans="1:94" x14ac:dyDescent="0.3">
      <c r="A395" s="259"/>
      <c r="B395" s="262"/>
      <c r="C395" s="265"/>
      <c r="D395" s="252"/>
      <c r="E395" s="247"/>
      <c r="F395" s="247"/>
      <c r="G395" s="247"/>
      <c r="H395" s="247"/>
      <c r="I395" s="250"/>
      <c r="J395" s="148"/>
      <c r="K395" s="149" t="s">
        <v>107</v>
      </c>
      <c r="L395" s="110" t="s">
        <v>107</v>
      </c>
      <c r="M395" s="111" t="s">
        <v>107</v>
      </c>
      <c r="N395" s="111" t="s">
        <v>107</v>
      </c>
      <c r="O395" s="111" t="s">
        <v>107</v>
      </c>
      <c r="P395" s="111" t="s">
        <v>107</v>
      </c>
      <c r="Q395" s="112"/>
      <c r="R395" s="112"/>
      <c r="S395" s="113"/>
      <c r="T395" s="112"/>
      <c r="U395" s="112"/>
      <c r="V395" s="113"/>
      <c r="W395" s="114" t="s">
        <v>107</v>
      </c>
      <c r="X395" s="115" t="s">
        <v>106</v>
      </c>
      <c r="Y395" s="101" t="s">
        <v>107</v>
      </c>
      <c r="Z395" s="237"/>
      <c r="AA395" s="102"/>
      <c r="AB395" s="116" t="s">
        <v>107</v>
      </c>
      <c r="AC395" s="242" t="s">
        <v>107</v>
      </c>
      <c r="AD395" s="117" t="s">
        <v>107</v>
      </c>
      <c r="AE395" s="156"/>
      <c r="AF395" s="118"/>
      <c r="AG395" s="121"/>
      <c r="AH395" s="120"/>
      <c r="AI395" s="155"/>
      <c r="AJ395" s="108" t="str">
        <f>IF(OR($H$383="CMSD",$H$383="CMDD",$H$383="TITULAR"),"",IF(M395="","",IF(M395="D",0,IF(M395="M",Z395*2.5+AC395*1.5,Z395*2+AC395)*(VLOOKUP(J395,[1]Recapitulatie!A:Y,15,FALSE)*$AH$386)+IF(M395="M",AA395*2.5+AD395*1.5,AA395*2+AD395)*(VLOOKUP(J395,[1]Recapitulatie!A:Y,20,FALSE)*$AH$386))))</f>
        <v/>
      </c>
      <c r="AK395" s="172"/>
      <c r="AL395" s="109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M395" s="122"/>
      <c r="BV395" s="57"/>
      <c r="BW395" s="57"/>
      <c r="BX395" s="57"/>
      <c r="BY395" s="57"/>
      <c r="BZ395" s="57"/>
      <c r="CA395" s="57"/>
      <c r="CB395" s="57"/>
      <c r="CC395" s="57"/>
      <c r="CD395" s="6"/>
      <c r="CE395" s="6"/>
      <c r="CF395" s="86"/>
      <c r="CG395" s="6"/>
      <c r="CI395" s="54"/>
      <c r="CJ395" s="54"/>
      <c r="CK395" s="54"/>
      <c r="CL395" s="54"/>
      <c r="CM395" s="54"/>
      <c r="CN395" s="54"/>
      <c r="CO395" s="54"/>
      <c r="CP395" s="54"/>
    </row>
    <row r="396" spans="1:94" ht="15" thickBot="1" x14ac:dyDescent="0.35">
      <c r="A396" s="259"/>
      <c r="B396" s="262"/>
      <c r="C396" s="265"/>
      <c r="D396" s="253"/>
      <c r="E396" s="247"/>
      <c r="F396" s="247"/>
      <c r="G396" s="247"/>
      <c r="H396" s="247"/>
      <c r="I396" s="250"/>
      <c r="J396" s="148"/>
      <c r="K396" s="149" t="s">
        <v>107</v>
      </c>
      <c r="L396" s="123" t="s">
        <v>107</v>
      </c>
      <c r="M396" s="124" t="s">
        <v>107</v>
      </c>
      <c r="N396" s="124" t="s">
        <v>107</v>
      </c>
      <c r="O396" s="124" t="s">
        <v>107</v>
      </c>
      <c r="P396" s="124" t="s">
        <v>107</v>
      </c>
      <c r="Q396" s="125"/>
      <c r="R396" s="125"/>
      <c r="S396" s="126"/>
      <c r="T396" s="125"/>
      <c r="U396" s="125"/>
      <c r="V396" s="126"/>
      <c r="W396" s="127" t="s">
        <v>107</v>
      </c>
      <c r="X396" s="128" t="s">
        <v>106</v>
      </c>
      <c r="Y396" s="101" t="s">
        <v>107</v>
      </c>
      <c r="Z396" s="237"/>
      <c r="AA396" s="102"/>
      <c r="AB396" s="129" t="s">
        <v>107</v>
      </c>
      <c r="AC396" s="243" t="s">
        <v>107</v>
      </c>
      <c r="AD396" s="130" t="s">
        <v>107</v>
      </c>
      <c r="AE396" s="165"/>
      <c r="AF396" s="166"/>
      <c r="AG396" s="121"/>
      <c r="AH396" s="120"/>
      <c r="AI396" s="158"/>
      <c r="AJ396" s="108" t="str">
        <f>IF(OR($H$383="CMSD",$H$383="CMDD",$H$383="TITULAR"),"",IF(M396="","",IF(M396="D",0,IF(M396="M",Z396*2.5+AC396*1.5,Z396*2+AC396)*(VLOOKUP(J396,[1]Recapitulatie!A:Y,15,FALSE)*$AH$386)+IF(M396="M",AA396*2.5+AD396*1.5,AA396*2+AD396)*(VLOOKUP(J396,[1]Recapitulatie!A:Y,20,FALSE)*$AH$386))))</f>
        <v/>
      </c>
      <c r="AK396" s="173"/>
      <c r="AL396" s="109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L396" s="86"/>
      <c r="BV396" s="57"/>
      <c r="BW396" s="57"/>
      <c r="BX396" s="57"/>
      <c r="BY396" s="57"/>
      <c r="BZ396" s="57"/>
      <c r="CA396" s="57"/>
      <c r="CB396" s="57"/>
      <c r="CC396" s="57"/>
      <c r="CD396" s="6"/>
      <c r="CE396" s="6"/>
      <c r="CF396" s="86"/>
      <c r="CG396" s="6"/>
      <c r="CI396" s="54"/>
      <c r="CJ396" s="54"/>
      <c r="CK396" s="54"/>
      <c r="CL396" s="54"/>
      <c r="CM396" s="54"/>
      <c r="CN396" s="54"/>
      <c r="CO396" s="54"/>
      <c r="CP396" s="54"/>
    </row>
    <row r="397" spans="1:94" ht="15" thickBot="1" x14ac:dyDescent="0.35">
      <c r="A397" s="260"/>
      <c r="B397" s="263"/>
      <c r="C397" s="266"/>
      <c r="D397" s="254"/>
      <c r="E397" s="248"/>
      <c r="F397" s="248"/>
      <c r="G397" s="248"/>
      <c r="H397" s="248"/>
      <c r="I397" s="251"/>
      <c r="J397" s="150"/>
      <c r="K397" s="133" t="s">
        <v>107</v>
      </c>
      <c r="L397" s="255" t="s">
        <v>76</v>
      </c>
      <c r="M397" s="256"/>
      <c r="N397" s="256"/>
      <c r="O397" s="256"/>
      <c r="P397" s="256"/>
      <c r="Q397" s="256"/>
      <c r="R397" s="256"/>
      <c r="S397" s="256"/>
      <c r="T397" s="256"/>
      <c r="U397" s="256"/>
      <c r="V397" s="256"/>
      <c r="W397" s="257"/>
      <c r="X397" s="134">
        <v>15.5</v>
      </c>
      <c r="Y397" s="135">
        <v>0</v>
      </c>
      <c r="Z397" s="238"/>
      <c r="AA397" s="136"/>
      <c r="AB397" s="137">
        <f>IF(D383="","",SUM(AB383:AB396))</f>
        <v>15.5</v>
      </c>
      <c r="AC397" s="244"/>
      <c r="AD397" s="138"/>
      <c r="AE397" s="159"/>
      <c r="AF397" s="167">
        <v>2.9183035714285714</v>
      </c>
      <c r="AG397" s="140">
        <v>18.41830357142857</v>
      </c>
      <c r="AH397" s="141">
        <v>2262.3139699999997</v>
      </c>
      <c r="AI397" s="85" t="e">
        <f>AI382+AH397</f>
        <v>#REF!</v>
      </c>
      <c r="AJ397" s="84">
        <f>SUM(AJ383:AJ396)/12*VIRAM</f>
        <v>1386.57953</v>
      </c>
      <c r="AK397" s="85">
        <f>IF(OR(H383="",H383="PO",H383="DF",H383="DFP",H383="DFT"),0,IF(H383="CMSD",AG397*POD_P*VIRAM*4,IF(AND(H383="TITULAR",B383="PROFESOR"),(AF383+AF385)*POD_P*4*VIRAM,IF(AND(H383="TITULAR",B383="CONFERENTIAR"),(AF383+AF385)*POD_C*4*VIRAM,IF(AND(H383="TITULAR",B383="SEF LUCRARI"),(AF383+AF385)*POD_SL*4*VIRAM,(AF383+AF385)*POD_AS*4*VIRAM)))))</f>
        <v>0</v>
      </c>
      <c r="AL397" s="142">
        <f>IF(AND($A383&lt;&gt;"",H383="DFP"),1,0)</f>
        <v>0</v>
      </c>
      <c r="AM397" s="8">
        <f>IF(AND($A383&lt;&gt;"",$B383="PROFESOR",$C383="POST VALID",$H383="TITULAR"),1,0)</f>
        <v>0</v>
      </c>
      <c r="AN397" s="8">
        <f>IF(AND($A383&lt;&gt;"",$B383="CONFERENTIAR",$C383="POST VALID",$H383="TITULAR"),1,0)</f>
        <v>0</v>
      </c>
      <c r="AO397" s="8">
        <f>IF(AND($A383&lt;&gt;"",$B383="SEF LUCRARI",$C383="POST VALID",$H383="TITULAR"),1,0)</f>
        <v>0</v>
      </c>
      <c r="AP397" s="8">
        <f>IF(AND($A383&lt;&gt;"",$B383="ASISTENT",$C383="POST VALID",$H383="TITULAR"),1,0)</f>
        <v>0</v>
      </c>
      <c r="AQ397" s="8">
        <f>IF(AND($A383&lt;&gt;"",$B383="ASISTENT CERCETARE",$C383="POST VALID"),1,0)</f>
        <v>0</v>
      </c>
      <c r="AR397" s="8">
        <f>IF(AND($A383&lt;&gt;"",H383="DF"),1,0)</f>
        <v>0</v>
      </c>
      <c r="AS397" s="8">
        <f>IF(AND($A383&lt;&gt;"",$B383="PROFESOR",$C383="POST FARA FINANTARE",$H383="TITULAR"),1,0)</f>
        <v>0</v>
      </c>
      <c r="AT397" s="8">
        <f>IF(AND($A383&lt;&gt;"",$B383="CONFERENTIAR",$C383="POST FARA FINANTARE",$H383="TITULAR"),1,0)</f>
        <v>0</v>
      </c>
      <c r="AU397" s="8">
        <f>IF(AND($A383&lt;&gt;"",$B383="SEF LUCRARI",$C383="POST FARA FINANTARE",$H383="TITULAR"),1,0)</f>
        <v>0</v>
      </c>
      <c r="AV397" s="8">
        <f>IF(AND($A383&lt;&gt;"",$B383="ASISTENT",$C383="POST FARA FINANTARE",$H383="TITULAR"),1,0)</f>
        <v>0</v>
      </c>
      <c r="AW397" s="8">
        <f>IF(AND($A383&lt;&gt;"",$B383="ASISTENT CERCETARE",$C383="POST FARA FINANTARE"),1,0)</f>
        <v>0</v>
      </c>
      <c r="AX397" s="8">
        <f>IF(AND($A383&lt;&gt;"",$B383="PROFESOR",$D383="VACANT",$C383="POST VALID"),1,0)</f>
        <v>0</v>
      </c>
      <c r="AY397" s="8">
        <f>IF(AND($A383&lt;&gt;"",$B383="CONFERENTIAR",$D383="VACANT",$C383="POST VALID"),1,0)</f>
        <v>0</v>
      </c>
      <c r="AZ397" s="8">
        <f>IF(AND($A383&lt;&gt;"",$B383="SEF LUCRARI",$D383="VACANT",$C383="POST VALID"),1,0)</f>
        <v>0</v>
      </c>
      <c r="BA397" s="8">
        <f>IF(AND($A383&lt;&gt;"",$B383="ASISTENT",$C383="POST VALID",$D383="VACANT"),1,0)</f>
        <v>0</v>
      </c>
      <c r="BB397" s="8"/>
      <c r="BC397" s="8">
        <f>IF(AND($A383&lt;&gt;"",$B383="PROFESOR",$D383="VACANT",$C383="POST FARA FINANTARE"),1,0)</f>
        <v>0</v>
      </c>
      <c r="BD397" s="8">
        <f>IF(AND($A383&lt;&gt;"",$B383="CONFERENTIAR",$D383="VACANT",$C383="POST FARA FINANTARE"),1,0)</f>
        <v>0</v>
      </c>
      <c r="BE397" s="8">
        <f>IF(AND($A383&lt;&gt;"",$B383="SEF LUCRARI",$D383="VACANT",$C383="POST FARA FINANTARE"),1,0)</f>
        <v>0</v>
      </c>
      <c r="BF397" s="8">
        <f>IF(AND($A383&lt;&gt;"",$B383="ASISTENT",$D383="VACANT",$C383="POST FARA FINANTARE"),1,0)</f>
        <v>0</v>
      </c>
      <c r="BG397" s="8"/>
      <c r="BH397" s="8">
        <f>IF(AND($B383="PROFESOR",$H383="CMSD",$C383="POST VALID"),1,0)</f>
        <v>0</v>
      </c>
      <c r="BI397" s="8">
        <f>IF(AND($B383="PROFESOR",$H383="CMSD",$C383="POST FARA FINANTARE"),1,0)</f>
        <v>0</v>
      </c>
      <c r="BJ397" s="142">
        <f>IF(AND($A383&lt;&gt;"",H383="DFT"),1,0)</f>
        <v>0</v>
      </c>
      <c r="BK397" s="8">
        <f>IF(OR($H383="CMSD",$H383="ASOCIAT",$H383="DF",$H383="CMSD"),0,(IF(OR($F383="DR.ING.",$F383="DR.",$F383="DR. ING.",$F383="DR"),1,0)))</f>
        <v>0</v>
      </c>
      <c r="BL397" s="8" t="str">
        <f>IF(OR($B383="",$D383="",$D383="VACANT",$H383="CMSD",$H383="DF",$H383="DFP",$H383="DFT",),"",(IF($I383="","",(IF($BN397&gt;$BL$4,1,0)))))</f>
        <v/>
      </c>
      <c r="BM397" s="8">
        <f>IF(OR($B383="",$D383="",$D383="VACANT",$H383="DF",$H383="DFP",$H383="DFT"),"",(IF($H383="CMSD",0,(IF(BN397&lt;=$BM$4,1,0)))))</f>
        <v>1</v>
      </c>
      <c r="BN397" s="143">
        <f>IF(I383="",0,DATEVALUE(I383))</f>
        <v>0</v>
      </c>
      <c r="BO397" s="8">
        <f>IF(AND($BN397&gt;$BO$4,$BN397&lt;$BL$4),1,0)</f>
        <v>0</v>
      </c>
      <c r="BP397" s="8">
        <f>IF(AND($BN397&gt;$BP$4,$BN397&lt;$BO$4),1,0)</f>
        <v>0</v>
      </c>
      <c r="BQ397" s="8">
        <f>IF(AND($BN397&gt;$BQ$4,$BN397&lt;$BP$4),1,0)</f>
        <v>0</v>
      </c>
      <c r="BR397" s="8">
        <f>IF(AND($BN397&gt;$BR$4,$BN397&lt;$BQ$4),1,0)</f>
        <v>0</v>
      </c>
      <c r="BS397" s="8">
        <f>IF(AND($BN397&gt;$BS$4,$BN397&lt;$BR$4),1,0)</f>
        <v>0</v>
      </c>
      <c r="BT397" s="8">
        <f>IF(AND($BN397&gt;$BT$4,$BN397&lt;$BS$4),1,0)</f>
        <v>0</v>
      </c>
      <c r="BV397" s="144">
        <f>IF(AND($B383="PROFESOR",$D383&lt;&gt;"",$H383="TITULAR"),$X397,0)</f>
        <v>0</v>
      </c>
      <c r="BW397" s="144">
        <f>IF(AND($B383="PROFESOR",$D383="VACANT"),$X397,0)</f>
        <v>0</v>
      </c>
      <c r="BX397" s="144">
        <f>IF(AND($B383="CONFERENTIAR",$D383&lt;&gt;"",$H383="TITULAR"),$X397,0)</f>
        <v>0</v>
      </c>
      <c r="BY397" s="144">
        <f>IF(AND($B383="CONFERENTIAR",$D383="VACANT"),$X397,0)</f>
        <v>0</v>
      </c>
      <c r="BZ397" s="144">
        <f>IF(AND($B383="SEF LUCRARI",$D383&lt;&gt;"",$H383="TITULAR"),$X397,0)</f>
        <v>0</v>
      </c>
      <c r="CA397" s="144">
        <f>IF(AND($B383="SEF LUCRARI",$D383="VACANT"),$X397,0)</f>
        <v>0</v>
      </c>
      <c r="CB397" s="144">
        <f>IF(AND($B383="ASISTENT",$D383&lt;&gt;"",(OR($H383="TITULAR",$H383="SUPLINITOR",$H383="DF"))),$X397,0)</f>
        <v>0</v>
      </c>
      <c r="CC397" s="144">
        <f>IF(AND($B383="ASISTENT",OR($D383="VACANT")),$X397,0)</f>
        <v>0</v>
      </c>
      <c r="CD397" s="144">
        <f>IF(AND($B383="ASISTENT CERCETARE",$D383&lt;&gt;"",$H383="TITULAR"),$X397,IF(AND($B383="ASISTENT CERCETARE",$H383="DF"),$X397,0))</f>
        <v>0</v>
      </c>
      <c r="CE397" s="144">
        <f>IF(AND($B383="ASISTENT CERCETARE",OR($D383="VACANT")),$X397,0)</f>
        <v>0</v>
      </c>
      <c r="CF397" s="86">
        <f>IF(AND(A383&lt;&gt;"",B383="ASISTENT",H383="DF"),1,0)</f>
        <v>0</v>
      </c>
      <c r="CG397" s="145">
        <f>IF(AND($B383="PROFESOR",$D383&lt;&gt;"",$H383="CMSD"),$X397,0)</f>
        <v>0</v>
      </c>
      <c r="CI397" s="54">
        <f>IF(AND(B383="PROFESOR",H383="CMDD"),1,0)</f>
        <v>0</v>
      </c>
      <c r="CJ397" s="54">
        <f>IF(AND(B383="CONFERENTIAR",H383="CMDD"),1,0)</f>
        <v>0</v>
      </c>
      <c r="CK397" s="54">
        <f>IF(AND(B383="SEF LUCRARI",H383="CMDD"),1,0)</f>
        <v>0</v>
      </c>
      <c r="CL397" s="54">
        <f>IF(AND(B383="ASISTENT",H383="CMDD"),1,0)</f>
        <v>0</v>
      </c>
      <c r="CM397" s="132">
        <f>IF(CI397=0,0,X397)</f>
        <v>0</v>
      </c>
      <c r="CN397" s="132">
        <f>IF(CJ397=0,0,X397)</f>
        <v>0</v>
      </c>
      <c r="CO397" s="132">
        <f>IF(CK397=0,0,X397)</f>
        <v>0</v>
      </c>
      <c r="CP397" s="132">
        <f>IF(CL397=0,0,X397)</f>
        <v>0</v>
      </c>
    </row>
    <row r="398" spans="1:94" x14ac:dyDescent="0.3">
      <c r="BK398" s="5"/>
      <c r="BL398" s="5"/>
      <c r="BM398" s="2"/>
      <c r="BN398" s="151"/>
      <c r="BO398" s="2"/>
      <c r="BP398" s="2"/>
      <c r="BQ398" s="2"/>
      <c r="BR398" s="2"/>
      <c r="BS398" s="2"/>
      <c r="BT398" s="2"/>
    </row>
    <row r="399" spans="1:94" x14ac:dyDescent="0.3">
      <c r="BK399" s="5"/>
      <c r="BL399" s="5"/>
      <c r="BM399" s="2"/>
      <c r="BN399" s="151"/>
      <c r="BO399" s="2"/>
      <c r="BP399" s="2"/>
      <c r="BQ399" s="2"/>
      <c r="BR399" s="2"/>
      <c r="BS399" s="2"/>
      <c r="BT399" s="2"/>
    </row>
    <row r="400" spans="1:94" x14ac:dyDescent="0.3">
      <c r="BK400" s="5"/>
      <c r="BL400" s="5"/>
      <c r="BM400" s="2"/>
      <c r="BN400" s="151"/>
      <c r="BO400" s="2"/>
      <c r="BP400" s="2"/>
      <c r="BQ400" s="2"/>
      <c r="BR400" s="2"/>
      <c r="BS400" s="2"/>
      <c r="BT400" s="2"/>
    </row>
    <row r="401" spans="63:72" x14ac:dyDescent="0.3">
      <c r="BK401" s="5"/>
      <c r="BL401" s="5"/>
      <c r="BM401" s="2"/>
      <c r="BN401" s="151"/>
      <c r="BO401" s="2"/>
      <c r="BP401" s="2"/>
      <c r="BQ401" s="2"/>
      <c r="BR401" s="2"/>
      <c r="BS401" s="2"/>
      <c r="BT401" s="2"/>
    </row>
    <row r="402" spans="63:72" x14ac:dyDescent="0.3">
      <c r="BK402" s="5"/>
      <c r="BL402" s="5"/>
      <c r="BM402" s="2"/>
      <c r="BN402" s="151"/>
      <c r="BO402" s="2"/>
      <c r="BP402" s="2"/>
      <c r="BQ402" s="2"/>
      <c r="BR402" s="2"/>
      <c r="BS402" s="2"/>
      <c r="BT402" s="2"/>
    </row>
    <row r="403" spans="63:72" x14ac:dyDescent="0.3">
      <c r="BK403" s="5"/>
      <c r="BL403" s="5"/>
      <c r="BM403" s="2"/>
      <c r="BN403" s="151"/>
      <c r="BO403" s="2"/>
      <c r="BP403" s="2"/>
      <c r="BQ403" s="2"/>
      <c r="BR403" s="2"/>
      <c r="BS403" s="2"/>
      <c r="BT403" s="2"/>
    </row>
    <row r="404" spans="63:72" x14ac:dyDescent="0.3">
      <c r="BK404" s="5"/>
      <c r="BL404" s="5"/>
      <c r="BM404" s="2"/>
      <c r="BN404" s="151"/>
      <c r="BO404" s="2"/>
      <c r="BP404" s="2"/>
      <c r="BQ404" s="2"/>
      <c r="BR404" s="2"/>
      <c r="BS404" s="2"/>
      <c r="BT404" s="2"/>
    </row>
    <row r="405" spans="63:72" x14ac:dyDescent="0.3">
      <c r="BK405" s="5"/>
      <c r="BL405" s="5"/>
      <c r="BM405" s="2"/>
      <c r="BN405" s="151"/>
      <c r="BO405" s="2"/>
      <c r="BP405" s="2"/>
      <c r="BQ405" s="2"/>
      <c r="BR405" s="2"/>
      <c r="BS405" s="2"/>
      <c r="BT405" s="2"/>
    </row>
    <row r="406" spans="63:72" x14ac:dyDescent="0.3">
      <c r="BK406" s="5"/>
      <c r="BL406" s="5"/>
      <c r="BM406" s="2"/>
      <c r="BN406" s="151"/>
      <c r="BO406" s="2"/>
      <c r="BP406" s="2"/>
      <c r="BQ406" s="2"/>
      <c r="BR406" s="2"/>
      <c r="BS406" s="2"/>
      <c r="BT406" s="2"/>
    </row>
    <row r="407" spans="63:72" x14ac:dyDescent="0.3">
      <c r="BK407" s="5"/>
      <c r="BL407" s="5"/>
      <c r="BM407" s="2"/>
      <c r="BN407" s="151"/>
      <c r="BO407" s="2"/>
      <c r="BP407" s="2"/>
      <c r="BQ407" s="2"/>
      <c r="BR407" s="2"/>
      <c r="BS407" s="2"/>
      <c r="BT407" s="2"/>
    </row>
    <row r="408" spans="63:72" x14ac:dyDescent="0.3">
      <c r="BK408" s="5"/>
      <c r="BL408" s="5"/>
      <c r="BM408" s="2"/>
      <c r="BN408" s="151"/>
      <c r="BO408" s="2"/>
      <c r="BP408" s="2"/>
      <c r="BQ408" s="2"/>
      <c r="BR408" s="2"/>
      <c r="BS408" s="2"/>
      <c r="BT408" s="2"/>
    </row>
    <row r="409" spans="63:72" x14ac:dyDescent="0.3">
      <c r="BK409" s="5"/>
      <c r="BL409" s="5"/>
      <c r="BM409" s="2"/>
      <c r="BN409" s="151"/>
      <c r="BO409" s="2"/>
      <c r="BP409" s="2"/>
      <c r="BQ409" s="2"/>
      <c r="BR409" s="2"/>
      <c r="BS409" s="2"/>
      <c r="BT409" s="2"/>
    </row>
    <row r="410" spans="63:72" x14ac:dyDescent="0.3">
      <c r="BK410" s="5"/>
      <c r="BL410" s="5"/>
      <c r="BM410" s="2"/>
      <c r="BN410" s="151"/>
      <c r="BO410" s="2"/>
      <c r="BP410" s="2"/>
      <c r="BQ410" s="2"/>
      <c r="BR410" s="2"/>
      <c r="BS410" s="2"/>
      <c r="BT410" s="2"/>
    </row>
    <row r="411" spans="63:72" x14ac:dyDescent="0.3">
      <c r="BK411" s="5"/>
      <c r="BL411" s="5"/>
      <c r="BM411" s="2"/>
      <c r="BN411" s="151"/>
      <c r="BO411" s="2"/>
      <c r="BP411" s="2"/>
      <c r="BQ411" s="2"/>
      <c r="BR411" s="2"/>
      <c r="BS411" s="2"/>
      <c r="BT411" s="2"/>
    </row>
    <row r="412" spans="63:72" x14ac:dyDescent="0.3">
      <c r="BK412" s="5"/>
      <c r="BL412" s="5"/>
      <c r="BM412" s="2"/>
      <c r="BN412" s="151"/>
      <c r="BO412" s="2"/>
      <c r="BP412" s="2"/>
      <c r="BQ412" s="2"/>
      <c r="BR412" s="2"/>
      <c r="BS412" s="2"/>
      <c r="BT412" s="2"/>
    </row>
    <row r="413" spans="63:72" x14ac:dyDescent="0.3">
      <c r="BK413" s="5"/>
      <c r="BL413" s="5"/>
      <c r="BM413" s="2"/>
      <c r="BN413" s="151"/>
      <c r="BO413" s="2"/>
      <c r="BP413" s="2"/>
      <c r="BQ413" s="2"/>
      <c r="BR413" s="2"/>
      <c r="BS413" s="2"/>
      <c r="BT413" s="2"/>
    </row>
    <row r="414" spans="63:72" x14ac:dyDescent="0.3">
      <c r="BK414" s="5"/>
      <c r="BL414" s="5"/>
      <c r="BM414" s="2"/>
      <c r="BN414" s="151"/>
      <c r="BO414" s="2"/>
      <c r="BP414" s="2"/>
      <c r="BQ414" s="2"/>
      <c r="BR414" s="2"/>
      <c r="BS414" s="2"/>
      <c r="BT414" s="2"/>
    </row>
    <row r="415" spans="63:72" x14ac:dyDescent="0.3">
      <c r="BK415" s="5"/>
      <c r="BL415" s="5"/>
      <c r="BM415" s="2"/>
      <c r="BN415" s="151"/>
      <c r="BO415" s="2"/>
      <c r="BP415" s="2"/>
      <c r="BQ415" s="2"/>
      <c r="BR415" s="2"/>
      <c r="BS415" s="2"/>
      <c r="BT415" s="2"/>
    </row>
    <row r="416" spans="63:72" x14ac:dyDescent="0.3">
      <c r="BK416" s="5"/>
      <c r="BL416" s="5"/>
      <c r="BM416" s="2"/>
      <c r="BN416" s="151"/>
      <c r="BO416" s="2"/>
      <c r="BP416" s="2"/>
      <c r="BQ416" s="2"/>
      <c r="BR416" s="2"/>
      <c r="BS416" s="2"/>
      <c r="BT416" s="2"/>
    </row>
    <row r="417" spans="63:72" x14ac:dyDescent="0.3">
      <c r="BK417" s="5"/>
      <c r="BL417" s="5"/>
      <c r="BM417" s="2"/>
      <c r="BN417" s="151"/>
      <c r="BO417" s="2"/>
      <c r="BP417" s="2"/>
      <c r="BQ417" s="2"/>
      <c r="BR417" s="2"/>
      <c r="BS417" s="2"/>
      <c r="BT417" s="2"/>
    </row>
    <row r="418" spans="63:72" x14ac:dyDescent="0.3">
      <c r="BK418" s="5"/>
      <c r="BL418" s="5"/>
      <c r="BM418" s="2"/>
      <c r="BN418" s="151"/>
      <c r="BO418" s="2"/>
      <c r="BP418" s="2"/>
      <c r="BQ418" s="2"/>
      <c r="BR418" s="2"/>
      <c r="BS418" s="2"/>
      <c r="BT418" s="2"/>
    </row>
    <row r="419" spans="63:72" x14ac:dyDescent="0.3">
      <c r="BK419" s="5"/>
      <c r="BL419" s="5"/>
      <c r="BM419" s="2"/>
      <c r="BN419" s="151"/>
      <c r="BO419" s="2"/>
      <c r="BP419" s="2"/>
      <c r="BQ419" s="2"/>
      <c r="BR419" s="2"/>
      <c r="BS419" s="2"/>
      <c r="BT419" s="2"/>
    </row>
    <row r="420" spans="63:72" x14ac:dyDescent="0.3">
      <c r="BK420" s="5"/>
      <c r="BL420" s="5"/>
      <c r="BM420" s="2"/>
      <c r="BN420" s="151"/>
      <c r="BO420" s="2"/>
      <c r="BP420" s="2"/>
      <c r="BQ420" s="2"/>
      <c r="BR420" s="2"/>
      <c r="BS420" s="2"/>
      <c r="BT420" s="2"/>
    </row>
    <row r="421" spans="63:72" x14ac:dyDescent="0.3">
      <c r="BK421" s="5"/>
      <c r="BL421" s="5"/>
      <c r="BM421" s="2"/>
      <c r="BN421" s="151"/>
      <c r="BO421" s="2"/>
      <c r="BP421" s="2"/>
      <c r="BQ421" s="2"/>
      <c r="BR421" s="2"/>
      <c r="BS421" s="2"/>
      <c r="BT421" s="2"/>
    </row>
    <row r="422" spans="63:72" x14ac:dyDescent="0.3">
      <c r="BK422" s="5"/>
      <c r="BL422" s="5"/>
      <c r="BM422" s="2"/>
      <c r="BN422" s="151"/>
      <c r="BO422" s="2"/>
      <c r="BP422" s="2"/>
      <c r="BQ422" s="2"/>
      <c r="BR422" s="2"/>
      <c r="BS422" s="2"/>
      <c r="BT422" s="2"/>
    </row>
    <row r="423" spans="63:72" x14ac:dyDescent="0.3">
      <c r="BK423" s="5"/>
      <c r="BL423" s="5"/>
      <c r="BM423" s="2"/>
      <c r="BN423" s="151"/>
      <c r="BO423" s="2"/>
      <c r="BP423" s="2"/>
      <c r="BQ423" s="2"/>
      <c r="BR423" s="2"/>
      <c r="BS423" s="2"/>
      <c r="BT423" s="2"/>
    </row>
    <row r="424" spans="63:72" x14ac:dyDescent="0.3">
      <c r="BK424" s="5"/>
      <c r="BL424" s="5"/>
      <c r="BM424" s="2"/>
      <c r="BN424" s="151"/>
      <c r="BO424" s="2"/>
      <c r="BP424" s="2"/>
      <c r="BQ424" s="2"/>
      <c r="BR424" s="2"/>
      <c r="BS424" s="2"/>
      <c r="BT424" s="2"/>
    </row>
    <row r="425" spans="63:72" x14ac:dyDescent="0.3">
      <c r="BK425" s="5"/>
      <c r="BL425" s="5"/>
      <c r="BM425" s="2"/>
      <c r="BN425" s="151"/>
      <c r="BO425" s="2"/>
      <c r="BP425" s="2"/>
      <c r="BQ425" s="2"/>
      <c r="BR425" s="2"/>
      <c r="BS425" s="2"/>
      <c r="BT425" s="2"/>
    </row>
    <row r="426" spans="63:72" x14ac:dyDescent="0.3">
      <c r="BK426" s="5"/>
      <c r="BL426" s="5"/>
      <c r="BM426" s="2"/>
      <c r="BN426" s="151"/>
      <c r="BO426" s="2"/>
      <c r="BP426" s="2"/>
      <c r="BQ426" s="2"/>
      <c r="BR426" s="2"/>
      <c r="BS426" s="2"/>
      <c r="BT426" s="2"/>
    </row>
    <row r="427" spans="63:72" x14ac:dyDescent="0.3">
      <c r="BK427" s="5"/>
      <c r="BL427" s="5"/>
      <c r="BM427" s="2"/>
      <c r="BN427" s="151"/>
      <c r="BO427" s="2"/>
      <c r="BP427" s="2"/>
      <c r="BQ427" s="2"/>
      <c r="BR427" s="2"/>
      <c r="BS427" s="2"/>
      <c r="BT427" s="2"/>
    </row>
    <row r="428" spans="63:72" x14ac:dyDescent="0.3">
      <c r="BK428" s="5"/>
      <c r="BL428" s="5"/>
      <c r="BM428" s="2"/>
      <c r="BN428" s="151"/>
      <c r="BO428" s="2"/>
      <c r="BP428" s="2"/>
      <c r="BQ428" s="2"/>
      <c r="BR428" s="2"/>
      <c r="BS428" s="2"/>
      <c r="BT428" s="2"/>
    </row>
    <row r="429" spans="63:72" x14ac:dyDescent="0.3">
      <c r="BK429" s="5"/>
      <c r="BL429" s="5"/>
      <c r="BM429" s="2"/>
      <c r="BN429" s="151"/>
      <c r="BO429" s="2"/>
      <c r="BP429" s="2"/>
      <c r="BQ429" s="2"/>
      <c r="BR429" s="2"/>
      <c r="BS429" s="2"/>
      <c r="BT429" s="2"/>
    </row>
    <row r="430" spans="63:72" x14ac:dyDescent="0.3">
      <c r="BK430" s="5"/>
      <c r="BL430" s="5"/>
      <c r="BM430" s="2"/>
      <c r="BN430" s="151"/>
      <c r="BO430" s="2"/>
      <c r="BP430" s="2"/>
      <c r="BQ430" s="2"/>
      <c r="BR430" s="2"/>
      <c r="BS430" s="2"/>
      <c r="BT430" s="2"/>
    </row>
    <row r="431" spans="63:72" x14ac:dyDescent="0.3">
      <c r="BK431" s="5"/>
      <c r="BL431" s="5"/>
      <c r="BM431" s="2"/>
      <c r="BN431" s="151"/>
      <c r="BO431" s="2"/>
      <c r="BP431" s="2"/>
      <c r="BQ431" s="2"/>
      <c r="BR431" s="2"/>
      <c r="BS431" s="2"/>
      <c r="BT431" s="2"/>
    </row>
    <row r="432" spans="63:72" x14ac:dyDescent="0.3">
      <c r="BK432" s="5"/>
      <c r="BL432" s="5"/>
      <c r="BM432" s="2"/>
      <c r="BN432" s="151"/>
      <c r="BO432" s="2"/>
      <c r="BP432" s="2"/>
      <c r="BQ432" s="2"/>
      <c r="BR432" s="2"/>
      <c r="BS432" s="2"/>
      <c r="BT432" s="2"/>
    </row>
    <row r="433" spans="63:72" x14ac:dyDescent="0.3">
      <c r="BK433" s="5"/>
      <c r="BL433" s="5"/>
      <c r="BM433" s="2"/>
      <c r="BN433" s="151"/>
      <c r="BO433" s="2"/>
      <c r="BP433" s="2"/>
      <c r="BQ433" s="2"/>
      <c r="BR433" s="2"/>
      <c r="BS433" s="2"/>
      <c r="BT433" s="2"/>
    </row>
    <row r="434" spans="63:72" x14ac:dyDescent="0.3">
      <c r="BK434" s="5"/>
      <c r="BL434" s="5"/>
      <c r="BM434" s="2"/>
      <c r="BN434" s="151"/>
      <c r="BO434" s="2"/>
      <c r="BP434" s="2"/>
      <c r="BQ434" s="2"/>
      <c r="BR434" s="2"/>
      <c r="BS434" s="2"/>
      <c r="BT434" s="2"/>
    </row>
    <row r="435" spans="63:72" x14ac:dyDescent="0.3">
      <c r="BK435" s="5"/>
      <c r="BL435" s="5"/>
      <c r="BM435" s="2"/>
      <c r="BN435" s="151"/>
      <c r="BO435" s="2"/>
      <c r="BP435" s="2"/>
      <c r="BQ435" s="2"/>
      <c r="BR435" s="2"/>
      <c r="BS435" s="2"/>
      <c r="BT435" s="2"/>
    </row>
    <row r="436" spans="63:72" x14ac:dyDescent="0.3">
      <c r="BK436" s="5"/>
      <c r="BL436" s="5"/>
      <c r="BM436" s="2"/>
      <c r="BN436" s="151"/>
      <c r="BO436" s="2"/>
      <c r="BP436" s="2"/>
      <c r="BQ436" s="2"/>
      <c r="BR436" s="2"/>
      <c r="BS436" s="2"/>
      <c r="BT436" s="2"/>
    </row>
    <row r="437" spans="63:72" x14ac:dyDescent="0.3">
      <c r="BK437" s="5"/>
      <c r="BL437" s="5"/>
      <c r="BM437" s="2"/>
      <c r="BN437" s="151"/>
      <c r="BO437" s="2"/>
      <c r="BP437" s="2"/>
      <c r="BQ437" s="2"/>
      <c r="BR437" s="2"/>
      <c r="BS437" s="2"/>
      <c r="BT437" s="2"/>
    </row>
    <row r="438" spans="63:72" x14ac:dyDescent="0.3">
      <c r="BK438" s="5"/>
      <c r="BL438" s="5"/>
      <c r="BM438" s="2"/>
      <c r="BN438" s="151"/>
      <c r="BO438" s="2"/>
      <c r="BP438" s="2"/>
      <c r="BQ438" s="2"/>
      <c r="BR438" s="2"/>
      <c r="BS438" s="2"/>
      <c r="BT438" s="2"/>
    </row>
    <row r="439" spans="63:72" x14ac:dyDescent="0.3">
      <c r="BK439" s="5"/>
      <c r="BL439" s="5"/>
      <c r="BM439" s="2"/>
      <c r="BN439" s="151"/>
      <c r="BO439" s="2"/>
      <c r="BP439" s="2"/>
      <c r="BQ439" s="2"/>
      <c r="BR439" s="2"/>
      <c r="BS439" s="2"/>
      <c r="BT439" s="2"/>
    </row>
    <row r="440" spans="63:72" x14ac:dyDescent="0.3">
      <c r="BK440" s="5"/>
      <c r="BL440" s="5"/>
      <c r="BM440" s="2"/>
      <c r="BN440" s="151"/>
      <c r="BO440" s="2"/>
      <c r="BP440" s="2"/>
      <c r="BQ440" s="2"/>
      <c r="BR440" s="2"/>
      <c r="BS440" s="2"/>
      <c r="BT440" s="2"/>
    </row>
    <row r="441" spans="63:72" x14ac:dyDescent="0.3">
      <c r="BK441" s="5"/>
      <c r="BL441" s="5"/>
      <c r="BM441" s="2"/>
      <c r="BN441" s="151"/>
      <c r="BO441" s="2"/>
      <c r="BP441" s="2"/>
      <c r="BQ441" s="2"/>
      <c r="BR441" s="2"/>
      <c r="BS441" s="2"/>
      <c r="BT441" s="2"/>
    </row>
    <row r="442" spans="63:72" x14ac:dyDescent="0.3">
      <c r="BK442" s="5"/>
      <c r="BL442" s="5"/>
      <c r="BM442" s="2"/>
      <c r="BN442" s="151"/>
      <c r="BO442" s="2"/>
      <c r="BP442" s="2"/>
      <c r="BQ442" s="2"/>
      <c r="BR442" s="2"/>
      <c r="BS442" s="2"/>
      <c r="BT442" s="2"/>
    </row>
    <row r="443" spans="63:72" x14ac:dyDescent="0.3">
      <c r="BK443" s="5"/>
      <c r="BL443" s="5"/>
      <c r="BM443" s="2"/>
      <c r="BN443" s="151"/>
      <c r="BO443" s="2"/>
      <c r="BP443" s="2"/>
      <c r="BQ443" s="2"/>
      <c r="BR443" s="2"/>
      <c r="BS443" s="2"/>
      <c r="BT443" s="2"/>
    </row>
    <row r="444" spans="63:72" x14ac:dyDescent="0.3">
      <c r="BK444" s="5"/>
      <c r="BL444" s="5"/>
      <c r="BM444" s="2"/>
      <c r="BN444" s="151"/>
      <c r="BO444" s="2"/>
      <c r="BP444" s="2"/>
      <c r="BQ444" s="2"/>
      <c r="BR444" s="2"/>
      <c r="BS444" s="2"/>
      <c r="BT444" s="2"/>
    </row>
    <row r="445" spans="63:72" x14ac:dyDescent="0.3">
      <c r="BK445" s="5"/>
      <c r="BL445" s="5"/>
      <c r="BM445" s="2"/>
      <c r="BN445" s="151"/>
      <c r="BO445" s="2"/>
      <c r="BP445" s="2"/>
      <c r="BQ445" s="2"/>
      <c r="BR445" s="2"/>
      <c r="BS445" s="2"/>
      <c r="BT445" s="2"/>
    </row>
    <row r="446" spans="63:72" x14ac:dyDescent="0.3">
      <c r="BK446" s="5"/>
      <c r="BL446" s="5"/>
      <c r="BM446" s="2"/>
      <c r="BN446" s="151"/>
      <c r="BO446" s="2"/>
      <c r="BP446" s="2"/>
      <c r="BQ446" s="2"/>
      <c r="BR446" s="2"/>
      <c r="BS446" s="2"/>
      <c r="BT446" s="2"/>
    </row>
    <row r="447" spans="63:72" x14ac:dyDescent="0.3">
      <c r="BK447" s="5"/>
      <c r="BL447" s="5"/>
      <c r="BM447" s="2"/>
      <c r="BN447" s="151"/>
      <c r="BO447" s="2"/>
      <c r="BP447" s="2"/>
      <c r="BQ447" s="2"/>
      <c r="BR447" s="2"/>
      <c r="BS447" s="2"/>
      <c r="BT447" s="2"/>
    </row>
    <row r="448" spans="63:72" x14ac:dyDescent="0.3">
      <c r="BK448" s="5"/>
      <c r="BL448" s="5"/>
      <c r="BM448" s="2"/>
      <c r="BN448" s="151"/>
      <c r="BO448" s="2"/>
      <c r="BP448" s="2"/>
      <c r="BQ448" s="2"/>
      <c r="BR448" s="2"/>
      <c r="BS448" s="2"/>
      <c r="BT448" s="2"/>
    </row>
    <row r="449" spans="63:72" x14ac:dyDescent="0.3">
      <c r="BK449" s="5"/>
      <c r="BL449" s="5"/>
      <c r="BM449" s="2"/>
      <c r="BN449" s="151"/>
      <c r="BO449" s="2"/>
      <c r="BP449" s="2"/>
      <c r="BQ449" s="2"/>
      <c r="BR449" s="2"/>
      <c r="BS449" s="2"/>
      <c r="BT449" s="2"/>
    </row>
    <row r="450" spans="63:72" x14ac:dyDescent="0.3">
      <c r="BK450" s="5"/>
      <c r="BL450" s="5"/>
      <c r="BM450" s="2"/>
      <c r="BN450" s="151"/>
      <c r="BO450" s="2"/>
      <c r="BP450" s="2"/>
      <c r="BQ450" s="2"/>
      <c r="BR450" s="2"/>
      <c r="BS450" s="2"/>
      <c r="BT450" s="2"/>
    </row>
    <row r="451" spans="63:72" x14ac:dyDescent="0.3">
      <c r="BK451" s="5"/>
      <c r="BL451" s="5"/>
      <c r="BM451" s="2"/>
      <c r="BN451" s="151"/>
      <c r="BO451" s="2"/>
      <c r="BP451" s="2"/>
      <c r="BQ451" s="2"/>
      <c r="BR451" s="2"/>
      <c r="BS451" s="2"/>
      <c r="BT451" s="2"/>
    </row>
    <row r="452" spans="63:72" x14ac:dyDescent="0.3">
      <c r="BK452" s="5"/>
      <c r="BL452" s="5"/>
      <c r="BM452" s="2"/>
      <c r="BN452" s="151"/>
      <c r="BO452" s="2"/>
      <c r="BP452" s="2"/>
      <c r="BQ452" s="2"/>
      <c r="BR452" s="2"/>
      <c r="BS452" s="2"/>
      <c r="BT452" s="2"/>
    </row>
    <row r="453" spans="63:72" x14ac:dyDescent="0.3">
      <c r="BK453" s="5"/>
      <c r="BL453" s="5"/>
      <c r="BM453" s="2"/>
      <c r="BN453" s="151"/>
      <c r="BO453" s="2"/>
      <c r="BP453" s="2"/>
      <c r="BQ453" s="2"/>
      <c r="BR453" s="2"/>
      <c r="BS453" s="2"/>
      <c r="BT453" s="2"/>
    </row>
    <row r="454" spans="63:72" x14ac:dyDescent="0.3">
      <c r="BK454" s="5"/>
      <c r="BL454" s="5"/>
      <c r="BM454" s="2"/>
      <c r="BN454" s="151"/>
      <c r="BO454" s="2"/>
      <c r="BP454" s="2"/>
      <c r="BQ454" s="2"/>
      <c r="BR454" s="2"/>
      <c r="BS454" s="2"/>
      <c r="BT454" s="2"/>
    </row>
    <row r="455" spans="63:72" x14ac:dyDescent="0.3">
      <c r="BK455" s="5"/>
      <c r="BL455" s="5"/>
      <c r="BM455" s="2"/>
      <c r="BN455" s="151"/>
      <c r="BO455" s="2"/>
      <c r="BP455" s="2"/>
      <c r="BQ455" s="2"/>
      <c r="BR455" s="2"/>
      <c r="BS455" s="2"/>
      <c r="BT455" s="2"/>
    </row>
    <row r="456" spans="63:72" x14ac:dyDescent="0.3">
      <c r="BK456" s="5"/>
      <c r="BL456" s="5"/>
      <c r="BM456" s="2"/>
      <c r="BN456" s="151"/>
      <c r="BO456" s="2"/>
      <c r="BP456" s="2"/>
      <c r="BQ456" s="2"/>
      <c r="BR456" s="2"/>
      <c r="BS456" s="2"/>
      <c r="BT456" s="2"/>
    </row>
    <row r="457" spans="63:72" x14ac:dyDescent="0.3">
      <c r="BK457" s="5"/>
      <c r="BL457" s="5"/>
      <c r="BM457" s="2"/>
      <c r="BN457" s="151"/>
      <c r="BO457" s="2"/>
      <c r="BP457" s="2"/>
      <c r="BQ457" s="2"/>
      <c r="BR457" s="2"/>
      <c r="BS457" s="2"/>
      <c r="BT457" s="2"/>
    </row>
    <row r="458" spans="63:72" x14ac:dyDescent="0.3">
      <c r="BK458" s="5"/>
      <c r="BL458" s="5"/>
      <c r="BM458" s="2"/>
      <c r="BN458" s="151"/>
      <c r="BO458" s="2"/>
      <c r="BP458" s="2"/>
      <c r="BQ458" s="2"/>
      <c r="BR458" s="2"/>
      <c r="BS458" s="2"/>
      <c r="BT458" s="2"/>
    </row>
    <row r="459" spans="63:72" x14ac:dyDescent="0.3">
      <c r="BK459" s="5"/>
      <c r="BL459" s="5"/>
      <c r="BM459" s="2"/>
      <c r="BN459" s="151"/>
      <c r="BO459" s="2"/>
      <c r="BP459" s="2"/>
      <c r="BQ459" s="2"/>
      <c r="BR459" s="2"/>
      <c r="BS459" s="2"/>
      <c r="BT459" s="2"/>
    </row>
    <row r="460" spans="63:72" x14ac:dyDescent="0.3">
      <c r="BK460" s="5"/>
      <c r="BL460" s="5"/>
      <c r="BM460" s="2"/>
      <c r="BN460" s="151"/>
      <c r="BO460" s="2"/>
      <c r="BP460" s="2"/>
      <c r="BQ460" s="2"/>
      <c r="BR460" s="2"/>
      <c r="BS460" s="2"/>
      <c r="BT460" s="2"/>
    </row>
    <row r="461" spans="63:72" x14ac:dyDescent="0.3">
      <c r="BK461" s="5"/>
      <c r="BL461" s="5"/>
      <c r="BM461" s="2"/>
      <c r="BN461" s="151"/>
      <c r="BO461" s="2"/>
      <c r="BP461" s="2"/>
      <c r="BQ461" s="2"/>
      <c r="BR461" s="2"/>
      <c r="BS461" s="2"/>
      <c r="BT461" s="2"/>
    </row>
    <row r="462" spans="63:72" x14ac:dyDescent="0.3">
      <c r="BK462" s="5"/>
      <c r="BL462" s="5"/>
      <c r="BM462" s="2"/>
      <c r="BN462" s="151"/>
      <c r="BO462" s="2"/>
      <c r="BP462" s="2"/>
      <c r="BQ462" s="2"/>
      <c r="BR462" s="2"/>
      <c r="BS462" s="2"/>
      <c r="BT462" s="2"/>
    </row>
    <row r="463" spans="63:72" x14ac:dyDescent="0.3">
      <c r="BK463" s="5"/>
      <c r="BL463" s="5"/>
      <c r="BM463" s="2"/>
      <c r="BN463" s="151"/>
      <c r="BO463" s="2"/>
      <c r="BP463" s="2"/>
      <c r="BQ463" s="2"/>
      <c r="BR463" s="2"/>
      <c r="BS463" s="2"/>
      <c r="BT463" s="2"/>
    </row>
    <row r="464" spans="63:72" x14ac:dyDescent="0.3">
      <c r="BK464" s="5"/>
      <c r="BL464" s="5"/>
      <c r="BM464" s="2"/>
      <c r="BN464" s="151"/>
      <c r="BO464" s="2"/>
      <c r="BP464" s="2"/>
      <c r="BQ464" s="2"/>
      <c r="BR464" s="2"/>
      <c r="BS464" s="2"/>
      <c r="BT464" s="2"/>
    </row>
    <row r="465" spans="63:72" x14ac:dyDescent="0.3">
      <c r="BK465" s="5"/>
      <c r="BL465" s="5"/>
      <c r="BM465" s="2"/>
      <c r="BN465" s="151"/>
      <c r="BO465" s="2"/>
      <c r="BP465" s="2"/>
      <c r="BQ465" s="2"/>
      <c r="BR465" s="2"/>
      <c r="BS465" s="2"/>
      <c r="BT465" s="2"/>
    </row>
    <row r="466" spans="63:72" x14ac:dyDescent="0.3">
      <c r="BK466" s="5"/>
      <c r="BL466" s="5"/>
      <c r="BM466" s="2"/>
      <c r="BN466" s="151"/>
      <c r="BO466" s="2"/>
      <c r="BP466" s="2"/>
      <c r="BQ466" s="2"/>
      <c r="BR466" s="2"/>
      <c r="BS466" s="2"/>
      <c r="BT466" s="2"/>
    </row>
    <row r="467" spans="63:72" x14ac:dyDescent="0.3">
      <c r="BK467" s="5"/>
      <c r="BL467" s="5"/>
      <c r="BM467" s="2"/>
      <c r="BN467" s="151"/>
      <c r="BO467" s="2"/>
      <c r="BP467" s="2"/>
      <c r="BQ467" s="2"/>
      <c r="BR467" s="2"/>
      <c r="BS467" s="2"/>
      <c r="BT467" s="2"/>
    </row>
    <row r="468" spans="63:72" x14ac:dyDescent="0.3">
      <c r="BK468" s="5"/>
      <c r="BL468" s="5"/>
      <c r="BM468" s="2"/>
      <c r="BN468" s="151"/>
      <c r="BO468" s="2"/>
      <c r="BP468" s="2"/>
      <c r="BQ468" s="2"/>
      <c r="BR468" s="2"/>
      <c r="BS468" s="2"/>
      <c r="BT468" s="2"/>
    </row>
    <row r="469" spans="63:72" x14ac:dyDescent="0.3">
      <c r="BK469" s="5"/>
      <c r="BL469" s="5"/>
      <c r="BM469" s="2"/>
      <c r="BN469" s="151"/>
      <c r="BO469" s="2"/>
      <c r="BP469" s="2"/>
      <c r="BQ469" s="2"/>
      <c r="BR469" s="2"/>
      <c r="BS469" s="2"/>
      <c r="BT469" s="2"/>
    </row>
    <row r="470" spans="63:72" x14ac:dyDescent="0.3">
      <c r="BK470" s="5"/>
      <c r="BL470" s="5"/>
      <c r="BM470" s="2"/>
      <c r="BN470" s="151"/>
      <c r="BO470" s="2"/>
      <c r="BP470" s="2"/>
      <c r="BQ470" s="2"/>
      <c r="BR470" s="2"/>
      <c r="BS470" s="2"/>
      <c r="BT470" s="2"/>
    </row>
    <row r="471" spans="63:72" x14ac:dyDescent="0.3">
      <c r="BK471" s="5"/>
      <c r="BL471" s="5"/>
      <c r="BM471" s="2"/>
      <c r="BN471" s="151"/>
      <c r="BO471" s="2"/>
      <c r="BP471" s="2"/>
      <c r="BQ471" s="2"/>
      <c r="BR471" s="2"/>
      <c r="BS471" s="2"/>
      <c r="BT471" s="2"/>
    </row>
    <row r="472" spans="63:72" x14ac:dyDescent="0.3">
      <c r="BK472" s="5"/>
      <c r="BL472" s="5"/>
      <c r="BM472" s="2"/>
      <c r="BN472" s="151"/>
      <c r="BO472" s="2"/>
      <c r="BP472" s="2"/>
      <c r="BQ472" s="2"/>
      <c r="BR472" s="2"/>
      <c r="BS472" s="2"/>
      <c r="BT472" s="2"/>
    </row>
    <row r="473" spans="63:72" x14ac:dyDescent="0.3">
      <c r="BK473" s="5"/>
      <c r="BL473" s="5"/>
      <c r="BM473" s="2"/>
      <c r="BN473" s="151"/>
      <c r="BO473" s="2"/>
      <c r="BP473" s="2"/>
      <c r="BQ473" s="2"/>
      <c r="BR473" s="2"/>
      <c r="BS473" s="2"/>
      <c r="BT473" s="2"/>
    </row>
    <row r="474" spans="63:72" x14ac:dyDescent="0.3">
      <c r="BK474" s="5"/>
      <c r="BL474" s="5"/>
      <c r="BM474" s="2"/>
      <c r="BN474" s="151"/>
      <c r="BO474" s="2"/>
      <c r="BP474" s="2"/>
      <c r="BQ474" s="2"/>
      <c r="BR474" s="2"/>
      <c r="BS474" s="2"/>
      <c r="BT474" s="2"/>
    </row>
    <row r="475" spans="63:72" x14ac:dyDescent="0.3">
      <c r="BK475" s="5"/>
      <c r="BL475" s="5"/>
      <c r="BM475" s="2"/>
      <c r="BN475" s="151"/>
      <c r="BO475" s="2"/>
      <c r="BP475" s="2"/>
      <c r="BQ475" s="2"/>
      <c r="BR475" s="2"/>
      <c r="BS475" s="2"/>
      <c r="BT475" s="2"/>
    </row>
    <row r="476" spans="63:72" x14ac:dyDescent="0.3">
      <c r="BK476" s="5"/>
      <c r="BL476" s="5"/>
      <c r="BM476" s="2"/>
      <c r="BN476" s="151"/>
      <c r="BO476" s="2"/>
      <c r="BP476" s="2"/>
      <c r="BQ476" s="2"/>
      <c r="BR476" s="2"/>
      <c r="BS476" s="2"/>
      <c r="BT476" s="2"/>
    </row>
    <row r="477" spans="63:72" x14ac:dyDescent="0.3">
      <c r="BK477" s="5"/>
      <c r="BL477" s="5"/>
      <c r="BM477" s="2"/>
      <c r="BN477" s="151"/>
      <c r="BO477" s="2"/>
      <c r="BP477" s="2"/>
      <c r="BQ477" s="2"/>
      <c r="BR477" s="2"/>
      <c r="BS477" s="2"/>
      <c r="BT477" s="2"/>
    </row>
    <row r="478" spans="63:72" x14ac:dyDescent="0.3">
      <c r="BK478" s="5"/>
      <c r="BL478" s="5"/>
      <c r="BM478" s="2"/>
      <c r="BN478" s="151"/>
      <c r="BO478" s="2"/>
      <c r="BP478" s="2"/>
      <c r="BQ478" s="2"/>
      <c r="BR478" s="2"/>
      <c r="BS478" s="2"/>
      <c r="BT478" s="2"/>
    </row>
    <row r="479" spans="63:72" x14ac:dyDescent="0.3">
      <c r="BK479" s="5"/>
      <c r="BL479" s="5"/>
      <c r="BM479" s="2"/>
      <c r="BN479" s="151"/>
      <c r="BO479" s="2"/>
      <c r="BP479" s="2"/>
      <c r="BQ479" s="2"/>
      <c r="BR479" s="2"/>
      <c r="BS479" s="2"/>
      <c r="BT479" s="2"/>
    </row>
    <row r="480" spans="63:72" x14ac:dyDescent="0.3">
      <c r="BK480" s="5"/>
      <c r="BL480" s="5"/>
      <c r="BM480" s="2"/>
      <c r="BN480" s="151"/>
      <c r="BO480" s="2"/>
      <c r="BP480" s="2"/>
      <c r="BQ480" s="2"/>
      <c r="BR480" s="2"/>
      <c r="BS480" s="2"/>
      <c r="BT480" s="2"/>
    </row>
    <row r="481" spans="63:72" x14ac:dyDescent="0.3">
      <c r="BK481" s="5"/>
      <c r="BL481" s="5"/>
      <c r="BM481" s="2"/>
      <c r="BN481" s="151"/>
      <c r="BO481" s="2"/>
      <c r="BP481" s="2"/>
      <c r="BQ481" s="2"/>
      <c r="BR481" s="2"/>
      <c r="BS481" s="2"/>
      <c r="BT481" s="2"/>
    </row>
    <row r="482" spans="63:72" x14ac:dyDescent="0.3">
      <c r="BK482" s="5"/>
      <c r="BL482" s="5"/>
      <c r="BM482" s="2"/>
      <c r="BN482" s="151"/>
      <c r="BO482" s="2"/>
      <c r="BP482" s="2"/>
      <c r="BQ482" s="2"/>
      <c r="BR482" s="2"/>
      <c r="BS482" s="2"/>
      <c r="BT482" s="2"/>
    </row>
    <row r="483" spans="63:72" x14ac:dyDescent="0.3">
      <c r="BK483" s="5"/>
      <c r="BL483" s="5"/>
      <c r="BM483" s="2"/>
      <c r="BN483" s="151"/>
      <c r="BO483" s="2"/>
      <c r="BP483" s="2"/>
      <c r="BQ483" s="2"/>
      <c r="BR483" s="2"/>
      <c r="BS483" s="2"/>
      <c r="BT483" s="2"/>
    </row>
    <row r="484" spans="63:72" x14ac:dyDescent="0.3">
      <c r="BK484" s="5"/>
      <c r="BL484" s="5"/>
      <c r="BM484" s="2"/>
      <c r="BN484" s="151"/>
      <c r="BO484" s="2"/>
      <c r="BP484" s="2"/>
      <c r="BQ484" s="2"/>
      <c r="BR484" s="2"/>
      <c r="BS484" s="2"/>
      <c r="BT484" s="2"/>
    </row>
    <row r="485" spans="63:72" x14ac:dyDescent="0.3">
      <c r="BK485" s="5"/>
      <c r="BL485" s="5"/>
      <c r="BM485" s="2"/>
      <c r="BN485" s="151"/>
      <c r="BO485" s="2"/>
      <c r="BP485" s="2"/>
      <c r="BQ485" s="2"/>
      <c r="BR485" s="2"/>
      <c r="BS485" s="2"/>
      <c r="BT485" s="2"/>
    </row>
    <row r="486" spans="63:72" x14ac:dyDescent="0.3">
      <c r="BK486" s="5"/>
      <c r="BL486" s="5"/>
      <c r="BM486" s="2"/>
      <c r="BN486" s="151"/>
      <c r="BO486" s="2"/>
      <c r="BP486" s="2"/>
      <c r="BQ486" s="2"/>
      <c r="BR486" s="2"/>
      <c r="BS486" s="2"/>
      <c r="BT486" s="2"/>
    </row>
    <row r="487" spans="63:72" x14ac:dyDescent="0.3">
      <c r="BK487" s="5"/>
      <c r="BL487" s="5"/>
      <c r="BM487" s="2"/>
      <c r="BN487" s="151"/>
      <c r="BO487" s="2"/>
      <c r="BP487" s="2"/>
      <c r="BQ487" s="2"/>
      <c r="BR487" s="2"/>
      <c r="BS487" s="2"/>
      <c r="BT487" s="2"/>
    </row>
    <row r="488" spans="63:72" x14ac:dyDescent="0.3">
      <c r="BK488" s="5"/>
      <c r="BL488" s="5"/>
      <c r="BM488" s="2"/>
      <c r="BN488" s="151"/>
      <c r="BO488" s="2"/>
      <c r="BP488" s="2"/>
      <c r="BQ488" s="2"/>
      <c r="BR488" s="2"/>
      <c r="BS488" s="2"/>
      <c r="BT488" s="2"/>
    </row>
    <row r="489" spans="63:72" x14ac:dyDescent="0.3">
      <c r="BK489" s="5"/>
      <c r="BL489" s="5"/>
      <c r="BM489" s="2"/>
      <c r="BN489" s="151"/>
      <c r="BO489" s="2"/>
      <c r="BP489" s="2"/>
      <c r="BQ489" s="2"/>
      <c r="BR489" s="2"/>
      <c r="BS489" s="2"/>
      <c r="BT489" s="2"/>
    </row>
    <row r="490" spans="63:72" x14ac:dyDescent="0.3">
      <c r="BK490" s="5"/>
      <c r="BL490" s="5"/>
      <c r="BM490" s="2"/>
      <c r="BN490" s="151"/>
      <c r="BO490" s="2"/>
      <c r="BP490" s="2"/>
      <c r="BQ490" s="2"/>
      <c r="BR490" s="2"/>
      <c r="BS490" s="2"/>
      <c r="BT490" s="2"/>
    </row>
    <row r="491" spans="63:72" x14ac:dyDescent="0.3">
      <c r="BK491" s="5"/>
      <c r="BL491" s="5"/>
      <c r="BM491" s="2"/>
      <c r="BN491" s="151"/>
      <c r="BO491" s="2"/>
      <c r="BP491" s="2"/>
      <c r="BQ491" s="2"/>
      <c r="BR491" s="2"/>
      <c r="BS491" s="2"/>
      <c r="BT491" s="2"/>
    </row>
    <row r="492" spans="63:72" x14ac:dyDescent="0.3">
      <c r="BK492" s="5"/>
      <c r="BL492" s="5"/>
      <c r="BM492" s="2"/>
      <c r="BN492" s="151"/>
      <c r="BO492" s="2"/>
      <c r="BP492" s="2"/>
      <c r="BQ492" s="2"/>
      <c r="BR492" s="2"/>
      <c r="BS492" s="2"/>
      <c r="BT492" s="2"/>
    </row>
    <row r="493" spans="63:72" x14ac:dyDescent="0.3">
      <c r="BK493" s="5"/>
      <c r="BL493" s="5"/>
      <c r="BM493" s="2"/>
      <c r="BN493" s="151"/>
      <c r="BO493" s="2"/>
      <c r="BP493" s="2"/>
      <c r="BQ493" s="2"/>
      <c r="BR493" s="2"/>
      <c r="BS493" s="2"/>
      <c r="BT493" s="2"/>
    </row>
    <row r="494" spans="63:72" x14ac:dyDescent="0.3">
      <c r="BK494" s="5"/>
      <c r="BL494" s="5"/>
      <c r="BM494" s="2"/>
      <c r="BN494" s="151"/>
      <c r="BO494" s="2"/>
      <c r="BP494" s="2"/>
      <c r="BQ494" s="2"/>
      <c r="BR494" s="2"/>
      <c r="BS494" s="2"/>
      <c r="BT494" s="2"/>
    </row>
    <row r="495" spans="63:72" x14ac:dyDescent="0.3">
      <c r="BK495" s="5"/>
      <c r="BL495" s="5"/>
      <c r="BM495" s="2"/>
      <c r="BN495" s="151"/>
      <c r="BO495" s="2"/>
      <c r="BP495" s="2"/>
      <c r="BQ495" s="2"/>
      <c r="BR495" s="2"/>
      <c r="BS495" s="2"/>
      <c r="BT495" s="2"/>
    </row>
    <row r="496" spans="63:72" x14ac:dyDescent="0.3">
      <c r="BK496" s="5"/>
      <c r="BL496" s="5"/>
      <c r="BM496" s="2"/>
      <c r="BN496" s="151"/>
      <c r="BO496" s="2"/>
      <c r="BP496" s="2"/>
      <c r="BQ496" s="2"/>
      <c r="BR496" s="2"/>
      <c r="BS496" s="2"/>
      <c r="BT496" s="2"/>
    </row>
    <row r="497" spans="63:72" x14ac:dyDescent="0.3">
      <c r="BK497" s="5"/>
      <c r="BL497" s="5"/>
      <c r="BM497" s="2"/>
      <c r="BN497" s="151"/>
      <c r="BO497" s="2"/>
      <c r="BP497" s="2"/>
      <c r="BQ497" s="2"/>
      <c r="BR497" s="2"/>
      <c r="BS497" s="2"/>
      <c r="BT497" s="2"/>
    </row>
    <row r="498" spans="63:72" x14ac:dyDescent="0.3">
      <c r="BK498" s="5"/>
      <c r="BL498" s="5"/>
      <c r="BM498" s="2"/>
      <c r="BN498" s="151"/>
      <c r="BO498" s="2"/>
      <c r="BP498" s="2"/>
      <c r="BQ498" s="2"/>
      <c r="BR498" s="2"/>
      <c r="BS498" s="2"/>
      <c r="BT498" s="2"/>
    </row>
    <row r="499" spans="63:72" x14ac:dyDescent="0.3">
      <c r="BK499" s="5"/>
      <c r="BL499" s="5"/>
      <c r="BM499" s="2"/>
      <c r="BN499" s="151"/>
      <c r="BO499" s="2"/>
      <c r="BP499" s="2"/>
      <c r="BQ499" s="2"/>
      <c r="BR499" s="2"/>
      <c r="BS499" s="2"/>
      <c r="BT499" s="2"/>
    </row>
    <row r="500" spans="63:72" x14ac:dyDescent="0.3">
      <c r="BK500" s="5"/>
      <c r="BL500" s="5"/>
      <c r="BM500" s="2"/>
      <c r="BN500" s="151"/>
      <c r="BO500" s="2"/>
      <c r="BP500" s="2"/>
      <c r="BQ500" s="2"/>
      <c r="BR500" s="2"/>
      <c r="BS500" s="2"/>
      <c r="BT500" s="2"/>
    </row>
    <row r="501" spans="63:72" x14ac:dyDescent="0.3">
      <c r="BK501" s="5"/>
      <c r="BL501" s="5"/>
      <c r="BM501" s="2"/>
      <c r="BN501" s="151"/>
      <c r="BO501" s="2"/>
      <c r="BP501" s="2"/>
      <c r="BQ501" s="2"/>
      <c r="BR501" s="2"/>
      <c r="BS501" s="2"/>
      <c r="BT501" s="2"/>
    </row>
    <row r="502" spans="63:72" x14ac:dyDescent="0.3">
      <c r="BK502" s="5"/>
      <c r="BL502" s="5"/>
      <c r="BM502" s="2"/>
      <c r="BN502" s="151"/>
      <c r="BO502" s="2"/>
      <c r="BP502" s="2"/>
      <c r="BQ502" s="2"/>
      <c r="BR502" s="2"/>
      <c r="BS502" s="2"/>
      <c r="BT502" s="2"/>
    </row>
    <row r="503" spans="63:72" x14ac:dyDescent="0.3">
      <c r="BK503" s="5"/>
      <c r="BL503" s="5"/>
      <c r="BM503" s="2"/>
      <c r="BN503" s="151"/>
      <c r="BO503" s="2"/>
      <c r="BP503" s="2"/>
      <c r="BQ503" s="2"/>
      <c r="BR503" s="2"/>
      <c r="BS503" s="2"/>
      <c r="BT503" s="2"/>
    </row>
    <row r="504" spans="63:72" x14ac:dyDescent="0.3">
      <c r="BK504" s="5"/>
      <c r="BL504" s="5"/>
      <c r="BM504" s="2"/>
      <c r="BN504" s="151"/>
      <c r="BO504" s="2"/>
      <c r="BP504" s="2"/>
      <c r="BQ504" s="2"/>
      <c r="BR504" s="2"/>
      <c r="BS504" s="2"/>
      <c r="BT504" s="2"/>
    </row>
    <row r="505" spans="63:72" x14ac:dyDescent="0.3">
      <c r="BK505" s="5"/>
      <c r="BL505" s="5"/>
      <c r="BM505" s="2"/>
      <c r="BN505" s="151"/>
      <c r="BO505" s="2"/>
      <c r="BP505" s="2"/>
      <c r="BQ505" s="2"/>
      <c r="BR505" s="2"/>
      <c r="BS505" s="2"/>
      <c r="BT505" s="2"/>
    </row>
    <row r="506" spans="63:72" x14ac:dyDescent="0.3">
      <c r="BK506" s="5"/>
      <c r="BL506" s="5"/>
      <c r="BM506" s="2"/>
      <c r="BN506" s="151"/>
      <c r="BO506" s="2"/>
      <c r="BP506" s="2"/>
      <c r="BQ506" s="2"/>
      <c r="BR506" s="2"/>
      <c r="BS506" s="2"/>
      <c r="BT506" s="2"/>
    </row>
    <row r="507" spans="63:72" x14ac:dyDescent="0.3">
      <c r="BK507" s="5"/>
      <c r="BL507" s="5"/>
      <c r="BM507" s="2"/>
      <c r="BN507" s="151"/>
      <c r="BO507" s="2"/>
      <c r="BP507" s="2"/>
      <c r="BQ507" s="2"/>
      <c r="BR507" s="2"/>
      <c r="BS507" s="2"/>
      <c r="BT507" s="2"/>
    </row>
    <row r="508" spans="63:72" x14ac:dyDescent="0.3">
      <c r="BK508" s="5"/>
      <c r="BL508" s="5"/>
      <c r="BM508" s="2"/>
      <c r="BN508" s="151"/>
      <c r="BO508" s="2"/>
      <c r="BP508" s="2"/>
      <c r="BQ508" s="2"/>
      <c r="BR508" s="2"/>
      <c r="BS508" s="2"/>
      <c r="BT508" s="2"/>
    </row>
    <row r="509" spans="63:72" x14ac:dyDescent="0.3">
      <c r="BK509" s="5"/>
      <c r="BL509" s="5"/>
      <c r="BM509" s="2"/>
      <c r="BN509" s="151"/>
      <c r="BO509" s="2"/>
      <c r="BP509" s="2"/>
      <c r="BQ509" s="2"/>
      <c r="BR509" s="2"/>
      <c r="BS509" s="2"/>
      <c r="BT509" s="2"/>
    </row>
    <row r="510" spans="63:72" x14ac:dyDescent="0.3">
      <c r="BK510" s="5"/>
      <c r="BL510" s="5"/>
      <c r="BM510" s="2"/>
      <c r="BN510" s="151"/>
      <c r="BO510" s="2"/>
      <c r="BP510" s="2"/>
      <c r="BQ510" s="2"/>
      <c r="BR510" s="2"/>
      <c r="BS510" s="2"/>
      <c r="BT510" s="2"/>
    </row>
    <row r="511" spans="63:72" x14ac:dyDescent="0.3">
      <c r="BK511" s="5"/>
      <c r="BL511" s="5"/>
      <c r="BM511" s="2"/>
      <c r="BN511" s="151"/>
      <c r="BO511" s="2"/>
      <c r="BP511" s="2"/>
      <c r="BQ511" s="2"/>
      <c r="BR511" s="2"/>
      <c r="BS511" s="2"/>
      <c r="BT511" s="2"/>
    </row>
    <row r="512" spans="63:72" x14ac:dyDescent="0.3">
      <c r="BK512" s="5"/>
      <c r="BL512" s="5"/>
      <c r="BM512" s="2"/>
      <c r="BN512" s="151"/>
      <c r="BO512" s="2"/>
      <c r="BP512" s="2"/>
      <c r="BQ512" s="2"/>
      <c r="BR512" s="2"/>
      <c r="BS512" s="2"/>
      <c r="BT512" s="2"/>
    </row>
    <row r="513" spans="63:72" x14ac:dyDescent="0.3">
      <c r="BK513" s="5"/>
      <c r="BL513" s="5"/>
      <c r="BM513" s="2"/>
      <c r="BN513" s="151"/>
      <c r="BO513" s="2"/>
      <c r="BP513" s="2"/>
      <c r="BQ513" s="2"/>
      <c r="BR513" s="2"/>
      <c r="BS513" s="2"/>
      <c r="BT513" s="2"/>
    </row>
    <row r="514" spans="63:72" x14ac:dyDescent="0.3">
      <c r="BK514" s="5"/>
      <c r="BL514" s="5"/>
      <c r="BM514" s="2"/>
      <c r="BN514" s="151"/>
      <c r="BO514" s="2"/>
      <c r="BP514" s="2"/>
      <c r="BQ514" s="2"/>
      <c r="BR514" s="2"/>
      <c r="BS514" s="2"/>
      <c r="BT514" s="2"/>
    </row>
    <row r="515" spans="63:72" x14ac:dyDescent="0.3">
      <c r="BK515" s="5"/>
      <c r="BL515" s="5"/>
      <c r="BM515" s="2"/>
      <c r="BN515" s="151"/>
      <c r="BO515" s="2"/>
      <c r="BP515" s="2"/>
      <c r="BQ515" s="2"/>
      <c r="BR515" s="2"/>
      <c r="BS515" s="2"/>
      <c r="BT515" s="2"/>
    </row>
    <row r="516" spans="63:72" x14ac:dyDescent="0.3">
      <c r="BK516" s="5"/>
      <c r="BL516" s="5"/>
      <c r="BM516" s="2"/>
      <c r="BN516" s="151"/>
      <c r="BO516" s="2"/>
      <c r="BP516" s="2"/>
      <c r="BQ516" s="2"/>
      <c r="BR516" s="2"/>
      <c r="BS516" s="2"/>
      <c r="BT516" s="2"/>
    </row>
    <row r="517" spans="63:72" x14ac:dyDescent="0.3">
      <c r="BK517" s="5"/>
      <c r="BL517" s="5"/>
      <c r="BM517" s="2"/>
      <c r="BN517" s="151"/>
      <c r="BO517" s="2"/>
      <c r="BP517" s="2"/>
      <c r="BQ517" s="2"/>
      <c r="BR517" s="2"/>
      <c r="BS517" s="2"/>
      <c r="BT517" s="2"/>
    </row>
    <row r="518" spans="63:72" x14ac:dyDescent="0.3">
      <c r="BK518" s="5"/>
      <c r="BL518" s="5"/>
      <c r="BM518" s="2"/>
      <c r="BN518" s="151"/>
      <c r="BO518" s="2"/>
      <c r="BP518" s="2"/>
      <c r="BQ518" s="2"/>
      <c r="BR518" s="2"/>
      <c r="BS518" s="2"/>
      <c r="BT518" s="2"/>
    </row>
    <row r="519" spans="63:72" x14ac:dyDescent="0.3">
      <c r="BK519" s="5"/>
      <c r="BL519" s="5"/>
      <c r="BM519" s="2"/>
      <c r="BN519" s="151"/>
      <c r="BO519" s="2"/>
      <c r="BP519" s="2"/>
      <c r="BQ519" s="2"/>
      <c r="BR519" s="2"/>
      <c r="BS519" s="2"/>
      <c r="BT519" s="2"/>
    </row>
    <row r="520" spans="63:72" x14ac:dyDescent="0.3">
      <c r="BK520" s="5"/>
      <c r="BL520" s="5"/>
      <c r="BM520" s="2"/>
      <c r="BN520" s="151"/>
      <c r="BO520" s="2"/>
      <c r="BP520" s="2"/>
      <c r="BQ520" s="2"/>
      <c r="BR520" s="2"/>
      <c r="BS520" s="2"/>
      <c r="BT520" s="2"/>
    </row>
    <row r="521" spans="63:72" x14ac:dyDescent="0.3">
      <c r="BK521" s="5"/>
      <c r="BL521" s="5"/>
      <c r="BM521" s="2"/>
      <c r="BN521" s="151"/>
      <c r="BO521" s="2"/>
      <c r="BP521" s="2"/>
      <c r="BQ521" s="2"/>
      <c r="BR521" s="2"/>
      <c r="BS521" s="2"/>
      <c r="BT521" s="2"/>
    </row>
    <row r="522" spans="63:72" x14ac:dyDescent="0.3">
      <c r="BK522" s="5"/>
      <c r="BL522" s="5"/>
      <c r="BM522" s="2"/>
      <c r="BN522" s="151"/>
      <c r="BO522" s="2"/>
      <c r="BP522" s="2"/>
      <c r="BQ522" s="2"/>
      <c r="BR522" s="2"/>
      <c r="BS522" s="2"/>
      <c r="BT522" s="2"/>
    </row>
    <row r="523" spans="63:72" x14ac:dyDescent="0.3">
      <c r="BK523" s="5"/>
      <c r="BL523" s="5"/>
      <c r="BM523" s="2"/>
      <c r="BN523" s="151"/>
      <c r="BO523" s="2"/>
      <c r="BP523" s="2"/>
      <c r="BQ523" s="2"/>
      <c r="BR523" s="2"/>
      <c r="BS523" s="2"/>
      <c r="BT523" s="2"/>
    </row>
    <row r="524" spans="63:72" x14ac:dyDescent="0.3">
      <c r="BK524" s="5"/>
      <c r="BL524" s="5"/>
      <c r="BM524" s="2"/>
      <c r="BN524" s="151"/>
      <c r="BO524" s="2"/>
      <c r="BP524" s="2"/>
      <c r="BQ524" s="2"/>
      <c r="BR524" s="2"/>
      <c r="BS524" s="2"/>
      <c r="BT524" s="2"/>
    </row>
    <row r="525" spans="63:72" x14ac:dyDescent="0.3">
      <c r="BK525" s="5"/>
      <c r="BL525" s="5"/>
      <c r="BM525" s="2"/>
      <c r="BN525" s="151"/>
      <c r="BO525" s="2"/>
      <c r="BP525" s="2"/>
      <c r="BQ525" s="2"/>
      <c r="BR525" s="2"/>
      <c r="BS525" s="2"/>
      <c r="BT525" s="2"/>
    </row>
    <row r="526" spans="63:72" x14ac:dyDescent="0.3">
      <c r="BK526" s="5"/>
      <c r="BL526" s="5"/>
      <c r="BM526" s="2"/>
      <c r="BN526" s="151"/>
      <c r="BO526" s="2"/>
      <c r="BP526" s="2"/>
      <c r="BQ526" s="2"/>
      <c r="BR526" s="2"/>
      <c r="BS526" s="2"/>
      <c r="BT526" s="2"/>
    </row>
    <row r="527" spans="63:72" x14ac:dyDescent="0.3">
      <c r="BK527" s="5"/>
      <c r="BL527" s="5"/>
      <c r="BM527" s="2"/>
      <c r="BN527" s="151"/>
      <c r="BO527" s="2"/>
      <c r="BP527" s="2"/>
      <c r="BQ527" s="2"/>
      <c r="BR527" s="2"/>
      <c r="BS527" s="2"/>
      <c r="BT527" s="2"/>
    </row>
    <row r="528" spans="63:72" x14ac:dyDescent="0.3">
      <c r="BK528" s="5"/>
      <c r="BL528" s="5"/>
      <c r="BM528" s="2"/>
      <c r="BN528" s="151"/>
      <c r="BO528" s="2"/>
      <c r="BP528" s="2"/>
      <c r="BQ528" s="2"/>
      <c r="BR528" s="2"/>
      <c r="BS528" s="2"/>
      <c r="BT528" s="2"/>
    </row>
    <row r="529" spans="63:72" x14ac:dyDescent="0.3">
      <c r="BK529" s="5"/>
      <c r="BL529" s="5"/>
      <c r="BM529" s="2"/>
      <c r="BN529" s="151"/>
      <c r="BO529" s="2"/>
      <c r="BP529" s="2"/>
      <c r="BQ529" s="2"/>
      <c r="BR529" s="2"/>
      <c r="BS529" s="2"/>
      <c r="BT529" s="2"/>
    </row>
    <row r="530" spans="63:72" x14ac:dyDescent="0.3">
      <c r="BK530" s="5"/>
      <c r="BL530" s="5"/>
      <c r="BM530" s="2"/>
      <c r="BN530" s="151"/>
      <c r="BO530" s="2"/>
      <c r="BP530" s="2"/>
      <c r="BQ530" s="2"/>
      <c r="BR530" s="2"/>
      <c r="BS530" s="2"/>
      <c r="BT530" s="2"/>
    </row>
    <row r="531" spans="63:72" x14ac:dyDescent="0.3">
      <c r="BK531" s="5"/>
      <c r="BL531" s="5"/>
      <c r="BM531" s="2"/>
      <c r="BN531" s="151"/>
      <c r="BO531" s="2"/>
      <c r="BP531" s="2"/>
      <c r="BQ531" s="2"/>
      <c r="BR531" s="2"/>
      <c r="BS531" s="2"/>
      <c r="BT531" s="2"/>
    </row>
    <row r="532" spans="63:72" x14ac:dyDescent="0.3">
      <c r="BK532" s="5"/>
      <c r="BL532" s="5"/>
      <c r="BM532" s="2"/>
      <c r="BN532" s="151"/>
      <c r="BO532" s="2"/>
      <c r="BP532" s="2"/>
      <c r="BQ532" s="2"/>
      <c r="BR532" s="2"/>
      <c r="BS532" s="2"/>
      <c r="BT532" s="2"/>
    </row>
    <row r="533" spans="63:72" x14ac:dyDescent="0.3">
      <c r="BK533" s="5"/>
      <c r="BL533" s="5"/>
      <c r="BM533" s="2"/>
      <c r="BN533" s="151"/>
      <c r="BO533" s="2"/>
      <c r="BP533" s="2"/>
      <c r="BQ533" s="2"/>
      <c r="BR533" s="2"/>
      <c r="BS533" s="2"/>
      <c r="BT533" s="2"/>
    </row>
    <row r="534" spans="63:72" x14ac:dyDescent="0.3">
      <c r="BK534" s="5"/>
      <c r="BL534" s="5"/>
      <c r="BM534" s="2"/>
      <c r="BN534" s="151"/>
      <c r="BO534" s="2"/>
      <c r="BP534" s="2"/>
      <c r="BQ534" s="2"/>
      <c r="BR534" s="2"/>
      <c r="BS534" s="2"/>
      <c r="BT534" s="2"/>
    </row>
    <row r="535" spans="63:72" x14ac:dyDescent="0.3">
      <c r="BK535" s="5"/>
      <c r="BL535" s="5"/>
      <c r="BM535" s="2"/>
      <c r="BN535" s="151"/>
      <c r="BO535" s="2"/>
      <c r="BP535" s="2"/>
      <c r="BQ535" s="2"/>
      <c r="BR535" s="2"/>
      <c r="BS535" s="2"/>
      <c r="BT535" s="2"/>
    </row>
    <row r="536" spans="63:72" x14ac:dyDescent="0.3">
      <c r="BK536" s="5"/>
      <c r="BL536" s="5"/>
      <c r="BM536" s="2"/>
      <c r="BN536" s="151"/>
      <c r="BO536" s="2"/>
      <c r="BP536" s="2"/>
      <c r="BQ536" s="2"/>
      <c r="BR536" s="2"/>
      <c r="BS536" s="2"/>
      <c r="BT536" s="2"/>
    </row>
    <row r="537" spans="63:72" x14ac:dyDescent="0.3">
      <c r="BK537" s="5"/>
      <c r="BL537" s="5"/>
      <c r="BM537" s="2"/>
      <c r="BN537" s="151"/>
      <c r="BO537" s="2"/>
      <c r="BP537" s="2"/>
      <c r="BQ537" s="2"/>
      <c r="BR537" s="2"/>
      <c r="BS537" s="2"/>
      <c r="BT537" s="2"/>
    </row>
    <row r="538" spans="63:72" x14ac:dyDescent="0.3">
      <c r="BK538" s="5"/>
      <c r="BL538" s="5"/>
      <c r="BM538" s="2"/>
      <c r="BN538" s="151"/>
      <c r="BO538" s="2"/>
      <c r="BP538" s="2"/>
      <c r="BQ538" s="2"/>
      <c r="BR538" s="2"/>
      <c r="BS538" s="2"/>
      <c r="BT538" s="2"/>
    </row>
    <row r="539" spans="63:72" x14ac:dyDescent="0.3">
      <c r="BK539" s="5"/>
      <c r="BL539" s="5"/>
      <c r="BM539" s="2"/>
      <c r="BN539" s="151"/>
      <c r="BO539" s="2"/>
      <c r="BP539" s="2"/>
      <c r="BQ539" s="2"/>
      <c r="BR539" s="2"/>
      <c r="BS539" s="2"/>
      <c r="BT539" s="2"/>
    </row>
    <row r="540" spans="63:72" x14ac:dyDescent="0.3">
      <c r="BK540" s="5"/>
      <c r="BL540" s="5"/>
      <c r="BM540" s="2"/>
      <c r="BN540" s="151"/>
      <c r="BO540" s="2"/>
      <c r="BP540" s="2"/>
      <c r="BQ540" s="2"/>
      <c r="BR540" s="2"/>
      <c r="BS540" s="2"/>
      <c r="BT540" s="2"/>
    </row>
    <row r="541" spans="63:72" x14ac:dyDescent="0.3">
      <c r="BK541" s="5"/>
      <c r="BL541" s="5"/>
      <c r="BM541" s="2"/>
      <c r="BN541" s="151"/>
      <c r="BO541" s="2"/>
      <c r="BP541" s="2"/>
      <c r="BQ541" s="2"/>
      <c r="BR541" s="2"/>
      <c r="BS541" s="2"/>
      <c r="BT541" s="2"/>
    </row>
    <row r="542" spans="63:72" x14ac:dyDescent="0.3">
      <c r="BK542" s="5"/>
      <c r="BL542" s="5"/>
      <c r="BM542" s="2"/>
      <c r="BN542" s="151"/>
      <c r="BO542" s="2"/>
      <c r="BP542" s="2"/>
      <c r="BQ542" s="2"/>
      <c r="BR542" s="2"/>
      <c r="BS542" s="2"/>
      <c r="BT542" s="2"/>
    </row>
    <row r="543" spans="63:72" x14ac:dyDescent="0.3">
      <c r="BK543" s="5"/>
      <c r="BL543" s="5"/>
      <c r="BM543" s="2"/>
      <c r="BN543" s="151"/>
      <c r="BO543" s="2"/>
      <c r="BP543" s="2"/>
      <c r="BQ543" s="2"/>
      <c r="BR543" s="2"/>
      <c r="BS543" s="2"/>
      <c r="BT543" s="2"/>
    </row>
    <row r="544" spans="63:72" x14ac:dyDescent="0.3">
      <c r="BK544" s="5"/>
      <c r="BL544" s="5"/>
      <c r="BM544" s="2"/>
      <c r="BN544" s="151"/>
      <c r="BO544" s="2"/>
      <c r="BP544" s="2"/>
      <c r="BQ544" s="2"/>
      <c r="BR544" s="2"/>
      <c r="BS544" s="2"/>
      <c r="BT544" s="2"/>
    </row>
    <row r="545" spans="63:72" x14ac:dyDescent="0.3">
      <c r="BK545" s="5"/>
      <c r="BL545" s="5"/>
      <c r="BM545" s="2"/>
      <c r="BN545" s="151"/>
      <c r="BO545" s="2"/>
      <c r="BP545" s="2"/>
      <c r="BQ545" s="2"/>
      <c r="BR545" s="2"/>
      <c r="BS545" s="2"/>
      <c r="BT545" s="2"/>
    </row>
    <row r="546" spans="63:72" x14ac:dyDescent="0.3">
      <c r="BK546" s="5"/>
      <c r="BL546" s="5"/>
      <c r="BM546" s="2"/>
      <c r="BN546" s="151"/>
      <c r="BO546" s="2"/>
      <c r="BP546" s="2"/>
      <c r="BQ546" s="2"/>
      <c r="BR546" s="2"/>
      <c r="BS546" s="2"/>
      <c r="BT546" s="2"/>
    </row>
    <row r="547" spans="63:72" x14ac:dyDescent="0.3">
      <c r="BK547" s="5"/>
      <c r="BL547" s="5"/>
      <c r="BM547" s="2"/>
      <c r="BN547" s="151"/>
      <c r="BO547" s="2"/>
      <c r="BP547" s="2"/>
      <c r="BQ547" s="2"/>
      <c r="BR547" s="2"/>
      <c r="BS547" s="2"/>
      <c r="BT547" s="2"/>
    </row>
    <row r="548" spans="63:72" x14ac:dyDescent="0.3">
      <c r="BK548" s="5"/>
      <c r="BL548" s="5"/>
      <c r="BM548" s="2"/>
      <c r="BN548" s="151"/>
      <c r="BO548" s="2"/>
      <c r="BP548" s="2"/>
      <c r="BQ548" s="2"/>
      <c r="BR548" s="2"/>
      <c r="BS548" s="2"/>
      <c r="BT548" s="2"/>
    </row>
    <row r="549" spans="63:72" x14ac:dyDescent="0.3">
      <c r="BK549" s="5"/>
      <c r="BL549" s="5"/>
      <c r="BM549" s="2"/>
      <c r="BN549" s="151"/>
      <c r="BO549" s="2"/>
      <c r="BP549" s="2"/>
      <c r="BQ549" s="2"/>
      <c r="BR549" s="2"/>
      <c r="BS549" s="2"/>
      <c r="BT549" s="2"/>
    </row>
    <row r="550" spans="63:72" x14ac:dyDescent="0.3">
      <c r="BK550" s="5"/>
      <c r="BL550" s="5"/>
      <c r="BM550" s="2"/>
      <c r="BN550" s="151"/>
      <c r="BO550" s="2"/>
      <c r="BP550" s="2"/>
      <c r="BQ550" s="2"/>
      <c r="BR550" s="2"/>
      <c r="BS550" s="2"/>
      <c r="BT550" s="2"/>
    </row>
    <row r="551" spans="63:72" x14ac:dyDescent="0.3">
      <c r="BK551" s="5"/>
      <c r="BL551" s="5"/>
      <c r="BM551" s="2"/>
      <c r="BN551" s="151"/>
      <c r="BO551" s="2"/>
      <c r="BP551" s="2"/>
      <c r="BQ551" s="2"/>
      <c r="BR551" s="2"/>
      <c r="BS551" s="2"/>
      <c r="BT551" s="2"/>
    </row>
    <row r="552" spans="63:72" x14ac:dyDescent="0.3">
      <c r="BK552" s="5"/>
      <c r="BL552" s="5"/>
      <c r="BM552" s="2"/>
      <c r="BN552" s="151"/>
      <c r="BO552" s="2"/>
      <c r="BP552" s="2"/>
      <c r="BQ552" s="2"/>
      <c r="BR552" s="2"/>
      <c r="BS552" s="2"/>
      <c r="BT552" s="2"/>
    </row>
    <row r="553" spans="63:72" x14ac:dyDescent="0.3">
      <c r="BK553" s="5"/>
      <c r="BL553" s="5"/>
      <c r="BM553" s="2"/>
      <c r="BN553" s="151"/>
      <c r="BO553" s="2"/>
      <c r="BP553" s="2"/>
      <c r="BQ553" s="2"/>
      <c r="BR553" s="2"/>
      <c r="BS553" s="2"/>
      <c r="BT553" s="2"/>
    </row>
    <row r="554" spans="63:72" x14ac:dyDescent="0.3">
      <c r="BK554" s="5"/>
      <c r="BL554" s="5"/>
      <c r="BM554" s="2"/>
      <c r="BN554" s="151"/>
      <c r="BO554" s="2"/>
      <c r="BP554" s="2"/>
      <c r="BQ554" s="2"/>
      <c r="BR554" s="2"/>
      <c r="BS554" s="2"/>
      <c r="BT554" s="2"/>
    </row>
    <row r="555" spans="63:72" x14ac:dyDescent="0.3">
      <c r="BK555" s="5"/>
      <c r="BL555" s="5"/>
      <c r="BM555" s="2"/>
      <c r="BN555" s="151"/>
      <c r="BO555" s="2"/>
      <c r="BP555" s="2"/>
      <c r="BQ555" s="2"/>
      <c r="BR555" s="2"/>
      <c r="BS555" s="2"/>
      <c r="BT555" s="2"/>
    </row>
    <row r="556" spans="63:72" x14ac:dyDescent="0.3">
      <c r="BK556" s="5"/>
      <c r="BL556" s="5"/>
      <c r="BM556" s="2"/>
      <c r="BN556" s="151"/>
      <c r="BO556" s="2"/>
      <c r="BP556" s="2"/>
      <c r="BQ556" s="2"/>
      <c r="BR556" s="2"/>
      <c r="BS556" s="2"/>
      <c r="BT556" s="2"/>
    </row>
    <row r="557" spans="63:72" x14ac:dyDescent="0.3">
      <c r="BK557" s="5"/>
      <c r="BL557" s="5"/>
      <c r="BM557" s="2"/>
      <c r="BN557" s="151"/>
      <c r="BO557" s="2"/>
      <c r="BP557" s="2"/>
      <c r="BQ557" s="2"/>
      <c r="BR557" s="2"/>
      <c r="BS557" s="2"/>
      <c r="BT557" s="2"/>
    </row>
    <row r="558" spans="63:72" x14ac:dyDescent="0.3">
      <c r="BK558" s="5"/>
      <c r="BL558" s="5"/>
      <c r="BM558" s="2"/>
      <c r="BN558" s="151"/>
      <c r="BO558" s="2"/>
      <c r="BP558" s="2"/>
      <c r="BQ558" s="2"/>
      <c r="BR558" s="2"/>
      <c r="BS558" s="2"/>
      <c r="BT558" s="2"/>
    </row>
    <row r="559" spans="63:72" x14ac:dyDescent="0.3">
      <c r="BK559" s="5"/>
      <c r="BL559" s="5"/>
      <c r="BM559" s="2"/>
      <c r="BN559" s="151"/>
      <c r="BO559" s="2"/>
      <c r="BP559" s="2"/>
      <c r="BQ559" s="2"/>
      <c r="BR559" s="2"/>
      <c r="BS559" s="2"/>
      <c r="BT559" s="2"/>
    </row>
    <row r="560" spans="63:72" x14ac:dyDescent="0.3">
      <c r="BK560" s="5"/>
      <c r="BL560" s="5"/>
      <c r="BM560" s="2"/>
      <c r="BN560" s="151"/>
      <c r="BO560" s="2"/>
      <c r="BP560" s="2"/>
      <c r="BQ560" s="2"/>
      <c r="BR560" s="2"/>
      <c r="BS560" s="2"/>
      <c r="BT560" s="2"/>
    </row>
    <row r="561" spans="63:72" x14ac:dyDescent="0.3">
      <c r="BK561" s="5"/>
      <c r="BL561" s="5"/>
      <c r="BM561" s="2"/>
      <c r="BN561" s="151"/>
      <c r="BO561" s="2"/>
      <c r="BP561" s="2"/>
      <c r="BQ561" s="2"/>
      <c r="BR561" s="2"/>
      <c r="BS561" s="2"/>
      <c r="BT561" s="2"/>
    </row>
    <row r="562" spans="63:72" x14ac:dyDescent="0.3">
      <c r="BK562" s="5"/>
      <c r="BL562" s="5"/>
      <c r="BM562" s="2"/>
      <c r="BN562" s="151"/>
      <c r="BO562" s="2"/>
      <c r="BP562" s="2"/>
      <c r="BQ562" s="2"/>
      <c r="BR562" s="2"/>
      <c r="BS562" s="2"/>
      <c r="BT562" s="2"/>
    </row>
    <row r="563" spans="63:72" x14ac:dyDescent="0.3">
      <c r="BK563" s="5"/>
      <c r="BL563" s="5"/>
      <c r="BM563" s="2"/>
      <c r="BN563" s="151"/>
      <c r="BO563" s="2"/>
      <c r="BP563" s="2"/>
      <c r="BQ563" s="2"/>
      <c r="BR563" s="2"/>
      <c r="BS563" s="2"/>
      <c r="BT563" s="2"/>
    </row>
    <row r="564" spans="63:72" x14ac:dyDescent="0.3">
      <c r="BK564" s="5"/>
      <c r="BL564" s="5"/>
      <c r="BM564" s="2"/>
      <c r="BN564" s="151"/>
      <c r="BO564" s="2"/>
      <c r="BP564" s="2"/>
      <c r="BQ564" s="2"/>
      <c r="BR564" s="2"/>
      <c r="BS564" s="2"/>
      <c r="BT564" s="2"/>
    </row>
    <row r="565" spans="63:72" x14ac:dyDescent="0.3">
      <c r="BK565" s="5"/>
      <c r="BL565" s="5"/>
      <c r="BM565" s="2"/>
      <c r="BN565" s="151"/>
      <c r="BO565" s="2"/>
      <c r="BP565" s="2"/>
      <c r="BQ565" s="2"/>
      <c r="BR565" s="2"/>
      <c r="BS565" s="2"/>
      <c r="BT565" s="2"/>
    </row>
    <row r="566" spans="63:72" x14ac:dyDescent="0.3">
      <c r="BK566" s="5"/>
      <c r="BL566" s="5"/>
      <c r="BM566" s="2"/>
      <c r="BN566" s="151"/>
      <c r="BO566" s="2"/>
      <c r="BP566" s="2"/>
      <c r="BQ566" s="2"/>
      <c r="BR566" s="2"/>
      <c r="BS566" s="2"/>
      <c r="BT566" s="2"/>
    </row>
    <row r="567" spans="63:72" x14ac:dyDescent="0.3">
      <c r="BK567" s="5"/>
      <c r="BL567" s="5"/>
      <c r="BM567" s="2"/>
      <c r="BN567" s="151"/>
      <c r="BO567" s="2"/>
      <c r="BP567" s="2"/>
      <c r="BQ567" s="2"/>
      <c r="BR567" s="2"/>
      <c r="BS567" s="2"/>
      <c r="BT567" s="2"/>
    </row>
    <row r="568" spans="63:72" x14ac:dyDescent="0.3">
      <c r="BK568" s="5"/>
      <c r="BL568" s="5"/>
      <c r="BM568" s="2"/>
      <c r="BN568" s="151"/>
      <c r="BO568" s="2"/>
      <c r="BP568" s="2"/>
      <c r="BQ568" s="2"/>
      <c r="BR568" s="2"/>
      <c r="BS568" s="2"/>
      <c r="BT568" s="2"/>
    </row>
    <row r="569" spans="63:72" x14ac:dyDescent="0.3">
      <c r="BK569" s="5"/>
      <c r="BL569" s="5"/>
      <c r="BM569" s="2"/>
      <c r="BN569" s="151"/>
      <c r="BO569" s="2"/>
      <c r="BP569" s="2"/>
      <c r="BQ569" s="2"/>
      <c r="BR569" s="2"/>
      <c r="BS569" s="2"/>
      <c r="BT569" s="2"/>
    </row>
    <row r="570" spans="63:72" x14ac:dyDescent="0.3">
      <c r="BK570" s="5"/>
      <c r="BL570" s="5"/>
      <c r="BM570" s="2"/>
      <c r="BN570" s="151"/>
      <c r="BO570" s="2"/>
      <c r="BP570" s="2"/>
      <c r="BQ570" s="2"/>
      <c r="BR570" s="2"/>
      <c r="BS570" s="2"/>
      <c r="BT570" s="2"/>
    </row>
    <row r="571" spans="63:72" x14ac:dyDescent="0.3">
      <c r="BK571" s="5"/>
      <c r="BL571" s="5"/>
      <c r="BM571" s="2"/>
      <c r="BN571" s="151"/>
      <c r="BO571" s="2"/>
      <c r="BP571" s="2"/>
      <c r="BQ571" s="2"/>
      <c r="BR571" s="2"/>
      <c r="BS571" s="2"/>
      <c r="BT571" s="2"/>
    </row>
    <row r="572" spans="63:72" x14ac:dyDescent="0.3">
      <c r="BK572" s="5"/>
      <c r="BL572" s="5"/>
      <c r="BM572" s="2"/>
      <c r="BN572" s="151"/>
      <c r="BO572" s="2"/>
      <c r="BP572" s="2"/>
      <c r="BQ572" s="2"/>
      <c r="BR572" s="2"/>
      <c r="BS572" s="2"/>
      <c r="BT572" s="2"/>
    </row>
    <row r="573" spans="63:72" x14ac:dyDescent="0.3">
      <c r="BK573" s="5"/>
      <c r="BL573" s="5"/>
      <c r="BM573" s="2"/>
      <c r="BN573" s="151"/>
      <c r="BO573" s="2"/>
      <c r="BP573" s="2"/>
      <c r="BQ573" s="2"/>
      <c r="BR573" s="2"/>
      <c r="BS573" s="2"/>
      <c r="BT573" s="2"/>
    </row>
    <row r="574" spans="63:72" x14ac:dyDescent="0.3">
      <c r="BK574" s="5"/>
      <c r="BL574" s="5"/>
      <c r="BM574" s="2"/>
      <c r="BN574" s="151"/>
      <c r="BO574" s="2"/>
      <c r="BP574" s="2"/>
      <c r="BQ574" s="2"/>
      <c r="BR574" s="2"/>
      <c r="BS574" s="2"/>
      <c r="BT574" s="2"/>
    </row>
    <row r="575" spans="63:72" x14ac:dyDescent="0.3">
      <c r="BK575" s="5"/>
      <c r="BL575" s="5"/>
      <c r="BM575" s="2"/>
      <c r="BN575" s="151"/>
      <c r="BO575" s="2"/>
      <c r="BP575" s="2"/>
      <c r="BQ575" s="2"/>
      <c r="BR575" s="2"/>
      <c r="BS575" s="2"/>
      <c r="BT575" s="2"/>
    </row>
    <row r="576" spans="63:72" x14ac:dyDescent="0.3">
      <c r="BK576" s="5"/>
      <c r="BL576" s="5"/>
      <c r="BM576" s="2"/>
      <c r="BN576" s="151"/>
      <c r="BO576" s="2"/>
      <c r="BP576" s="2"/>
      <c r="BQ576" s="2"/>
      <c r="BR576" s="2"/>
      <c r="BS576" s="2"/>
      <c r="BT576" s="2"/>
    </row>
    <row r="577" spans="63:72" x14ac:dyDescent="0.3">
      <c r="BK577" s="5"/>
      <c r="BL577" s="5"/>
      <c r="BM577" s="2"/>
      <c r="BN577" s="151"/>
      <c r="BO577" s="2"/>
      <c r="BP577" s="2"/>
      <c r="BQ577" s="2"/>
      <c r="BR577" s="2"/>
      <c r="BS577" s="2"/>
      <c r="BT577" s="2"/>
    </row>
    <row r="578" spans="63:72" x14ac:dyDescent="0.3">
      <c r="BK578" s="5"/>
      <c r="BL578" s="5"/>
      <c r="BM578" s="2"/>
      <c r="BN578" s="151"/>
      <c r="BO578" s="2"/>
      <c r="BP578" s="2"/>
      <c r="BQ578" s="2"/>
      <c r="BR578" s="2"/>
      <c r="BS578" s="2"/>
      <c r="BT578" s="2"/>
    </row>
    <row r="579" spans="63:72" x14ac:dyDescent="0.3">
      <c r="BK579" s="5"/>
      <c r="BL579" s="5"/>
      <c r="BM579" s="2"/>
      <c r="BN579" s="151"/>
      <c r="BO579" s="2"/>
      <c r="BP579" s="2"/>
      <c r="BQ579" s="2"/>
      <c r="BR579" s="2"/>
      <c r="BS579" s="2"/>
      <c r="BT579" s="2"/>
    </row>
    <row r="580" spans="63:72" x14ac:dyDescent="0.3">
      <c r="BK580" s="5"/>
      <c r="BL580" s="5"/>
      <c r="BM580" s="2"/>
      <c r="BN580" s="151"/>
      <c r="BO580" s="2"/>
      <c r="BP580" s="2"/>
      <c r="BQ580" s="2"/>
      <c r="BR580" s="2"/>
      <c r="BS580" s="2"/>
      <c r="BT580" s="2"/>
    </row>
    <row r="581" spans="63:72" x14ac:dyDescent="0.3">
      <c r="BK581" s="5"/>
      <c r="BL581" s="5"/>
      <c r="BM581" s="2"/>
      <c r="BN581" s="151"/>
      <c r="BO581" s="2"/>
      <c r="BP581" s="2"/>
      <c r="BQ581" s="2"/>
      <c r="BR581" s="2"/>
      <c r="BS581" s="2"/>
      <c r="BT581" s="2"/>
    </row>
    <row r="582" spans="63:72" x14ac:dyDescent="0.3">
      <c r="BK582" s="5"/>
      <c r="BL582" s="5"/>
      <c r="BM582" s="2"/>
      <c r="BN582" s="151"/>
      <c r="BO582" s="2"/>
      <c r="BP582" s="2"/>
      <c r="BQ582" s="2"/>
      <c r="BR582" s="2"/>
      <c r="BS582" s="2"/>
      <c r="BT582" s="2"/>
    </row>
    <row r="583" spans="63:72" x14ac:dyDescent="0.3">
      <c r="BK583" s="5"/>
      <c r="BL583" s="5"/>
      <c r="BM583" s="2"/>
      <c r="BN583" s="151"/>
      <c r="BO583" s="2"/>
      <c r="BP583" s="2"/>
      <c r="BQ583" s="2"/>
      <c r="BR583" s="2"/>
      <c r="BS583" s="2"/>
      <c r="BT583" s="2"/>
    </row>
    <row r="584" spans="63:72" x14ac:dyDescent="0.3">
      <c r="BK584" s="5"/>
      <c r="BL584" s="5"/>
      <c r="BM584" s="2"/>
      <c r="BN584" s="151"/>
      <c r="BO584" s="2"/>
      <c r="BP584" s="2"/>
      <c r="BQ584" s="2"/>
      <c r="BR584" s="2"/>
      <c r="BS584" s="2"/>
      <c r="BT584" s="2"/>
    </row>
    <row r="585" spans="63:72" x14ac:dyDescent="0.3">
      <c r="BK585" s="5"/>
      <c r="BL585" s="5"/>
      <c r="BM585" s="2"/>
      <c r="BN585" s="151"/>
      <c r="BO585" s="2"/>
      <c r="BP585" s="2"/>
      <c r="BQ585" s="2"/>
      <c r="BR585" s="2"/>
      <c r="BS585" s="2"/>
      <c r="BT585" s="2"/>
    </row>
    <row r="586" spans="63:72" x14ac:dyDescent="0.3">
      <c r="BK586" s="5"/>
      <c r="BL586" s="5"/>
      <c r="BM586" s="2"/>
      <c r="BN586" s="151"/>
      <c r="BO586" s="2"/>
      <c r="BP586" s="2"/>
      <c r="BQ586" s="2"/>
      <c r="BR586" s="2"/>
      <c r="BS586" s="2"/>
      <c r="BT586" s="2"/>
    </row>
    <row r="587" spans="63:72" x14ac:dyDescent="0.3">
      <c r="BK587" s="5"/>
      <c r="BL587" s="5"/>
      <c r="BM587" s="2"/>
      <c r="BN587" s="151"/>
      <c r="BO587" s="2"/>
      <c r="BP587" s="2"/>
      <c r="BQ587" s="2"/>
      <c r="BR587" s="2"/>
      <c r="BS587" s="2"/>
      <c r="BT587" s="2"/>
    </row>
    <row r="588" spans="63:72" x14ac:dyDescent="0.3">
      <c r="BK588" s="5"/>
      <c r="BL588" s="5"/>
      <c r="BM588" s="2"/>
      <c r="BN588" s="151"/>
      <c r="BO588" s="2"/>
      <c r="BP588" s="2"/>
      <c r="BQ588" s="2"/>
      <c r="BR588" s="2"/>
      <c r="BS588" s="2"/>
      <c r="BT588" s="2"/>
    </row>
    <row r="589" spans="63:72" x14ac:dyDescent="0.3">
      <c r="BK589" s="5"/>
      <c r="BL589" s="5"/>
      <c r="BM589" s="2"/>
      <c r="BN589" s="151"/>
      <c r="BO589" s="2"/>
      <c r="BP589" s="2"/>
      <c r="BQ589" s="2"/>
      <c r="BR589" s="2"/>
      <c r="BS589" s="2"/>
      <c r="BT589" s="2"/>
    </row>
    <row r="590" spans="63:72" x14ac:dyDescent="0.3">
      <c r="BK590" s="5"/>
      <c r="BL590" s="5"/>
      <c r="BM590" s="2"/>
      <c r="BN590" s="151"/>
      <c r="BO590" s="2"/>
      <c r="BP590" s="2"/>
      <c r="BQ590" s="2"/>
      <c r="BR590" s="2"/>
      <c r="BS590" s="2"/>
      <c r="BT590" s="2"/>
    </row>
    <row r="591" spans="63:72" x14ac:dyDescent="0.3">
      <c r="BK591" s="5"/>
      <c r="BL591" s="5"/>
      <c r="BM591" s="2"/>
      <c r="BN591" s="151"/>
      <c r="BO591" s="2"/>
      <c r="BP591" s="2"/>
      <c r="BQ591" s="2"/>
      <c r="BR591" s="2"/>
      <c r="BS591" s="2"/>
      <c r="BT591" s="2"/>
    </row>
    <row r="592" spans="63:72" x14ac:dyDescent="0.3">
      <c r="BK592" s="5"/>
      <c r="BL592" s="5"/>
      <c r="BM592" s="2"/>
      <c r="BN592" s="151"/>
      <c r="BO592" s="2"/>
      <c r="BP592" s="2"/>
      <c r="BQ592" s="2"/>
      <c r="BR592" s="2"/>
      <c r="BS592" s="2"/>
      <c r="BT592" s="2"/>
    </row>
    <row r="593" spans="63:72" x14ac:dyDescent="0.3">
      <c r="BK593" s="5"/>
      <c r="BL593" s="5"/>
      <c r="BM593" s="2"/>
      <c r="BN593" s="151"/>
      <c r="BO593" s="2"/>
      <c r="BP593" s="2"/>
      <c r="BQ593" s="2"/>
      <c r="BR593" s="2"/>
      <c r="BS593" s="2"/>
      <c r="BT593" s="2"/>
    </row>
    <row r="594" spans="63:72" x14ac:dyDescent="0.3">
      <c r="BK594" s="5"/>
      <c r="BL594" s="5"/>
      <c r="BM594" s="2"/>
      <c r="BN594" s="151"/>
      <c r="BO594" s="2"/>
      <c r="BP594" s="2"/>
      <c r="BQ594" s="2"/>
      <c r="BR594" s="2"/>
      <c r="BS594" s="2"/>
      <c r="BT594" s="2"/>
    </row>
    <row r="595" spans="63:72" x14ac:dyDescent="0.3">
      <c r="BK595" s="5"/>
      <c r="BL595" s="5"/>
      <c r="BM595" s="2"/>
      <c r="BN595" s="151"/>
      <c r="BO595" s="2"/>
      <c r="BP595" s="2"/>
      <c r="BQ595" s="2"/>
      <c r="BR595" s="2"/>
      <c r="BS595" s="2"/>
      <c r="BT595" s="2"/>
    </row>
    <row r="596" spans="63:72" x14ac:dyDescent="0.3">
      <c r="BK596" s="5"/>
      <c r="BL596" s="5"/>
      <c r="BM596" s="2"/>
      <c r="BN596" s="151"/>
      <c r="BO596" s="2"/>
      <c r="BP596" s="2"/>
      <c r="BQ596" s="2"/>
      <c r="BR596" s="2"/>
      <c r="BS596" s="2"/>
      <c r="BT596" s="2"/>
    </row>
    <row r="597" spans="63:72" x14ac:dyDescent="0.3">
      <c r="BK597" s="5"/>
      <c r="BL597" s="5"/>
      <c r="BM597" s="2"/>
      <c r="BN597" s="151"/>
      <c r="BO597" s="2"/>
      <c r="BP597" s="2"/>
      <c r="BQ597" s="2"/>
      <c r="BR597" s="2"/>
      <c r="BS597" s="2"/>
      <c r="BT597" s="2"/>
    </row>
    <row r="598" spans="63:72" x14ac:dyDescent="0.3">
      <c r="BK598" s="5"/>
      <c r="BL598" s="5"/>
      <c r="BM598" s="2"/>
      <c r="BN598" s="151"/>
      <c r="BO598" s="2"/>
      <c r="BP598" s="2"/>
      <c r="BQ598" s="2"/>
      <c r="BR598" s="2"/>
      <c r="BS598" s="2"/>
      <c r="BT598" s="2"/>
    </row>
    <row r="599" spans="63:72" x14ac:dyDescent="0.3">
      <c r="BK599" s="5"/>
      <c r="BL599" s="5"/>
      <c r="BM599" s="2"/>
      <c r="BN599" s="151"/>
      <c r="BO599" s="2"/>
      <c r="BP599" s="2"/>
      <c r="BQ599" s="2"/>
      <c r="BR599" s="2"/>
      <c r="BS599" s="2"/>
      <c r="BT599" s="2"/>
    </row>
    <row r="600" spans="63:72" x14ac:dyDescent="0.3">
      <c r="BK600" s="5"/>
      <c r="BL600" s="5"/>
      <c r="BM600" s="2"/>
      <c r="BN600" s="151"/>
      <c r="BO600" s="2"/>
      <c r="BP600" s="2"/>
      <c r="BQ600" s="2"/>
      <c r="BR600" s="2"/>
      <c r="BS600" s="2"/>
      <c r="BT600" s="2"/>
    </row>
    <row r="601" spans="63:72" x14ac:dyDescent="0.3">
      <c r="BK601" s="5"/>
      <c r="BL601" s="5"/>
      <c r="BM601" s="2"/>
      <c r="BN601" s="151"/>
      <c r="BO601" s="2"/>
      <c r="BP601" s="2"/>
      <c r="BQ601" s="2"/>
      <c r="BR601" s="2"/>
      <c r="BS601" s="2"/>
      <c r="BT601" s="2"/>
    </row>
    <row r="602" spans="63:72" x14ac:dyDescent="0.3">
      <c r="BK602" s="5"/>
      <c r="BL602" s="5"/>
      <c r="BM602" s="2"/>
      <c r="BN602" s="151"/>
      <c r="BO602" s="2"/>
      <c r="BP602" s="2"/>
      <c r="BQ602" s="2"/>
      <c r="BR602" s="2"/>
      <c r="BS602" s="2"/>
      <c r="BT602" s="2"/>
    </row>
    <row r="603" spans="63:72" x14ac:dyDescent="0.3">
      <c r="BK603" s="5"/>
      <c r="BL603" s="5"/>
      <c r="BM603" s="2"/>
      <c r="BN603" s="151"/>
      <c r="BO603" s="2"/>
      <c r="BP603" s="2"/>
      <c r="BQ603" s="2"/>
      <c r="BR603" s="2"/>
      <c r="BS603" s="2"/>
      <c r="BT603" s="2"/>
    </row>
    <row r="604" spans="63:72" x14ac:dyDescent="0.3">
      <c r="BK604" s="5"/>
      <c r="BL604" s="5"/>
      <c r="BM604" s="2"/>
      <c r="BN604" s="151"/>
      <c r="BO604" s="2"/>
      <c r="BP604" s="2"/>
      <c r="BQ604" s="2"/>
      <c r="BR604" s="2"/>
      <c r="BS604" s="2"/>
      <c r="BT604" s="2"/>
    </row>
    <row r="605" spans="63:72" x14ac:dyDescent="0.3">
      <c r="BK605" s="5"/>
      <c r="BL605" s="5"/>
      <c r="BM605" s="2"/>
      <c r="BN605" s="151"/>
      <c r="BO605" s="2"/>
      <c r="BP605" s="2"/>
      <c r="BQ605" s="2"/>
      <c r="BR605" s="2"/>
      <c r="BS605" s="2"/>
      <c r="BT605" s="2"/>
    </row>
    <row r="606" spans="63:72" x14ac:dyDescent="0.3">
      <c r="BK606" s="5"/>
      <c r="BL606" s="5"/>
      <c r="BM606" s="2"/>
      <c r="BN606" s="151"/>
      <c r="BO606" s="2"/>
      <c r="BP606" s="2"/>
      <c r="BQ606" s="2"/>
      <c r="BR606" s="2"/>
      <c r="BS606" s="2"/>
      <c r="BT606" s="2"/>
    </row>
    <row r="607" spans="63:72" x14ac:dyDescent="0.3">
      <c r="BK607" s="5"/>
      <c r="BL607" s="5"/>
      <c r="BM607" s="2"/>
      <c r="BN607" s="151"/>
      <c r="BO607" s="2"/>
      <c r="BP607" s="2"/>
      <c r="BQ607" s="2"/>
      <c r="BR607" s="2"/>
      <c r="BS607" s="2"/>
      <c r="BT607" s="2"/>
    </row>
    <row r="608" spans="63:72" x14ac:dyDescent="0.3">
      <c r="BK608" s="5"/>
      <c r="BL608" s="5"/>
      <c r="BM608" s="2"/>
      <c r="BN608" s="151"/>
      <c r="BO608" s="2"/>
      <c r="BP608" s="2"/>
      <c r="BQ608" s="2"/>
      <c r="BR608" s="2"/>
      <c r="BS608" s="2"/>
      <c r="BT608" s="2"/>
    </row>
    <row r="609" spans="63:72" x14ac:dyDescent="0.3">
      <c r="BK609" s="5"/>
      <c r="BL609" s="5"/>
      <c r="BM609" s="2"/>
      <c r="BN609" s="151"/>
      <c r="BO609" s="2"/>
      <c r="BP609" s="2"/>
      <c r="BQ609" s="2"/>
      <c r="BR609" s="2"/>
      <c r="BS609" s="2"/>
      <c r="BT609" s="2"/>
    </row>
    <row r="610" spans="63:72" x14ac:dyDescent="0.3">
      <c r="BK610" s="5"/>
      <c r="BL610" s="5"/>
      <c r="BM610" s="2"/>
      <c r="BN610" s="151"/>
      <c r="BO610" s="2"/>
      <c r="BP610" s="2"/>
      <c r="BQ610" s="2"/>
      <c r="BR610" s="2"/>
      <c r="BS610" s="2"/>
      <c r="BT610" s="2"/>
    </row>
    <row r="611" spans="63:72" x14ac:dyDescent="0.3">
      <c r="BK611" s="5"/>
      <c r="BL611" s="5"/>
      <c r="BM611" s="2"/>
      <c r="BN611" s="151"/>
      <c r="BO611" s="2"/>
      <c r="BP611" s="2"/>
      <c r="BQ611" s="2"/>
      <c r="BR611" s="2"/>
      <c r="BS611" s="2"/>
      <c r="BT611" s="2"/>
    </row>
    <row r="612" spans="63:72" x14ac:dyDescent="0.3">
      <c r="BK612" s="5"/>
      <c r="BL612" s="5"/>
      <c r="BM612" s="2"/>
      <c r="BN612" s="151"/>
      <c r="BO612" s="2"/>
      <c r="BP612" s="2"/>
      <c r="BQ612" s="2"/>
      <c r="BR612" s="2"/>
      <c r="BS612" s="2"/>
      <c r="BT612" s="2"/>
    </row>
    <row r="613" spans="63:72" x14ac:dyDescent="0.3">
      <c r="BK613" s="5"/>
      <c r="BL613" s="5"/>
      <c r="BM613" s="2"/>
      <c r="BN613" s="151"/>
      <c r="BO613" s="2"/>
      <c r="BP613" s="2"/>
      <c r="BQ613" s="2"/>
      <c r="BR613" s="2"/>
      <c r="BS613" s="2"/>
      <c r="BT613" s="2"/>
    </row>
    <row r="614" spans="63:72" x14ac:dyDescent="0.3">
      <c r="BK614" s="5"/>
      <c r="BL614" s="5"/>
      <c r="BM614" s="2"/>
      <c r="BN614" s="151"/>
      <c r="BO614" s="2"/>
      <c r="BP614" s="2"/>
      <c r="BQ614" s="2"/>
      <c r="BR614" s="2"/>
      <c r="BS614" s="2"/>
      <c r="BT614" s="2"/>
    </row>
    <row r="615" spans="63:72" x14ac:dyDescent="0.3">
      <c r="BK615" s="5"/>
      <c r="BL615" s="5"/>
      <c r="BM615" s="2"/>
      <c r="BN615" s="151"/>
      <c r="BO615" s="2"/>
      <c r="BP615" s="2"/>
      <c r="BQ615" s="2"/>
      <c r="BR615" s="2"/>
      <c r="BS615" s="2"/>
      <c r="BT615" s="2"/>
    </row>
    <row r="616" spans="63:72" x14ac:dyDescent="0.3">
      <c r="BK616" s="5"/>
      <c r="BL616" s="5"/>
      <c r="BM616" s="2"/>
      <c r="BN616" s="151"/>
      <c r="BO616" s="2"/>
      <c r="BP616" s="2"/>
      <c r="BQ616" s="2"/>
      <c r="BR616" s="2"/>
      <c r="BS616" s="2"/>
      <c r="BT616" s="2"/>
    </row>
    <row r="617" spans="63:72" x14ac:dyDescent="0.3">
      <c r="BK617" s="5"/>
      <c r="BL617" s="5"/>
      <c r="BM617" s="2"/>
      <c r="BN617" s="151"/>
      <c r="BO617" s="2"/>
      <c r="BP617" s="2"/>
      <c r="BQ617" s="2"/>
      <c r="BR617" s="2"/>
      <c r="BS617" s="2"/>
      <c r="BT617" s="2"/>
    </row>
    <row r="618" spans="63:72" x14ac:dyDescent="0.3">
      <c r="BK618" s="5"/>
      <c r="BL618" s="5"/>
      <c r="BM618" s="2"/>
      <c r="BN618" s="151"/>
      <c r="BO618" s="2"/>
      <c r="BP618" s="2"/>
      <c r="BQ618" s="2"/>
      <c r="BR618" s="2"/>
      <c r="BS618" s="2"/>
      <c r="BT618" s="2"/>
    </row>
    <row r="619" spans="63:72" x14ac:dyDescent="0.3">
      <c r="BK619" s="5"/>
      <c r="BL619" s="5"/>
      <c r="BM619" s="2"/>
      <c r="BN619" s="151"/>
      <c r="BO619" s="2"/>
      <c r="BP619" s="2"/>
      <c r="BQ619" s="2"/>
      <c r="BR619" s="2"/>
      <c r="BS619" s="2"/>
      <c r="BT619" s="2"/>
    </row>
    <row r="620" spans="63:72" x14ac:dyDescent="0.3">
      <c r="BK620" s="5"/>
      <c r="BL620" s="5"/>
      <c r="BM620" s="2"/>
      <c r="BN620" s="151"/>
      <c r="BO620" s="2"/>
      <c r="BP620" s="2"/>
      <c r="BQ620" s="2"/>
      <c r="BR620" s="2"/>
      <c r="BS620" s="2"/>
      <c r="BT620" s="2"/>
    </row>
    <row r="621" spans="63:72" x14ac:dyDescent="0.3">
      <c r="BK621" s="5"/>
      <c r="BL621" s="5"/>
      <c r="BM621" s="2"/>
      <c r="BN621" s="151"/>
      <c r="BO621" s="2"/>
      <c r="BP621" s="2"/>
      <c r="BQ621" s="2"/>
      <c r="BR621" s="2"/>
      <c r="BS621" s="2"/>
      <c r="BT621" s="2"/>
    </row>
    <row r="622" spans="63:72" x14ac:dyDescent="0.3">
      <c r="BK622" s="5"/>
      <c r="BL622" s="5"/>
      <c r="BM622" s="2"/>
      <c r="BN622" s="151"/>
      <c r="BO622" s="2"/>
      <c r="BP622" s="2"/>
      <c r="BQ622" s="2"/>
      <c r="BR622" s="2"/>
      <c r="BS622" s="2"/>
      <c r="BT622" s="2"/>
    </row>
    <row r="623" spans="63:72" x14ac:dyDescent="0.3">
      <c r="BK623" s="5"/>
      <c r="BL623" s="5"/>
      <c r="BM623" s="2"/>
      <c r="BN623" s="151"/>
      <c r="BO623" s="2"/>
      <c r="BP623" s="2"/>
      <c r="BQ623" s="2"/>
      <c r="BR623" s="2"/>
      <c r="BS623" s="2"/>
      <c r="BT623" s="2"/>
    </row>
    <row r="624" spans="63:72" x14ac:dyDescent="0.3">
      <c r="BK624" s="5"/>
      <c r="BL624" s="5"/>
      <c r="BM624" s="2"/>
      <c r="BN624" s="151"/>
      <c r="BO624" s="2"/>
      <c r="BP624" s="2"/>
      <c r="BQ624" s="2"/>
      <c r="BR624" s="2"/>
      <c r="BS624" s="2"/>
      <c r="BT624" s="2"/>
    </row>
    <row r="625" spans="63:72" x14ac:dyDescent="0.3">
      <c r="BK625" s="5"/>
      <c r="BL625" s="5"/>
      <c r="BM625" s="2"/>
      <c r="BN625" s="151"/>
      <c r="BO625" s="2"/>
      <c r="BP625" s="2"/>
      <c r="BQ625" s="2"/>
      <c r="BR625" s="2"/>
      <c r="BS625" s="2"/>
      <c r="BT625" s="2"/>
    </row>
    <row r="626" spans="63:72" x14ac:dyDescent="0.3">
      <c r="BK626" s="5"/>
      <c r="BL626" s="5"/>
      <c r="BM626" s="2"/>
      <c r="BN626" s="151"/>
      <c r="BO626" s="2"/>
      <c r="BP626" s="2"/>
      <c r="BQ626" s="2"/>
      <c r="BR626" s="2"/>
      <c r="BS626" s="2"/>
      <c r="BT626" s="2"/>
    </row>
    <row r="627" spans="63:72" x14ac:dyDescent="0.3">
      <c r="BK627" s="5"/>
      <c r="BL627" s="5"/>
      <c r="BM627" s="2"/>
      <c r="BN627" s="151"/>
      <c r="BO627" s="2"/>
      <c r="BP627" s="2"/>
      <c r="BQ627" s="2"/>
      <c r="BR627" s="2"/>
      <c r="BS627" s="2"/>
      <c r="BT627" s="2"/>
    </row>
    <row r="628" spans="63:72" x14ac:dyDescent="0.3">
      <c r="BK628" s="5"/>
      <c r="BL628" s="5"/>
      <c r="BM628" s="2"/>
      <c r="BN628" s="151"/>
      <c r="BO628" s="2"/>
      <c r="BP628" s="2"/>
      <c r="BQ628" s="2"/>
      <c r="BR628" s="2"/>
      <c r="BS628" s="2"/>
      <c r="BT628" s="2"/>
    </row>
    <row r="629" spans="63:72" x14ac:dyDescent="0.3">
      <c r="BK629" s="5"/>
      <c r="BL629" s="5"/>
      <c r="BM629" s="2"/>
      <c r="BN629" s="151"/>
      <c r="BO629" s="2"/>
      <c r="BP629" s="2"/>
      <c r="BQ629" s="2"/>
      <c r="BR629" s="2"/>
      <c r="BS629" s="2"/>
      <c r="BT629" s="2"/>
    </row>
    <row r="630" spans="63:72" x14ac:dyDescent="0.3">
      <c r="BK630" s="5"/>
      <c r="BL630" s="5"/>
      <c r="BM630" s="2"/>
      <c r="BN630" s="151"/>
      <c r="BO630" s="2"/>
      <c r="BP630" s="2"/>
      <c r="BQ630" s="2"/>
      <c r="BR630" s="2"/>
      <c r="BS630" s="2"/>
      <c r="BT630" s="2"/>
    </row>
    <row r="631" spans="63:72" x14ac:dyDescent="0.3">
      <c r="BK631" s="5"/>
      <c r="BL631" s="5"/>
      <c r="BM631" s="2"/>
      <c r="BN631" s="151"/>
      <c r="BO631" s="2"/>
      <c r="BP631" s="2"/>
      <c r="BQ631" s="2"/>
      <c r="BR631" s="2"/>
      <c r="BS631" s="2"/>
      <c r="BT631" s="2"/>
    </row>
    <row r="632" spans="63:72" x14ac:dyDescent="0.3">
      <c r="BK632" s="5"/>
      <c r="BL632" s="5"/>
      <c r="BM632" s="2"/>
      <c r="BN632" s="151"/>
      <c r="BO632" s="2"/>
      <c r="BP632" s="2"/>
      <c r="BQ632" s="2"/>
      <c r="BR632" s="2"/>
      <c r="BS632" s="2"/>
      <c r="BT632" s="2"/>
    </row>
    <row r="633" spans="63:72" x14ac:dyDescent="0.3">
      <c r="BK633" s="5"/>
      <c r="BL633" s="5"/>
      <c r="BM633" s="2"/>
      <c r="BN633" s="151"/>
      <c r="BO633" s="2"/>
      <c r="BP633" s="2"/>
      <c r="BQ633" s="2"/>
      <c r="BR633" s="2"/>
      <c r="BS633" s="2"/>
      <c r="BT633" s="2"/>
    </row>
    <row r="634" spans="63:72" x14ac:dyDescent="0.3">
      <c r="BK634" s="5"/>
      <c r="BL634" s="5"/>
      <c r="BM634" s="2"/>
      <c r="BN634" s="151"/>
      <c r="BO634" s="2"/>
      <c r="BP634" s="2"/>
      <c r="BQ634" s="2"/>
      <c r="BR634" s="2"/>
      <c r="BS634" s="2"/>
      <c r="BT634" s="2"/>
    </row>
    <row r="635" spans="63:72" x14ac:dyDescent="0.3">
      <c r="BK635" s="5"/>
      <c r="BL635" s="5"/>
      <c r="BM635" s="2"/>
      <c r="BN635" s="151"/>
      <c r="BO635" s="2"/>
      <c r="BP635" s="2"/>
      <c r="BQ635" s="2"/>
      <c r="BR635" s="2"/>
      <c r="BS635" s="2"/>
      <c r="BT635" s="2"/>
    </row>
    <row r="636" spans="63:72" x14ac:dyDescent="0.3">
      <c r="BK636" s="5"/>
      <c r="BL636" s="5"/>
      <c r="BM636" s="2"/>
      <c r="BN636" s="151"/>
      <c r="BO636" s="2"/>
      <c r="BP636" s="2"/>
      <c r="BQ636" s="2"/>
      <c r="BR636" s="2"/>
      <c r="BS636" s="2"/>
      <c r="BT636" s="2"/>
    </row>
    <row r="637" spans="63:72" x14ac:dyDescent="0.3">
      <c r="BK637" s="5"/>
      <c r="BL637" s="5"/>
      <c r="BM637" s="2"/>
      <c r="BN637" s="151"/>
      <c r="BO637" s="2"/>
      <c r="BP637" s="2"/>
      <c r="BQ637" s="2"/>
      <c r="BR637" s="2"/>
      <c r="BS637" s="2"/>
      <c r="BT637" s="2"/>
    </row>
    <row r="638" spans="63:72" x14ac:dyDescent="0.3">
      <c r="BK638" s="5"/>
      <c r="BL638" s="5"/>
      <c r="BM638" s="2"/>
      <c r="BN638" s="151"/>
      <c r="BO638" s="2"/>
      <c r="BP638" s="2"/>
      <c r="BQ638" s="2"/>
      <c r="BR638" s="2"/>
      <c r="BS638" s="2"/>
      <c r="BT638" s="2"/>
    </row>
    <row r="639" spans="63:72" x14ac:dyDescent="0.3">
      <c r="BK639" s="5"/>
      <c r="BL639" s="5"/>
      <c r="BM639" s="2"/>
      <c r="BN639" s="151"/>
      <c r="BO639" s="2"/>
      <c r="BP639" s="2"/>
      <c r="BQ639" s="2"/>
      <c r="BR639" s="2"/>
      <c r="BS639" s="2"/>
      <c r="BT639" s="2"/>
    </row>
    <row r="640" spans="63:72" x14ac:dyDescent="0.3">
      <c r="BK640" s="5"/>
      <c r="BL640" s="5"/>
      <c r="BM640" s="2"/>
      <c r="BN640" s="151"/>
      <c r="BO640" s="2"/>
      <c r="BP640" s="2"/>
      <c r="BQ640" s="2"/>
      <c r="BR640" s="2"/>
      <c r="BS640" s="2"/>
      <c r="BT640" s="2"/>
    </row>
    <row r="641" spans="63:72" x14ac:dyDescent="0.3">
      <c r="BK641" s="5"/>
      <c r="BL641" s="5"/>
      <c r="BM641" s="2"/>
      <c r="BN641" s="151"/>
      <c r="BO641" s="2"/>
      <c r="BP641" s="2"/>
      <c r="BQ641" s="2"/>
      <c r="BR641" s="2"/>
      <c r="BS641" s="2"/>
      <c r="BT641" s="2"/>
    </row>
    <row r="642" spans="63:72" x14ac:dyDescent="0.3">
      <c r="BK642" s="5"/>
      <c r="BL642" s="5"/>
      <c r="BM642" s="2"/>
      <c r="BN642" s="151"/>
      <c r="BO642" s="2"/>
      <c r="BP642" s="2"/>
      <c r="BQ642" s="2"/>
      <c r="BR642" s="2"/>
      <c r="BS642" s="2"/>
      <c r="BT642" s="2"/>
    </row>
    <row r="643" spans="63:72" x14ac:dyDescent="0.3">
      <c r="BK643" s="5"/>
      <c r="BL643" s="5"/>
      <c r="BM643" s="2"/>
      <c r="BN643" s="151"/>
      <c r="BO643" s="2"/>
      <c r="BP643" s="2"/>
      <c r="BQ643" s="2"/>
      <c r="BR643" s="2"/>
      <c r="BS643" s="2"/>
      <c r="BT643" s="2"/>
    </row>
    <row r="644" spans="63:72" x14ac:dyDescent="0.3">
      <c r="BK644" s="5"/>
      <c r="BL644" s="5"/>
      <c r="BM644" s="2"/>
      <c r="BN644" s="151"/>
      <c r="BO644" s="2"/>
      <c r="BP644" s="2"/>
      <c r="BQ644" s="2"/>
      <c r="BR644" s="2"/>
      <c r="BS644" s="2"/>
      <c r="BT644" s="2"/>
    </row>
    <row r="645" spans="63:72" x14ac:dyDescent="0.3">
      <c r="BK645" s="5"/>
      <c r="BL645" s="5"/>
      <c r="BM645" s="2"/>
      <c r="BN645" s="151"/>
      <c r="BO645" s="2"/>
      <c r="BP645" s="2"/>
      <c r="BQ645" s="2"/>
      <c r="BR645" s="2"/>
      <c r="BS645" s="2"/>
      <c r="BT645" s="2"/>
    </row>
    <row r="646" spans="63:72" x14ac:dyDescent="0.3">
      <c r="BK646" s="5"/>
      <c r="BL646" s="5"/>
      <c r="BM646" s="2"/>
      <c r="BN646" s="151"/>
      <c r="BO646" s="2"/>
      <c r="BP646" s="2"/>
      <c r="BQ646" s="2"/>
      <c r="BR646" s="2"/>
      <c r="BS646" s="2"/>
      <c r="BT646" s="2"/>
    </row>
    <row r="647" spans="63:72" x14ac:dyDescent="0.3">
      <c r="BK647" s="5"/>
      <c r="BL647" s="5"/>
      <c r="BM647" s="2"/>
      <c r="BN647" s="151"/>
      <c r="BO647" s="2"/>
      <c r="BP647" s="2"/>
      <c r="BQ647" s="2"/>
      <c r="BR647" s="2"/>
      <c r="BS647" s="2"/>
      <c r="BT647" s="2"/>
    </row>
    <row r="648" spans="63:72" x14ac:dyDescent="0.3">
      <c r="BK648" s="5"/>
      <c r="BL648" s="5"/>
      <c r="BM648" s="2"/>
      <c r="BN648" s="151"/>
      <c r="BO648" s="2"/>
      <c r="BP648" s="2"/>
      <c r="BQ648" s="2"/>
      <c r="BR648" s="2"/>
      <c r="BS648" s="2"/>
      <c r="BT648" s="2"/>
    </row>
    <row r="649" spans="63:72" x14ac:dyDescent="0.3">
      <c r="BK649" s="5"/>
      <c r="BL649" s="5"/>
      <c r="BM649" s="2"/>
      <c r="BN649" s="151"/>
      <c r="BO649" s="2"/>
      <c r="BP649" s="2"/>
      <c r="BQ649" s="2"/>
      <c r="BR649" s="2"/>
      <c r="BS649" s="2"/>
      <c r="BT649" s="2"/>
    </row>
    <row r="650" spans="63:72" x14ac:dyDescent="0.3">
      <c r="BK650" s="5"/>
      <c r="BL650" s="5"/>
      <c r="BM650" s="2"/>
      <c r="BN650" s="151"/>
      <c r="BO650" s="2"/>
      <c r="BP650" s="2"/>
      <c r="BQ650" s="2"/>
      <c r="BR650" s="2"/>
      <c r="BS650" s="2"/>
      <c r="BT650" s="2"/>
    </row>
    <row r="651" spans="63:72" x14ac:dyDescent="0.3">
      <c r="BK651" s="5"/>
      <c r="BL651" s="5"/>
      <c r="BM651" s="2"/>
      <c r="BN651" s="151"/>
      <c r="BO651" s="2"/>
      <c r="BP651" s="2"/>
      <c r="BQ651" s="2"/>
      <c r="BR651" s="2"/>
      <c r="BS651" s="2"/>
      <c r="BT651" s="2"/>
    </row>
    <row r="652" spans="63:72" x14ac:dyDescent="0.3">
      <c r="BK652" s="5"/>
      <c r="BL652" s="5"/>
      <c r="BM652" s="2"/>
      <c r="BN652" s="151"/>
      <c r="BO652" s="2"/>
      <c r="BP652" s="2"/>
      <c r="BQ652" s="2"/>
      <c r="BR652" s="2"/>
      <c r="BS652" s="2"/>
      <c r="BT652" s="2"/>
    </row>
    <row r="653" spans="63:72" x14ac:dyDescent="0.3">
      <c r="BK653" s="5"/>
      <c r="BL653" s="5"/>
      <c r="BM653" s="2"/>
      <c r="BN653" s="151"/>
      <c r="BO653" s="2"/>
      <c r="BP653" s="2"/>
      <c r="BQ653" s="2"/>
      <c r="BR653" s="2"/>
      <c r="BS653" s="2"/>
      <c r="BT653" s="2"/>
    </row>
    <row r="654" spans="63:72" x14ac:dyDescent="0.3">
      <c r="BK654" s="5"/>
      <c r="BL654" s="5"/>
      <c r="BM654" s="2"/>
      <c r="BN654" s="151"/>
      <c r="BO654" s="2"/>
      <c r="BP654" s="2"/>
      <c r="BQ654" s="2"/>
      <c r="BR654" s="2"/>
      <c r="BS654" s="2"/>
      <c r="BT654" s="2"/>
    </row>
    <row r="655" spans="63:72" x14ac:dyDescent="0.3">
      <c r="BK655" s="5"/>
      <c r="BL655" s="5"/>
      <c r="BM655" s="2"/>
      <c r="BN655" s="151"/>
      <c r="BO655" s="2"/>
      <c r="BP655" s="2"/>
      <c r="BQ655" s="2"/>
      <c r="BR655" s="2"/>
      <c r="BS655" s="2"/>
      <c r="BT655" s="2"/>
    </row>
    <row r="656" spans="63:72" x14ac:dyDescent="0.3">
      <c r="BK656" s="5"/>
      <c r="BL656" s="5"/>
      <c r="BM656" s="2"/>
      <c r="BN656" s="151"/>
      <c r="BO656" s="2"/>
      <c r="BP656" s="2"/>
      <c r="BQ656" s="2"/>
      <c r="BR656" s="2"/>
      <c r="BS656" s="2"/>
      <c r="BT656" s="2"/>
    </row>
    <row r="657" spans="63:72" x14ac:dyDescent="0.3">
      <c r="BK657" s="5"/>
      <c r="BL657" s="5"/>
      <c r="BM657" s="2"/>
      <c r="BN657" s="151"/>
      <c r="BO657" s="2"/>
      <c r="BP657" s="2"/>
      <c r="BQ657" s="2"/>
      <c r="BR657" s="2"/>
      <c r="BS657" s="2"/>
      <c r="BT657" s="2"/>
    </row>
    <row r="658" spans="63:72" x14ac:dyDescent="0.3">
      <c r="BK658" s="5"/>
      <c r="BL658" s="5"/>
      <c r="BM658" s="2"/>
      <c r="BN658" s="151"/>
      <c r="BO658" s="2"/>
      <c r="BP658" s="2"/>
      <c r="BQ658" s="2"/>
      <c r="BR658" s="2"/>
      <c r="BS658" s="2"/>
      <c r="BT658" s="2"/>
    </row>
    <row r="659" spans="63:72" x14ac:dyDescent="0.3">
      <c r="BK659" s="5"/>
      <c r="BL659" s="5"/>
      <c r="BM659" s="2"/>
      <c r="BN659" s="151"/>
      <c r="BO659" s="2"/>
      <c r="BP659" s="2"/>
      <c r="BQ659" s="2"/>
      <c r="BR659" s="2"/>
      <c r="BS659" s="2"/>
      <c r="BT659" s="2"/>
    </row>
    <row r="660" spans="63:72" x14ac:dyDescent="0.3">
      <c r="BK660" s="5"/>
      <c r="BL660" s="5"/>
      <c r="BM660" s="2"/>
      <c r="BN660" s="151"/>
      <c r="BO660" s="2"/>
      <c r="BP660" s="2"/>
      <c r="BQ660" s="2"/>
      <c r="BR660" s="2"/>
      <c r="BS660" s="2"/>
      <c r="BT660" s="2"/>
    </row>
    <row r="661" spans="63:72" x14ac:dyDescent="0.3">
      <c r="BK661" s="5"/>
      <c r="BL661" s="5"/>
      <c r="BM661" s="2"/>
      <c r="BN661" s="151"/>
      <c r="BO661" s="2"/>
      <c r="BP661" s="2"/>
      <c r="BQ661" s="2"/>
      <c r="BR661" s="2"/>
      <c r="BS661" s="2"/>
      <c r="BT661" s="2"/>
    </row>
    <row r="662" spans="63:72" x14ac:dyDescent="0.3">
      <c r="BK662" s="5"/>
      <c r="BL662" s="5"/>
      <c r="BM662" s="2"/>
      <c r="BN662" s="151"/>
      <c r="BO662" s="2"/>
      <c r="BP662" s="2"/>
      <c r="BQ662" s="2"/>
      <c r="BR662" s="2"/>
      <c r="BS662" s="2"/>
      <c r="BT662" s="2"/>
    </row>
    <row r="663" spans="63:72" x14ac:dyDescent="0.3">
      <c r="BK663" s="5"/>
      <c r="BL663" s="5"/>
      <c r="BM663" s="2"/>
      <c r="BN663" s="151"/>
      <c r="BO663" s="2"/>
      <c r="BP663" s="2"/>
      <c r="BQ663" s="2"/>
      <c r="BR663" s="2"/>
      <c r="BS663" s="2"/>
      <c r="BT663" s="2"/>
    </row>
    <row r="664" spans="63:72" x14ac:dyDescent="0.3">
      <c r="BK664" s="5"/>
      <c r="BL664" s="5"/>
      <c r="BM664" s="2"/>
      <c r="BN664" s="151"/>
      <c r="BO664" s="2"/>
      <c r="BP664" s="2"/>
      <c r="BQ664" s="2"/>
      <c r="BR664" s="2"/>
      <c r="BS664" s="2"/>
      <c r="BT664" s="2"/>
    </row>
    <row r="665" spans="63:72" x14ac:dyDescent="0.3">
      <c r="BK665" s="5"/>
      <c r="BL665" s="5"/>
      <c r="BM665" s="2"/>
      <c r="BN665" s="151"/>
      <c r="BO665" s="2"/>
      <c r="BP665" s="2"/>
      <c r="BQ665" s="2"/>
      <c r="BR665" s="2"/>
      <c r="BS665" s="2"/>
      <c r="BT665" s="2"/>
    </row>
    <row r="666" spans="63:72" x14ac:dyDescent="0.3">
      <c r="BK666" s="5"/>
      <c r="BL666" s="5"/>
      <c r="BM666" s="2"/>
      <c r="BN666" s="151"/>
      <c r="BO666" s="2"/>
      <c r="BP666" s="2"/>
      <c r="BQ666" s="2"/>
      <c r="BR666" s="2"/>
      <c r="BS666" s="2"/>
      <c r="BT666" s="2"/>
    </row>
    <row r="667" spans="63:72" x14ac:dyDescent="0.3">
      <c r="BK667" s="5"/>
      <c r="BL667" s="5"/>
      <c r="BM667" s="2"/>
      <c r="BN667" s="151"/>
      <c r="BO667" s="2"/>
      <c r="BP667" s="2"/>
      <c r="BQ667" s="2"/>
      <c r="BR667" s="2"/>
      <c r="BS667" s="2"/>
      <c r="BT667" s="2"/>
    </row>
    <row r="668" spans="63:72" x14ac:dyDescent="0.3">
      <c r="BK668" s="5"/>
      <c r="BL668" s="5"/>
      <c r="BM668" s="2"/>
      <c r="BN668" s="151"/>
      <c r="BO668" s="2"/>
      <c r="BP668" s="2"/>
      <c r="BQ668" s="2"/>
      <c r="BR668" s="2"/>
      <c r="BS668" s="2"/>
      <c r="BT668" s="2"/>
    </row>
    <row r="669" spans="63:72" x14ac:dyDescent="0.3">
      <c r="BK669" s="5"/>
      <c r="BL669" s="5"/>
      <c r="BM669" s="2"/>
      <c r="BN669" s="151"/>
      <c r="BO669" s="2"/>
      <c r="BP669" s="2"/>
      <c r="BQ669" s="2"/>
      <c r="BR669" s="2"/>
      <c r="BS669" s="2"/>
      <c r="BT669" s="2"/>
    </row>
    <row r="670" spans="63:72" x14ac:dyDescent="0.3">
      <c r="BK670" s="5"/>
      <c r="BL670" s="5"/>
      <c r="BM670" s="2"/>
      <c r="BN670" s="151"/>
      <c r="BO670" s="2"/>
      <c r="BP670" s="2"/>
      <c r="BQ670" s="2"/>
      <c r="BR670" s="2"/>
      <c r="BS670" s="2"/>
      <c r="BT670" s="2"/>
    </row>
    <row r="671" spans="63:72" x14ac:dyDescent="0.3">
      <c r="BK671" s="5"/>
      <c r="BL671" s="5"/>
      <c r="BM671" s="2"/>
      <c r="BN671" s="151"/>
      <c r="BO671" s="2"/>
      <c r="BP671" s="2"/>
      <c r="BQ671" s="2"/>
      <c r="BR671" s="2"/>
      <c r="BS671" s="2"/>
      <c r="BT671" s="2"/>
    </row>
    <row r="672" spans="63:72" x14ac:dyDescent="0.3">
      <c r="BK672" s="5"/>
      <c r="BL672" s="5"/>
      <c r="BM672" s="2"/>
      <c r="BN672" s="151"/>
      <c r="BO672" s="2"/>
      <c r="BP672" s="2"/>
      <c r="BQ672" s="2"/>
      <c r="BR672" s="2"/>
      <c r="BS672" s="2"/>
      <c r="BT672" s="2"/>
    </row>
    <row r="673" spans="63:72" x14ac:dyDescent="0.3">
      <c r="BK673" s="5"/>
      <c r="BL673" s="5"/>
      <c r="BM673" s="2"/>
      <c r="BN673" s="151"/>
      <c r="BO673" s="2"/>
      <c r="BP673" s="2"/>
      <c r="BQ673" s="2"/>
      <c r="BR673" s="2"/>
      <c r="BS673" s="2"/>
      <c r="BT673" s="2"/>
    </row>
    <row r="674" spans="63:72" x14ac:dyDescent="0.3">
      <c r="BK674" s="5"/>
      <c r="BL674" s="5"/>
      <c r="BM674" s="2"/>
      <c r="BN674" s="151"/>
      <c r="BO674" s="2"/>
      <c r="BP674" s="2"/>
      <c r="BQ674" s="2"/>
      <c r="BR674" s="2"/>
      <c r="BS674" s="2"/>
      <c r="BT674" s="2"/>
    </row>
    <row r="675" spans="63:72" x14ac:dyDescent="0.3">
      <c r="BK675" s="5"/>
      <c r="BL675" s="5"/>
      <c r="BM675" s="2"/>
      <c r="BN675" s="151"/>
      <c r="BO675" s="2"/>
      <c r="BP675" s="2"/>
      <c r="BQ675" s="2"/>
      <c r="BR675" s="2"/>
      <c r="BS675" s="2"/>
      <c r="BT675" s="2"/>
    </row>
    <row r="676" spans="63:72" x14ac:dyDescent="0.3">
      <c r="BK676" s="5"/>
      <c r="BL676" s="5"/>
      <c r="BM676" s="2"/>
      <c r="BN676" s="151"/>
      <c r="BO676" s="2"/>
      <c r="BP676" s="2"/>
      <c r="BQ676" s="2"/>
      <c r="BR676" s="2"/>
      <c r="BS676" s="2"/>
      <c r="BT676" s="2"/>
    </row>
    <row r="677" spans="63:72" x14ac:dyDescent="0.3">
      <c r="BK677" s="5"/>
      <c r="BL677" s="5"/>
      <c r="BM677" s="2"/>
      <c r="BN677" s="151"/>
      <c r="BO677" s="2"/>
      <c r="BP677" s="2"/>
      <c r="BQ677" s="2"/>
      <c r="BR677" s="2"/>
      <c r="BS677" s="2"/>
      <c r="BT677" s="2"/>
    </row>
    <row r="678" spans="63:72" x14ac:dyDescent="0.3">
      <c r="BK678" s="5"/>
      <c r="BL678" s="5"/>
      <c r="BM678" s="2"/>
      <c r="BN678" s="151"/>
      <c r="BO678" s="2"/>
      <c r="BP678" s="2"/>
      <c r="BQ678" s="2"/>
      <c r="BR678" s="2"/>
      <c r="BS678" s="2"/>
      <c r="BT678" s="2"/>
    </row>
    <row r="679" spans="63:72" x14ac:dyDescent="0.3">
      <c r="BK679" s="5"/>
      <c r="BL679" s="5"/>
      <c r="BM679" s="2"/>
      <c r="BN679" s="151"/>
      <c r="BO679" s="2"/>
      <c r="BP679" s="2"/>
      <c r="BQ679" s="2"/>
      <c r="BR679" s="2"/>
      <c r="BS679" s="2"/>
      <c r="BT679" s="2"/>
    </row>
    <row r="680" spans="63:72" x14ac:dyDescent="0.3">
      <c r="BK680" s="5"/>
      <c r="BL680" s="5"/>
      <c r="BM680" s="2"/>
      <c r="BN680" s="151"/>
      <c r="BO680" s="2"/>
      <c r="BP680" s="2"/>
      <c r="BQ680" s="2"/>
      <c r="BR680" s="2"/>
      <c r="BS680" s="2"/>
      <c r="BT680" s="2"/>
    </row>
    <row r="681" spans="63:72" x14ac:dyDescent="0.3">
      <c r="BK681" s="5"/>
      <c r="BL681" s="5"/>
      <c r="BM681" s="2"/>
      <c r="BN681" s="151"/>
      <c r="BO681" s="2"/>
      <c r="BP681" s="2"/>
      <c r="BQ681" s="2"/>
      <c r="BR681" s="2"/>
      <c r="BS681" s="2"/>
      <c r="BT681" s="2"/>
    </row>
    <row r="682" spans="63:72" x14ac:dyDescent="0.3">
      <c r="BK682" s="5"/>
      <c r="BL682" s="5"/>
      <c r="BM682" s="2"/>
      <c r="BN682" s="151"/>
      <c r="BO682" s="2"/>
      <c r="BP682" s="2"/>
      <c r="BQ682" s="2"/>
      <c r="BR682" s="2"/>
      <c r="BS682" s="2"/>
      <c r="BT682" s="2"/>
    </row>
    <row r="683" spans="63:72" x14ac:dyDescent="0.3">
      <c r="BK683" s="5"/>
      <c r="BL683" s="5"/>
      <c r="BM683" s="2"/>
      <c r="BN683" s="151"/>
      <c r="BO683" s="2"/>
      <c r="BP683" s="2"/>
      <c r="BQ683" s="2"/>
      <c r="BR683" s="2"/>
      <c r="BS683" s="2"/>
      <c r="BT683" s="2"/>
    </row>
    <row r="684" spans="63:72" x14ac:dyDescent="0.3">
      <c r="BK684" s="5"/>
      <c r="BL684" s="5"/>
      <c r="BM684" s="2"/>
      <c r="BN684" s="151"/>
      <c r="BO684" s="2"/>
      <c r="BP684" s="2"/>
      <c r="BQ684" s="2"/>
      <c r="BR684" s="2"/>
      <c r="BS684" s="2"/>
      <c r="BT684" s="2"/>
    </row>
    <row r="685" spans="63:72" x14ac:dyDescent="0.3">
      <c r="BK685" s="5"/>
      <c r="BL685" s="5"/>
      <c r="BM685" s="2"/>
      <c r="BN685" s="151"/>
      <c r="BO685" s="2"/>
      <c r="BP685" s="2"/>
      <c r="BQ685" s="2"/>
      <c r="BR685" s="2"/>
      <c r="BS685" s="2"/>
      <c r="BT685" s="2"/>
    </row>
    <row r="686" spans="63:72" x14ac:dyDescent="0.3">
      <c r="BK686" s="5"/>
      <c r="BL686" s="5"/>
      <c r="BM686" s="2"/>
      <c r="BN686" s="151"/>
      <c r="BO686" s="2"/>
      <c r="BP686" s="2"/>
      <c r="BQ686" s="2"/>
      <c r="BR686" s="2"/>
      <c r="BS686" s="2"/>
      <c r="BT686" s="2"/>
    </row>
    <row r="687" spans="63:72" x14ac:dyDescent="0.3">
      <c r="BK687" s="5"/>
      <c r="BL687" s="5"/>
      <c r="BM687" s="2"/>
      <c r="BN687" s="151"/>
      <c r="BO687" s="2"/>
      <c r="BP687" s="2"/>
      <c r="BQ687" s="2"/>
      <c r="BR687" s="2"/>
      <c r="BS687" s="2"/>
      <c r="BT687" s="2"/>
    </row>
    <row r="688" spans="63:72" x14ac:dyDescent="0.3">
      <c r="BK688" s="5"/>
      <c r="BL688" s="5"/>
      <c r="BM688" s="2"/>
      <c r="BN688" s="151"/>
      <c r="BO688" s="2"/>
      <c r="BP688" s="2"/>
      <c r="BQ688" s="2"/>
      <c r="BR688" s="2"/>
      <c r="BS688" s="2"/>
      <c r="BT688" s="2"/>
    </row>
    <row r="689" spans="63:72" x14ac:dyDescent="0.3">
      <c r="BK689" s="5"/>
      <c r="BL689" s="5"/>
      <c r="BM689" s="2"/>
      <c r="BN689" s="151"/>
      <c r="BO689" s="2"/>
      <c r="BP689" s="2"/>
      <c r="BQ689" s="2"/>
      <c r="BR689" s="2"/>
      <c r="BS689" s="2"/>
      <c r="BT689" s="2"/>
    </row>
    <row r="690" spans="63:72" x14ac:dyDescent="0.3">
      <c r="BK690" s="5"/>
      <c r="BL690" s="5"/>
      <c r="BM690" s="2"/>
      <c r="BN690" s="151"/>
      <c r="BO690" s="2"/>
      <c r="BP690" s="2"/>
      <c r="BQ690" s="2"/>
      <c r="BR690" s="2"/>
      <c r="BS690" s="2"/>
      <c r="BT690" s="2"/>
    </row>
    <row r="691" spans="63:72" x14ac:dyDescent="0.3">
      <c r="BK691" s="5"/>
      <c r="BL691" s="5"/>
      <c r="BM691" s="2"/>
      <c r="BN691" s="151"/>
      <c r="BO691" s="2"/>
      <c r="BP691" s="2"/>
      <c r="BQ691" s="2"/>
      <c r="BR691" s="2"/>
      <c r="BS691" s="2"/>
      <c r="BT691" s="2"/>
    </row>
    <row r="692" spans="63:72" x14ac:dyDescent="0.3">
      <c r="BK692" s="5"/>
      <c r="BL692" s="5"/>
      <c r="BM692" s="2"/>
      <c r="BN692" s="151"/>
      <c r="BO692" s="2"/>
      <c r="BP692" s="2"/>
      <c r="BQ692" s="2"/>
      <c r="BR692" s="2"/>
      <c r="BS692" s="2"/>
      <c r="BT692" s="2"/>
    </row>
    <row r="693" spans="63:72" x14ac:dyDescent="0.3">
      <c r="BK693" s="5"/>
      <c r="BL693" s="5"/>
      <c r="BM693" s="2"/>
      <c r="BN693" s="151"/>
      <c r="BO693" s="2"/>
      <c r="BP693" s="2"/>
      <c r="BQ693" s="2"/>
      <c r="BR693" s="2"/>
      <c r="BS693" s="2"/>
      <c r="BT693" s="2"/>
    </row>
    <row r="694" spans="63:72" x14ac:dyDescent="0.3">
      <c r="BK694" s="5"/>
      <c r="BL694" s="5"/>
      <c r="BM694" s="2"/>
      <c r="BN694" s="151"/>
      <c r="BO694" s="2"/>
      <c r="BP694" s="2"/>
      <c r="BQ694" s="2"/>
      <c r="BR694" s="2"/>
      <c r="BS694" s="2"/>
      <c r="BT694" s="2"/>
    </row>
    <row r="695" spans="63:72" x14ac:dyDescent="0.3">
      <c r="BK695" s="5"/>
      <c r="BL695" s="5"/>
      <c r="BM695" s="2"/>
      <c r="BN695" s="151"/>
      <c r="BO695" s="2"/>
      <c r="BP695" s="2"/>
      <c r="BQ695" s="2"/>
      <c r="BR695" s="2"/>
      <c r="BS695" s="2"/>
      <c r="BT695" s="2"/>
    </row>
    <row r="696" spans="63:72" x14ac:dyDescent="0.3">
      <c r="BK696" s="5"/>
      <c r="BL696" s="5"/>
      <c r="BM696" s="2"/>
      <c r="BN696" s="151"/>
      <c r="BO696" s="2"/>
      <c r="BP696" s="2"/>
      <c r="BQ696" s="2"/>
      <c r="BR696" s="2"/>
      <c r="BS696" s="2"/>
      <c r="BT696" s="2"/>
    </row>
    <row r="697" spans="63:72" x14ac:dyDescent="0.3">
      <c r="BK697" s="5"/>
      <c r="BL697" s="5"/>
      <c r="BM697" s="2"/>
      <c r="BN697" s="151"/>
      <c r="BO697" s="2"/>
      <c r="BP697" s="2"/>
      <c r="BQ697" s="2"/>
      <c r="BR697" s="2"/>
      <c r="BS697" s="2"/>
      <c r="BT697" s="2"/>
    </row>
    <row r="698" spans="63:72" x14ac:dyDescent="0.3">
      <c r="BK698" s="5"/>
      <c r="BL698" s="5"/>
      <c r="BM698" s="2"/>
      <c r="BN698" s="151"/>
      <c r="BO698" s="2"/>
      <c r="BP698" s="2"/>
      <c r="BQ698" s="2"/>
      <c r="BR698" s="2"/>
      <c r="BS698" s="2"/>
      <c r="BT698" s="2"/>
    </row>
    <row r="699" spans="63:72" x14ac:dyDescent="0.3">
      <c r="BK699" s="5"/>
      <c r="BL699" s="5"/>
      <c r="BM699" s="2"/>
      <c r="BN699" s="151"/>
      <c r="BO699" s="2"/>
      <c r="BP699" s="2"/>
      <c r="BQ699" s="2"/>
      <c r="BR699" s="2"/>
      <c r="BS699" s="2"/>
      <c r="BT699" s="2"/>
    </row>
    <row r="700" spans="63:72" x14ac:dyDescent="0.3">
      <c r="BK700" s="5"/>
      <c r="BL700" s="5"/>
      <c r="BM700" s="2"/>
      <c r="BN700" s="151"/>
      <c r="BO700" s="2"/>
      <c r="BP700" s="2"/>
      <c r="BQ700" s="2"/>
      <c r="BR700" s="2"/>
      <c r="BS700" s="2"/>
      <c r="BT700" s="2"/>
    </row>
    <row r="701" spans="63:72" x14ac:dyDescent="0.3">
      <c r="BK701" s="5"/>
      <c r="BL701" s="5"/>
      <c r="BM701" s="2"/>
      <c r="BN701" s="151"/>
      <c r="BO701" s="2"/>
      <c r="BP701" s="2"/>
      <c r="BQ701" s="2"/>
      <c r="BR701" s="2"/>
      <c r="BS701" s="2"/>
      <c r="BT701" s="2"/>
    </row>
    <row r="702" spans="63:72" x14ac:dyDescent="0.3">
      <c r="BK702" s="5"/>
      <c r="BL702" s="5"/>
      <c r="BM702" s="2"/>
      <c r="BN702" s="151"/>
      <c r="BO702" s="2"/>
      <c r="BP702" s="2"/>
      <c r="BQ702" s="2"/>
      <c r="BR702" s="2"/>
      <c r="BS702" s="2"/>
      <c r="BT702" s="2"/>
    </row>
    <row r="703" spans="63:72" x14ac:dyDescent="0.3">
      <c r="BK703" s="5"/>
      <c r="BL703" s="5"/>
      <c r="BM703" s="2"/>
      <c r="BN703" s="151"/>
      <c r="BO703" s="2"/>
      <c r="BP703" s="2"/>
      <c r="BQ703" s="2"/>
      <c r="BR703" s="2"/>
      <c r="BS703" s="2"/>
      <c r="BT703" s="2"/>
    </row>
    <row r="704" spans="63:72" x14ac:dyDescent="0.3">
      <c r="BK704" s="5"/>
      <c r="BL704" s="5"/>
      <c r="BM704" s="2"/>
      <c r="BN704" s="151"/>
      <c r="BO704" s="2"/>
      <c r="BP704" s="2"/>
      <c r="BQ704" s="2"/>
      <c r="BR704" s="2"/>
      <c r="BS704" s="2"/>
      <c r="BT704" s="2"/>
    </row>
    <row r="705" spans="63:72" x14ac:dyDescent="0.3">
      <c r="BK705" s="5"/>
      <c r="BL705" s="5"/>
      <c r="BM705" s="2"/>
      <c r="BN705" s="151"/>
      <c r="BO705" s="2"/>
      <c r="BP705" s="2"/>
      <c r="BQ705" s="2"/>
      <c r="BR705" s="2"/>
      <c r="BS705" s="2"/>
      <c r="BT705" s="2"/>
    </row>
    <row r="706" spans="63:72" x14ac:dyDescent="0.3">
      <c r="BK706" s="5"/>
      <c r="BL706" s="5"/>
      <c r="BM706" s="2"/>
      <c r="BN706" s="151"/>
      <c r="BO706" s="2"/>
      <c r="BP706" s="2"/>
      <c r="BQ706" s="2"/>
      <c r="BR706" s="2"/>
      <c r="BS706" s="2"/>
      <c r="BT706" s="2"/>
    </row>
    <row r="707" spans="63:72" x14ac:dyDescent="0.3">
      <c r="BK707" s="5"/>
      <c r="BL707" s="5"/>
      <c r="BM707" s="2"/>
      <c r="BN707" s="151"/>
      <c r="BO707" s="2"/>
      <c r="BP707" s="2"/>
      <c r="BQ707" s="2"/>
      <c r="BR707" s="2"/>
      <c r="BS707" s="2"/>
      <c r="BT707" s="2"/>
    </row>
    <row r="708" spans="63:72" x14ac:dyDescent="0.3">
      <c r="BK708" s="5"/>
      <c r="BL708" s="5"/>
      <c r="BM708" s="2"/>
      <c r="BN708" s="151"/>
      <c r="BO708" s="2"/>
      <c r="BP708" s="2"/>
      <c r="BQ708" s="2"/>
      <c r="BR708" s="2"/>
      <c r="BS708" s="2"/>
      <c r="BT708" s="2"/>
    </row>
    <row r="709" spans="63:72" x14ac:dyDescent="0.3">
      <c r="BK709" s="5"/>
      <c r="BL709" s="5"/>
      <c r="BM709" s="2"/>
      <c r="BN709" s="151"/>
      <c r="BO709" s="2"/>
      <c r="BP709" s="2"/>
      <c r="BQ709" s="2"/>
      <c r="BR709" s="2"/>
      <c r="BS709" s="2"/>
      <c r="BT709" s="2"/>
    </row>
    <row r="710" spans="63:72" x14ac:dyDescent="0.3">
      <c r="BK710" s="5"/>
      <c r="BL710" s="5"/>
      <c r="BM710" s="2"/>
      <c r="BN710" s="151"/>
      <c r="BO710" s="2"/>
      <c r="BP710" s="2"/>
      <c r="BQ710" s="2"/>
      <c r="BR710" s="2"/>
      <c r="BS710" s="2"/>
      <c r="BT710" s="2"/>
    </row>
    <row r="711" spans="63:72" x14ac:dyDescent="0.3">
      <c r="BK711" s="5"/>
      <c r="BL711" s="5"/>
      <c r="BM711" s="2"/>
      <c r="BN711" s="151"/>
      <c r="BO711" s="2"/>
      <c r="BP711" s="2"/>
      <c r="BQ711" s="2"/>
      <c r="BR711" s="2"/>
      <c r="BS711" s="2"/>
      <c r="BT711" s="2"/>
    </row>
    <row r="712" spans="63:72" x14ac:dyDescent="0.3">
      <c r="BK712" s="5"/>
      <c r="BL712" s="5"/>
      <c r="BM712" s="2"/>
      <c r="BN712" s="151"/>
      <c r="BO712" s="2"/>
      <c r="BP712" s="2"/>
      <c r="BQ712" s="2"/>
      <c r="BR712" s="2"/>
      <c r="BS712" s="2"/>
      <c r="BT712" s="2"/>
    </row>
    <row r="713" spans="63:72" x14ac:dyDescent="0.3">
      <c r="BK713" s="5"/>
      <c r="BL713" s="5"/>
      <c r="BM713" s="2"/>
      <c r="BN713" s="151"/>
      <c r="BO713" s="2"/>
      <c r="BP713" s="2"/>
      <c r="BQ713" s="2"/>
      <c r="BR713" s="2"/>
      <c r="BS713" s="2"/>
      <c r="BT713" s="2"/>
    </row>
    <row r="714" spans="63:72" x14ac:dyDescent="0.3">
      <c r="BK714" s="5"/>
      <c r="BL714" s="5"/>
      <c r="BM714" s="2"/>
      <c r="BN714" s="151"/>
      <c r="BO714" s="2"/>
      <c r="BP714" s="2"/>
      <c r="BQ714" s="2"/>
      <c r="BR714" s="2"/>
      <c r="BS714" s="2"/>
      <c r="BT714" s="2"/>
    </row>
    <row r="715" spans="63:72" x14ac:dyDescent="0.3">
      <c r="BK715" s="5"/>
      <c r="BL715" s="5"/>
      <c r="BM715" s="2"/>
      <c r="BN715" s="151"/>
      <c r="BO715" s="2"/>
      <c r="BP715" s="2"/>
      <c r="BQ715" s="2"/>
      <c r="BR715" s="2"/>
      <c r="BS715" s="2"/>
      <c r="BT715" s="2"/>
    </row>
    <row r="716" spans="63:72" x14ac:dyDescent="0.3">
      <c r="BK716" s="5"/>
      <c r="BL716" s="5"/>
      <c r="BM716" s="2"/>
      <c r="BN716" s="151"/>
      <c r="BO716" s="2"/>
      <c r="BP716" s="2"/>
      <c r="BQ716" s="2"/>
      <c r="BR716" s="2"/>
      <c r="BS716" s="2"/>
      <c r="BT716" s="2"/>
    </row>
    <row r="717" spans="63:72" x14ac:dyDescent="0.3">
      <c r="BK717" s="5"/>
      <c r="BL717" s="5"/>
      <c r="BM717" s="2"/>
      <c r="BN717" s="151"/>
      <c r="BO717" s="2"/>
      <c r="BP717" s="2"/>
      <c r="BQ717" s="2"/>
      <c r="BR717" s="2"/>
      <c r="BS717" s="2"/>
      <c r="BT717" s="2"/>
    </row>
    <row r="718" spans="63:72" x14ac:dyDescent="0.3">
      <c r="BK718" s="5"/>
      <c r="BL718" s="5"/>
      <c r="BM718" s="2"/>
      <c r="BN718" s="151"/>
      <c r="BO718" s="2"/>
      <c r="BP718" s="2"/>
      <c r="BQ718" s="2"/>
      <c r="BR718" s="2"/>
      <c r="BS718" s="2"/>
      <c r="BT718" s="2"/>
    </row>
    <row r="719" spans="63:72" x14ac:dyDescent="0.3">
      <c r="BK719" s="5"/>
      <c r="BL719" s="5"/>
      <c r="BM719" s="2"/>
      <c r="BN719" s="151"/>
      <c r="BO719" s="2"/>
      <c r="BP719" s="2"/>
      <c r="BQ719" s="2"/>
      <c r="BR719" s="2"/>
      <c r="BS719" s="2"/>
      <c r="BT719" s="2"/>
    </row>
    <row r="720" spans="63:72" x14ac:dyDescent="0.3">
      <c r="BK720" s="5"/>
      <c r="BL720" s="5"/>
      <c r="BM720" s="2"/>
      <c r="BN720" s="151"/>
      <c r="BO720" s="2"/>
      <c r="BP720" s="2"/>
      <c r="BQ720" s="2"/>
      <c r="BR720" s="2"/>
      <c r="BS720" s="2"/>
      <c r="BT720" s="2"/>
    </row>
    <row r="721" spans="63:72" x14ac:dyDescent="0.3">
      <c r="BK721" s="5"/>
      <c r="BL721" s="5"/>
      <c r="BM721" s="2"/>
      <c r="BN721" s="151"/>
      <c r="BO721" s="2"/>
      <c r="BP721" s="2"/>
      <c r="BQ721" s="2"/>
      <c r="BR721" s="2"/>
      <c r="BS721" s="2"/>
      <c r="BT721" s="2"/>
    </row>
    <row r="722" spans="63:72" x14ac:dyDescent="0.3">
      <c r="BK722" s="5"/>
      <c r="BL722" s="5"/>
      <c r="BM722" s="2"/>
      <c r="BN722" s="151"/>
      <c r="BO722" s="2"/>
      <c r="BP722" s="2"/>
      <c r="BQ722" s="2"/>
      <c r="BR722" s="2"/>
      <c r="BS722" s="2"/>
      <c r="BT722" s="2"/>
    </row>
    <row r="723" spans="63:72" x14ac:dyDescent="0.3">
      <c r="BK723" s="5"/>
      <c r="BL723" s="5"/>
      <c r="BM723" s="2"/>
      <c r="BN723" s="151"/>
      <c r="BO723" s="2"/>
      <c r="BP723" s="2"/>
      <c r="BQ723" s="2"/>
      <c r="BR723" s="2"/>
      <c r="BS723" s="2"/>
      <c r="BT723" s="2"/>
    </row>
    <row r="724" spans="63:72" x14ac:dyDescent="0.3">
      <c r="BK724" s="5"/>
      <c r="BL724" s="5"/>
      <c r="BM724" s="2"/>
      <c r="BN724" s="151"/>
      <c r="BO724" s="2"/>
      <c r="BP724" s="2"/>
      <c r="BQ724" s="2"/>
      <c r="BR724" s="2"/>
      <c r="BS724" s="2"/>
      <c r="BT724" s="2"/>
    </row>
    <row r="725" spans="63:72" x14ac:dyDescent="0.3">
      <c r="BK725" s="5"/>
      <c r="BL725" s="5"/>
      <c r="BM725" s="2"/>
      <c r="BN725" s="151"/>
      <c r="BO725" s="2"/>
      <c r="BP725" s="2"/>
      <c r="BQ725" s="2"/>
      <c r="BR725" s="2"/>
      <c r="BS725" s="2"/>
      <c r="BT725" s="2"/>
    </row>
    <row r="726" spans="63:72" x14ac:dyDescent="0.3">
      <c r="BK726" s="5"/>
      <c r="BL726" s="5"/>
      <c r="BM726" s="2"/>
      <c r="BN726" s="151"/>
      <c r="BO726" s="2"/>
      <c r="BP726" s="2"/>
      <c r="BQ726" s="2"/>
      <c r="BR726" s="2"/>
      <c r="BS726" s="2"/>
      <c r="BT726" s="2"/>
    </row>
    <row r="727" spans="63:72" x14ac:dyDescent="0.3">
      <c r="BK727" s="5"/>
      <c r="BL727" s="5"/>
      <c r="BM727" s="2"/>
      <c r="BN727" s="151"/>
      <c r="BO727" s="2"/>
      <c r="BP727" s="2"/>
      <c r="BQ727" s="2"/>
      <c r="BR727" s="2"/>
      <c r="BS727" s="2"/>
      <c r="BT727" s="2"/>
    </row>
    <row r="728" spans="63:72" x14ac:dyDescent="0.3">
      <c r="BK728" s="5"/>
      <c r="BL728" s="5"/>
      <c r="BM728" s="2"/>
      <c r="BN728" s="151"/>
      <c r="BO728" s="2"/>
      <c r="BP728" s="2"/>
      <c r="BQ728" s="2"/>
      <c r="BR728" s="2"/>
      <c r="BS728" s="2"/>
      <c r="BT728" s="2"/>
    </row>
    <row r="729" spans="63:72" x14ac:dyDescent="0.3">
      <c r="BK729" s="5"/>
      <c r="BL729" s="5"/>
      <c r="BM729" s="2"/>
      <c r="BN729" s="151"/>
      <c r="BO729" s="2"/>
      <c r="BP729" s="2"/>
      <c r="BQ729" s="2"/>
      <c r="BR729" s="2"/>
      <c r="BS729" s="2"/>
      <c r="BT729" s="2"/>
    </row>
    <row r="730" spans="63:72" x14ac:dyDescent="0.3">
      <c r="BK730" s="5"/>
      <c r="BL730" s="5"/>
      <c r="BM730" s="2"/>
      <c r="BN730" s="151"/>
      <c r="BO730" s="2"/>
      <c r="BP730" s="2"/>
      <c r="BQ730" s="2"/>
      <c r="BR730" s="2"/>
      <c r="BS730" s="2"/>
      <c r="BT730" s="2"/>
    </row>
    <row r="731" spans="63:72" x14ac:dyDescent="0.3">
      <c r="BK731" s="5"/>
      <c r="BL731" s="5"/>
      <c r="BM731" s="2"/>
      <c r="BN731" s="151"/>
      <c r="BO731" s="2"/>
      <c r="BP731" s="2"/>
      <c r="BQ731" s="2"/>
      <c r="BR731" s="2"/>
      <c r="BS731" s="2"/>
      <c r="BT731" s="2"/>
    </row>
    <row r="732" spans="63:72" x14ac:dyDescent="0.3">
      <c r="BK732" s="5"/>
      <c r="BL732" s="5"/>
      <c r="BM732" s="2"/>
      <c r="BN732" s="151"/>
      <c r="BO732" s="2"/>
      <c r="BP732" s="2"/>
      <c r="BQ732" s="2"/>
      <c r="BR732" s="2"/>
      <c r="BS732" s="2"/>
      <c r="BT732" s="2"/>
    </row>
    <row r="733" spans="63:72" x14ac:dyDescent="0.3">
      <c r="BK733" s="5"/>
      <c r="BL733" s="5"/>
      <c r="BM733" s="2"/>
      <c r="BN733" s="151"/>
      <c r="BO733" s="2"/>
      <c r="BP733" s="2"/>
      <c r="BQ733" s="2"/>
      <c r="BR733" s="2"/>
      <c r="BS733" s="2"/>
      <c r="BT733" s="2"/>
    </row>
    <row r="734" spans="63:72" x14ac:dyDescent="0.3">
      <c r="BK734" s="5"/>
      <c r="BL734" s="5"/>
      <c r="BM734" s="2"/>
      <c r="BN734" s="151"/>
      <c r="BO734" s="2"/>
      <c r="BP734" s="2"/>
      <c r="BQ734" s="2"/>
      <c r="BR734" s="2"/>
      <c r="BS734" s="2"/>
      <c r="BT734" s="2"/>
    </row>
    <row r="735" spans="63:72" x14ac:dyDescent="0.3">
      <c r="BK735" s="5"/>
      <c r="BL735" s="5"/>
      <c r="BM735" s="2"/>
      <c r="BN735" s="151"/>
      <c r="BO735" s="2"/>
      <c r="BP735" s="2"/>
      <c r="BQ735" s="2"/>
      <c r="BR735" s="2"/>
      <c r="BS735" s="2"/>
      <c r="BT735" s="2"/>
    </row>
    <row r="736" spans="63:72" x14ac:dyDescent="0.3">
      <c r="BK736" s="5"/>
      <c r="BL736" s="5"/>
      <c r="BM736" s="2"/>
      <c r="BN736" s="151"/>
      <c r="BO736" s="2"/>
      <c r="BP736" s="2"/>
      <c r="BQ736" s="2"/>
      <c r="BR736" s="2"/>
      <c r="BS736" s="2"/>
      <c r="BT736" s="2"/>
    </row>
    <row r="737" spans="63:72" x14ac:dyDescent="0.3">
      <c r="BK737" s="5"/>
      <c r="BL737" s="5"/>
      <c r="BM737" s="2"/>
      <c r="BN737" s="151"/>
      <c r="BO737" s="2"/>
      <c r="BP737" s="2"/>
      <c r="BQ737" s="2"/>
      <c r="BR737" s="2"/>
      <c r="BS737" s="2"/>
      <c r="BT737" s="2"/>
    </row>
    <row r="738" spans="63:72" x14ac:dyDescent="0.3">
      <c r="BK738" s="5"/>
      <c r="BL738" s="5"/>
      <c r="BM738" s="2"/>
      <c r="BN738" s="151"/>
      <c r="BO738" s="2"/>
      <c r="BP738" s="2"/>
      <c r="BQ738" s="2"/>
      <c r="BR738" s="2"/>
      <c r="BS738" s="2"/>
      <c r="BT738" s="2"/>
    </row>
    <row r="739" spans="63:72" x14ac:dyDescent="0.3">
      <c r="BK739" s="5"/>
      <c r="BL739" s="5"/>
      <c r="BM739" s="2"/>
      <c r="BN739" s="151"/>
      <c r="BO739" s="2"/>
      <c r="BP739" s="2"/>
      <c r="BQ739" s="2"/>
      <c r="BR739" s="2"/>
      <c r="BS739" s="2"/>
      <c r="BT739" s="2"/>
    </row>
    <row r="740" spans="63:72" x14ac:dyDescent="0.3">
      <c r="BK740" s="5"/>
      <c r="BL740" s="5"/>
      <c r="BM740" s="2"/>
      <c r="BN740" s="151"/>
      <c r="BO740" s="2"/>
      <c r="BP740" s="2"/>
      <c r="BQ740" s="2"/>
      <c r="BR740" s="2"/>
      <c r="BS740" s="2"/>
      <c r="BT740" s="2"/>
    </row>
    <row r="741" spans="63:72" x14ac:dyDescent="0.3">
      <c r="BK741" s="5"/>
      <c r="BL741" s="5"/>
      <c r="BM741" s="2"/>
      <c r="BN741" s="151"/>
      <c r="BO741" s="2"/>
      <c r="BP741" s="2"/>
      <c r="BQ741" s="2"/>
      <c r="BR741" s="2"/>
      <c r="BS741" s="2"/>
      <c r="BT741" s="2"/>
    </row>
    <row r="742" spans="63:72" x14ac:dyDescent="0.3">
      <c r="BK742" s="5"/>
      <c r="BL742" s="5"/>
      <c r="BM742" s="2"/>
      <c r="BN742" s="151"/>
      <c r="BO742" s="2"/>
      <c r="BP742" s="2"/>
      <c r="BQ742" s="2"/>
      <c r="BR742" s="2"/>
      <c r="BS742" s="2"/>
      <c r="BT742" s="2"/>
    </row>
    <row r="743" spans="63:72" x14ac:dyDescent="0.3">
      <c r="BK743" s="5"/>
      <c r="BL743" s="5"/>
      <c r="BM743" s="2"/>
      <c r="BN743" s="151"/>
      <c r="BO743" s="2"/>
      <c r="BP743" s="2"/>
      <c r="BQ743" s="2"/>
      <c r="BR743" s="2"/>
      <c r="BS743" s="2"/>
      <c r="BT743" s="2"/>
    </row>
    <row r="744" spans="63:72" x14ac:dyDescent="0.3">
      <c r="BK744" s="5"/>
      <c r="BL744" s="5"/>
      <c r="BM744" s="2"/>
      <c r="BN744" s="151"/>
      <c r="BO744" s="2"/>
      <c r="BP744" s="2"/>
      <c r="BQ744" s="2"/>
      <c r="BR744" s="2"/>
      <c r="BS744" s="2"/>
      <c r="BT744" s="2"/>
    </row>
    <row r="745" spans="63:72" x14ac:dyDescent="0.3">
      <c r="BK745" s="5"/>
      <c r="BL745" s="5"/>
      <c r="BM745" s="2"/>
      <c r="BN745" s="151"/>
      <c r="BO745" s="2"/>
      <c r="BP745" s="2"/>
      <c r="BQ745" s="2"/>
      <c r="BR745" s="2"/>
      <c r="BS745" s="2"/>
      <c r="BT745" s="2"/>
    </row>
    <row r="746" spans="63:72" x14ac:dyDescent="0.3">
      <c r="BK746" s="5"/>
      <c r="BL746" s="5"/>
      <c r="BM746" s="2"/>
      <c r="BN746" s="151"/>
      <c r="BO746" s="2"/>
      <c r="BP746" s="2"/>
      <c r="BQ746" s="2"/>
      <c r="BR746" s="2"/>
      <c r="BS746" s="2"/>
      <c r="BT746" s="2"/>
    </row>
    <row r="747" spans="63:72" x14ac:dyDescent="0.3">
      <c r="BK747" s="5"/>
      <c r="BL747" s="5"/>
      <c r="BM747" s="2"/>
      <c r="BN747" s="151"/>
      <c r="BO747" s="2"/>
      <c r="BP747" s="2"/>
      <c r="BQ747" s="2"/>
      <c r="BR747" s="2"/>
      <c r="BS747" s="2"/>
      <c r="BT747" s="2"/>
    </row>
    <row r="748" spans="63:72" x14ac:dyDescent="0.3">
      <c r="BK748" s="5"/>
      <c r="BL748" s="5"/>
      <c r="BM748" s="2"/>
      <c r="BN748" s="151"/>
      <c r="BO748" s="2"/>
      <c r="BP748" s="2"/>
      <c r="BQ748" s="2"/>
      <c r="BR748" s="2"/>
      <c r="BS748" s="2"/>
      <c r="BT748" s="2"/>
    </row>
    <row r="749" spans="63:72" x14ac:dyDescent="0.3">
      <c r="BK749" s="5"/>
      <c r="BL749" s="5"/>
      <c r="BM749" s="2"/>
      <c r="BN749" s="151"/>
      <c r="BO749" s="2"/>
      <c r="BP749" s="2"/>
      <c r="BQ749" s="2"/>
      <c r="BR749" s="2"/>
      <c r="BS749" s="2"/>
      <c r="BT749" s="2"/>
    </row>
    <row r="750" spans="63:72" x14ac:dyDescent="0.3">
      <c r="BK750" s="5"/>
      <c r="BL750" s="5"/>
      <c r="BM750" s="2"/>
      <c r="BN750" s="151"/>
      <c r="BO750" s="2"/>
      <c r="BP750" s="2"/>
      <c r="BQ750" s="2"/>
      <c r="BR750" s="2"/>
      <c r="BS750" s="2"/>
      <c r="BT750" s="2"/>
    </row>
    <row r="751" spans="63:72" x14ac:dyDescent="0.3">
      <c r="BK751" s="5"/>
      <c r="BL751" s="5"/>
      <c r="BM751" s="2"/>
      <c r="BN751" s="151"/>
      <c r="BO751" s="2"/>
      <c r="BP751" s="2"/>
      <c r="BQ751" s="2"/>
      <c r="BR751" s="2"/>
      <c r="BS751" s="2"/>
      <c r="BT751" s="2"/>
    </row>
    <row r="752" spans="63:72" x14ac:dyDescent="0.3">
      <c r="BK752" s="5"/>
      <c r="BL752" s="5"/>
      <c r="BM752" s="2"/>
      <c r="BN752" s="151"/>
      <c r="BO752" s="2"/>
      <c r="BP752" s="2"/>
      <c r="BQ752" s="2"/>
      <c r="BR752" s="2"/>
      <c r="BS752" s="2"/>
      <c r="BT752" s="2"/>
    </row>
    <row r="753" spans="63:72" x14ac:dyDescent="0.3">
      <c r="BK753" s="5"/>
      <c r="BL753" s="5"/>
      <c r="BM753" s="2"/>
      <c r="BN753" s="151"/>
      <c r="BO753" s="2"/>
      <c r="BP753" s="2"/>
      <c r="BQ753" s="2"/>
      <c r="BR753" s="2"/>
      <c r="BS753" s="2"/>
      <c r="BT753" s="2"/>
    </row>
    <row r="754" spans="63:72" x14ac:dyDescent="0.3">
      <c r="BK754" s="5"/>
      <c r="BL754" s="5"/>
      <c r="BM754" s="2"/>
      <c r="BN754" s="151"/>
      <c r="BO754" s="2"/>
      <c r="BP754" s="2"/>
      <c r="BQ754" s="2"/>
      <c r="BR754" s="2"/>
      <c r="BS754" s="2"/>
      <c r="BT754" s="2"/>
    </row>
    <row r="755" spans="63:72" x14ac:dyDescent="0.3">
      <c r="BK755" s="5"/>
      <c r="BL755" s="5"/>
      <c r="BM755" s="2"/>
      <c r="BN755" s="151"/>
      <c r="BO755" s="2"/>
      <c r="BP755" s="2"/>
      <c r="BQ755" s="2"/>
      <c r="BR755" s="2"/>
      <c r="BS755" s="2"/>
      <c r="BT755" s="2"/>
    </row>
    <row r="756" spans="63:72" x14ac:dyDescent="0.3">
      <c r="BK756" s="5"/>
      <c r="BL756" s="5"/>
      <c r="BM756" s="2"/>
      <c r="BN756" s="151"/>
      <c r="BO756" s="2"/>
      <c r="BP756" s="2"/>
      <c r="BQ756" s="2"/>
      <c r="BR756" s="2"/>
      <c r="BS756" s="2"/>
      <c r="BT756" s="2"/>
    </row>
    <row r="757" spans="63:72" x14ac:dyDescent="0.3">
      <c r="BK757" s="5"/>
      <c r="BL757" s="5"/>
      <c r="BM757" s="2"/>
      <c r="BN757" s="151"/>
      <c r="BO757" s="2"/>
      <c r="BP757" s="2"/>
      <c r="BQ757" s="2"/>
      <c r="BR757" s="2"/>
      <c r="BS757" s="2"/>
      <c r="BT757" s="2"/>
    </row>
    <row r="758" spans="63:72" x14ac:dyDescent="0.3">
      <c r="BK758" s="5"/>
      <c r="BL758" s="5"/>
      <c r="BM758" s="2"/>
      <c r="BN758" s="151"/>
      <c r="BO758" s="2"/>
      <c r="BP758" s="2"/>
      <c r="BQ758" s="2"/>
      <c r="BR758" s="2"/>
      <c r="BS758" s="2"/>
      <c r="BT758" s="2"/>
    </row>
    <row r="759" spans="63:72" x14ac:dyDescent="0.3">
      <c r="BK759" s="5"/>
      <c r="BL759" s="5"/>
      <c r="BM759" s="2"/>
      <c r="BN759" s="151"/>
      <c r="BO759" s="2"/>
      <c r="BP759" s="2"/>
      <c r="BQ759" s="2"/>
      <c r="BR759" s="2"/>
      <c r="BS759" s="2"/>
      <c r="BT759" s="2"/>
    </row>
    <row r="760" spans="63:72" x14ac:dyDescent="0.3">
      <c r="BK760" s="5"/>
      <c r="BL760" s="5"/>
      <c r="BM760" s="2"/>
      <c r="BN760" s="151"/>
      <c r="BO760" s="2"/>
      <c r="BP760" s="2"/>
      <c r="BQ760" s="2"/>
      <c r="BR760" s="2"/>
      <c r="BS760" s="2"/>
      <c r="BT760" s="2"/>
    </row>
    <row r="761" spans="63:72" x14ac:dyDescent="0.3">
      <c r="BK761" s="5"/>
      <c r="BL761" s="5"/>
      <c r="BM761" s="2"/>
      <c r="BN761" s="151"/>
      <c r="BO761" s="2"/>
      <c r="BP761" s="2"/>
      <c r="BQ761" s="2"/>
      <c r="BR761" s="2"/>
      <c r="BS761" s="2"/>
      <c r="BT761" s="2"/>
    </row>
    <row r="762" spans="63:72" x14ac:dyDescent="0.3">
      <c r="BK762" s="5"/>
      <c r="BL762" s="5"/>
      <c r="BM762" s="2"/>
      <c r="BN762" s="151"/>
      <c r="BO762" s="2"/>
      <c r="BP762" s="2"/>
      <c r="BQ762" s="2"/>
      <c r="BR762" s="2"/>
      <c r="BS762" s="2"/>
      <c r="BT762" s="2"/>
    </row>
    <row r="763" spans="63:72" x14ac:dyDescent="0.3">
      <c r="BK763" s="5"/>
      <c r="BL763" s="5"/>
      <c r="BM763" s="2"/>
      <c r="BN763" s="151"/>
      <c r="BO763" s="2"/>
      <c r="BP763" s="2"/>
      <c r="BQ763" s="2"/>
      <c r="BR763" s="2"/>
      <c r="BS763" s="2"/>
      <c r="BT763" s="2"/>
    </row>
    <row r="764" spans="63:72" x14ac:dyDescent="0.3">
      <c r="BK764" s="5"/>
      <c r="BL764" s="5"/>
      <c r="BM764" s="2"/>
      <c r="BN764" s="151"/>
      <c r="BO764" s="2"/>
      <c r="BP764" s="2"/>
      <c r="BQ764" s="2"/>
      <c r="BR764" s="2"/>
      <c r="BS764" s="2"/>
      <c r="BT764" s="2"/>
    </row>
    <row r="765" spans="63:72" x14ac:dyDescent="0.3">
      <c r="BK765" s="5"/>
      <c r="BL765" s="5"/>
      <c r="BM765" s="2"/>
      <c r="BN765" s="151"/>
      <c r="BO765" s="2"/>
      <c r="BP765" s="2"/>
      <c r="BQ765" s="2"/>
      <c r="BR765" s="2"/>
      <c r="BS765" s="2"/>
      <c r="BT765" s="2"/>
    </row>
    <row r="766" spans="63:72" x14ac:dyDescent="0.3">
      <c r="BK766" s="5"/>
      <c r="BL766" s="5"/>
      <c r="BM766" s="2"/>
      <c r="BN766" s="151"/>
      <c r="BO766" s="2"/>
      <c r="BP766" s="2"/>
      <c r="BQ766" s="2"/>
      <c r="BR766" s="2"/>
      <c r="BS766" s="2"/>
      <c r="BT766" s="2"/>
    </row>
    <row r="767" spans="63:72" x14ac:dyDescent="0.3">
      <c r="BK767" s="5"/>
      <c r="BL767" s="5"/>
      <c r="BM767" s="2"/>
      <c r="BN767" s="151"/>
      <c r="BO767" s="2"/>
      <c r="BP767" s="2"/>
      <c r="BQ767" s="2"/>
      <c r="BR767" s="2"/>
      <c r="BS767" s="2"/>
      <c r="BT767" s="2"/>
    </row>
    <row r="768" spans="63:72" x14ac:dyDescent="0.3">
      <c r="BK768" s="5"/>
      <c r="BL768" s="5"/>
      <c r="BM768" s="2"/>
      <c r="BN768" s="151"/>
      <c r="BO768" s="2"/>
      <c r="BP768" s="2"/>
      <c r="BQ768" s="2"/>
      <c r="BR768" s="2"/>
      <c r="BS768" s="2"/>
      <c r="BT768" s="2"/>
    </row>
    <row r="769" spans="63:72" x14ac:dyDescent="0.3">
      <c r="BK769" s="5"/>
      <c r="BL769" s="5"/>
      <c r="BM769" s="2"/>
      <c r="BN769" s="151"/>
      <c r="BO769" s="2"/>
      <c r="BP769" s="2"/>
      <c r="BQ769" s="2"/>
      <c r="BR769" s="2"/>
      <c r="BS769" s="2"/>
      <c r="BT769" s="2"/>
    </row>
    <row r="770" spans="63:72" x14ac:dyDescent="0.3">
      <c r="BK770" s="5"/>
      <c r="BL770" s="5"/>
      <c r="BM770" s="2"/>
      <c r="BN770" s="151"/>
      <c r="BO770" s="2"/>
      <c r="BP770" s="2"/>
      <c r="BQ770" s="2"/>
      <c r="BR770" s="2"/>
      <c r="BS770" s="2"/>
      <c r="BT770" s="2"/>
    </row>
    <row r="771" spans="63:72" x14ac:dyDescent="0.3">
      <c r="BK771" s="5"/>
      <c r="BL771" s="5"/>
      <c r="BM771" s="2"/>
      <c r="BN771" s="151"/>
      <c r="BO771" s="2"/>
      <c r="BP771" s="2"/>
      <c r="BQ771" s="2"/>
      <c r="BR771" s="2"/>
      <c r="BS771" s="2"/>
      <c r="BT771" s="2"/>
    </row>
    <row r="772" spans="63:72" x14ac:dyDescent="0.3">
      <c r="BK772" s="5"/>
      <c r="BL772" s="5"/>
      <c r="BM772" s="2"/>
      <c r="BN772" s="151"/>
      <c r="BO772" s="2"/>
      <c r="BP772" s="2"/>
      <c r="BQ772" s="2"/>
      <c r="BR772" s="2"/>
      <c r="BS772" s="2"/>
      <c r="BT772" s="2"/>
    </row>
    <row r="773" spans="63:72" x14ac:dyDescent="0.3">
      <c r="BK773" s="5"/>
      <c r="BL773" s="5"/>
      <c r="BM773" s="2"/>
      <c r="BN773" s="151"/>
      <c r="BO773" s="2"/>
      <c r="BP773" s="2"/>
      <c r="BQ773" s="2"/>
      <c r="BR773" s="2"/>
      <c r="BS773" s="2"/>
      <c r="BT773" s="2"/>
    </row>
    <row r="774" spans="63:72" x14ac:dyDescent="0.3">
      <c r="BK774" s="5"/>
      <c r="BL774" s="5"/>
      <c r="BM774" s="2"/>
      <c r="BN774" s="151"/>
      <c r="BO774" s="2"/>
      <c r="BP774" s="2"/>
      <c r="BQ774" s="2"/>
      <c r="BR774" s="2"/>
      <c r="BS774" s="2"/>
      <c r="BT774" s="2"/>
    </row>
    <row r="775" spans="63:72" x14ac:dyDescent="0.3">
      <c r="BK775" s="5"/>
      <c r="BL775" s="5"/>
      <c r="BM775" s="2"/>
      <c r="BN775" s="151"/>
      <c r="BO775" s="2"/>
      <c r="BP775" s="2"/>
      <c r="BQ775" s="2"/>
      <c r="BR775" s="2"/>
      <c r="BS775" s="2"/>
      <c r="BT775" s="2"/>
    </row>
    <row r="776" spans="63:72" x14ac:dyDescent="0.3">
      <c r="BK776" s="5"/>
      <c r="BL776" s="5"/>
      <c r="BM776" s="2"/>
      <c r="BN776" s="151"/>
      <c r="BO776" s="2"/>
      <c r="BP776" s="2"/>
      <c r="BQ776" s="2"/>
      <c r="BR776" s="2"/>
      <c r="BS776" s="2"/>
      <c r="BT776" s="2"/>
    </row>
    <row r="777" spans="63:72" x14ac:dyDescent="0.3">
      <c r="BK777" s="5"/>
      <c r="BL777" s="5"/>
      <c r="BM777" s="2"/>
      <c r="BN777" s="151"/>
      <c r="BO777" s="2"/>
      <c r="BP777" s="2"/>
      <c r="BQ777" s="2"/>
      <c r="BR777" s="2"/>
      <c r="BS777" s="2"/>
      <c r="BT777" s="2"/>
    </row>
    <row r="778" spans="63:72" x14ac:dyDescent="0.3">
      <c r="BK778" s="5"/>
      <c r="BL778" s="5"/>
      <c r="BM778" s="2"/>
      <c r="BN778" s="151"/>
      <c r="BO778" s="2"/>
      <c r="BP778" s="2"/>
      <c r="BQ778" s="2"/>
      <c r="BR778" s="2"/>
      <c r="BS778" s="2"/>
      <c r="BT778" s="2"/>
    </row>
    <row r="779" spans="63:72" x14ac:dyDescent="0.3">
      <c r="BK779" s="5"/>
      <c r="BL779" s="5"/>
      <c r="BM779" s="2"/>
      <c r="BN779" s="151"/>
      <c r="BO779" s="2"/>
      <c r="BP779" s="2"/>
      <c r="BQ779" s="2"/>
      <c r="BR779" s="2"/>
      <c r="BS779" s="2"/>
      <c r="BT779" s="2"/>
    </row>
    <row r="780" spans="63:72" x14ac:dyDescent="0.3">
      <c r="BK780" s="5"/>
      <c r="BL780" s="5"/>
      <c r="BM780" s="2"/>
      <c r="BN780" s="151"/>
      <c r="BO780" s="2"/>
      <c r="BP780" s="2"/>
      <c r="BQ780" s="2"/>
      <c r="BR780" s="2"/>
      <c r="BS780" s="2"/>
      <c r="BT780" s="2"/>
    </row>
    <row r="781" spans="63:72" x14ac:dyDescent="0.3">
      <c r="BK781" s="5"/>
      <c r="BL781" s="5"/>
      <c r="BM781" s="2"/>
      <c r="BN781" s="151"/>
      <c r="BO781" s="2"/>
      <c r="BP781" s="2"/>
      <c r="BQ781" s="2"/>
      <c r="BR781" s="2"/>
      <c r="BS781" s="2"/>
      <c r="BT781" s="2"/>
    </row>
    <row r="782" spans="63:72" x14ac:dyDescent="0.3">
      <c r="BK782" s="5"/>
      <c r="BL782" s="5"/>
      <c r="BM782" s="2"/>
      <c r="BN782" s="151"/>
      <c r="BO782" s="2"/>
      <c r="BP782" s="2"/>
      <c r="BQ782" s="2"/>
      <c r="BR782" s="2"/>
      <c r="BS782" s="2"/>
      <c r="BT782" s="2"/>
    </row>
    <row r="783" spans="63:72" x14ac:dyDescent="0.3">
      <c r="BK783" s="5"/>
      <c r="BL783" s="5"/>
      <c r="BM783" s="2"/>
      <c r="BN783" s="151"/>
      <c r="BO783" s="2"/>
      <c r="BP783" s="2"/>
      <c r="BQ783" s="2"/>
      <c r="BR783" s="2"/>
      <c r="BS783" s="2"/>
      <c r="BT783" s="2"/>
    </row>
    <row r="784" spans="63:72" x14ac:dyDescent="0.3">
      <c r="BK784" s="5"/>
      <c r="BL784" s="5"/>
      <c r="BM784" s="2"/>
      <c r="BN784" s="151"/>
      <c r="BO784" s="2"/>
      <c r="BP784" s="2"/>
      <c r="BQ784" s="2"/>
      <c r="BR784" s="2"/>
      <c r="BS784" s="2"/>
      <c r="BT784" s="2"/>
    </row>
    <row r="785" spans="63:72" x14ac:dyDescent="0.3">
      <c r="BK785" s="5"/>
      <c r="BL785" s="5"/>
      <c r="BM785" s="2"/>
      <c r="BN785" s="151"/>
      <c r="BO785" s="2"/>
      <c r="BP785" s="2"/>
      <c r="BQ785" s="2"/>
      <c r="BR785" s="2"/>
      <c r="BS785" s="2"/>
      <c r="BT785" s="2"/>
    </row>
    <row r="786" spans="63:72" x14ac:dyDescent="0.3">
      <c r="BK786" s="5"/>
      <c r="BL786" s="5"/>
      <c r="BM786" s="2"/>
      <c r="BN786" s="151"/>
      <c r="BO786" s="2"/>
      <c r="BP786" s="2"/>
      <c r="BQ786" s="2"/>
      <c r="BR786" s="2"/>
      <c r="BS786" s="2"/>
      <c r="BT786" s="2"/>
    </row>
    <row r="787" spans="63:72" x14ac:dyDescent="0.3">
      <c r="BK787" s="5"/>
      <c r="BL787" s="5"/>
      <c r="BM787" s="2"/>
      <c r="BN787" s="151"/>
      <c r="BO787" s="2"/>
      <c r="BP787" s="2"/>
      <c r="BQ787" s="2"/>
      <c r="BR787" s="2"/>
      <c r="BS787" s="2"/>
      <c r="BT787" s="2"/>
    </row>
    <row r="788" spans="63:72" x14ac:dyDescent="0.3">
      <c r="BK788" s="5"/>
      <c r="BL788" s="5"/>
      <c r="BM788" s="2"/>
      <c r="BN788" s="151"/>
      <c r="BO788" s="2"/>
      <c r="BP788" s="2"/>
      <c r="BQ788" s="2"/>
      <c r="BR788" s="2"/>
      <c r="BS788" s="2"/>
      <c r="BT788" s="2"/>
    </row>
    <row r="789" spans="63:72" x14ac:dyDescent="0.3">
      <c r="BK789" s="5"/>
      <c r="BL789" s="5"/>
      <c r="BM789" s="2"/>
      <c r="BN789" s="151"/>
      <c r="BO789" s="2"/>
      <c r="BP789" s="2"/>
      <c r="BQ789" s="2"/>
      <c r="BR789" s="2"/>
      <c r="BS789" s="2"/>
      <c r="BT789" s="2"/>
    </row>
    <row r="790" spans="63:72" x14ac:dyDescent="0.3">
      <c r="BK790" s="5"/>
      <c r="BL790" s="5"/>
      <c r="BM790" s="2"/>
      <c r="BN790" s="151"/>
      <c r="BO790" s="2"/>
      <c r="BP790" s="2"/>
      <c r="BQ790" s="2"/>
      <c r="BR790" s="2"/>
      <c r="BS790" s="2"/>
      <c r="BT790" s="2"/>
    </row>
    <row r="791" spans="63:72" x14ac:dyDescent="0.3">
      <c r="BK791" s="5"/>
      <c r="BL791" s="5"/>
      <c r="BM791" s="2"/>
      <c r="BN791" s="151"/>
      <c r="BO791" s="2"/>
      <c r="BP791" s="2"/>
      <c r="BQ791" s="2"/>
      <c r="BR791" s="2"/>
      <c r="BS791" s="2"/>
      <c r="BT791" s="2"/>
    </row>
    <row r="792" spans="63:72" x14ac:dyDescent="0.3">
      <c r="BK792" s="5"/>
      <c r="BL792" s="5"/>
      <c r="BM792" s="2"/>
      <c r="BN792" s="151"/>
      <c r="BO792" s="2"/>
      <c r="BP792" s="2"/>
      <c r="BQ792" s="2"/>
      <c r="BR792" s="2"/>
      <c r="BS792" s="2"/>
      <c r="BT792" s="2"/>
    </row>
    <row r="793" spans="63:72" x14ac:dyDescent="0.3">
      <c r="BK793" s="5"/>
      <c r="BL793" s="5"/>
      <c r="BM793" s="2"/>
      <c r="BN793" s="151"/>
      <c r="BO793" s="2"/>
      <c r="BP793" s="2"/>
      <c r="BQ793" s="2"/>
      <c r="BR793" s="2"/>
      <c r="BS793" s="2"/>
      <c r="BT793" s="2"/>
    </row>
    <row r="794" spans="63:72" x14ac:dyDescent="0.3">
      <c r="BK794" s="5"/>
      <c r="BL794" s="5"/>
      <c r="BM794" s="2"/>
      <c r="BN794" s="151"/>
      <c r="BO794" s="2"/>
      <c r="BP794" s="2"/>
      <c r="BQ794" s="2"/>
      <c r="BR794" s="2"/>
      <c r="BS794" s="2"/>
      <c r="BT794" s="2"/>
    </row>
    <row r="795" spans="63:72" x14ac:dyDescent="0.3">
      <c r="BK795" s="5"/>
      <c r="BL795" s="5"/>
      <c r="BM795" s="2"/>
      <c r="BN795" s="151"/>
      <c r="BO795" s="2"/>
      <c r="BP795" s="2"/>
      <c r="BQ795" s="2"/>
      <c r="BR795" s="2"/>
      <c r="BS795" s="2"/>
      <c r="BT795" s="2"/>
    </row>
    <row r="796" spans="63:72" x14ac:dyDescent="0.3">
      <c r="BK796" s="5"/>
      <c r="BL796" s="5"/>
      <c r="BM796" s="2"/>
      <c r="BN796" s="151"/>
      <c r="BO796" s="2"/>
      <c r="BP796" s="2"/>
      <c r="BQ796" s="2"/>
      <c r="BR796" s="2"/>
      <c r="BS796" s="2"/>
      <c r="BT796" s="2"/>
    </row>
    <row r="797" spans="63:72" x14ac:dyDescent="0.3">
      <c r="BK797" s="5"/>
      <c r="BL797" s="5"/>
      <c r="BM797" s="2"/>
      <c r="BN797" s="151"/>
      <c r="BO797" s="2"/>
      <c r="BP797" s="2"/>
      <c r="BQ797" s="2"/>
      <c r="BR797" s="2"/>
      <c r="BS797" s="2"/>
      <c r="BT797" s="2"/>
    </row>
    <row r="798" spans="63:72" x14ac:dyDescent="0.3">
      <c r="BK798" s="5"/>
      <c r="BL798" s="5"/>
      <c r="BM798" s="2"/>
      <c r="BN798" s="151"/>
      <c r="BO798" s="2"/>
      <c r="BP798" s="2"/>
      <c r="BQ798" s="2"/>
      <c r="BR798" s="2"/>
      <c r="BS798" s="2"/>
      <c r="BT798" s="2"/>
    </row>
    <row r="799" spans="63:72" x14ac:dyDescent="0.3">
      <c r="BK799" s="5"/>
      <c r="BL799" s="5"/>
      <c r="BM799" s="2"/>
      <c r="BN799" s="151"/>
      <c r="BO799" s="2"/>
      <c r="BP799" s="2"/>
      <c r="BQ799" s="2"/>
      <c r="BR799" s="2"/>
      <c r="BS799" s="2"/>
      <c r="BT799" s="2"/>
    </row>
    <row r="800" spans="63:72" x14ac:dyDescent="0.3">
      <c r="BK800" s="5"/>
      <c r="BL800" s="5"/>
      <c r="BM800" s="2"/>
      <c r="BN800" s="151"/>
      <c r="BO800" s="2"/>
      <c r="BP800" s="2"/>
      <c r="BQ800" s="2"/>
      <c r="BR800" s="2"/>
      <c r="BS800" s="2"/>
      <c r="BT800" s="2"/>
    </row>
    <row r="801" spans="63:72" x14ac:dyDescent="0.3">
      <c r="BK801" s="5"/>
      <c r="BL801" s="5"/>
      <c r="BM801" s="2"/>
      <c r="BN801" s="151"/>
      <c r="BO801" s="2"/>
      <c r="BP801" s="2"/>
      <c r="BQ801" s="2"/>
      <c r="BR801" s="2"/>
      <c r="BS801" s="2"/>
      <c r="BT801" s="2"/>
    </row>
    <row r="802" spans="63:72" x14ac:dyDescent="0.3">
      <c r="BK802" s="5"/>
      <c r="BL802" s="5"/>
      <c r="BM802" s="2"/>
      <c r="BN802" s="151"/>
      <c r="BO802" s="2"/>
      <c r="BP802" s="2"/>
      <c r="BQ802" s="2"/>
      <c r="BR802" s="2"/>
      <c r="BS802" s="2"/>
      <c r="BT802" s="2"/>
    </row>
    <row r="803" spans="63:72" x14ac:dyDescent="0.3">
      <c r="BK803" s="5"/>
      <c r="BL803" s="5"/>
      <c r="BM803" s="2"/>
      <c r="BN803" s="151"/>
      <c r="BO803" s="2"/>
      <c r="BP803" s="2"/>
      <c r="BQ803" s="2"/>
      <c r="BR803" s="2"/>
      <c r="BS803" s="2"/>
      <c r="BT803" s="2"/>
    </row>
    <row r="804" spans="63:72" x14ac:dyDescent="0.3">
      <c r="BK804" s="5"/>
      <c r="BL804" s="5"/>
      <c r="BM804" s="2"/>
      <c r="BN804" s="151"/>
      <c r="BO804" s="2"/>
      <c r="BP804" s="2"/>
      <c r="BQ804" s="2"/>
      <c r="BR804" s="2"/>
      <c r="BS804" s="2"/>
      <c r="BT804" s="2"/>
    </row>
    <row r="805" spans="63:72" x14ac:dyDescent="0.3">
      <c r="BK805" s="5"/>
      <c r="BL805" s="5"/>
      <c r="BM805" s="2"/>
      <c r="BN805" s="151"/>
      <c r="BO805" s="2"/>
      <c r="BP805" s="2"/>
      <c r="BQ805" s="2"/>
      <c r="BR805" s="2"/>
      <c r="BS805" s="2"/>
      <c r="BT805" s="2"/>
    </row>
    <row r="806" spans="63:72" x14ac:dyDescent="0.3">
      <c r="BK806" s="5"/>
      <c r="BL806" s="5"/>
      <c r="BM806" s="2"/>
      <c r="BN806" s="151"/>
      <c r="BO806" s="2"/>
      <c r="BP806" s="2"/>
      <c r="BQ806" s="2"/>
      <c r="BR806" s="2"/>
      <c r="BS806" s="2"/>
      <c r="BT806" s="2"/>
    </row>
    <row r="807" spans="63:72" x14ac:dyDescent="0.3">
      <c r="BK807" s="5"/>
      <c r="BL807" s="5"/>
      <c r="BM807" s="2"/>
      <c r="BN807" s="151"/>
      <c r="BO807" s="2"/>
      <c r="BP807" s="2"/>
      <c r="BQ807" s="2"/>
      <c r="BR807" s="2"/>
      <c r="BS807" s="2"/>
      <c r="BT807" s="2"/>
    </row>
    <row r="808" spans="63:72" x14ac:dyDescent="0.3">
      <c r="BK808" s="5"/>
      <c r="BL808" s="5"/>
      <c r="BM808" s="2"/>
      <c r="BN808" s="151"/>
      <c r="BO808" s="2"/>
      <c r="BP808" s="2"/>
      <c r="BQ808" s="2"/>
      <c r="BR808" s="2"/>
      <c r="BS808" s="2"/>
      <c r="BT808" s="2"/>
    </row>
    <row r="809" spans="63:72" x14ac:dyDescent="0.3">
      <c r="BK809" s="5"/>
      <c r="BL809" s="5"/>
      <c r="BM809" s="2"/>
      <c r="BN809" s="151"/>
      <c r="BO809" s="2"/>
      <c r="BP809" s="2"/>
      <c r="BQ809" s="2"/>
      <c r="BR809" s="2"/>
      <c r="BS809" s="2"/>
      <c r="BT809" s="2"/>
    </row>
    <row r="810" spans="63:72" x14ac:dyDescent="0.3">
      <c r="BK810" s="5"/>
      <c r="BL810" s="5"/>
      <c r="BM810" s="2"/>
      <c r="BN810" s="151"/>
      <c r="BO810" s="2"/>
      <c r="BP810" s="2"/>
      <c r="BQ810" s="2"/>
      <c r="BR810" s="2"/>
      <c r="BS810" s="2"/>
      <c r="BT810" s="2"/>
    </row>
    <row r="811" spans="63:72" x14ac:dyDescent="0.3">
      <c r="BK811" s="5"/>
      <c r="BL811" s="5"/>
      <c r="BM811" s="2"/>
      <c r="BN811" s="151"/>
      <c r="BO811" s="2"/>
      <c r="BP811" s="2"/>
      <c r="BQ811" s="2"/>
      <c r="BR811" s="2"/>
      <c r="BS811" s="2"/>
      <c r="BT811" s="2"/>
    </row>
    <row r="812" spans="63:72" x14ac:dyDescent="0.3">
      <c r="BK812" s="5"/>
      <c r="BL812" s="5"/>
      <c r="BM812" s="2"/>
      <c r="BN812" s="151"/>
      <c r="BO812" s="2"/>
      <c r="BP812" s="2"/>
      <c r="BQ812" s="2"/>
      <c r="BR812" s="2"/>
      <c r="BS812" s="2"/>
      <c r="BT812" s="2"/>
    </row>
    <row r="813" spans="63:72" x14ac:dyDescent="0.3">
      <c r="BK813" s="5"/>
      <c r="BL813" s="5"/>
      <c r="BM813" s="2"/>
      <c r="BN813" s="151"/>
      <c r="BO813" s="2"/>
      <c r="BP813" s="2"/>
      <c r="BQ813" s="2"/>
      <c r="BR813" s="2"/>
      <c r="BS813" s="2"/>
      <c r="BT813" s="2"/>
    </row>
    <row r="814" spans="63:72" x14ac:dyDescent="0.3">
      <c r="BK814" s="5"/>
      <c r="BL814" s="5"/>
      <c r="BM814" s="2"/>
      <c r="BN814" s="151"/>
      <c r="BO814" s="2"/>
      <c r="BP814" s="2"/>
      <c r="BQ814" s="2"/>
      <c r="BR814" s="2"/>
      <c r="BS814" s="2"/>
      <c r="BT814" s="2"/>
    </row>
    <row r="815" spans="63:72" x14ac:dyDescent="0.3">
      <c r="BK815" s="5"/>
      <c r="BL815" s="5"/>
      <c r="BM815" s="2"/>
      <c r="BN815" s="151"/>
      <c r="BO815" s="2"/>
      <c r="BP815" s="2"/>
      <c r="BQ815" s="2"/>
      <c r="BR815" s="2"/>
      <c r="BS815" s="2"/>
      <c r="BT815" s="2"/>
    </row>
    <row r="816" spans="63:72" x14ac:dyDescent="0.3">
      <c r="BK816" s="5"/>
      <c r="BL816" s="5"/>
      <c r="BM816" s="2"/>
      <c r="BN816" s="151"/>
      <c r="BO816" s="2"/>
      <c r="BP816" s="2"/>
      <c r="BQ816" s="2"/>
      <c r="BR816" s="2"/>
      <c r="BS816" s="2"/>
      <c r="BT816" s="2"/>
    </row>
    <row r="817" spans="63:72" x14ac:dyDescent="0.3">
      <c r="BK817" s="5"/>
      <c r="BL817" s="5"/>
      <c r="BM817" s="2"/>
      <c r="BN817" s="151"/>
      <c r="BO817" s="2"/>
      <c r="BP817" s="2"/>
      <c r="BQ817" s="2"/>
      <c r="BR817" s="2"/>
      <c r="BS817" s="2"/>
      <c r="BT817" s="2"/>
    </row>
    <row r="818" spans="63:72" x14ac:dyDescent="0.3">
      <c r="BK818" s="5"/>
      <c r="BL818" s="5"/>
      <c r="BM818" s="2"/>
      <c r="BN818" s="151"/>
      <c r="BO818" s="2"/>
      <c r="BP818" s="2"/>
      <c r="BQ818" s="2"/>
      <c r="BR818" s="2"/>
      <c r="BS818" s="2"/>
      <c r="BT818" s="2"/>
    </row>
    <row r="819" spans="63:72" x14ac:dyDescent="0.3">
      <c r="BK819" s="5"/>
      <c r="BL819" s="5"/>
      <c r="BM819" s="2"/>
      <c r="BN819" s="151"/>
      <c r="BO819" s="2"/>
      <c r="BP819" s="2"/>
      <c r="BQ819" s="2"/>
      <c r="BR819" s="2"/>
      <c r="BS819" s="2"/>
      <c r="BT819" s="2"/>
    </row>
    <row r="820" spans="63:72" x14ac:dyDescent="0.3">
      <c r="BK820" s="5"/>
      <c r="BL820" s="5"/>
      <c r="BM820" s="2"/>
      <c r="BN820" s="151"/>
      <c r="BO820" s="2"/>
      <c r="BP820" s="2"/>
      <c r="BQ820" s="2"/>
      <c r="BR820" s="2"/>
      <c r="BS820" s="2"/>
      <c r="BT820" s="2"/>
    </row>
    <row r="821" spans="63:72" x14ac:dyDescent="0.3">
      <c r="BK821" s="5"/>
      <c r="BL821" s="5"/>
      <c r="BM821" s="2"/>
      <c r="BN821" s="151"/>
      <c r="BO821" s="2"/>
      <c r="BP821" s="2"/>
      <c r="BQ821" s="2"/>
      <c r="BR821" s="2"/>
      <c r="BS821" s="2"/>
      <c r="BT821" s="2"/>
    </row>
    <row r="822" spans="63:72" x14ac:dyDescent="0.3">
      <c r="BK822" s="5"/>
      <c r="BL822" s="5"/>
      <c r="BM822" s="2"/>
      <c r="BN822" s="151"/>
      <c r="BO822" s="2"/>
      <c r="BP822" s="2"/>
      <c r="BQ822" s="2"/>
      <c r="BR822" s="2"/>
      <c r="BS822" s="2"/>
      <c r="BT822" s="2"/>
    </row>
    <row r="823" spans="63:72" x14ac:dyDescent="0.3">
      <c r="BK823" s="5"/>
      <c r="BL823" s="5"/>
      <c r="BM823" s="2"/>
      <c r="BN823" s="151"/>
      <c r="BO823" s="2"/>
      <c r="BP823" s="2"/>
      <c r="BQ823" s="2"/>
      <c r="BR823" s="2"/>
      <c r="BS823" s="2"/>
      <c r="BT823" s="2"/>
    </row>
    <row r="824" spans="63:72" x14ac:dyDescent="0.3">
      <c r="BK824" s="5"/>
      <c r="BL824" s="5"/>
      <c r="BM824" s="2"/>
      <c r="BN824" s="151"/>
      <c r="BO824" s="2"/>
      <c r="BP824" s="2"/>
      <c r="BQ824" s="2"/>
      <c r="BR824" s="2"/>
      <c r="BS824" s="2"/>
      <c r="BT824" s="2"/>
    </row>
    <row r="825" spans="63:72" x14ac:dyDescent="0.3">
      <c r="BK825" s="5"/>
      <c r="BL825" s="5"/>
      <c r="BM825" s="2"/>
      <c r="BN825" s="151"/>
      <c r="BO825" s="2"/>
      <c r="BP825" s="2"/>
      <c r="BQ825" s="2"/>
      <c r="BR825" s="2"/>
      <c r="BS825" s="2"/>
      <c r="BT825" s="2"/>
    </row>
    <row r="826" spans="63:72" x14ac:dyDescent="0.3">
      <c r="BK826" s="5"/>
      <c r="BL826" s="5"/>
      <c r="BM826" s="2"/>
      <c r="BN826" s="151"/>
      <c r="BO826" s="2"/>
      <c r="BP826" s="2"/>
      <c r="BQ826" s="2"/>
      <c r="BR826" s="2"/>
      <c r="BS826" s="2"/>
      <c r="BT826" s="2"/>
    </row>
    <row r="827" spans="63:72" x14ac:dyDescent="0.3">
      <c r="BK827" s="5"/>
      <c r="BL827" s="5"/>
      <c r="BM827" s="2"/>
      <c r="BN827" s="151"/>
      <c r="BO827" s="2"/>
      <c r="BP827" s="2"/>
      <c r="BQ827" s="2"/>
      <c r="BR827" s="2"/>
      <c r="BS827" s="2"/>
      <c r="BT827" s="2"/>
    </row>
    <row r="828" spans="63:72" x14ac:dyDescent="0.3">
      <c r="BK828" s="5"/>
      <c r="BL828" s="5"/>
      <c r="BM828" s="2"/>
      <c r="BN828" s="151"/>
      <c r="BO828" s="2"/>
      <c r="BP828" s="2"/>
      <c r="BQ828" s="2"/>
      <c r="BR828" s="2"/>
      <c r="BS828" s="2"/>
      <c r="BT828" s="2"/>
    </row>
    <row r="829" spans="63:72" x14ac:dyDescent="0.3">
      <c r="BK829" s="5"/>
      <c r="BL829" s="5"/>
      <c r="BM829" s="2"/>
      <c r="BN829" s="151"/>
      <c r="BO829" s="2"/>
      <c r="BP829" s="2"/>
      <c r="BQ829" s="2"/>
      <c r="BR829" s="2"/>
      <c r="BS829" s="2"/>
      <c r="BT829" s="2"/>
    </row>
    <row r="830" spans="63:72" x14ac:dyDescent="0.3">
      <c r="BK830" s="5"/>
      <c r="BL830" s="5"/>
      <c r="BM830" s="2"/>
      <c r="BN830" s="151"/>
      <c r="BO830" s="2"/>
      <c r="BP830" s="2"/>
      <c r="BQ830" s="2"/>
      <c r="BR830" s="2"/>
      <c r="BS830" s="2"/>
      <c r="BT830" s="2"/>
    </row>
    <row r="831" spans="63:72" x14ac:dyDescent="0.3">
      <c r="BK831" s="5"/>
      <c r="BL831" s="5"/>
      <c r="BM831" s="2"/>
      <c r="BN831" s="151"/>
      <c r="BO831" s="2"/>
      <c r="BP831" s="2"/>
      <c r="BQ831" s="2"/>
      <c r="BR831" s="2"/>
      <c r="BS831" s="2"/>
      <c r="BT831" s="2"/>
    </row>
    <row r="832" spans="63:72" x14ac:dyDescent="0.3">
      <c r="BK832" s="5"/>
      <c r="BL832" s="5"/>
      <c r="BM832" s="2"/>
      <c r="BN832" s="151"/>
      <c r="BO832" s="2"/>
      <c r="BP832" s="2"/>
      <c r="BQ832" s="2"/>
      <c r="BR832" s="2"/>
      <c r="BS832" s="2"/>
      <c r="BT832" s="2"/>
    </row>
    <row r="833" spans="63:72" x14ac:dyDescent="0.3">
      <c r="BK833" s="5"/>
      <c r="BL833" s="5"/>
      <c r="BM833" s="2"/>
      <c r="BN833" s="151"/>
      <c r="BO833" s="2"/>
      <c r="BP833" s="2"/>
      <c r="BQ833" s="2"/>
      <c r="BR833" s="2"/>
      <c r="BS833" s="2"/>
      <c r="BT833" s="2"/>
    </row>
    <row r="834" spans="63:72" x14ac:dyDescent="0.3">
      <c r="BK834" s="5"/>
      <c r="BL834" s="5"/>
      <c r="BM834" s="2"/>
      <c r="BN834" s="151"/>
      <c r="BO834" s="2"/>
      <c r="BP834" s="2"/>
      <c r="BQ834" s="2"/>
      <c r="BR834" s="2"/>
      <c r="BS834" s="2"/>
      <c r="BT834" s="2"/>
    </row>
    <row r="835" spans="63:72" x14ac:dyDescent="0.3">
      <c r="BK835" s="5"/>
      <c r="BL835" s="5"/>
      <c r="BM835" s="2"/>
      <c r="BN835" s="151"/>
      <c r="BO835" s="2"/>
      <c r="BP835" s="2"/>
      <c r="BQ835" s="2"/>
      <c r="BR835" s="2"/>
      <c r="BS835" s="2"/>
      <c r="BT835" s="2"/>
    </row>
    <row r="836" spans="63:72" x14ac:dyDescent="0.3">
      <c r="BK836" s="5"/>
      <c r="BL836" s="5"/>
      <c r="BM836" s="2"/>
      <c r="BN836" s="151"/>
      <c r="BO836" s="2"/>
      <c r="BP836" s="2"/>
      <c r="BQ836" s="2"/>
      <c r="BR836" s="2"/>
      <c r="BS836" s="2"/>
      <c r="BT836" s="2"/>
    </row>
    <row r="837" spans="63:72" x14ac:dyDescent="0.3">
      <c r="BK837" s="5"/>
      <c r="BL837" s="5"/>
      <c r="BM837" s="2"/>
      <c r="BN837" s="151"/>
      <c r="BO837" s="2"/>
      <c r="BP837" s="2"/>
      <c r="BQ837" s="2"/>
      <c r="BR837" s="2"/>
      <c r="BS837" s="2"/>
      <c r="BT837" s="2"/>
    </row>
    <row r="838" spans="63:72" x14ac:dyDescent="0.3">
      <c r="BK838" s="5"/>
      <c r="BL838" s="5"/>
      <c r="BM838" s="2"/>
      <c r="BN838" s="151"/>
      <c r="BO838" s="2"/>
      <c r="BP838" s="2"/>
      <c r="BQ838" s="2"/>
      <c r="BR838" s="2"/>
      <c r="BS838" s="2"/>
      <c r="BT838" s="2"/>
    </row>
    <row r="839" spans="63:72" x14ac:dyDescent="0.3">
      <c r="BK839" s="5"/>
      <c r="BL839" s="5"/>
      <c r="BM839" s="2"/>
      <c r="BN839" s="151"/>
      <c r="BO839" s="2"/>
      <c r="BP839" s="2"/>
      <c r="BQ839" s="2"/>
      <c r="BR839" s="2"/>
      <c r="BS839" s="2"/>
      <c r="BT839" s="2"/>
    </row>
    <row r="840" spans="63:72" x14ac:dyDescent="0.3">
      <c r="BK840" s="5"/>
      <c r="BL840" s="5"/>
      <c r="BM840" s="2"/>
      <c r="BN840" s="151"/>
      <c r="BO840" s="2"/>
      <c r="BP840" s="2"/>
      <c r="BQ840" s="2"/>
      <c r="BR840" s="2"/>
      <c r="BS840" s="2"/>
      <c r="BT840" s="2"/>
    </row>
    <row r="841" spans="63:72" x14ac:dyDescent="0.3">
      <c r="BK841" s="5"/>
      <c r="BL841" s="5"/>
      <c r="BM841" s="2"/>
      <c r="BN841" s="151"/>
      <c r="BO841" s="2"/>
      <c r="BP841" s="2"/>
      <c r="BQ841" s="2"/>
      <c r="BR841" s="2"/>
      <c r="BS841" s="2"/>
      <c r="BT841" s="2"/>
    </row>
    <row r="842" spans="63:72" x14ac:dyDescent="0.3">
      <c r="BK842" s="5"/>
      <c r="BL842" s="5"/>
      <c r="BM842" s="2"/>
      <c r="BN842" s="151"/>
      <c r="BO842" s="2"/>
      <c r="BP842" s="2"/>
      <c r="BQ842" s="2"/>
      <c r="BR842" s="2"/>
      <c r="BS842" s="2"/>
      <c r="BT842" s="2"/>
    </row>
    <row r="843" spans="63:72" x14ac:dyDescent="0.3">
      <c r="BK843" s="5"/>
      <c r="BL843" s="5"/>
      <c r="BM843" s="2"/>
      <c r="BN843" s="151"/>
      <c r="BO843" s="2"/>
      <c r="BP843" s="2"/>
      <c r="BQ843" s="2"/>
      <c r="BR843" s="2"/>
      <c r="BS843" s="2"/>
      <c r="BT843" s="2"/>
    </row>
    <row r="844" spans="63:72" x14ac:dyDescent="0.3">
      <c r="BK844" s="5"/>
      <c r="BL844" s="5"/>
      <c r="BM844" s="2"/>
      <c r="BN844" s="151"/>
      <c r="BO844" s="2"/>
      <c r="BP844" s="2"/>
      <c r="BQ844" s="2"/>
      <c r="BR844" s="2"/>
      <c r="BS844" s="2"/>
      <c r="BT844" s="2"/>
    </row>
    <row r="845" spans="63:72" x14ac:dyDescent="0.3">
      <c r="BK845" s="5"/>
      <c r="BL845" s="5"/>
      <c r="BM845" s="2"/>
      <c r="BN845" s="151"/>
      <c r="BO845" s="2"/>
      <c r="BP845" s="2"/>
      <c r="BQ845" s="2"/>
      <c r="BR845" s="2"/>
      <c r="BS845" s="2"/>
      <c r="BT845" s="2"/>
    </row>
    <row r="846" spans="63:72" x14ac:dyDescent="0.3">
      <c r="BK846" s="5"/>
      <c r="BL846" s="5"/>
      <c r="BM846" s="2"/>
      <c r="BN846" s="151"/>
      <c r="BO846" s="2"/>
      <c r="BP846" s="2"/>
      <c r="BQ846" s="2"/>
      <c r="BR846" s="2"/>
      <c r="BS846" s="2"/>
      <c r="BT846" s="2"/>
    </row>
    <row r="847" spans="63:72" x14ac:dyDescent="0.3">
      <c r="BK847" s="5"/>
      <c r="BL847" s="5"/>
      <c r="BM847" s="2"/>
      <c r="BN847" s="151"/>
      <c r="BO847" s="2"/>
      <c r="BP847" s="2"/>
      <c r="BQ847" s="2"/>
      <c r="BR847" s="2"/>
      <c r="BS847" s="2"/>
      <c r="BT847" s="2"/>
    </row>
    <row r="848" spans="63:72" x14ac:dyDescent="0.3">
      <c r="BK848" s="5"/>
      <c r="BL848" s="5"/>
      <c r="BM848" s="2"/>
      <c r="BN848" s="151"/>
      <c r="BO848" s="2"/>
      <c r="BP848" s="2"/>
      <c r="BQ848" s="2"/>
      <c r="BR848" s="2"/>
      <c r="BS848" s="2"/>
      <c r="BT848" s="2"/>
    </row>
    <row r="849" spans="63:72" x14ac:dyDescent="0.3">
      <c r="BK849" s="5"/>
      <c r="BL849" s="5"/>
      <c r="BM849" s="2"/>
      <c r="BN849" s="151"/>
      <c r="BO849" s="2"/>
      <c r="BP849" s="2"/>
      <c r="BQ849" s="2"/>
      <c r="BR849" s="2"/>
      <c r="BS849" s="2"/>
      <c r="BT849" s="2"/>
    </row>
    <row r="850" spans="63:72" x14ac:dyDescent="0.3">
      <c r="BK850" s="5"/>
      <c r="BL850" s="5"/>
      <c r="BM850" s="2"/>
      <c r="BN850" s="151"/>
      <c r="BO850" s="2"/>
      <c r="BP850" s="2"/>
      <c r="BQ850" s="2"/>
      <c r="BR850" s="2"/>
      <c r="BS850" s="2"/>
      <c r="BT850" s="2"/>
    </row>
    <row r="851" spans="63:72" x14ac:dyDescent="0.3">
      <c r="BK851" s="5"/>
      <c r="BL851" s="5"/>
      <c r="BM851" s="2"/>
      <c r="BN851" s="151"/>
      <c r="BO851" s="2"/>
      <c r="BP851" s="2"/>
      <c r="BQ851" s="2"/>
      <c r="BR851" s="2"/>
      <c r="BS851" s="2"/>
      <c r="BT851" s="2"/>
    </row>
    <row r="852" spans="63:72" x14ac:dyDescent="0.3">
      <c r="BK852" s="5"/>
      <c r="BL852" s="5"/>
      <c r="BM852" s="2"/>
      <c r="BN852" s="151"/>
      <c r="BO852" s="2"/>
      <c r="BP852" s="2"/>
      <c r="BQ852" s="2"/>
      <c r="BR852" s="2"/>
      <c r="BS852" s="2"/>
      <c r="BT852" s="2"/>
    </row>
    <row r="853" spans="63:72" x14ac:dyDescent="0.3">
      <c r="BK853" s="5"/>
      <c r="BL853" s="5"/>
      <c r="BM853" s="2"/>
      <c r="BN853" s="151"/>
      <c r="BO853" s="2"/>
      <c r="BP853" s="2"/>
      <c r="BQ853" s="2"/>
      <c r="BR853" s="2"/>
      <c r="BS853" s="2"/>
      <c r="BT853" s="2"/>
    </row>
    <row r="854" spans="63:72" x14ac:dyDescent="0.3">
      <c r="BK854" s="5"/>
      <c r="BL854" s="5"/>
      <c r="BM854" s="2"/>
      <c r="BN854" s="151"/>
      <c r="BO854" s="2"/>
      <c r="BP854" s="2"/>
      <c r="BQ854" s="2"/>
      <c r="BR854" s="2"/>
      <c r="BS854" s="2"/>
      <c r="BT854" s="2"/>
    </row>
    <row r="855" spans="63:72" x14ac:dyDescent="0.3">
      <c r="BK855" s="5"/>
      <c r="BL855" s="5"/>
      <c r="BM855" s="2"/>
      <c r="BN855" s="151"/>
      <c r="BO855" s="2"/>
      <c r="BP855" s="2"/>
      <c r="BQ855" s="2"/>
      <c r="BR855" s="2"/>
      <c r="BS855" s="2"/>
      <c r="BT855" s="2"/>
    </row>
    <row r="856" spans="63:72" x14ac:dyDescent="0.3">
      <c r="BK856" s="5"/>
      <c r="BL856" s="5"/>
      <c r="BM856" s="2"/>
      <c r="BN856" s="151"/>
      <c r="BO856" s="2"/>
      <c r="BP856" s="2"/>
      <c r="BQ856" s="2"/>
      <c r="BR856" s="2"/>
      <c r="BS856" s="2"/>
      <c r="BT856" s="2"/>
    </row>
    <row r="857" spans="63:72" x14ac:dyDescent="0.3">
      <c r="BK857" s="5"/>
      <c r="BL857" s="5"/>
      <c r="BM857" s="2"/>
      <c r="BN857" s="151"/>
      <c r="BO857" s="2"/>
      <c r="BP857" s="2"/>
      <c r="BQ857" s="2"/>
      <c r="BR857" s="2"/>
      <c r="BS857" s="2"/>
      <c r="BT857" s="2"/>
    </row>
    <row r="858" spans="63:72" x14ac:dyDescent="0.3">
      <c r="BK858" s="5"/>
      <c r="BL858" s="5"/>
      <c r="BM858" s="2"/>
      <c r="BN858" s="151"/>
      <c r="BO858" s="2"/>
      <c r="BP858" s="2"/>
      <c r="BQ858" s="2"/>
      <c r="BR858" s="2"/>
      <c r="BS858" s="2"/>
      <c r="BT858" s="2"/>
    </row>
    <row r="859" spans="63:72" x14ac:dyDescent="0.3">
      <c r="BK859" s="5"/>
      <c r="BL859" s="5"/>
      <c r="BM859" s="2"/>
      <c r="BN859" s="151"/>
      <c r="BO859" s="2"/>
      <c r="BP859" s="2"/>
      <c r="BQ859" s="2"/>
      <c r="BR859" s="2"/>
      <c r="BS859" s="2"/>
      <c r="BT859" s="2"/>
    </row>
    <row r="860" spans="63:72" x14ac:dyDescent="0.3">
      <c r="BK860" s="5"/>
      <c r="BL860" s="5"/>
      <c r="BM860" s="2"/>
      <c r="BN860" s="151"/>
      <c r="BO860" s="2"/>
      <c r="BP860" s="2"/>
      <c r="BQ860" s="2"/>
      <c r="BR860" s="2"/>
      <c r="BS860" s="2"/>
      <c r="BT860" s="2"/>
    </row>
    <row r="861" spans="63:72" x14ac:dyDescent="0.3">
      <c r="BK861" s="5"/>
      <c r="BL861" s="5"/>
      <c r="BM861" s="2"/>
      <c r="BN861" s="151"/>
      <c r="BO861" s="2"/>
      <c r="BP861" s="2"/>
      <c r="BQ861" s="2"/>
      <c r="BR861" s="2"/>
      <c r="BS861" s="2"/>
      <c r="BT861" s="2"/>
    </row>
    <row r="862" spans="63:72" x14ac:dyDescent="0.3">
      <c r="BK862" s="5"/>
      <c r="BL862" s="5"/>
      <c r="BM862" s="2"/>
      <c r="BN862" s="151"/>
      <c r="BO862" s="2"/>
      <c r="BP862" s="2"/>
      <c r="BQ862" s="2"/>
      <c r="BR862" s="2"/>
      <c r="BS862" s="2"/>
      <c r="BT862" s="2"/>
    </row>
    <row r="863" spans="63:72" x14ac:dyDescent="0.3">
      <c r="BK863" s="5"/>
      <c r="BL863" s="5"/>
      <c r="BM863" s="2"/>
      <c r="BN863" s="151"/>
      <c r="BO863" s="2"/>
      <c r="BP863" s="2"/>
      <c r="BQ863" s="2"/>
      <c r="BR863" s="2"/>
      <c r="BS863" s="2"/>
      <c r="BT863" s="2"/>
    </row>
    <row r="864" spans="63:72" x14ac:dyDescent="0.3">
      <c r="BK864" s="5"/>
      <c r="BL864" s="5"/>
      <c r="BM864" s="2"/>
      <c r="BN864" s="151"/>
      <c r="BO864" s="2"/>
      <c r="BP864" s="2"/>
      <c r="BQ864" s="2"/>
      <c r="BR864" s="2"/>
      <c r="BS864" s="2"/>
      <c r="BT864" s="2"/>
    </row>
    <row r="865" spans="63:72" x14ac:dyDescent="0.3">
      <c r="BK865" s="5"/>
      <c r="BL865" s="5"/>
      <c r="BM865" s="2"/>
      <c r="BN865" s="151"/>
      <c r="BO865" s="2"/>
      <c r="BP865" s="2"/>
      <c r="BQ865" s="2"/>
      <c r="BR865" s="2"/>
      <c r="BS865" s="2"/>
      <c r="BT865" s="2"/>
    </row>
    <row r="866" spans="63:72" x14ac:dyDescent="0.3">
      <c r="BK866" s="5"/>
      <c r="BL866" s="5"/>
      <c r="BM866" s="2"/>
      <c r="BN866" s="151"/>
      <c r="BO866" s="2"/>
      <c r="BP866" s="2"/>
      <c r="BQ866" s="2"/>
      <c r="BR866" s="2"/>
      <c r="BS866" s="2"/>
      <c r="BT866" s="2"/>
    </row>
    <row r="867" spans="63:72" x14ac:dyDescent="0.3">
      <c r="BK867" s="5"/>
      <c r="BL867" s="5"/>
      <c r="BM867" s="2"/>
      <c r="BN867" s="151"/>
      <c r="BO867" s="2"/>
      <c r="BP867" s="2"/>
      <c r="BQ867" s="2"/>
      <c r="BR867" s="2"/>
      <c r="BS867" s="2"/>
      <c r="BT867" s="2"/>
    </row>
    <row r="868" spans="63:72" x14ac:dyDescent="0.3">
      <c r="BK868" s="5"/>
      <c r="BL868" s="5"/>
      <c r="BM868" s="2"/>
      <c r="BN868" s="151"/>
      <c r="BO868" s="2"/>
      <c r="BP868" s="2"/>
      <c r="BQ868" s="2"/>
      <c r="BR868" s="2"/>
      <c r="BS868" s="2"/>
      <c r="BT868" s="2"/>
    </row>
    <row r="869" spans="63:72" x14ac:dyDescent="0.3">
      <c r="BK869" s="5"/>
      <c r="BL869" s="5"/>
      <c r="BM869" s="2"/>
      <c r="BN869" s="151"/>
      <c r="BO869" s="2"/>
      <c r="BP869" s="2"/>
      <c r="BQ869" s="2"/>
      <c r="BR869" s="2"/>
      <c r="BS869" s="2"/>
      <c r="BT869" s="2"/>
    </row>
    <row r="870" spans="63:72" x14ac:dyDescent="0.3">
      <c r="BK870" s="5"/>
      <c r="BL870" s="5"/>
      <c r="BM870" s="2"/>
      <c r="BN870" s="151"/>
      <c r="BO870" s="2"/>
      <c r="BP870" s="2"/>
      <c r="BQ870" s="2"/>
      <c r="BR870" s="2"/>
      <c r="BS870" s="2"/>
      <c r="BT870" s="2"/>
    </row>
    <row r="871" spans="63:72" x14ac:dyDescent="0.3">
      <c r="BK871" s="5"/>
      <c r="BL871" s="5"/>
      <c r="BM871" s="2"/>
      <c r="BN871" s="151"/>
      <c r="BO871" s="2"/>
      <c r="BP871" s="2"/>
      <c r="BQ871" s="2"/>
      <c r="BR871" s="2"/>
      <c r="BS871" s="2"/>
      <c r="BT871" s="2"/>
    </row>
    <row r="872" spans="63:72" x14ac:dyDescent="0.3">
      <c r="BK872" s="5"/>
      <c r="BL872" s="5"/>
      <c r="BM872" s="2"/>
      <c r="BN872" s="151"/>
      <c r="BO872" s="2"/>
      <c r="BP872" s="2"/>
      <c r="BQ872" s="2"/>
      <c r="BR872" s="2"/>
      <c r="BS872" s="2"/>
      <c r="BT872" s="2"/>
    </row>
    <row r="873" spans="63:72" x14ac:dyDescent="0.3">
      <c r="BK873" s="5"/>
      <c r="BL873" s="5"/>
      <c r="BM873" s="2"/>
      <c r="BN873" s="151"/>
      <c r="BO873" s="2"/>
      <c r="BP873" s="2"/>
      <c r="BQ873" s="2"/>
      <c r="BR873" s="2"/>
      <c r="BS873" s="2"/>
      <c r="BT873" s="2"/>
    </row>
    <row r="874" spans="63:72" x14ac:dyDescent="0.3">
      <c r="BK874" s="5"/>
      <c r="BL874" s="5"/>
      <c r="BM874" s="2"/>
      <c r="BN874" s="151"/>
      <c r="BO874" s="2"/>
      <c r="BP874" s="2"/>
      <c r="BQ874" s="2"/>
      <c r="BR874" s="2"/>
      <c r="BS874" s="2"/>
      <c r="BT874" s="2"/>
    </row>
    <row r="875" spans="63:72" x14ac:dyDescent="0.3">
      <c r="BK875" s="5"/>
      <c r="BL875" s="5"/>
      <c r="BM875" s="2"/>
      <c r="BN875" s="151"/>
      <c r="BO875" s="2"/>
      <c r="BP875" s="2"/>
      <c r="BQ875" s="2"/>
      <c r="BR875" s="2"/>
      <c r="BS875" s="2"/>
      <c r="BT875" s="2"/>
    </row>
    <row r="876" spans="63:72" x14ac:dyDescent="0.3">
      <c r="BK876" s="5"/>
      <c r="BL876" s="5"/>
      <c r="BM876" s="2"/>
      <c r="BN876" s="151"/>
      <c r="BO876" s="2"/>
      <c r="BP876" s="2"/>
      <c r="BQ876" s="2"/>
      <c r="BR876" s="2"/>
      <c r="BS876" s="2"/>
      <c r="BT876" s="2"/>
    </row>
    <row r="877" spans="63:72" x14ac:dyDescent="0.3">
      <c r="BK877" s="5"/>
      <c r="BL877" s="5"/>
      <c r="BM877" s="2"/>
      <c r="BN877" s="151"/>
      <c r="BO877" s="2"/>
      <c r="BP877" s="2"/>
      <c r="BQ877" s="2"/>
      <c r="BR877" s="2"/>
      <c r="BS877" s="2"/>
      <c r="BT877" s="2"/>
    </row>
    <row r="878" spans="63:72" x14ac:dyDescent="0.3">
      <c r="BK878" s="5"/>
      <c r="BL878" s="5"/>
      <c r="BM878" s="2"/>
      <c r="BN878" s="151"/>
      <c r="BO878" s="2"/>
      <c r="BP878" s="2"/>
      <c r="BQ878" s="2"/>
      <c r="BR878" s="2"/>
      <c r="BS878" s="2"/>
      <c r="BT878" s="2"/>
    </row>
    <row r="879" spans="63:72" x14ac:dyDescent="0.3">
      <c r="BK879" s="5"/>
      <c r="BL879" s="5"/>
      <c r="BM879" s="2"/>
      <c r="BN879" s="151"/>
      <c r="BO879" s="2"/>
      <c r="BP879" s="2"/>
      <c r="BQ879" s="2"/>
      <c r="BR879" s="2"/>
      <c r="BS879" s="2"/>
      <c r="BT879" s="2"/>
    </row>
    <row r="880" spans="63:72" x14ac:dyDescent="0.3">
      <c r="BK880" s="5"/>
      <c r="BL880" s="5"/>
      <c r="BM880" s="2"/>
      <c r="BN880" s="151"/>
      <c r="BO880" s="2"/>
      <c r="BP880" s="2"/>
      <c r="BQ880" s="2"/>
      <c r="BR880" s="2"/>
      <c r="BS880" s="2"/>
      <c r="BT880" s="2"/>
    </row>
    <row r="881" spans="63:72" x14ac:dyDescent="0.3">
      <c r="BK881" s="5"/>
      <c r="BL881" s="5"/>
      <c r="BM881" s="2"/>
      <c r="BN881" s="151"/>
      <c r="BO881" s="2"/>
      <c r="BP881" s="2"/>
      <c r="BQ881" s="2"/>
      <c r="BR881" s="2"/>
      <c r="BS881" s="2"/>
      <c r="BT881" s="2"/>
    </row>
    <row r="882" spans="63:72" x14ac:dyDescent="0.3">
      <c r="BK882" s="5"/>
      <c r="BL882" s="5"/>
      <c r="BM882" s="2"/>
      <c r="BN882" s="151"/>
      <c r="BO882" s="2"/>
      <c r="BP882" s="2"/>
      <c r="BQ882" s="2"/>
      <c r="BR882" s="2"/>
      <c r="BS882" s="2"/>
      <c r="BT882" s="2"/>
    </row>
    <row r="883" spans="63:72" x14ac:dyDescent="0.3">
      <c r="BK883" s="5"/>
      <c r="BL883" s="5"/>
      <c r="BM883" s="2"/>
      <c r="BN883" s="151"/>
      <c r="BO883" s="2"/>
      <c r="BP883" s="2"/>
      <c r="BQ883" s="2"/>
      <c r="BR883" s="2"/>
      <c r="BS883" s="2"/>
      <c r="BT883" s="2"/>
    </row>
    <row r="884" spans="63:72" x14ac:dyDescent="0.3">
      <c r="BK884" s="5"/>
      <c r="BL884" s="5"/>
      <c r="BM884" s="2"/>
      <c r="BN884" s="151"/>
      <c r="BO884" s="2"/>
      <c r="BP884" s="2"/>
      <c r="BQ884" s="2"/>
      <c r="BR884" s="2"/>
      <c r="BS884" s="2"/>
      <c r="BT884" s="2"/>
    </row>
    <row r="885" spans="63:72" x14ac:dyDescent="0.3">
      <c r="BK885" s="5"/>
      <c r="BL885" s="5"/>
      <c r="BM885" s="2"/>
      <c r="BN885" s="151"/>
      <c r="BO885" s="2"/>
      <c r="BP885" s="2"/>
      <c r="BQ885" s="2"/>
      <c r="BR885" s="2"/>
      <c r="BS885" s="2"/>
      <c r="BT885" s="2"/>
    </row>
    <row r="886" spans="63:72" x14ac:dyDescent="0.3">
      <c r="BK886" s="5"/>
      <c r="BL886" s="5"/>
      <c r="BM886" s="2"/>
      <c r="BN886" s="151"/>
      <c r="BO886" s="2"/>
      <c r="BP886" s="2"/>
      <c r="BQ886" s="2"/>
      <c r="BR886" s="2"/>
      <c r="BS886" s="2"/>
      <c r="BT886" s="2"/>
    </row>
    <row r="887" spans="63:72" x14ac:dyDescent="0.3">
      <c r="BK887" s="5"/>
      <c r="BL887" s="5"/>
      <c r="BM887" s="2"/>
      <c r="BN887" s="151"/>
      <c r="BO887" s="2"/>
      <c r="BP887" s="2"/>
      <c r="BQ887" s="2"/>
      <c r="BR887" s="2"/>
      <c r="BS887" s="2"/>
      <c r="BT887" s="2"/>
    </row>
    <row r="888" spans="63:72" x14ac:dyDescent="0.3">
      <c r="BK888" s="5"/>
      <c r="BL888" s="5"/>
      <c r="BM888" s="2"/>
      <c r="BN888" s="151"/>
      <c r="BO888" s="2"/>
      <c r="BP888" s="2"/>
      <c r="BQ888" s="2"/>
      <c r="BR888" s="2"/>
      <c r="BS888" s="2"/>
      <c r="BT888" s="2"/>
    </row>
    <row r="889" spans="63:72" x14ac:dyDescent="0.3">
      <c r="BK889" s="5"/>
      <c r="BL889" s="5"/>
      <c r="BM889" s="2"/>
      <c r="BN889" s="151"/>
      <c r="BO889" s="2"/>
      <c r="BP889" s="2"/>
      <c r="BQ889" s="2"/>
      <c r="BR889" s="2"/>
      <c r="BS889" s="2"/>
      <c r="BT889" s="2"/>
    </row>
    <row r="890" spans="63:72" x14ac:dyDescent="0.3">
      <c r="BK890" s="5"/>
      <c r="BL890" s="5"/>
      <c r="BM890" s="2"/>
      <c r="BN890" s="151"/>
      <c r="BO890" s="2"/>
      <c r="BP890" s="2"/>
      <c r="BQ890" s="2"/>
      <c r="BR890" s="2"/>
      <c r="BS890" s="2"/>
      <c r="BT890" s="2"/>
    </row>
    <row r="891" spans="63:72" x14ac:dyDescent="0.3">
      <c r="BK891" s="5"/>
      <c r="BL891" s="5"/>
      <c r="BM891" s="2"/>
      <c r="BN891" s="151"/>
      <c r="BO891" s="2"/>
      <c r="BP891" s="2"/>
      <c r="BQ891" s="2"/>
      <c r="BR891" s="2"/>
      <c r="BS891" s="2"/>
      <c r="BT891" s="2"/>
    </row>
    <row r="892" spans="63:72" x14ac:dyDescent="0.3">
      <c r="BK892" s="5"/>
      <c r="BL892" s="5"/>
      <c r="BM892" s="2"/>
      <c r="BN892" s="151"/>
      <c r="BO892" s="2"/>
      <c r="BP892" s="2"/>
      <c r="BQ892" s="2"/>
      <c r="BR892" s="2"/>
      <c r="BS892" s="2"/>
      <c r="BT892" s="2"/>
    </row>
    <row r="893" spans="63:72" x14ac:dyDescent="0.3">
      <c r="BK893" s="5"/>
      <c r="BL893" s="5"/>
      <c r="BM893" s="2"/>
      <c r="BN893" s="151"/>
      <c r="BO893" s="2"/>
      <c r="BP893" s="2"/>
      <c r="BQ893" s="2"/>
      <c r="BR893" s="2"/>
      <c r="BS893" s="2"/>
      <c r="BT893" s="2"/>
    </row>
    <row r="894" spans="63:72" x14ac:dyDescent="0.3">
      <c r="BK894" s="5"/>
      <c r="BL894" s="5"/>
      <c r="BM894" s="2"/>
      <c r="BN894" s="151"/>
      <c r="BO894" s="2"/>
      <c r="BP894" s="2"/>
      <c r="BQ894" s="2"/>
      <c r="BR894" s="2"/>
      <c r="BS894" s="2"/>
      <c r="BT894" s="2"/>
    </row>
    <row r="895" spans="63:72" x14ac:dyDescent="0.3">
      <c r="BK895" s="5"/>
      <c r="BL895" s="5"/>
      <c r="BM895" s="2"/>
      <c r="BN895" s="151"/>
      <c r="BO895" s="2"/>
      <c r="BP895" s="2"/>
      <c r="BQ895" s="2"/>
      <c r="BR895" s="2"/>
      <c r="BS895" s="2"/>
      <c r="BT895" s="2"/>
    </row>
    <row r="896" spans="63:72" x14ac:dyDescent="0.3">
      <c r="BK896" s="5"/>
      <c r="BL896" s="5"/>
      <c r="BM896" s="2"/>
      <c r="BN896" s="151"/>
      <c r="BO896" s="2"/>
      <c r="BP896" s="2"/>
      <c r="BQ896" s="2"/>
      <c r="BR896" s="2"/>
      <c r="BS896" s="2"/>
      <c r="BT896" s="2"/>
    </row>
    <row r="897" spans="63:72" x14ac:dyDescent="0.3">
      <c r="BK897" s="5"/>
      <c r="BL897" s="5"/>
      <c r="BM897" s="2"/>
      <c r="BN897" s="151"/>
      <c r="BO897" s="2"/>
      <c r="BP897" s="2"/>
      <c r="BQ897" s="2"/>
      <c r="BR897" s="2"/>
      <c r="BS897" s="2"/>
      <c r="BT897" s="2"/>
    </row>
    <row r="898" spans="63:72" x14ac:dyDescent="0.3">
      <c r="BK898" s="5"/>
      <c r="BL898" s="5"/>
      <c r="BM898" s="2"/>
      <c r="BN898" s="151"/>
      <c r="BO898" s="2"/>
      <c r="BP898" s="2"/>
      <c r="BQ898" s="2"/>
      <c r="BR898" s="2"/>
      <c r="BS898" s="2"/>
      <c r="BT898" s="2"/>
    </row>
    <row r="899" spans="63:72" x14ac:dyDescent="0.3">
      <c r="BK899" s="5"/>
      <c r="BL899" s="5"/>
      <c r="BM899" s="2"/>
      <c r="BN899" s="151"/>
      <c r="BO899" s="2"/>
      <c r="BP899" s="2"/>
      <c r="BQ899" s="2"/>
      <c r="BR899" s="2"/>
      <c r="BS899" s="2"/>
      <c r="BT899" s="2"/>
    </row>
    <row r="900" spans="63:72" x14ac:dyDescent="0.3">
      <c r="BK900" s="5"/>
      <c r="BL900" s="5"/>
      <c r="BM900" s="2"/>
      <c r="BN900" s="151"/>
      <c r="BO900" s="2"/>
      <c r="BP900" s="2"/>
      <c r="BQ900" s="2"/>
      <c r="BR900" s="2"/>
      <c r="BS900" s="2"/>
      <c r="BT900" s="2"/>
    </row>
    <row r="901" spans="63:72" x14ac:dyDescent="0.3">
      <c r="BK901" s="5"/>
      <c r="BL901" s="5"/>
      <c r="BM901" s="2"/>
      <c r="BN901" s="151"/>
      <c r="BO901" s="2"/>
      <c r="BP901" s="2"/>
      <c r="BQ901" s="2"/>
      <c r="BR901" s="2"/>
      <c r="BS901" s="2"/>
      <c r="BT901" s="2"/>
    </row>
    <row r="902" spans="63:72" x14ac:dyDescent="0.3">
      <c r="BK902" s="5"/>
      <c r="BL902" s="5"/>
      <c r="BM902" s="2"/>
      <c r="BN902" s="151"/>
      <c r="BO902" s="2"/>
      <c r="BP902" s="2"/>
      <c r="BQ902" s="2"/>
      <c r="BR902" s="2"/>
      <c r="BS902" s="2"/>
      <c r="BT902" s="2"/>
    </row>
    <row r="903" spans="63:72" x14ac:dyDescent="0.3">
      <c r="BK903" s="5"/>
      <c r="BL903" s="5"/>
      <c r="BM903" s="2"/>
      <c r="BN903" s="151"/>
      <c r="BO903" s="2"/>
      <c r="BP903" s="2"/>
      <c r="BQ903" s="2"/>
      <c r="BR903" s="2"/>
      <c r="BS903" s="2"/>
      <c r="BT903" s="2"/>
    </row>
    <row r="904" spans="63:72" x14ac:dyDescent="0.3">
      <c r="BK904" s="5"/>
      <c r="BL904" s="5"/>
      <c r="BM904" s="2"/>
      <c r="BN904" s="151"/>
      <c r="BO904" s="2"/>
      <c r="BP904" s="2"/>
      <c r="BQ904" s="2"/>
      <c r="BR904" s="2"/>
      <c r="BS904" s="2"/>
      <c r="BT904" s="2"/>
    </row>
    <row r="905" spans="63:72" x14ac:dyDescent="0.3">
      <c r="BK905" s="5"/>
      <c r="BL905" s="5"/>
      <c r="BM905" s="2"/>
      <c r="BN905" s="151"/>
      <c r="BO905" s="2"/>
      <c r="BP905" s="2"/>
      <c r="BQ905" s="2"/>
      <c r="BR905" s="2"/>
      <c r="BS905" s="2"/>
      <c r="BT905" s="2"/>
    </row>
    <row r="906" spans="63:72" x14ac:dyDescent="0.3">
      <c r="BK906" s="5"/>
      <c r="BL906" s="5"/>
      <c r="BM906" s="2"/>
      <c r="BN906" s="151"/>
      <c r="BO906" s="2"/>
      <c r="BP906" s="2"/>
      <c r="BQ906" s="2"/>
      <c r="BR906" s="2"/>
      <c r="BS906" s="2"/>
      <c r="BT906" s="2"/>
    </row>
    <row r="907" spans="63:72" x14ac:dyDescent="0.3">
      <c r="BK907" s="5"/>
      <c r="BL907" s="5"/>
      <c r="BM907" s="2"/>
      <c r="BN907" s="151"/>
      <c r="BO907" s="2"/>
      <c r="BP907" s="2"/>
      <c r="BQ907" s="2"/>
      <c r="BR907" s="2"/>
      <c r="BS907" s="2"/>
      <c r="BT907" s="2"/>
    </row>
    <row r="908" spans="63:72" x14ac:dyDescent="0.3">
      <c r="BK908" s="5"/>
      <c r="BL908" s="5"/>
      <c r="BM908" s="2"/>
      <c r="BN908" s="151"/>
      <c r="BO908" s="2"/>
      <c r="BP908" s="2"/>
      <c r="BQ908" s="2"/>
      <c r="BR908" s="2"/>
      <c r="BS908" s="2"/>
      <c r="BT908" s="2"/>
    </row>
    <row r="909" spans="63:72" x14ac:dyDescent="0.3">
      <c r="BK909" s="5"/>
      <c r="BL909" s="5"/>
      <c r="BM909" s="2"/>
      <c r="BN909" s="151"/>
      <c r="BO909" s="2"/>
      <c r="BP909" s="2"/>
      <c r="BQ909" s="2"/>
      <c r="BR909" s="2"/>
      <c r="BS909" s="2"/>
      <c r="BT909" s="2"/>
    </row>
    <row r="910" spans="63:72" x14ac:dyDescent="0.3">
      <c r="BK910" s="5"/>
      <c r="BL910" s="5"/>
      <c r="BM910" s="2"/>
      <c r="BN910" s="151"/>
      <c r="BO910" s="2"/>
      <c r="BP910" s="2"/>
      <c r="BQ910" s="2"/>
      <c r="BR910" s="2"/>
      <c r="BS910" s="2"/>
      <c r="BT910" s="2"/>
    </row>
    <row r="911" spans="63:72" x14ac:dyDescent="0.3">
      <c r="BK911" s="5"/>
      <c r="BL911" s="5"/>
      <c r="BM911" s="2"/>
      <c r="BN911" s="151"/>
      <c r="BO911" s="2"/>
      <c r="BP911" s="2"/>
      <c r="BQ911" s="2"/>
      <c r="BR911" s="2"/>
      <c r="BS911" s="2"/>
      <c r="BT911" s="2"/>
    </row>
    <row r="912" spans="63:72" x14ac:dyDescent="0.3">
      <c r="BK912" s="5"/>
      <c r="BL912" s="5"/>
      <c r="BM912" s="2"/>
      <c r="BN912" s="151"/>
      <c r="BO912" s="2"/>
      <c r="BP912" s="2"/>
      <c r="BQ912" s="2"/>
      <c r="BR912" s="2"/>
      <c r="BS912" s="2"/>
      <c r="BT912" s="2"/>
    </row>
    <row r="913" spans="63:72" x14ac:dyDescent="0.3">
      <c r="BK913" s="5"/>
      <c r="BL913" s="5"/>
      <c r="BM913" s="2"/>
      <c r="BN913" s="151"/>
      <c r="BO913" s="2"/>
      <c r="BP913" s="2"/>
      <c r="BQ913" s="2"/>
      <c r="BR913" s="2"/>
      <c r="BS913" s="2"/>
      <c r="BT913" s="2"/>
    </row>
    <row r="914" spans="63:72" x14ac:dyDescent="0.3">
      <c r="BK914" s="5"/>
      <c r="BL914" s="5"/>
      <c r="BM914" s="2"/>
      <c r="BN914" s="151"/>
      <c r="BO914" s="2"/>
      <c r="BP914" s="2"/>
      <c r="BQ914" s="2"/>
      <c r="BR914" s="2"/>
      <c r="BS914" s="2"/>
      <c r="BT914" s="2"/>
    </row>
    <row r="915" spans="63:72" x14ac:dyDescent="0.3">
      <c r="BK915" s="5"/>
      <c r="BL915" s="5"/>
      <c r="BM915" s="2"/>
      <c r="BN915" s="151"/>
      <c r="BO915" s="2"/>
      <c r="BP915" s="2"/>
      <c r="BQ915" s="2"/>
      <c r="BR915" s="2"/>
      <c r="BS915" s="2"/>
      <c r="BT915" s="2"/>
    </row>
    <row r="916" spans="63:72" x14ac:dyDescent="0.3">
      <c r="BK916" s="5"/>
      <c r="BL916" s="5"/>
      <c r="BM916" s="2"/>
      <c r="BN916" s="151"/>
      <c r="BO916" s="2"/>
      <c r="BP916" s="2"/>
      <c r="BQ916" s="2"/>
      <c r="BR916" s="2"/>
      <c r="BS916" s="2"/>
      <c r="BT916" s="2"/>
    </row>
    <row r="917" spans="63:72" x14ac:dyDescent="0.3">
      <c r="BK917" s="5"/>
      <c r="BL917" s="5"/>
      <c r="BM917" s="2"/>
      <c r="BN917" s="151"/>
      <c r="BO917" s="2"/>
      <c r="BP917" s="2"/>
      <c r="BQ917" s="2"/>
      <c r="BR917" s="2"/>
      <c r="BS917" s="2"/>
      <c r="BT917" s="2"/>
    </row>
    <row r="918" spans="63:72" x14ac:dyDescent="0.3">
      <c r="BK918" s="5"/>
      <c r="BL918" s="5"/>
      <c r="BM918" s="2"/>
      <c r="BN918" s="151"/>
      <c r="BO918" s="2"/>
      <c r="BP918" s="2"/>
      <c r="BQ918" s="2"/>
      <c r="BR918" s="2"/>
      <c r="BS918" s="2"/>
      <c r="BT918" s="2"/>
    </row>
    <row r="919" spans="63:72" x14ac:dyDescent="0.3">
      <c r="BK919" s="5"/>
      <c r="BL919" s="5"/>
      <c r="BM919" s="2"/>
      <c r="BN919" s="151"/>
      <c r="BO919" s="2"/>
      <c r="BP919" s="2"/>
      <c r="BQ919" s="2"/>
      <c r="BR919" s="2"/>
      <c r="BS919" s="2"/>
      <c r="BT919" s="2"/>
    </row>
    <row r="920" spans="63:72" x14ac:dyDescent="0.3">
      <c r="BK920" s="5"/>
      <c r="BL920" s="5"/>
      <c r="BM920" s="2"/>
      <c r="BN920" s="151"/>
      <c r="BO920" s="2"/>
      <c r="BP920" s="2"/>
      <c r="BQ920" s="2"/>
      <c r="BR920" s="2"/>
      <c r="BS920" s="2"/>
      <c r="BT920" s="2"/>
    </row>
    <row r="921" spans="63:72" x14ac:dyDescent="0.3">
      <c r="BK921" s="5"/>
      <c r="BL921" s="5"/>
      <c r="BM921" s="2"/>
      <c r="BN921" s="151"/>
      <c r="BO921" s="2"/>
      <c r="BP921" s="2"/>
      <c r="BQ921" s="2"/>
      <c r="BR921" s="2"/>
      <c r="BS921" s="2"/>
      <c r="BT921" s="2"/>
    </row>
    <row r="922" spans="63:72" x14ac:dyDescent="0.3">
      <c r="BK922" s="5"/>
      <c r="BL922" s="5"/>
      <c r="BM922" s="2"/>
      <c r="BN922" s="151"/>
      <c r="BO922" s="2"/>
      <c r="BP922" s="2"/>
      <c r="BQ922" s="2"/>
      <c r="BR922" s="2"/>
      <c r="BS922" s="2"/>
      <c r="BT922" s="2"/>
    </row>
    <row r="923" spans="63:72" x14ac:dyDescent="0.3">
      <c r="BK923" s="5"/>
      <c r="BL923" s="5"/>
      <c r="BM923" s="2"/>
      <c r="BN923" s="151"/>
      <c r="BO923" s="2"/>
      <c r="BP923" s="2"/>
      <c r="BQ923" s="2"/>
      <c r="BR923" s="2"/>
      <c r="BS923" s="2"/>
      <c r="BT923" s="2"/>
    </row>
    <row r="924" spans="63:72" x14ac:dyDescent="0.3">
      <c r="BK924" s="5"/>
      <c r="BL924" s="5"/>
      <c r="BM924" s="2"/>
      <c r="BN924" s="151"/>
      <c r="BO924" s="2"/>
      <c r="BP924" s="2"/>
      <c r="BQ924" s="2"/>
      <c r="BR924" s="2"/>
      <c r="BS924" s="2"/>
      <c r="BT924" s="2"/>
    </row>
    <row r="925" spans="63:72" x14ac:dyDescent="0.3">
      <c r="BK925" s="5"/>
      <c r="BL925" s="5"/>
      <c r="BM925" s="2"/>
      <c r="BN925" s="151"/>
      <c r="BO925" s="2"/>
      <c r="BP925" s="2"/>
      <c r="BQ925" s="2"/>
      <c r="BR925" s="2"/>
      <c r="BS925" s="2"/>
      <c r="BT925" s="2"/>
    </row>
    <row r="926" spans="63:72" x14ac:dyDescent="0.3">
      <c r="BK926" s="5"/>
      <c r="BL926" s="5"/>
      <c r="BM926" s="2"/>
      <c r="BN926" s="151"/>
      <c r="BO926" s="2"/>
      <c r="BP926" s="2"/>
      <c r="BQ926" s="2"/>
      <c r="BR926" s="2"/>
      <c r="BS926" s="2"/>
      <c r="BT926" s="2"/>
    </row>
    <row r="927" spans="63:72" x14ac:dyDescent="0.3">
      <c r="BK927" s="5"/>
      <c r="BL927" s="5"/>
      <c r="BM927" s="2"/>
      <c r="BN927" s="151"/>
      <c r="BO927" s="2"/>
      <c r="BP927" s="2"/>
      <c r="BQ927" s="2"/>
      <c r="BR927" s="2"/>
      <c r="BS927" s="2"/>
      <c r="BT927" s="2"/>
    </row>
    <row r="928" spans="63:72" x14ac:dyDescent="0.3">
      <c r="BK928" s="5"/>
      <c r="BL928" s="5"/>
      <c r="BM928" s="2"/>
      <c r="BN928" s="151"/>
      <c r="BO928" s="2"/>
      <c r="BP928" s="2"/>
      <c r="BQ928" s="2"/>
      <c r="BR928" s="2"/>
      <c r="BS928" s="2"/>
      <c r="BT928" s="2"/>
    </row>
    <row r="929" spans="63:72" x14ac:dyDescent="0.3">
      <c r="BK929" s="5"/>
      <c r="BL929" s="5"/>
      <c r="BM929" s="2"/>
      <c r="BN929" s="151"/>
      <c r="BO929" s="2"/>
      <c r="BP929" s="2"/>
      <c r="BQ929" s="2"/>
      <c r="BR929" s="2"/>
      <c r="BS929" s="2"/>
      <c r="BT929" s="2"/>
    </row>
    <row r="930" spans="63:72" x14ac:dyDescent="0.3">
      <c r="BK930" s="5"/>
      <c r="BL930" s="5"/>
      <c r="BM930" s="2"/>
      <c r="BN930" s="151"/>
      <c r="BO930" s="2"/>
      <c r="BP930" s="2"/>
      <c r="BQ930" s="2"/>
      <c r="BR930" s="2"/>
      <c r="BS930" s="2"/>
      <c r="BT930" s="2"/>
    </row>
    <row r="931" spans="63:72" x14ac:dyDescent="0.3">
      <c r="BK931" s="5"/>
      <c r="BL931" s="5"/>
      <c r="BM931" s="2"/>
      <c r="BN931" s="151"/>
      <c r="BO931" s="2"/>
      <c r="BP931" s="2"/>
      <c r="BQ931" s="2"/>
      <c r="BR931" s="2"/>
      <c r="BS931" s="2"/>
      <c r="BT931" s="2"/>
    </row>
    <row r="932" spans="63:72" x14ac:dyDescent="0.3">
      <c r="BK932" s="5"/>
      <c r="BL932" s="5"/>
      <c r="BM932" s="2"/>
      <c r="BN932" s="151"/>
      <c r="BO932" s="2"/>
      <c r="BP932" s="2"/>
      <c r="BQ932" s="2"/>
      <c r="BR932" s="2"/>
      <c r="BS932" s="2"/>
      <c r="BT932" s="2"/>
    </row>
    <row r="933" spans="63:72" x14ac:dyDescent="0.3">
      <c r="BK933" s="5"/>
      <c r="BL933" s="5"/>
      <c r="BM933" s="2"/>
      <c r="BN933" s="151"/>
      <c r="BO933" s="2"/>
      <c r="BP933" s="2"/>
      <c r="BQ933" s="2"/>
      <c r="BR933" s="2"/>
      <c r="BS933" s="2"/>
      <c r="BT933" s="2"/>
    </row>
    <row r="934" spans="63:72" x14ac:dyDescent="0.3">
      <c r="BK934" s="5"/>
      <c r="BL934" s="5"/>
      <c r="BM934" s="2"/>
      <c r="BN934" s="151"/>
      <c r="BO934" s="2"/>
      <c r="BP934" s="2"/>
      <c r="BQ934" s="2"/>
      <c r="BR934" s="2"/>
      <c r="BS934" s="2"/>
      <c r="BT934" s="2"/>
    </row>
    <row r="935" spans="63:72" x14ac:dyDescent="0.3">
      <c r="BK935" s="5"/>
      <c r="BL935" s="5"/>
      <c r="BM935" s="2"/>
      <c r="BN935" s="151"/>
      <c r="BO935" s="2"/>
      <c r="BP935" s="2"/>
      <c r="BQ935" s="2"/>
      <c r="BR935" s="2"/>
      <c r="BS935" s="2"/>
      <c r="BT935" s="2"/>
    </row>
    <row r="936" spans="63:72" x14ac:dyDescent="0.3">
      <c r="BK936" s="5"/>
      <c r="BL936" s="5"/>
      <c r="BM936" s="2"/>
      <c r="BN936" s="151"/>
      <c r="BO936" s="2"/>
      <c r="BP936" s="2"/>
      <c r="BQ936" s="2"/>
      <c r="BR936" s="2"/>
      <c r="BS936" s="2"/>
      <c r="BT936" s="2"/>
    </row>
    <row r="937" spans="63:72" x14ac:dyDescent="0.3">
      <c r="BK937" s="5"/>
      <c r="BL937" s="5"/>
      <c r="BM937" s="2"/>
      <c r="BN937" s="151"/>
      <c r="BO937" s="2"/>
      <c r="BP937" s="2"/>
      <c r="BQ937" s="2"/>
      <c r="BR937" s="2"/>
      <c r="BS937" s="2"/>
      <c r="BT937" s="2"/>
    </row>
    <row r="938" spans="63:72" x14ac:dyDescent="0.3">
      <c r="BK938" s="5"/>
      <c r="BL938" s="5"/>
      <c r="BM938" s="2"/>
      <c r="BN938" s="151"/>
      <c r="BO938" s="2"/>
      <c r="BP938" s="2"/>
      <c r="BQ938" s="2"/>
      <c r="BR938" s="2"/>
      <c r="BS938" s="2"/>
      <c r="BT938" s="2"/>
    </row>
    <row r="939" spans="63:72" x14ac:dyDescent="0.3">
      <c r="BK939" s="5"/>
      <c r="BL939" s="5"/>
      <c r="BM939" s="2"/>
      <c r="BN939" s="151"/>
      <c r="BO939" s="2"/>
      <c r="BP939" s="2"/>
      <c r="BQ939" s="2"/>
      <c r="BR939" s="2"/>
      <c r="BS939" s="2"/>
      <c r="BT939" s="2"/>
    </row>
    <row r="940" spans="63:72" x14ac:dyDescent="0.3">
      <c r="BK940" s="5"/>
      <c r="BL940" s="5"/>
      <c r="BM940" s="2"/>
      <c r="BN940" s="151"/>
      <c r="BO940" s="2"/>
      <c r="BP940" s="2"/>
      <c r="BQ940" s="2"/>
      <c r="BR940" s="2"/>
      <c r="BS940" s="2"/>
      <c r="BT940" s="2"/>
    </row>
    <row r="941" spans="63:72" x14ac:dyDescent="0.3">
      <c r="BK941" s="5"/>
      <c r="BL941" s="5"/>
      <c r="BM941" s="2"/>
      <c r="BN941" s="151"/>
      <c r="BO941" s="2"/>
      <c r="BP941" s="2"/>
      <c r="BQ941" s="2"/>
      <c r="BR941" s="2"/>
      <c r="BS941" s="2"/>
      <c r="BT941" s="2"/>
    </row>
    <row r="942" spans="63:72" x14ac:dyDescent="0.3">
      <c r="BK942" s="5"/>
      <c r="BL942" s="5"/>
      <c r="BM942" s="2"/>
      <c r="BN942" s="151"/>
      <c r="BO942" s="2"/>
      <c r="BP942" s="2"/>
      <c r="BQ942" s="2"/>
      <c r="BR942" s="2"/>
      <c r="BS942" s="2"/>
      <c r="BT942" s="2"/>
    </row>
    <row r="943" spans="63:72" x14ac:dyDescent="0.3">
      <c r="BK943" s="5"/>
      <c r="BL943" s="5"/>
      <c r="BM943" s="2"/>
      <c r="BN943" s="151"/>
      <c r="BO943" s="2"/>
      <c r="BP943" s="2"/>
      <c r="BQ943" s="2"/>
      <c r="BR943" s="2"/>
      <c r="BS943" s="2"/>
      <c r="BT943" s="2"/>
    </row>
    <row r="944" spans="63:72" x14ac:dyDescent="0.3">
      <c r="BK944" s="5"/>
      <c r="BL944" s="5"/>
      <c r="BM944" s="2"/>
      <c r="BN944" s="151"/>
      <c r="BO944" s="2"/>
      <c r="BP944" s="2"/>
      <c r="BQ944" s="2"/>
      <c r="BR944" s="2"/>
      <c r="BS944" s="2"/>
      <c r="BT944" s="2"/>
    </row>
    <row r="945" spans="63:72" x14ac:dyDescent="0.3">
      <c r="BK945" s="5"/>
      <c r="BL945" s="5"/>
      <c r="BM945" s="2"/>
      <c r="BN945" s="151"/>
      <c r="BO945" s="2"/>
      <c r="BP945" s="2"/>
      <c r="BQ945" s="2"/>
      <c r="BR945" s="2"/>
      <c r="BS945" s="2"/>
      <c r="BT945" s="2"/>
    </row>
    <row r="946" spans="63:72" x14ac:dyDescent="0.3">
      <c r="BK946" s="5"/>
      <c r="BL946" s="5"/>
      <c r="BM946" s="2"/>
      <c r="BN946" s="151"/>
      <c r="BO946" s="2"/>
      <c r="BP946" s="2"/>
      <c r="BQ946" s="2"/>
      <c r="BR946" s="2"/>
      <c r="BS946" s="2"/>
      <c r="BT946" s="2"/>
    </row>
    <row r="947" spans="63:72" x14ac:dyDescent="0.3">
      <c r="BK947" s="5"/>
      <c r="BL947" s="5"/>
      <c r="BM947" s="2"/>
      <c r="BN947" s="151"/>
      <c r="BO947" s="2"/>
      <c r="BP947" s="2"/>
      <c r="BQ947" s="2"/>
      <c r="BR947" s="2"/>
      <c r="BS947" s="2"/>
      <c r="BT947" s="2"/>
    </row>
    <row r="948" spans="63:72" x14ac:dyDescent="0.3">
      <c r="BK948" s="5"/>
      <c r="BL948" s="5"/>
      <c r="BM948" s="2"/>
      <c r="BN948" s="151"/>
      <c r="BO948" s="2"/>
      <c r="BP948" s="2"/>
      <c r="BQ948" s="2"/>
      <c r="BR948" s="2"/>
      <c r="BS948" s="2"/>
      <c r="BT948" s="2"/>
    </row>
    <row r="949" spans="63:72" x14ac:dyDescent="0.3">
      <c r="BK949" s="5"/>
      <c r="BL949" s="5"/>
      <c r="BM949" s="2"/>
      <c r="BN949" s="151"/>
      <c r="BO949" s="2"/>
      <c r="BP949" s="2"/>
      <c r="BQ949" s="2"/>
      <c r="BR949" s="2"/>
      <c r="BS949" s="2"/>
      <c r="BT949" s="2"/>
    </row>
    <row r="950" spans="63:72" x14ac:dyDescent="0.3">
      <c r="BK950" s="5"/>
      <c r="BL950" s="5"/>
      <c r="BM950" s="2"/>
      <c r="BN950" s="151"/>
      <c r="BO950" s="2"/>
      <c r="BP950" s="2"/>
      <c r="BQ950" s="2"/>
      <c r="BR950" s="2"/>
      <c r="BS950" s="2"/>
      <c r="BT950" s="2"/>
    </row>
    <row r="951" spans="63:72" x14ac:dyDescent="0.3">
      <c r="BK951" s="5"/>
      <c r="BL951" s="5"/>
      <c r="BM951" s="2"/>
      <c r="BN951" s="151"/>
      <c r="BO951" s="2"/>
      <c r="BP951" s="2"/>
      <c r="BQ951" s="2"/>
      <c r="BR951" s="2"/>
      <c r="BS951" s="2"/>
      <c r="BT951" s="2"/>
    </row>
    <row r="952" spans="63:72" x14ac:dyDescent="0.3">
      <c r="BK952" s="5"/>
      <c r="BL952" s="5"/>
      <c r="BM952" s="2"/>
      <c r="BN952" s="151"/>
      <c r="BO952" s="2"/>
      <c r="BP952" s="2"/>
      <c r="BQ952" s="2"/>
      <c r="BR952" s="2"/>
      <c r="BS952" s="2"/>
      <c r="BT952" s="2"/>
    </row>
    <row r="953" spans="63:72" x14ac:dyDescent="0.3">
      <c r="BK953" s="5"/>
      <c r="BL953" s="5"/>
      <c r="BM953" s="2"/>
      <c r="BN953" s="151"/>
      <c r="BO953" s="2"/>
      <c r="BP953" s="2"/>
      <c r="BQ953" s="2"/>
      <c r="BR953" s="2"/>
      <c r="BS953" s="2"/>
      <c r="BT953" s="2"/>
    </row>
    <row r="954" spans="63:72" x14ac:dyDescent="0.3">
      <c r="BK954" s="5"/>
      <c r="BL954" s="5"/>
      <c r="BM954" s="2"/>
      <c r="BN954" s="151"/>
      <c r="BO954" s="2"/>
      <c r="BP954" s="2"/>
      <c r="BQ954" s="2"/>
      <c r="BR954" s="2"/>
      <c r="BS954" s="2"/>
      <c r="BT954" s="2"/>
    </row>
    <row r="955" spans="63:72" x14ac:dyDescent="0.3">
      <c r="BK955" s="5"/>
      <c r="BL955" s="5"/>
      <c r="BM955" s="2"/>
      <c r="BN955" s="151"/>
      <c r="BO955" s="2"/>
      <c r="BP955" s="2"/>
      <c r="BQ955" s="2"/>
      <c r="BR955" s="2"/>
      <c r="BS955" s="2"/>
      <c r="BT955" s="2"/>
    </row>
    <row r="956" spans="63:72" x14ac:dyDescent="0.3">
      <c r="BK956" s="5"/>
      <c r="BL956" s="5"/>
      <c r="BM956" s="2"/>
      <c r="BN956" s="151"/>
      <c r="BO956" s="2"/>
      <c r="BP956" s="2"/>
      <c r="BQ956" s="2"/>
      <c r="BR956" s="2"/>
      <c r="BS956" s="2"/>
      <c r="BT956" s="2"/>
    </row>
    <row r="957" spans="63:72" x14ac:dyDescent="0.3">
      <c r="BK957" s="5"/>
      <c r="BL957" s="5"/>
      <c r="BM957" s="2"/>
      <c r="BN957" s="151"/>
      <c r="BO957" s="2"/>
      <c r="BP957" s="2"/>
      <c r="BQ957" s="2"/>
      <c r="BR957" s="2"/>
      <c r="BS957" s="2"/>
      <c r="BT957" s="2"/>
    </row>
    <row r="958" spans="63:72" x14ac:dyDescent="0.3">
      <c r="BK958" s="5"/>
      <c r="BL958" s="5"/>
      <c r="BM958" s="2"/>
      <c r="BN958" s="151"/>
      <c r="BO958" s="2"/>
      <c r="BP958" s="2"/>
      <c r="BQ958" s="2"/>
      <c r="BR958" s="2"/>
      <c r="BS958" s="2"/>
      <c r="BT958" s="2"/>
    </row>
    <row r="959" spans="63:72" x14ac:dyDescent="0.3">
      <c r="BK959" s="5"/>
      <c r="BL959" s="5"/>
      <c r="BM959" s="2"/>
      <c r="BN959" s="151"/>
      <c r="BO959" s="2"/>
      <c r="BP959" s="2"/>
      <c r="BQ959" s="2"/>
      <c r="BR959" s="2"/>
      <c r="BS959" s="2"/>
      <c r="BT959" s="2"/>
    </row>
    <row r="960" spans="63:72" x14ac:dyDescent="0.3">
      <c r="BK960" s="5"/>
      <c r="BL960" s="5"/>
      <c r="BM960" s="2"/>
      <c r="BN960" s="151"/>
      <c r="BO960" s="2"/>
      <c r="BP960" s="2"/>
      <c r="BQ960" s="2"/>
      <c r="BR960" s="2"/>
      <c r="BS960" s="2"/>
      <c r="BT960" s="2"/>
    </row>
    <row r="961" spans="63:72" x14ac:dyDescent="0.3">
      <c r="BK961" s="5"/>
      <c r="BL961" s="5"/>
      <c r="BM961" s="2"/>
      <c r="BN961" s="151"/>
      <c r="BO961" s="2"/>
      <c r="BP961" s="2"/>
      <c r="BQ961" s="2"/>
      <c r="BR961" s="2"/>
      <c r="BS961" s="2"/>
      <c r="BT961" s="2"/>
    </row>
    <row r="962" spans="63:72" x14ac:dyDescent="0.3">
      <c r="BK962" s="5"/>
      <c r="BL962" s="5"/>
      <c r="BM962" s="2"/>
      <c r="BN962" s="151"/>
      <c r="BO962" s="2"/>
      <c r="BP962" s="2"/>
      <c r="BQ962" s="2"/>
      <c r="BR962" s="2"/>
      <c r="BS962" s="2"/>
      <c r="BT962" s="2"/>
    </row>
    <row r="963" spans="63:72" x14ac:dyDescent="0.3">
      <c r="BK963" s="5"/>
      <c r="BL963" s="5"/>
      <c r="BM963" s="2"/>
      <c r="BN963" s="151"/>
      <c r="BO963" s="2"/>
      <c r="BP963" s="2"/>
      <c r="BQ963" s="2"/>
      <c r="BR963" s="2"/>
      <c r="BS963" s="2"/>
      <c r="BT963" s="2"/>
    </row>
    <row r="964" spans="63:72" x14ac:dyDescent="0.3">
      <c r="BK964" s="5"/>
      <c r="BL964" s="5"/>
      <c r="BM964" s="2"/>
      <c r="BN964" s="151"/>
      <c r="BO964" s="2"/>
      <c r="BP964" s="2"/>
      <c r="BQ964" s="2"/>
      <c r="BR964" s="2"/>
      <c r="BS964" s="2"/>
      <c r="BT964" s="2"/>
    </row>
    <row r="965" spans="63:72" x14ac:dyDescent="0.3">
      <c r="BK965" s="5"/>
      <c r="BL965" s="5"/>
      <c r="BM965" s="2"/>
      <c r="BN965" s="151"/>
      <c r="BO965" s="2"/>
      <c r="BP965" s="2"/>
      <c r="BQ965" s="2"/>
      <c r="BR965" s="2"/>
      <c r="BS965" s="2"/>
      <c r="BT965" s="2"/>
    </row>
    <row r="966" spans="63:72" x14ac:dyDescent="0.3">
      <c r="BK966" s="5"/>
      <c r="BL966" s="5"/>
      <c r="BM966" s="2"/>
      <c r="BN966" s="151"/>
      <c r="BO966" s="2"/>
      <c r="BP966" s="2"/>
      <c r="BQ966" s="2"/>
      <c r="BR966" s="2"/>
      <c r="BS966" s="2"/>
      <c r="BT966" s="2"/>
    </row>
    <row r="967" spans="63:72" x14ac:dyDescent="0.3">
      <c r="BK967" s="5"/>
      <c r="BL967" s="5"/>
      <c r="BM967" s="2"/>
      <c r="BN967" s="151"/>
      <c r="BO967" s="2"/>
      <c r="BP967" s="2"/>
      <c r="BQ967" s="2"/>
      <c r="BR967" s="2"/>
      <c r="BS967" s="2"/>
      <c r="BT967" s="2"/>
    </row>
    <row r="968" spans="63:72" x14ac:dyDescent="0.3">
      <c r="BK968" s="5"/>
      <c r="BL968" s="5"/>
      <c r="BM968" s="2"/>
      <c r="BN968" s="151"/>
      <c r="BO968" s="2"/>
      <c r="BP968" s="2"/>
      <c r="BQ968" s="2"/>
      <c r="BR968" s="2"/>
      <c r="BS968" s="2"/>
      <c r="BT968" s="2"/>
    </row>
    <row r="969" spans="63:72" x14ac:dyDescent="0.3">
      <c r="BK969" s="5"/>
      <c r="BL969" s="5"/>
      <c r="BM969" s="2"/>
      <c r="BN969" s="151"/>
      <c r="BO969" s="2"/>
      <c r="BP969" s="2"/>
      <c r="BQ969" s="2"/>
      <c r="BR969" s="2"/>
      <c r="BS969" s="2"/>
      <c r="BT969" s="2"/>
    </row>
    <row r="970" spans="63:72" x14ac:dyDescent="0.3">
      <c r="BK970" s="5"/>
      <c r="BL970" s="5"/>
      <c r="BM970" s="2"/>
      <c r="BN970" s="151"/>
      <c r="BO970" s="2"/>
      <c r="BP970" s="2"/>
      <c r="BQ970" s="2"/>
      <c r="BR970" s="2"/>
      <c r="BS970" s="2"/>
      <c r="BT970" s="2"/>
    </row>
    <row r="971" spans="63:72" x14ac:dyDescent="0.3">
      <c r="BK971" s="5"/>
      <c r="BL971" s="5"/>
      <c r="BM971" s="2"/>
      <c r="BN971" s="151"/>
      <c r="BO971" s="2"/>
      <c r="BP971" s="2"/>
      <c r="BQ971" s="2"/>
      <c r="BR971" s="2"/>
      <c r="BS971" s="2"/>
      <c r="BT971" s="2"/>
    </row>
    <row r="972" spans="63:72" x14ac:dyDescent="0.3">
      <c r="BK972" s="5"/>
      <c r="BL972" s="5"/>
      <c r="BM972" s="2"/>
      <c r="BN972" s="151"/>
      <c r="BO972" s="2"/>
      <c r="BP972" s="2"/>
      <c r="BQ972" s="2"/>
      <c r="BR972" s="2"/>
      <c r="BS972" s="2"/>
      <c r="BT972" s="2"/>
    </row>
    <row r="973" spans="63:72" x14ac:dyDescent="0.3">
      <c r="BK973" s="5"/>
      <c r="BL973" s="5"/>
      <c r="BM973" s="2"/>
      <c r="BN973" s="151"/>
      <c r="BO973" s="2"/>
      <c r="BP973" s="2"/>
      <c r="BQ973" s="2"/>
      <c r="BR973" s="2"/>
      <c r="BS973" s="2"/>
      <c r="BT973" s="2"/>
    </row>
    <row r="974" spans="63:72" x14ac:dyDescent="0.3">
      <c r="BK974" s="5"/>
      <c r="BL974" s="5"/>
      <c r="BM974" s="2"/>
      <c r="BN974" s="151"/>
      <c r="BO974" s="2"/>
      <c r="BP974" s="2"/>
      <c r="BQ974" s="2"/>
      <c r="BR974" s="2"/>
      <c r="BS974" s="2"/>
      <c r="BT974" s="2"/>
    </row>
    <row r="975" spans="63:72" x14ac:dyDescent="0.3">
      <c r="BK975" s="5"/>
      <c r="BL975" s="5"/>
      <c r="BM975" s="2"/>
      <c r="BN975" s="151"/>
      <c r="BO975" s="2"/>
      <c r="BP975" s="2"/>
      <c r="BQ975" s="2"/>
      <c r="BR975" s="2"/>
      <c r="BS975" s="2"/>
      <c r="BT975" s="2"/>
    </row>
    <row r="976" spans="63:72" x14ac:dyDescent="0.3">
      <c r="BK976" s="5"/>
      <c r="BL976" s="5"/>
      <c r="BM976" s="2"/>
      <c r="BN976" s="151"/>
      <c r="BO976" s="2"/>
      <c r="BP976" s="2"/>
      <c r="BQ976" s="2"/>
      <c r="BR976" s="2"/>
      <c r="BS976" s="2"/>
      <c r="BT976" s="2"/>
    </row>
    <row r="977" spans="63:72" x14ac:dyDescent="0.3">
      <c r="BK977" s="5"/>
      <c r="BL977" s="5"/>
      <c r="BM977" s="2"/>
      <c r="BN977" s="151"/>
      <c r="BO977" s="2"/>
      <c r="BP977" s="2"/>
      <c r="BQ977" s="2"/>
      <c r="BR977" s="2"/>
      <c r="BS977" s="2"/>
      <c r="BT977" s="2"/>
    </row>
    <row r="978" spans="63:72" x14ac:dyDescent="0.3">
      <c r="BK978" s="5"/>
      <c r="BL978" s="5"/>
      <c r="BM978" s="2"/>
      <c r="BN978" s="151"/>
      <c r="BO978" s="2"/>
      <c r="BP978" s="2"/>
      <c r="BQ978" s="2"/>
      <c r="BR978" s="2"/>
      <c r="BS978" s="2"/>
      <c r="BT978" s="2"/>
    </row>
    <row r="979" spans="63:72" x14ac:dyDescent="0.3">
      <c r="BK979" s="5"/>
      <c r="BL979" s="5"/>
      <c r="BM979" s="2"/>
      <c r="BN979" s="151"/>
      <c r="BO979" s="2"/>
      <c r="BP979" s="2"/>
      <c r="BQ979" s="2"/>
      <c r="BR979" s="2"/>
      <c r="BS979" s="2"/>
      <c r="BT979" s="2"/>
    </row>
    <row r="980" spans="63:72" x14ac:dyDescent="0.3">
      <c r="BK980" s="5"/>
      <c r="BL980" s="5"/>
      <c r="BM980" s="2"/>
      <c r="BN980" s="151"/>
      <c r="BO980" s="2"/>
      <c r="BP980" s="2"/>
      <c r="BQ980" s="2"/>
      <c r="BR980" s="2"/>
      <c r="BS980" s="2"/>
      <c r="BT980" s="2"/>
    </row>
    <row r="981" spans="63:72" x14ac:dyDescent="0.3">
      <c r="BK981" s="5"/>
      <c r="BL981" s="5"/>
      <c r="BM981" s="2"/>
      <c r="BN981" s="151"/>
      <c r="BO981" s="2"/>
      <c r="BP981" s="2"/>
      <c r="BQ981" s="2"/>
      <c r="BR981" s="2"/>
      <c r="BS981" s="2"/>
      <c r="BT981" s="2"/>
    </row>
    <row r="982" spans="63:72" x14ac:dyDescent="0.3">
      <c r="BK982" s="5"/>
      <c r="BL982" s="5"/>
      <c r="BM982" s="2"/>
      <c r="BN982" s="151"/>
      <c r="BO982" s="2"/>
      <c r="BP982" s="2"/>
      <c r="BQ982" s="2"/>
      <c r="BR982" s="2"/>
      <c r="BS982" s="2"/>
      <c r="BT982" s="2"/>
    </row>
    <row r="983" spans="63:72" x14ac:dyDescent="0.3">
      <c r="BK983" s="5"/>
      <c r="BL983" s="5"/>
      <c r="BM983" s="2"/>
      <c r="BN983" s="151"/>
      <c r="BO983" s="2"/>
      <c r="BP983" s="2"/>
      <c r="BQ983" s="2"/>
      <c r="BR983" s="2"/>
      <c r="BS983" s="2"/>
      <c r="BT983" s="2"/>
    </row>
    <row r="984" spans="63:72" x14ac:dyDescent="0.3">
      <c r="BK984" s="5"/>
      <c r="BL984" s="5"/>
      <c r="BM984" s="2"/>
      <c r="BN984" s="151"/>
      <c r="BO984" s="2"/>
      <c r="BP984" s="2"/>
      <c r="BQ984" s="2"/>
      <c r="BR984" s="2"/>
      <c r="BS984" s="2"/>
      <c r="BT984" s="2"/>
    </row>
    <row r="985" spans="63:72" x14ac:dyDescent="0.3">
      <c r="BK985" s="5"/>
      <c r="BL985" s="5"/>
      <c r="BM985" s="2"/>
      <c r="BN985" s="151"/>
      <c r="BO985" s="2"/>
      <c r="BP985" s="2"/>
      <c r="BQ985" s="2"/>
      <c r="BR985" s="2"/>
      <c r="BS985" s="2"/>
      <c r="BT985" s="2"/>
    </row>
    <row r="986" spans="63:72" x14ac:dyDescent="0.3">
      <c r="BK986" s="5"/>
      <c r="BL986" s="5"/>
      <c r="BM986" s="2"/>
      <c r="BN986" s="151"/>
      <c r="BO986" s="2"/>
      <c r="BP986" s="2"/>
      <c r="BQ986" s="2"/>
      <c r="BR986" s="2"/>
      <c r="BS986" s="2"/>
      <c r="BT986" s="2"/>
    </row>
    <row r="987" spans="63:72" x14ac:dyDescent="0.3">
      <c r="BK987" s="5"/>
      <c r="BL987" s="5"/>
      <c r="BM987" s="2"/>
      <c r="BN987" s="151"/>
      <c r="BO987" s="2"/>
      <c r="BP987" s="2"/>
      <c r="BQ987" s="2"/>
      <c r="BR987" s="2"/>
      <c r="BS987" s="2"/>
      <c r="BT987" s="2"/>
    </row>
    <row r="988" spans="63:72" x14ac:dyDescent="0.3">
      <c r="BK988" s="5"/>
      <c r="BL988" s="5"/>
      <c r="BM988" s="2"/>
      <c r="BN988" s="151"/>
      <c r="BO988" s="2"/>
      <c r="BP988" s="2"/>
      <c r="BQ988" s="2"/>
      <c r="BR988" s="2"/>
      <c r="BS988" s="2"/>
      <c r="BT988" s="2"/>
    </row>
    <row r="989" spans="63:72" x14ac:dyDescent="0.3">
      <c r="BK989" s="5"/>
      <c r="BL989" s="5"/>
      <c r="BM989" s="2"/>
      <c r="BN989" s="151"/>
      <c r="BO989" s="2"/>
      <c r="BP989" s="2"/>
      <c r="BQ989" s="2"/>
      <c r="BR989" s="2"/>
      <c r="BS989" s="2"/>
      <c r="BT989" s="2"/>
    </row>
    <row r="990" spans="63:72" x14ac:dyDescent="0.3">
      <c r="BK990" s="5"/>
      <c r="BL990" s="5"/>
      <c r="BM990" s="2"/>
      <c r="BN990" s="151"/>
      <c r="BO990" s="2"/>
      <c r="BP990" s="2"/>
      <c r="BQ990" s="2"/>
      <c r="BR990" s="2"/>
      <c r="BS990" s="2"/>
      <c r="BT990" s="2"/>
    </row>
    <row r="991" spans="63:72" x14ac:dyDescent="0.3">
      <c r="BK991" s="5"/>
      <c r="BL991" s="5"/>
      <c r="BM991" s="2"/>
      <c r="BN991" s="151"/>
      <c r="BO991" s="2"/>
      <c r="BP991" s="2"/>
      <c r="BQ991" s="2"/>
      <c r="BR991" s="2"/>
      <c r="BS991" s="2"/>
      <c r="BT991" s="2"/>
    </row>
    <row r="992" spans="63:72" x14ac:dyDescent="0.3">
      <c r="BK992" s="5"/>
      <c r="BL992" s="5"/>
      <c r="BM992" s="2"/>
      <c r="BN992" s="151"/>
      <c r="BO992" s="2"/>
      <c r="BP992" s="2"/>
      <c r="BQ992" s="2"/>
      <c r="BR992" s="2"/>
      <c r="BS992" s="2"/>
      <c r="BT992" s="2"/>
    </row>
    <row r="993" spans="63:72" x14ac:dyDescent="0.3">
      <c r="BK993" s="5"/>
      <c r="BL993" s="5"/>
      <c r="BM993" s="2"/>
      <c r="BN993" s="151"/>
      <c r="BO993" s="2"/>
      <c r="BP993" s="2"/>
      <c r="BQ993" s="2"/>
      <c r="BR993" s="2"/>
      <c r="BS993" s="2"/>
      <c r="BT993" s="2"/>
    </row>
    <row r="994" spans="63:72" x14ac:dyDescent="0.3">
      <c r="BK994" s="5"/>
      <c r="BL994" s="5"/>
      <c r="BM994" s="2"/>
      <c r="BN994" s="151"/>
      <c r="BO994" s="2"/>
      <c r="BP994" s="2"/>
      <c r="BQ994" s="2"/>
      <c r="BR994" s="2"/>
      <c r="BS994" s="2"/>
      <c r="BT994" s="2"/>
    </row>
    <row r="995" spans="63:72" x14ac:dyDescent="0.3">
      <c r="BK995" s="5"/>
      <c r="BL995" s="5"/>
      <c r="BM995" s="2"/>
      <c r="BN995" s="151"/>
      <c r="BO995" s="2"/>
      <c r="BP995" s="2"/>
      <c r="BQ995" s="2"/>
      <c r="BR995" s="2"/>
      <c r="BS995" s="2"/>
      <c r="BT995" s="2"/>
    </row>
    <row r="996" spans="63:72" x14ac:dyDescent="0.3">
      <c r="BK996" s="5"/>
      <c r="BL996" s="5"/>
      <c r="BM996" s="2"/>
      <c r="BN996" s="151"/>
      <c r="BO996" s="2"/>
      <c r="BP996" s="2"/>
      <c r="BQ996" s="2"/>
      <c r="BR996" s="2"/>
      <c r="BS996" s="2"/>
      <c r="BT996" s="2"/>
    </row>
    <row r="997" spans="63:72" x14ac:dyDescent="0.3">
      <c r="BK997" s="5"/>
      <c r="BL997" s="5"/>
      <c r="BM997" s="2"/>
      <c r="BN997" s="151"/>
      <c r="BO997" s="2"/>
      <c r="BP997" s="2"/>
      <c r="BQ997" s="2"/>
      <c r="BR997" s="2"/>
      <c r="BS997" s="2"/>
      <c r="BT997" s="2"/>
    </row>
    <row r="998" spans="63:72" x14ac:dyDescent="0.3">
      <c r="BK998" s="5"/>
      <c r="BL998" s="5"/>
      <c r="BM998" s="2"/>
      <c r="BN998" s="151"/>
      <c r="BO998" s="2"/>
      <c r="BP998" s="2"/>
      <c r="BQ998" s="2"/>
      <c r="BR998" s="2"/>
      <c r="BS998" s="2"/>
      <c r="BT998" s="2"/>
    </row>
    <row r="999" spans="63:72" x14ac:dyDescent="0.3">
      <c r="BK999" s="5"/>
      <c r="BL999" s="5"/>
      <c r="BM999" s="2"/>
      <c r="BN999" s="151"/>
      <c r="BO999" s="2"/>
      <c r="BP999" s="2"/>
      <c r="BQ999" s="2"/>
      <c r="BR999" s="2"/>
      <c r="BS999" s="2"/>
      <c r="BT999" s="2"/>
    </row>
    <row r="1000" spans="63:72" x14ac:dyDescent="0.3">
      <c r="BK1000" s="5"/>
      <c r="BL1000" s="5"/>
      <c r="BM1000" s="2"/>
      <c r="BN1000" s="151"/>
      <c r="BO1000" s="2"/>
      <c r="BP1000" s="2"/>
      <c r="BQ1000" s="2"/>
      <c r="BR1000" s="2"/>
      <c r="BS1000" s="2"/>
      <c r="BT1000" s="2"/>
    </row>
    <row r="1001" spans="63:72" x14ac:dyDescent="0.3">
      <c r="BK1001" s="5"/>
      <c r="BL1001" s="5"/>
      <c r="BM1001" s="2"/>
      <c r="BN1001" s="151"/>
      <c r="BO1001" s="2"/>
      <c r="BP1001" s="2"/>
      <c r="BQ1001" s="2"/>
      <c r="BR1001" s="2"/>
      <c r="BS1001" s="2"/>
      <c r="BT1001" s="2"/>
    </row>
    <row r="1002" spans="63:72" x14ac:dyDescent="0.3">
      <c r="BK1002" s="5"/>
      <c r="BL1002" s="5"/>
      <c r="BM1002" s="2"/>
      <c r="BN1002" s="151"/>
      <c r="BO1002" s="2"/>
      <c r="BP1002" s="2"/>
      <c r="BQ1002" s="2"/>
      <c r="BR1002" s="2"/>
      <c r="BS1002" s="2"/>
      <c r="BT1002" s="2"/>
    </row>
    <row r="1003" spans="63:72" x14ac:dyDescent="0.3">
      <c r="BK1003" s="5"/>
      <c r="BL1003" s="5"/>
      <c r="BM1003" s="2"/>
      <c r="BN1003" s="151"/>
      <c r="BO1003" s="2"/>
      <c r="BP1003" s="2"/>
      <c r="BQ1003" s="2"/>
      <c r="BR1003" s="2"/>
      <c r="BS1003" s="2"/>
      <c r="BT1003" s="2"/>
    </row>
    <row r="1004" spans="63:72" x14ac:dyDescent="0.3">
      <c r="BK1004" s="5"/>
      <c r="BL1004" s="5"/>
      <c r="BM1004" s="2"/>
      <c r="BN1004" s="151"/>
      <c r="BO1004" s="2"/>
      <c r="BP1004" s="2"/>
      <c r="BQ1004" s="2"/>
      <c r="BR1004" s="2"/>
      <c r="BS1004" s="2"/>
      <c r="BT1004" s="2"/>
    </row>
    <row r="1005" spans="63:72" x14ac:dyDescent="0.3">
      <c r="BK1005" s="5"/>
      <c r="BL1005" s="5"/>
      <c r="BM1005" s="2"/>
      <c r="BN1005" s="151"/>
      <c r="BO1005" s="2"/>
      <c r="BP1005" s="2"/>
      <c r="BQ1005" s="2"/>
      <c r="BR1005" s="2"/>
      <c r="BS1005" s="2"/>
      <c r="BT1005" s="2"/>
    </row>
    <row r="1006" spans="63:72" x14ac:dyDescent="0.3">
      <c r="BK1006" s="5"/>
      <c r="BL1006" s="5"/>
      <c r="BM1006" s="2"/>
      <c r="BN1006" s="151"/>
      <c r="BO1006" s="2"/>
      <c r="BP1006" s="2"/>
      <c r="BQ1006" s="2"/>
      <c r="BR1006" s="2"/>
      <c r="BS1006" s="2"/>
      <c r="BT1006" s="2"/>
    </row>
    <row r="1007" spans="63:72" x14ac:dyDescent="0.3">
      <c r="BK1007" s="5"/>
      <c r="BL1007" s="5"/>
      <c r="BM1007" s="2"/>
      <c r="BN1007" s="151"/>
      <c r="BO1007" s="2"/>
      <c r="BP1007" s="2"/>
      <c r="BQ1007" s="2"/>
      <c r="BR1007" s="2"/>
      <c r="BS1007" s="2"/>
      <c r="BT1007" s="2"/>
    </row>
    <row r="1008" spans="63:72" x14ac:dyDescent="0.3">
      <c r="BK1008" s="5"/>
      <c r="BL1008" s="5"/>
      <c r="BM1008" s="2"/>
      <c r="BN1008" s="151"/>
      <c r="BO1008" s="2"/>
      <c r="BP1008" s="2"/>
      <c r="BQ1008" s="2"/>
      <c r="BR1008" s="2"/>
      <c r="BS1008" s="2"/>
      <c r="BT1008" s="2"/>
    </row>
    <row r="1009" spans="63:72" x14ac:dyDescent="0.3">
      <c r="BK1009" s="5"/>
      <c r="BL1009" s="5"/>
      <c r="BM1009" s="2"/>
      <c r="BN1009" s="151"/>
      <c r="BO1009" s="2"/>
      <c r="BP1009" s="2"/>
      <c r="BQ1009" s="2"/>
      <c r="BR1009" s="2"/>
      <c r="BS1009" s="2"/>
      <c r="BT1009" s="2"/>
    </row>
    <row r="1010" spans="63:72" x14ac:dyDescent="0.3">
      <c r="BK1010" s="5"/>
      <c r="BL1010" s="5"/>
      <c r="BM1010" s="2"/>
      <c r="BN1010" s="151"/>
      <c r="BO1010" s="2"/>
      <c r="BP1010" s="2"/>
      <c r="BQ1010" s="2"/>
      <c r="BR1010" s="2"/>
      <c r="BS1010" s="2"/>
      <c r="BT1010" s="2"/>
    </row>
    <row r="1011" spans="63:72" x14ac:dyDescent="0.3">
      <c r="BK1011" s="5"/>
      <c r="BL1011" s="5"/>
      <c r="BM1011" s="2"/>
      <c r="BN1011" s="151"/>
      <c r="BO1011" s="2"/>
      <c r="BP1011" s="2"/>
      <c r="BQ1011" s="2"/>
      <c r="BR1011" s="2"/>
      <c r="BS1011" s="2"/>
      <c r="BT1011" s="2"/>
    </row>
    <row r="1012" spans="63:72" x14ac:dyDescent="0.3">
      <c r="BK1012" s="5"/>
      <c r="BL1012" s="5"/>
      <c r="BM1012" s="2"/>
      <c r="BN1012" s="151"/>
      <c r="BO1012" s="2"/>
      <c r="BP1012" s="2"/>
      <c r="BQ1012" s="2"/>
      <c r="BR1012" s="2"/>
      <c r="BS1012" s="2"/>
      <c r="BT1012" s="2"/>
    </row>
    <row r="1013" spans="63:72" x14ac:dyDescent="0.3">
      <c r="BK1013" s="5"/>
      <c r="BL1013" s="5"/>
      <c r="BM1013" s="2"/>
      <c r="BN1013" s="151"/>
      <c r="BO1013" s="2"/>
      <c r="BP1013" s="2"/>
      <c r="BQ1013" s="2"/>
      <c r="BR1013" s="2"/>
      <c r="BS1013" s="2"/>
      <c r="BT1013" s="2"/>
    </row>
    <row r="1014" spans="63:72" x14ac:dyDescent="0.3">
      <c r="BK1014" s="5"/>
      <c r="BL1014" s="5"/>
      <c r="BM1014" s="2"/>
      <c r="BN1014" s="151"/>
      <c r="BO1014" s="2"/>
      <c r="BP1014" s="2"/>
      <c r="BQ1014" s="2"/>
      <c r="BR1014" s="2"/>
      <c r="BS1014" s="2"/>
      <c r="BT1014" s="2"/>
    </row>
    <row r="1015" spans="63:72" x14ac:dyDescent="0.3">
      <c r="BK1015" s="5"/>
      <c r="BL1015" s="5"/>
      <c r="BM1015" s="2"/>
      <c r="BN1015" s="151"/>
      <c r="BO1015" s="2"/>
      <c r="BP1015" s="2"/>
      <c r="BQ1015" s="2"/>
      <c r="BR1015" s="2"/>
      <c r="BS1015" s="2"/>
      <c r="BT1015" s="2"/>
    </row>
    <row r="1016" spans="63:72" x14ac:dyDescent="0.3">
      <c r="BK1016" s="5"/>
      <c r="BL1016" s="5"/>
      <c r="BM1016" s="2"/>
      <c r="BN1016" s="151"/>
      <c r="BO1016" s="2"/>
      <c r="BP1016" s="2"/>
      <c r="BQ1016" s="2"/>
      <c r="BR1016" s="2"/>
      <c r="BS1016" s="2"/>
      <c r="BT1016" s="2"/>
    </row>
    <row r="1017" spans="63:72" x14ac:dyDescent="0.3">
      <c r="BK1017" s="5"/>
      <c r="BL1017" s="5"/>
      <c r="BM1017" s="2"/>
      <c r="BN1017" s="151"/>
      <c r="BO1017" s="2"/>
      <c r="BP1017" s="2"/>
      <c r="BQ1017" s="2"/>
      <c r="BR1017" s="2"/>
      <c r="BS1017" s="2"/>
      <c r="BT1017" s="2"/>
    </row>
    <row r="1018" spans="63:72" x14ac:dyDescent="0.3">
      <c r="BK1018" s="5"/>
      <c r="BL1018" s="5"/>
      <c r="BM1018" s="2"/>
      <c r="BN1018" s="151"/>
      <c r="BO1018" s="2"/>
      <c r="BP1018" s="2"/>
      <c r="BQ1018" s="2"/>
      <c r="BR1018" s="2"/>
      <c r="BS1018" s="2"/>
      <c r="BT1018" s="2"/>
    </row>
    <row r="1019" spans="63:72" x14ac:dyDescent="0.3">
      <c r="BK1019" s="5"/>
      <c r="BL1019" s="5"/>
      <c r="BM1019" s="2"/>
      <c r="BN1019" s="151"/>
      <c r="BO1019" s="2"/>
      <c r="BP1019" s="2"/>
      <c r="BQ1019" s="2"/>
      <c r="BR1019" s="2"/>
      <c r="BS1019" s="2"/>
      <c r="BT1019" s="2"/>
    </row>
    <row r="1020" spans="63:72" x14ac:dyDescent="0.3">
      <c r="BK1020" s="5"/>
      <c r="BL1020" s="5"/>
      <c r="BM1020" s="2"/>
      <c r="BN1020" s="151"/>
      <c r="BO1020" s="2"/>
      <c r="BP1020" s="2"/>
      <c r="BQ1020" s="2"/>
      <c r="BR1020" s="2"/>
      <c r="BS1020" s="2"/>
      <c r="BT1020" s="2"/>
    </row>
    <row r="1021" spans="63:72" x14ac:dyDescent="0.3">
      <c r="BK1021" s="5"/>
      <c r="BL1021" s="5"/>
      <c r="BM1021" s="2"/>
      <c r="BN1021" s="151"/>
      <c r="BO1021" s="2"/>
      <c r="BP1021" s="2"/>
      <c r="BQ1021" s="2"/>
      <c r="BR1021" s="2"/>
      <c r="BS1021" s="2"/>
      <c r="BT1021" s="2"/>
    </row>
    <row r="1022" spans="63:72" x14ac:dyDescent="0.3">
      <c r="BK1022" s="5"/>
      <c r="BL1022" s="5"/>
      <c r="BM1022" s="2"/>
      <c r="BN1022" s="151"/>
      <c r="BO1022" s="2"/>
      <c r="BP1022" s="2"/>
      <c r="BQ1022" s="2"/>
      <c r="BR1022" s="2"/>
      <c r="BS1022" s="2"/>
      <c r="BT1022" s="2"/>
    </row>
    <row r="1023" spans="63:72" x14ac:dyDescent="0.3">
      <c r="BK1023" s="5"/>
      <c r="BL1023" s="5"/>
      <c r="BM1023" s="2"/>
      <c r="BN1023" s="151"/>
      <c r="BO1023" s="2"/>
      <c r="BP1023" s="2"/>
      <c r="BQ1023" s="2"/>
      <c r="BR1023" s="2"/>
      <c r="BS1023" s="2"/>
      <c r="BT1023" s="2"/>
    </row>
    <row r="1024" spans="63:72" x14ac:dyDescent="0.3">
      <c r="BK1024" s="5"/>
      <c r="BL1024" s="5"/>
      <c r="BM1024" s="2"/>
      <c r="BN1024" s="151"/>
      <c r="BO1024" s="2"/>
      <c r="BP1024" s="2"/>
      <c r="BQ1024" s="2"/>
      <c r="BR1024" s="2"/>
      <c r="BS1024" s="2"/>
      <c r="BT1024" s="2"/>
    </row>
    <row r="1025" spans="63:72" x14ac:dyDescent="0.3">
      <c r="BK1025" s="5"/>
      <c r="BL1025" s="5"/>
      <c r="BM1025" s="2"/>
      <c r="BN1025" s="151"/>
      <c r="BO1025" s="2"/>
      <c r="BP1025" s="2"/>
      <c r="BQ1025" s="2"/>
      <c r="BR1025" s="2"/>
      <c r="BS1025" s="2"/>
      <c r="BT1025" s="2"/>
    </row>
    <row r="1026" spans="63:72" x14ac:dyDescent="0.3">
      <c r="BK1026" s="5"/>
      <c r="BL1026" s="5"/>
      <c r="BM1026" s="2"/>
      <c r="BN1026" s="151"/>
      <c r="BO1026" s="2"/>
      <c r="BP1026" s="2"/>
      <c r="BQ1026" s="2"/>
      <c r="BR1026" s="2"/>
      <c r="BS1026" s="2"/>
      <c r="BT1026" s="2"/>
    </row>
    <row r="1027" spans="63:72" x14ac:dyDescent="0.3">
      <c r="BK1027" s="5"/>
      <c r="BL1027" s="5"/>
      <c r="BM1027" s="2"/>
      <c r="BN1027" s="151"/>
      <c r="BO1027" s="2"/>
      <c r="BP1027" s="2"/>
      <c r="BQ1027" s="2"/>
      <c r="BR1027" s="2"/>
      <c r="BS1027" s="2"/>
      <c r="BT1027" s="2"/>
    </row>
    <row r="1028" spans="63:72" x14ac:dyDescent="0.3">
      <c r="BK1028" s="5"/>
      <c r="BL1028" s="5"/>
      <c r="BM1028" s="2"/>
      <c r="BN1028" s="151"/>
      <c r="BO1028" s="2"/>
      <c r="BP1028" s="2"/>
      <c r="BQ1028" s="2"/>
      <c r="BR1028" s="2"/>
      <c r="BS1028" s="2"/>
      <c r="BT1028" s="2"/>
    </row>
    <row r="1029" spans="63:72" x14ac:dyDescent="0.3">
      <c r="BK1029" s="5"/>
      <c r="BL1029" s="5"/>
      <c r="BM1029" s="2"/>
      <c r="BN1029" s="151"/>
      <c r="BO1029" s="2"/>
      <c r="BP1029" s="2"/>
      <c r="BQ1029" s="2"/>
      <c r="BR1029" s="2"/>
      <c r="BS1029" s="2"/>
      <c r="BT1029" s="2"/>
    </row>
    <row r="1030" spans="63:72" x14ac:dyDescent="0.3">
      <c r="BK1030" s="5"/>
      <c r="BL1030" s="5"/>
      <c r="BM1030" s="2"/>
      <c r="BN1030" s="151"/>
      <c r="BO1030" s="2"/>
      <c r="BP1030" s="2"/>
      <c r="BQ1030" s="2"/>
      <c r="BR1030" s="2"/>
      <c r="BS1030" s="2"/>
      <c r="BT1030" s="2"/>
    </row>
    <row r="1031" spans="63:72" x14ac:dyDescent="0.3">
      <c r="BK1031" s="5"/>
      <c r="BL1031" s="5"/>
      <c r="BM1031" s="2"/>
      <c r="BN1031" s="151"/>
      <c r="BO1031" s="2"/>
      <c r="BP1031" s="2"/>
      <c r="BQ1031" s="2"/>
      <c r="BR1031" s="2"/>
      <c r="BS1031" s="2"/>
      <c r="BT1031" s="2"/>
    </row>
    <row r="1032" spans="63:72" x14ac:dyDescent="0.3">
      <c r="BK1032" s="5"/>
      <c r="BL1032" s="5"/>
      <c r="BM1032" s="2"/>
      <c r="BN1032" s="151"/>
      <c r="BO1032" s="2"/>
      <c r="BP1032" s="2"/>
      <c r="BQ1032" s="2"/>
      <c r="BR1032" s="2"/>
      <c r="BS1032" s="2"/>
      <c r="BT1032" s="2"/>
    </row>
    <row r="1033" spans="63:72" x14ac:dyDescent="0.3">
      <c r="BK1033" s="5"/>
      <c r="BL1033" s="5"/>
      <c r="BM1033" s="2"/>
      <c r="BN1033" s="151"/>
      <c r="BO1033" s="2"/>
      <c r="BP1033" s="2"/>
      <c r="BQ1033" s="2"/>
      <c r="BR1033" s="2"/>
      <c r="BS1033" s="2"/>
      <c r="BT1033" s="2"/>
    </row>
    <row r="1034" spans="63:72" x14ac:dyDescent="0.3">
      <c r="BK1034" s="5"/>
      <c r="BL1034" s="5"/>
      <c r="BM1034" s="2"/>
      <c r="BN1034" s="151"/>
      <c r="BO1034" s="2"/>
      <c r="BP1034" s="2"/>
      <c r="BQ1034" s="2"/>
      <c r="BR1034" s="2"/>
      <c r="BS1034" s="2"/>
      <c r="BT1034" s="2"/>
    </row>
    <row r="1035" spans="63:72" x14ac:dyDescent="0.3">
      <c r="BK1035" s="5"/>
      <c r="BL1035" s="5"/>
      <c r="BM1035" s="2"/>
      <c r="BN1035" s="151"/>
      <c r="BO1035" s="2"/>
      <c r="BP1035" s="2"/>
      <c r="BQ1035" s="2"/>
      <c r="BR1035" s="2"/>
      <c r="BS1035" s="2"/>
      <c r="BT1035" s="2"/>
    </row>
    <row r="1036" spans="63:72" x14ac:dyDescent="0.3">
      <c r="BK1036" s="5"/>
      <c r="BL1036" s="5"/>
      <c r="BM1036" s="2"/>
      <c r="BN1036" s="151"/>
      <c r="BO1036" s="2"/>
      <c r="BP1036" s="2"/>
      <c r="BQ1036" s="2"/>
      <c r="BR1036" s="2"/>
      <c r="BS1036" s="2"/>
      <c r="BT1036" s="2"/>
    </row>
    <row r="1037" spans="63:72" x14ac:dyDescent="0.3">
      <c r="BK1037" s="5"/>
      <c r="BL1037" s="5"/>
      <c r="BM1037" s="2"/>
      <c r="BN1037" s="151"/>
      <c r="BO1037" s="2"/>
      <c r="BP1037" s="2"/>
      <c r="BQ1037" s="2"/>
      <c r="BR1037" s="2"/>
      <c r="BS1037" s="2"/>
      <c r="BT1037" s="2"/>
    </row>
    <row r="1038" spans="63:72" x14ac:dyDescent="0.3">
      <c r="BK1038" s="5"/>
      <c r="BL1038" s="5"/>
      <c r="BM1038" s="2"/>
      <c r="BN1038" s="151"/>
      <c r="BO1038" s="2"/>
      <c r="BP1038" s="2"/>
      <c r="BQ1038" s="2"/>
      <c r="BR1038" s="2"/>
      <c r="BS1038" s="2"/>
      <c r="BT1038" s="2"/>
    </row>
    <row r="1039" spans="63:72" x14ac:dyDescent="0.3">
      <c r="BK1039" s="5"/>
      <c r="BL1039" s="5"/>
      <c r="BM1039" s="2"/>
      <c r="BN1039" s="151"/>
      <c r="BO1039" s="2"/>
      <c r="BP1039" s="2"/>
      <c r="BQ1039" s="2"/>
      <c r="BR1039" s="2"/>
      <c r="BS1039" s="2"/>
      <c r="BT1039" s="2"/>
    </row>
    <row r="1040" spans="63:72" x14ac:dyDescent="0.3">
      <c r="BK1040" s="5"/>
      <c r="BL1040" s="5"/>
      <c r="BM1040" s="2"/>
      <c r="BN1040" s="151"/>
      <c r="BO1040" s="2"/>
      <c r="BP1040" s="2"/>
      <c r="BQ1040" s="2"/>
      <c r="BR1040" s="2"/>
      <c r="BS1040" s="2"/>
      <c r="BT1040" s="2"/>
    </row>
    <row r="1041" spans="63:72" x14ac:dyDescent="0.3">
      <c r="BK1041" s="5"/>
      <c r="BL1041" s="5"/>
      <c r="BM1041" s="2"/>
      <c r="BN1041" s="151"/>
      <c r="BO1041" s="2"/>
      <c r="BP1041" s="2"/>
      <c r="BQ1041" s="2"/>
      <c r="BR1041" s="2"/>
      <c r="BS1041" s="2"/>
      <c r="BT1041" s="2"/>
    </row>
    <row r="1042" spans="63:72" x14ac:dyDescent="0.3">
      <c r="BK1042" s="5"/>
      <c r="BL1042" s="5"/>
      <c r="BM1042" s="2"/>
      <c r="BN1042" s="151"/>
      <c r="BO1042" s="2"/>
      <c r="BP1042" s="2"/>
      <c r="BQ1042" s="2"/>
      <c r="BR1042" s="2"/>
      <c r="BS1042" s="2"/>
      <c r="BT1042" s="2"/>
    </row>
    <row r="1043" spans="63:72" x14ac:dyDescent="0.3">
      <c r="BK1043" s="5"/>
      <c r="BL1043" s="5"/>
      <c r="BM1043" s="2"/>
      <c r="BN1043" s="151"/>
      <c r="BO1043" s="2"/>
      <c r="BP1043" s="2"/>
      <c r="BQ1043" s="2"/>
      <c r="BR1043" s="2"/>
      <c r="BS1043" s="2"/>
      <c r="BT1043" s="2"/>
    </row>
    <row r="1044" spans="63:72" x14ac:dyDescent="0.3">
      <c r="BK1044" s="5"/>
      <c r="BL1044" s="5"/>
      <c r="BM1044" s="2"/>
      <c r="BN1044" s="151"/>
      <c r="BO1044" s="2"/>
      <c r="BP1044" s="2"/>
      <c r="BQ1044" s="2"/>
      <c r="BR1044" s="2"/>
      <c r="BS1044" s="2"/>
      <c r="BT1044" s="2"/>
    </row>
    <row r="1045" spans="63:72" x14ac:dyDescent="0.3">
      <c r="BK1045" s="5"/>
      <c r="BL1045" s="5"/>
      <c r="BM1045" s="2"/>
      <c r="BN1045" s="151"/>
      <c r="BO1045" s="2"/>
      <c r="BP1045" s="2"/>
      <c r="BQ1045" s="2"/>
      <c r="BR1045" s="2"/>
      <c r="BS1045" s="2"/>
      <c r="BT1045" s="2"/>
    </row>
    <row r="1046" spans="63:72" x14ac:dyDescent="0.3">
      <c r="BK1046" s="5"/>
      <c r="BL1046" s="5"/>
      <c r="BM1046" s="2"/>
      <c r="BN1046" s="151"/>
      <c r="BO1046" s="2"/>
      <c r="BP1046" s="2"/>
      <c r="BQ1046" s="2"/>
      <c r="BR1046" s="2"/>
      <c r="BS1046" s="2"/>
      <c r="BT1046" s="2"/>
    </row>
    <row r="1047" spans="63:72" x14ac:dyDescent="0.3">
      <c r="BK1047" s="5"/>
      <c r="BL1047" s="5"/>
      <c r="BM1047" s="2"/>
      <c r="BN1047" s="151"/>
      <c r="BO1047" s="2"/>
      <c r="BP1047" s="2"/>
      <c r="BQ1047" s="2"/>
      <c r="BR1047" s="2"/>
      <c r="BS1047" s="2"/>
      <c r="BT1047" s="2"/>
    </row>
    <row r="1048" spans="63:72" x14ac:dyDescent="0.3">
      <c r="BK1048" s="5"/>
      <c r="BL1048" s="5"/>
      <c r="BM1048" s="2"/>
      <c r="BN1048" s="151"/>
      <c r="BO1048" s="2"/>
      <c r="BP1048" s="2"/>
      <c r="BQ1048" s="2"/>
      <c r="BR1048" s="2"/>
      <c r="BS1048" s="2"/>
      <c r="BT1048" s="2"/>
    </row>
    <row r="1049" spans="63:72" x14ac:dyDescent="0.3">
      <c r="BK1049" s="5"/>
      <c r="BL1049" s="5"/>
      <c r="BM1049" s="2"/>
      <c r="BN1049" s="151"/>
      <c r="BO1049" s="2"/>
      <c r="BP1049" s="2"/>
      <c r="BQ1049" s="2"/>
      <c r="BR1049" s="2"/>
      <c r="BS1049" s="2"/>
      <c r="BT1049" s="2"/>
    </row>
    <row r="1050" spans="63:72" x14ac:dyDescent="0.3">
      <c r="BK1050" s="5"/>
      <c r="BL1050" s="5"/>
      <c r="BM1050" s="2"/>
      <c r="BN1050" s="151"/>
      <c r="BO1050" s="2"/>
      <c r="BP1050" s="2"/>
      <c r="BQ1050" s="2"/>
      <c r="BR1050" s="2"/>
      <c r="BS1050" s="2"/>
      <c r="BT1050" s="2"/>
    </row>
    <row r="1051" spans="63:72" x14ac:dyDescent="0.3">
      <c r="BK1051" s="5"/>
      <c r="BL1051" s="5"/>
      <c r="BM1051" s="2"/>
      <c r="BN1051" s="151"/>
      <c r="BO1051" s="2"/>
      <c r="BP1051" s="2"/>
      <c r="BQ1051" s="2"/>
      <c r="BR1051" s="2"/>
      <c r="BS1051" s="2"/>
      <c r="BT1051" s="2"/>
    </row>
    <row r="1052" spans="63:72" x14ac:dyDescent="0.3">
      <c r="BK1052" s="5"/>
      <c r="BL1052" s="5"/>
      <c r="BM1052" s="2"/>
      <c r="BN1052" s="151"/>
      <c r="BO1052" s="2"/>
      <c r="BP1052" s="2"/>
      <c r="BQ1052" s="2"/>
      <c r="BR1052" s="2"/>
      <c r="BS1052" s="2"/>
      <c r="BT1052" s="2"/>
    </row>
    <row r="1053" spans="63:72" x14ac:dyDescent="0.3">
      <c r="BK1053" s="5"/>
      <c r="BL1053" s="5"/>
      <c r="BM1053" s="2"/>
      <c r="BN1053" s="151"/>
      <c r="BO1053" s="2"/>
      <c r="BP1053" s="2"/>
      <c r="BQ1053" s="2"/>
      <c r="BR1053" s="2"/>
      <c r="BS1053" s="2"/>
      <c r="BT1053" s="2"/>
    </row>
    <row r="1054" spans="63:72" x14ac:dyDescent="0.3">
      <c r="BK1054" s="5"/>
      <c r="BL1054" s="5"/>
      <c r="BM1054" s="2"/>
      <c r="BN1054" s="151"/>
      <c r="BO1054" s="2"/>
      <c r="BP1054" s="2"/>
      <c r="BQ1054" s="2"/>
      <c r="BR1054" s="2"/>
      <c r="BS1054" s="2"/>
      <c r="BT1054" s="2"/>
    </row>
    <row r="1055" spans="63:72" x14ac:dyDescent="0.3">
      <c r="BK1055" s="5"/>
      <c r="BL1055" s="5"/>
      <c r="BM1055" s="2"/>
      <c r="BN1055" s="151"/>
      <c r="BO1055" s="2"/>
      <c r="BP1055" s="2"/>
      <c r="BQ1055" s="2"/>
      <c r="BR1055" s="2"/>
      <c r="BS1055" s="2"/>
      <c r="BT1055" s="2"/>
    </row>
    <row r="1056" spans="63:72" x14ac:dyDescent="0.3">
      <c r="BK1056" s="5"/>
      <c r="BL1056" s="5"/>
      <c r="BM1056" s="2"/>
      <c r="BN1056" s="151"/>
      <c r="BO1056" s="2"/>
      <c r="BP1056" s="2"/>
      <c r="BQ1056" s="2"/>
      <c r="BR1056" s="2"/>
      <c r="BS1056" s="2"/>
      <c r="BT1056" s="2"/>
    </row>
    <row r="1057" spans="63:72" x14ac:dyDescent="0.3">
      <c r="BK1057" s="5"/>
      <c r="BL1057" s="5"/>
      <c r="BM1057" s="2"/>
      <c r="BN1057" s="151"/>
      <c r="BO1057" s="2"/>
      <c r="BP1057" s="2"/>
      <c r="BQ1057" s="2"/>
      <c r="BR1057" s="2"/>
      <c r="BS1057" s="2"/>
      <c r="BT1057" s="2"/>
    </row>
    <row r="1058" spans="63:72" x14ac:dyDescent="0.3">
      <c r="BK1058" s="5"/>
      <c r="BL1058" s="5"/>
      <c r="BM1058" s="2"/>
      <c r="BN1058" s="151"/>
      <c r="BO1058" s="2"/>
      <c r="BP1058" s="2"/>
      <c r="BQ1058" s="2"/>
      <c r="BR1058" s="2"/>
      <c r="BS1058" s="2"/>
      <c r="BT1058" s="2"/>
    </row>
    <row r="1059" spans="63:72" x14ac:dyDescent="0.3">
      <c r="BK1059" s="5"/>
      <c r="BL1059" s="5"/>
      <c r="BM1059" s="2"/>
      <c r="BN1059" s="151"/>
      <c r="BO1059" s="2"/>
      <c r="BP1059" s="2"/>
      <c r="BQ1059" s="2"/>
      <c r="BR1059" s="2"/>
      <c r="BS1059" s="2"/>
      <c r="BT1059" s="2"/>
    </row>
    <row r="1060" spans="63:72" x14ac:dyDescent="0.3">
      <c r="BK1060" s="5"/>
      <c r="BL1060" s="5"/>
      <c r="BM1060" s="2"/>
      <c r="BN1060" s="151"/>
      <c r="BO1060" s="2"/>
      <c r="BP1060" s="2"/>
      <c r="BQ1060" s="2"/>
      <c r="BR1060" s="2"/>
      <c r="BS1060" s="2"/>
      <c r="BT1060" s="2"/>
    </row>
    <row r="1061" spans="63:72" x14ac:dyDescent="0.3">
      <c r="BK1061" s="5"/>
      <c r="BL1061" s="5"/>
      <c r="BM1061" s="2"/>
      <c r="BN1061" s="151"/>
      <c r="BO1061" s="2"/>
      <c r="BP1061" s="2"/>
      <c r="BQ1061" s="2"/>
      <c r="BR1061" s="2"/>
      <c r="BS1061" s="2"/>
      <c r="BT1061" s="2"/>
    </row>
    <row r="1062" spans="63:72" x14ac:dyDescent="0.3">
      <c r="BK1062" s="5"/>
      <c r="BL1062" s="5"/>
      <c r="BM1062" s="2"/>
      <c r="BN1062" s="151"/>
      <c r="BO1062" s="2"/>
      <c r="BP1062" s="2"/>
      <c r="BQ1062" s="2"/>
      <c r="BR1062" s="2"/>
      <c r="BS1062" s="2"/>
      <c r="BT1062" s="2"/>
    </row>
    <row r="1063" spans="63:72" x14ac:dyDescent="0.3">
      <c r="BK1063" s="5"/>
      <c r="BL1063" s="5"/>
      <c r="BM1063" s="2"/>
      <c r="BN1063" s="151"/>
      <c r="BO1063" s="2"/>
      <c r="BP1063" s="2"/>
      <c r="BQ1063" s="2"/>
      <c r="BR1063" s="2"/>
      <c r="BS1063" s="2"/>
      <c r="BT1063" s="2"/>
    </row>
    <row r="1064" spans="63:72" x14ac:dyDescent="0.3">
      <c r="BK1064" s="5"/>
      <c r="BL1064" s="5"/>
      <c r="BM1064" s="2"/>
      <c r="BN1064" s="151"/>
      <c r="BO1064" s="2"/>
      <c r="BP1064" s="2"/>
      <c r="BQ1064" s="2"/>
      <c r="BR1064" s="2"/>
      <c r="BS1064" s="2"/>
      <c r="BT1064" s="2"/>
    </row>
    <row r="1065" spans="63:72" x14ac:dyDescent="0.3">
      <c r="BK1065" s="5"/>
      <c r="BL1065" s="5"/>
      <c r="BM1065" s="2"/>
      <c r="BN1065" s="151"/>
      <c r="BO1065" s="2"/>
      <c r="BP1065" s="2"/>
      <c r="BQ1065" s="2"/>
      <c r="BR1065" s="2"/>
      <c r="BS1065" s="2"/>
      <c r="BT1065" s="2"/>
    </row>
    <row r="1066" spans="63:72" x14ac:dyDescent="0.3">
      <c r="BK1066" s="5"/>
      <c r="BL1066" s="5"/>
      <c r="BM1066" s="2"/>
      <c r="BN1066" s="151"/>
      <c r="BO1066" s="2"/>
      <c r="BP1066" s="2"/>
      <c r="BQ1066" s="2"/>
      <c r="BR1066" s="2"/>
      <c r="BS1066" s="2"/>
      <c r="BT1066" s="2"/>
    </row>
    <row r="1067" spans="63:72" x14ac:dyDescent="0.3">
      <c r="BK1067" s="5"/>
      <c r="BL1067" s="5"/>
      <c r="BM1067" s="2"/>
      <c r="BN1067" s="151"/>
      <c r="BO1067" s="2"/>
      <c r="BP1067" s="2"/>
      <c r="BQ1067" s="2"/>
      <c r="BR1067" s="2"/>
      <c r="BS1067" s="2"/>
      <c r="BT1067" s="2"/>
    </row>
    <row r="1068" spans="63:72" x14ac:dyDescent="0.3">
      <c r="BK1068" s="5"/>
      <c r="BL1068" s="5"/>
      <c r="BM1068" s="2"/>
      <c r="BN1068" s="151"/>
      <c r="BO1068" s="2"/>
      <c r="BP1068" s="2"/>
      <c r="BQ1068" s="2"/>
      <c r="BR1068" s="2"/>
      <c r="BS1068" s="2"/>
      <c r="BT1068" s="2"/>
    </row>
    <row r="1069" spans="63:72" x14ac:dyDescent="0.3">
      <c r="BK1069" s="5"/>
      <c r="BL1069" s="5"/>
      <c r="BM1069" s="2"/>
      <c r="BN1069" s="151"/>
      <c r="BO1069" s="2"/>
      <c r="BP1069" s="2"/>
      <c r="BQ1069" s="2"/>
      <c r="BR1069" s="2"/>
      <c r="BS1069" s="2"/>
      <c r="BT1069" s="2"/>
    </row>
    <row r="1070" spans="63:72" x14ac:dyDescent="0.3">
      <c r="BK1070" s="5"/>
      <c r="BL1070" s="5"/>
      <c r="BM1070" s="2"/>
      <c r="BN1070" s="151"/>
      <c r="BO1070" s="2"/>
      <c r="BP1070" s="2"/>
      <c r="BQ1070" s="2"/>
      <c r="BR1070" s="2"/>
      <c r="BS1070" s="2"/>
      <c r="BT1070" s="2"/>
    </row>
    <row r="1071" spans="63:72" x14ac:dyDescent="0.3">
      <c r="BK1071" s="5"/>
      <c r="BL1071" s="5"/>
      <c r="BM1071" s="2"/>
      <c r="BN1071" s="151"/>
      <c r="BO1071" s="2"/>
      <c r="BP1071" s="2"/>
      <c r="BQ1071" s="2"/>
      <c r="BR1071" s="2"/>
      <c r="BS1071" s="2"/>
      <c r="BT1071" s="2"/>
    </row>
    <row r="1072" spans="63:72" x14ac:dyDescent="0.3">
      <c r="BK1072" s="5"/>
      <c r="BL1072" s="5"/>
      <c r="BM1072" s="2"/>
      <c r="BN1072" s="151"/>
      <c r="BO1072" s="2"/>
      <c r="BP1072" s="2"/>
      <c r="BQ1072" s="2"/>
      <c r="BR1072" s="2"/>
      <c r="BS1072" s="2"/>
      <c r="BT1072" s="2"/>
    </row>
    <row r="1073" spans="63:72" x14ac:dyDescent="0.3">
      <c r="BK1073" s="5"/>
      <c r="BL1073" s="5"/>
      <c r="BM1073" s="2"/>
      <c r="BN1073" s="151"/>
      <c r="BO1073" s="2"/>
      <c r="BP1073" s="2"/>
      <c r="BQ1073" s="2"/>
      <c r="BR1073" s="2"/>
      <c r="BS1073" s="2"/>
      <c r="BT1073" s="2"/>
    </row>
    <row r="1074" spans="63:72" x14ac:dyDescent="0.3">
      <c r="BK1074" s="5"/>
      <c r="BL1074" s="5"/>
      <c r="BM1074" s="2"/>
      <c r="BN1074" s="151"/>
      <c r="BO1074" s="2"/>
      <c r="BP1074" s="2"/>
      <c r="BQ1074" s="2"/>
      <c r="BR1074" s="2"/>
      <c r="BS1074" s="2"/>
      <c r="BT1074" s="2"/>
    </row>
    <row r="1075" spans="63:72" x14ac:dyDescent="0.3">
      <c r="BK1075" s="5"/>
      <c r="BL1075" s="5"/>
      <c r="BM1075" s="2"/>
      <c r="BN1075" s="151"/>
      <c r="BO1075" s="2"/>
      <c r="BP1075" s="2"/>
      <c r="BQ1075" s="2"/>
      <c r="BR1075" s="2"/>
      <c r="BS1075" s="2"/>
      <c r="BT1075" s="2"/>
    </row>
    <row r="1076" spans="63:72" x14ac:dyDescent="0.3">
      <c r="BK1076" s="5"/>
      <c r="BL1076" s="5"/>
      <c r="BM1076" s="2"/>
      <c r="BN1076" s="151"/>
      <c r="BO1076" s="2"/>
      <c r="BP1076" s="2"/>
      <c r="BQ1076" s="2"/>
      <c r="BR1076" s="2"/>
      <c r="BS1076" s="2"/>
      <c r="BT1076" s="2"/>
    </row>
    <row r="1077" spans="63:72" x14ac:dyDescent="0.3">
      <c r="BK1077" s="5"/>
      <c r="BL1077" s="5"/>
      <c r="BM1077" s="2"/>
      <c r="BN1077" s="151"/>
      <c r="BO1077" s="2"/>
      <c r="BP1077" s="2"/>
      <c r="BQ1077" s="2"/>
      <c r="BR1077" s="2"/>
      <c r="BS1077" s="2"/>
      <c r="BT1077" s="2"/>
    </row>
    <row r="1078" spans="63:72" x14ac:dyDescent="0.3">
      <c r="BK1078" s="5"/>
      <c r="BL1078" s="5"/>
      <c r="BM1078" s="2"/>
      <c r="BN1078" s="151"/>
      <c r="BO1078" s="2"/>
      <c r="BP1078" s="2"/>
      <c r="BQ1078" s="2"/>
      <c r="BR1078" s="2"/>
      <c r="BS1078" s="2"/>
      <c r="BT1078" s="2"/>
    </row>
    <row r="1079" spans="63:72" x14ac:dyDescent="0.3">
      <c r="BK1079" s="5"/>
      <c r="BL1079" s="5"/>
      <c r="BM1079" s="2"/>
      <c r="BN1079" s="151"/>
      <c r="BO1079" s="2"/>
      <c r="BP1079" s="2"/>
      <c r="BQ1079" s="2"/>
      <c r="BR1079" s="2"/>
      <c r="BS1079" s="2"/>
      <c r="BT1079" s="2"/>
    </row>
    <row r="1080" spans="63:72" x14ac:dyDescent="0.3">
      <c r="BK1080" s="5"/>
      <c r="BL1080" s="5"/>
      <c r="BM1080" s="2"/>
      <c r="BN1080" s="151"/>
      <c r="BO1080" s="2"/>
      <c r="BP1080" s="2"/>
      <c r="BQ1080" s="2"/>
      <c r="BR1080" s="2"/>
      <c r="BS1080" s="2"/>
      <c r="BT1080" s="2"/>
    </row>
    <row r="1081" spans="63:72" x14ac:dyDescent="0.3">
      <c r="BK1081" s="5"/>
      <c r="BL1081" s="5"/>
      <c r="BM1081" s="2"/>
      <c r="BN1081" s="151"/>
      <c r="BO1081" s="2"/>
      <c r="BP1081" s="2"/>
      <c r="BQ1081" s="2"/>
      <c r="BR1081" s="2"/>
      <c r="BS1081" s="2"/>
      <c r="BT1081" s="2"/>
    </row>
    <row r="1082" spans="63:72" x14ac:dyDescent="0.3">
      <c r="BK1082" s="5"/>
      <c r="BL1082" s="5"/>
      <c r="BM1082" s="2"/>
      <c r="BN1082" s="151"/>
      <c r="BO1082" s="2"/>
      <c r="BP1082" s="2"/>
      <c r="BQ1082" s="2"/>
      <c r="BR1082" s="2"/>
      <c r="BS1082" s="2"/>
      <c r="BT1082" s="2"/>
    </row>
    <row r="1083" spans="63:72" x14ac:dyDescent="0.3">
      <c r="BK1083" s="5"/>
      <c r="BL1083" s="5"/>
      <c r="BM1083" s="2"/>
      <c r="BN1083" s="151"/>
      <c r="BO1083" s="2"/>
      <c r="BP1083" s="2"/>
      <c r="BQ1083" s="2"/>
      <c r="BR1083" s="2"/>
      <c r="BS1083" s="2"/>
      <c r="BT1083" s="2"/>
    </row>
    <row r="1084" spans="63:72" x14ac:dyDescent="0.3">
      <c r="BK1084" s="5"/>
      <c r="BL1084" s="5"/>
      <c r="BM1084" s="2"/>
      <c r="BN1084" s="151"/>
      <c r="BO1084" s="2"/>
      <c r="BP1084" s="2"/>
      <c r="BQ1084" s="2"/>
      <c r="BR1084" s="2"/>
      <c r="BS1084" s="2"/>
      <c r="BT1084" s="2"/>
    </row>
    <row r="1085" spans="63:72" x14ac:dyDescent="0.3">
      <c r="BK1085" s="5"/>
      <c r="BL1085" s="5"/>
      <c r="BM1085" s="2"/>
      <c r="BN1085" s="151"/>
      <c r="BO1085" s="2"/>
      <c r="BP1085" s="2"/>
      <c r="BQ1085" s="2"/>
      <c r="BR1085" s="2"/>
      <c r="BS1085" s="2"/>
      <c r="BT1085" s="2"/>
    </row>
    <row r="1086" spans="63:72" x14ac:dyDescent="0.3">
      <c r="BK1086" s="5"/>
      <c r="BL1086" s="5"/>
      <c r="BM1086" s="2"/>
      <c r="BN1086" s="151"/>
      <c r="BO1086" s="2"/>
      <c r="BP1086" s="2"/>
      <c r="BQ1086" s="2"/>
      <c r="BR1086" s="2"/>
      <c r="BS1086" s="2"/>
      <c r="BT1086" s="2"/>
    </row>
    <row r="1087" spans="63:72" x14ac:dyDescent="0.3">
      <c r="BK1087" s="5"/>
      <c r="BL1087" s="5"/>
      <c r="BM1087" s="2"/>
      <c r="BN1087" s="151"/>
      <c r="BO1087" s="2"/>
      <c r="BP1087" s="2"/>
      <c r="BQ1087" s="2"/>
      <c r="BR1087" s="2"/>
      <c r="BS1087" s="2"/>
      <c r="BT1087" s="2"/>
    </row>
    <row r="1088" spans="63:72" x14ac:dyDescent="0.3">
      <c r="BK1088" s="5"/>
      <c r="BL1088" s="5"/>
      <c r="BM1088" s="2"/>
      <c r="BN1088" s="151"/>
      <c r="BO1088" s="2"/>
      <c r="BP1088" s="2"/>
      <c r="BQ1088" s="2"/>
      <c r="BR1088" s="2"/>
      <c r="BS1088" s="2"/>
      <c r="BT1088" s="2"/>
    </row>
    <row r="1089" spans="63:72" x14ac:dyDescent="0.3">
      <c r="BK1089" s="5"/>
      <c r="BL1089" s="5"/>
      <c r="BM1089" s="2"/>
      <c r="BN1089" s="151"/>
      <c r="BO1089" s="2"/>
      <c r="BP1089" s="2"/>
      <c r="BQ1089" s="2"/>
      <c r="BR1089" s="2"/>
      <c r="BS1089" s="2"/>
      <c r="BT1089" s="2"/>
    </row>
    <row r="1090" spans="63:72" x14ac:dyDescent="0.3">
      <c r="BK1090" s="5"/>
      <c r="BL1090" s="5"/>
      <c r="BM1090" s="2"/>
      <c r="BN1090" s="151"/>
      <c r="BO1090" s="2"/>
      <c r="BP1090" s="2"/>
      <c r="BQ1090" s="2"/>
      <c r="BR1090" s="2"/>
      <c r="BS1090" s="2"/>
      <c r="BT1090" s="2"/>
    </row>
    <row r="1091" spans="63:72" x14ac:dyDescent="0.3">
      <c r="BK1091" s="5"/>
      <c r="BL1091" s="5"/>
      <c r="BM1091" s="2"/>
      <c r="BN1091" s="151"/>
      <c r="BO1091" s="2"/>
      <c r="BP1091" s="2"/>
      <c r="BQ1091" s="2"/>
      <c r="BR1091" s="2"/>
      <c r="BS1091" s="2"/>
      <c r="BT1091" s="2"/>
    </row>
    <row r="1092" spans="63:72" x14ac:dyDescent="0.3">
      <c r="BK1092" s="5"/>
      <c r="BL1092" s="5"/>
      <c r="BM1092" s="2"/>
      <c r="BN1092" s="151"/>
      <c r="BO1092" s="2"/>
      <c r="BP1092" s="2"/>
      <c r="BQ1092" s="2"/>
      <c r="BR1092" s="2"/>
      <c r="BS1092" s="2"/>
      <c r="BT1092" s="2"/>
    </row>
    <row r="1093" spans="63:72" x14ac:dyDescent="0.3">
      <c r="BK1093" s="5"/>
      <c r="BL1093" s="5"/>
      <c r="BM1093" s="2"/>
      <c r="BN1093" s="151"/>
      <c r="BO1093" s="2"/>
      <c r="BP1093" s="2"/>
      <c r="BQ1093" s="2"/>
      <c r="BR1093" s="2"/>
      <c r="BS1093" s="2"/>
      <c r="BT1093" s="2"/>
    </row>
    <row r="1094" spans="63:72" x14ac:dyDescent="0.3">
      <c r="BK1094" s="5"/>
      <c r="BL1094" s="5"/>
      <c r="BM1094" s="2"/>
      <c r="BN1094" s="151"/>
      <c r="BO1094" s="2"/>
      <c r="BP1094" s="2"/>
      <c r="BQ1094" s="2"/>
      <c r="BR1094" s="2"/>
      <c r="BS1094" s="2"/>
      <c r="BT1094" s="2"/>
    </row>
    <row r="1095" spans="63:72" x14ac:dyDescent="0.3">
      <c r="BK1095" s="5"/>
      <c r="BL1095" s="5"/>
      <c r="BM1095" s="2"/>
      <c r="BN1095" s="151"/>
      <c r="BO1095" s="2"/>
      <c r="BP1095" s="2"/>
      <c r="BQ1095" s="2"/>
      <c r="BR1095" s="2"/>
      <c r="BS1095" s="2"/>
      <c r="BT1095" s="2"/>
    </row>
    <row r="1096" spans="63:72" x14ac:dyDescent="0.3">
      <c r="BK1096" s="5"/>
      <c r="BL1096" s="5"/>
      <c r="BM1096" s="2"/>
      <c r="BN1096" s="151"/>
      <c r="BO1096" s="2"/>
      <c r="BP1096" s="2"/>
      <c r="BQ1096" s="2"/>
      <c r="BR1096" s="2"/>
      <c r="BS1096" s="2"/>
      <c r="BT1096" s="2"/>
    </row>
    <row r="1097" spans="63:72" x14ac:dyDescent="0.3">
      <c r="BK1097" s="5"/>
      <c r="BL1097" s="5"/>
      <c r="BM1097" s="2"/>
      <c r="BN1097" s="151"/>
      <c r="BO1097" s="2"/>
      <c r="BP1097" s="2"/>
      <c r="BQ1097" s="2"/>
      <c r="BR1097" s="2"/>
      <c r="BS1097" s="2"/>
      <c r="BT1097" s="2"/>
    </row>
    <row r="1098" spans="63:72" x14ac:dyDescent="0.3">
      <c r="BK1098" s="5"/>
      <c r="BL1098" s="5"/>
      <c r="BM1098" s="2"/>
      <c r="BN1098" s="151"/>
      <c r="BO1098" s="2"/>
      <c r="BP1098" s="2"/>
      <c r="BQ1098" s="2"/>
      <c r="BR1098" s="2"/>
      <c r="BS1098" s="2"/>
      <c r="BT1098" s="2"/>
    </row>
    <row r="1099" spans="63:72" x14ac:dyDescent="0.3">
      <c r="BK1099" s="5"/>
      <c r="BL1099" s="5"/>
      <c r="BM1099" s="2"/>
      <c r="BN1099" s="151"/>
      <c r="BO1099" s="2"/>
      <c r="BP1099" s="2"/>
      <c r="BQ1099" s="2"/>
      <c r="BR1099" s="2"/>
      <c r="BS1099" s="2"/>
      <c r="BT1099" s="2"/>
    </row>
    <row r="1100" spans="63:72" x14ac:dyDescent="0.3">
      <c r="BK1100" s="5"/>
      <c r="BL1100" s="5"/>
      <c r="BM1100" s="2"/>
      <c r="BN1100" s="151"/>
      <c r="BO1100" s="2"/>
      <c r="BP1100" s="2"/>
      <c r="BQ1100" s="2"/>
      <c r="BR1100" s="2"/>
      <c r="BS1100" s="2"/>
      <c r="BT1100" s="2"/>
    </row>
    <row r="1101" spans="63:72" x14ac:dyDescent="0.3">
      <c r="BK1101" s="5"/>
      <c r="BL1101" s="5"/>
      <c r="BM1101" s="2"/>
      <c r="BN1101" s="151"/>
      <c r="BO1101" s="2"/>
      <c r="BP1101" s="2"/>
      <c r="BQ1101" s="2"/>
      <c r="BR1101" s="2"/>
      <c r="BS1101" s="2"/>
      <c r="BT1101" s="2"/>
    </row>
    <row r="1102" spans="63:72" x14ac:dyDescent="0.3">
      <c r="BK1102" s="5"/>
      <c r="BL1102" s="5"/>
      <c r="BM1102" s="2"/>
      <c r="BN1102" s="151"/>
      <c r="BO1102" s="2"/>
      <c r="BP1102" s="2"/>
      <c r="BQ1102" s="2"/>
      <c r="BR1102" s="2"/>
      <c r="BS1102" s="2"/>
      <c r="BT1102" s="2"/>
    </row>
    <row r="1103" spans="63:72" x14ac:dyDescent="0.3">
      <c r="BK1103" s="5"/>
      <c r="BL1103" s="5"/>
      <c r="BM1103" s="2"/>
      <c r="BN1103" s="151"/>
      <c r="BO1103" s="2"/>
      <c r="BP1103" s="2"/>
      <c r="BQ1103" s="2"/>
      <c r="BR1103" s="2"/>
      <c r="BS1103" s="2"/>
      <c r="BT1103" s="2"/>
    </row>
    <row r="1104" spans="63:72" x14ac:dyDescent="0.3">
      <c r="BK1104" s="5"/>
      <c r="BL1104" s="5"/>
      <c r="BM1104" s="2"/>
      <c r="BN1104" s="151"/>
      <c r="BO1104" s="2"/>
      <c r="BP1104" s="2"/>
      <c r="BQ1104" s="2"/>
      <c r="BR1104" s="2"/>
      <c r="BS1104" s="2"/>
      <c r="BT1104" s="2"/>
    </row>
    <row r="1105" spans="63:72" x14ac:dyDescent="0.3">
      <c r="BK1105" s="5"/>
      <c r="BL1105" s="5"/>
      <c r="BM1105" s="2"/>
      <c r="BN1105" s="151"/>
      <c r="BO1105" s="2"/>
      <c r="BP1105" s="2"/>
      <c r="BQ1105" s="2"/>
      <c r="BR1105" s="2"/>
      <c r="BS1105" s="2"/>
      <c r="BT1105" s="2"/>
    </row>
    <row r="1106" spans="63:72" x14ac:dyDescent="0.3">
      <c r="BK1106" s="5"/>
      <c r="BL1106" s="5"/>
      <c r="BM1106" s="2"/>
      <c r="BN1106" s="151"/>
      <c r="BO1106" s="2"/>
      <c r="BP1106" s="2"/>
      <c r="BQ1106" s="2"/>
      <c r="BR1106" s="2"/>
      <c r="BS1106" s="2"/>
      <c r="BT1106" s="2"/>
    </row>
    <row r="1107" spans="63:72" x14ac:dyDescent="0.3">
      <c r="BK1107" s="5"/>
      <c r="BL1107" s="5"/>
      <c r="BM1107" s="2"/>
      <c r="BN1107" s="151"/>
      <c r="BO1107" s="2"/>
      <c r="BP1107" s="2"/>
      <c r="BQ1107" s="2"/>
      <c r="BR1107" s="2"/>
      <c r="BS1107" s="2"/>
      <c r="BT1107" s="2"/>
    </row>
    <row r="1108" spans="63:72" x14ac:dyDescent="0.3">
      <c r="BK1108" s="5"/>
      <c r="BL1108" s="5"/>
      <c r="BM1108" s="2"/>
      <c r="BN1108" s="151"/>
      <c r="BO1108" s="2"/>
      <c r="BP1108" s="2"/>
      <c r="BQ1108" s="2"/>
      <c r="BR1108" s="2"/>
      <c r="BS1108" s="2"/>
      <c r="BT1108" s="2"/>
    </row>
    <row r="1109" spans="63:72" x14ac:dyDescent="0.3">
      <c r="BK1109" s="5"/>
      <c r="BL1109" s="5"/>
      <c r="BM1109" s="2"/>
      <c r="BN1109" s="151"/>
      <c r="BO1109" s="2"/>
      <c r="BP1109" s="2"/>
      <c r="BQ1109" s="2"/>
      <c r="BR1109" s="2"/>
      <c r="BS1109" s="2"/>
      <c r="BT1109" s="2"/>
    </row>
    <row r="1110" spans="63:72" x14ac:dyDescent="0.3">
      <c r="BK1110" s="5"/>
      <c r="BL1110" s="5"/>
      <c r="BM1110" s="2"/>
      <c r="BN1110" s="151"/>
      <c r="BO1110" s="2"/>
      <c r="BP1110" s="2"/>
      <c r="BQ1110" s="2"/>
      <c r="BR1110" s="2"/>
      <c r="BS1110" s="2"/>
      <c r="BT1110" s="2"/>
    </row>
    <row r="1111" spans="63:72" x14ac:dyDescent="0.3">
      <c r="BK1111" s="5"/>
      <c r="BL1111" s="5"/>
      <c r="BM1111" s="2"/>
      <c r="BN1111" s="151"/>
      <c r="BO1111" s="2"/>
      <c r="BP1111" s="2"/>
      <c r="BQ1111" s="2"/>
      <c r="BR1111" s="2"/>
      <c r="BS1111" s="2"/>
      <c r="BT1111" s="2"/>
    </row>
    <row r="1112" spans="63:72" x14ac:dyDescent="0.3">
      <c r="BK1112" s="5"/>
      <c r="BL1112" s="5"/>
      <c r="BM1112" s="2"/>
      <c r="BN1112" s="151"/>
      <c r="BO1112" s="2"/>
      <c r="BP1112" s="2"/>
      <c r="BQ1112" s="2"/>
      <c r="BR1112" s="2"/>
      <c r="BS1112" s="2"/>
      <c r="BT1112" s="2"/>
    </row>
    <row r="1113" spans="63:72" x14ac:dyDescent="0.3">
      <c r="BK1113" s="5"/>
      <c r="BL1113" s="5"/>
      <c r="BM1113" s="2"/>
      <c r="BN1113" s="151"/>
      <c r="BO1113" s="2"/>
      <c r="BP1113" s="2"/>
      <c r="BQ1113" s="2"/>
      <c r="BR1113" s="2"/>
      <c r="BS1113" s="2"/>
      <c r="BT1113" s="2"/>
    </row>
    <row r="1114" spans="63:72" x14ac:dyDescent="0.3">
      <c r="BK1114" s="5"/>
      <c r="BL1114" s="5"/>
      <c r="BM1114" s="2"/>
      <c r="BN1114" s="151"/>
      <c r="BO1114" s="2"/>
      <c r="BP1114" s="2"/>
      <c r="BQ1114" s="2"/>
      <c r="BR1114" s="2"/>
      <c r="BS1114" s="2"/>
      <c r="BT1114" s="2"/>
    </row>
    <row r="1115" spans="63:72" x14ac:dyDescent="0.3">
      <c r="BK1115" s="5"/>
      <c r="BL1115" s="5"/>
      <c r="BM1115" s="2"/>
      <c r="BN1115" s="151"/>
      <c r="BO1115" s="2"/>
      <c r="BP1115" s="2"/>
      <c r="BQ1115" s="2"/>
      <c r="BR1115" s="2"/>
      <c r="BS1115" s="2"/>
      <c r="BT1115" s="2"/>
    </row>
    <row r="1116" spans="63:72" x14ac:dyDescent="0.3">
      <c r="BK1116" s="5"/>
      <c r="BL1116" s="5"/>
      <c r="BM1116" s="2"/>
      <c r="BN1116" s="151"/>
      <c r="BO1116" s="2"/>
      <c r="BP1116" s="2"/>
      <c r="BQ1116" s="2"/>
      <c r="BR1116" s="2"/>
      <c r="BS1116" s="2"/>
      <c r="BT1116" s="2"/>
    </row>
    <row r="1117" spans="63:72" x14ac:dyDescent="0.3">
      <c r="BK1117" s="5"/>
      <c r="BL1117" s="5"/>
      <c r="BM1117" s="2"/>
      <c r="BN1117" s="151"/>
      <c r="BO1117" s="2"/>
      <c r="BP1117" s="2"/>
      <c r="BQ1117" s="2"/>
      <c r="BR1117" s="2"/>
      <c r="BS1117" s="2"/>
      <c r="BT1117" s="2"/>
    </row>
    <row r="1118" spans="63:72" x14ac:dyDescent="0.3">
      <c r="BK1118" s="5"/>
      <c r="BL1118" s="5"/>
      <c r="BM1118" s="2"/>
      <c r="BN1118" s="151"/>
      <c r="BO1118" s="2"/>
      <c r="BP1118" s="2"/>
      <c r="BQ1118" s="2"/>
      <c r="BR1118" s="2"/>
      <c r="BS1118" s="2"/>
      <c r="BT1118" s="2"/>
    </row>
    <row r="1119" spans="63:72" x14ac:dyDescent="0.3">
      <c r="BK1119" s="5"/>
      <c r="BL1119" s="5"/>
      <c r="BM1119" s="2"/>
      <c r="BN1119" s="151"/>
      <c r="BO1119" s="2"/>
      <c r="BP1119" s="2"/>
      <c r="BQ1119" s="2"/>
      <c r="BR1119" s="2"/>
      <c r="BS1119" s="2"/>
      <c r="BT1119" s="2"/>
    </row>
    <row r="1120" spans="63:72" x14ac:dyDescent="0.3">
      <c r="BK1120" s="5"/>
      <c r="BL1120" s="5"/>
      <c r="BM1120" s="2"/>
      <c r="BN1120" s="151"/>
      <c r="BO1120" s="2"/>
      <c r="BP1120" s="2"/>
      <c r="BQ1120" s="2"/>
      <c r="BR1120" s="2"/>
      <c r="BS1120" s="2"/>
      <c r="BT1120" s="2"/>
    </row>
    <row r="1121" spans="63:72" x14ac:dyDescent="0.3">
      <c r="BK1121" s="5"/>
      <c r="BL1121" s="5"/>
      <c r="BM1121" s="2"/>
      <c r="BN1121" s="151"/>
      <c r="BO1121" s="2"/>
      <c r="BP1121" s="2"/>
      <c r="BQ1121" s="2"/>
      <c r="BR1121" s="2"/>
      <c r="BS1121" s="2"/>
      <c r="BT1121" s="2"/>
    </row>
    <row r="1122" spans="63:72" x14ac:dyDescent="0.3">
      <c r="BK1122" s="5"/>
      <c r="BL1122" s="5"/>
      <c r="BM1122" s="2"/>
      <c r="BN1122" s="151"/>
      <c r="BO1122" s="2"/>
      <c r="BP1122" s="2"/>
      <c r="BQ1122" s="2"/>
      <c r="BR1122" s="2"/>
      <c r="BS1122" s="2"/>
      <c r="BT1122" s="2"/>
    </row>
    <row r="1123" spans="63:72" x14ac:dyDescent="0.3">
      <c r="BK1123" s="5"/>
      <c r="BL1123" s="5"/>
      <c r="BM1123" s="2"/>
      <c r="BN1123" s="151"/>
      <c r="BO1123" s="2"/>
      <c r="BP1123" s="2"/>
      <c r="BQ1123" s="2"/>
      <c r="BR1123" s="2"/>
      <c r="BS1123" s="2"/>
      <c r="BT1123" s="2"/>
    </row>
    <row r="1124" spans="63:72" x14ac:dyDescent="0.3">
      <c r="BK1124" s="5"/>
      <c r="BL1124" s="5"/>
      <c r="BM1124" s="2"/>
      <c r="BN1124" s="151"/>
      <c r="BO1124" s="2"/>
      <c r="BP1124" s="2"/>
      <c r="BQ1124" s="2"/>
      <c r="BR1124" s="2"/>
      <c r="BS1124" s="2"/>
      <c r="BT1124" s="2"/>
    </row>
    <row r="1125" spans="63:72" x14ac:dyDescent="0.3">
      <c r="BK1125" s="5"/>
      <c r="BL1125" s="5"/>
      <c r="BM1125" s="2"/>
      <c r="BN1125" s="151"/>
      <c r="BO1125" s="2"/>
      <c r="BP1125" s="2"/>
      <c r="BQ1125" s="2"/>
      <c r="BR1125" s="2"/>
      <c r="BS1125" s="2"/>
      <c r="BT1125" s="2"/>
    </row>
    <row r="1126" spans="63:72" x14ac:dyDescent="0.3">
      <c r="BK1126" s="5"/>
      <c r="BL1126" s="5"/>
      <c r="BM1126" s="2"/>
      <c r="BN1126" s="151"/>
      <c r="BO1126" s="2"/>
      <c r="BP1126" s="2"/>
      <c r="BQ1126" s="2"/>
      <c r="BR1126" s="2"/>
      <c r="BS1126" s="2"/>
      <c r="BT1126" s="2"/>
    </row>
    <row r="1127" spans="63:72" x14ac:dyDescent="0.3">
      <c r="BK1127" s="5"/>
      <c r="BL1127" s="5"/>
      <c r="BM1127" s="2"/>
      <c r="BN1127" s="151"/>
      <c r="BO1127" s="2"/>
      <c r="BP1127" s="2"/>
      <c r="BQ1127" s="2"/>
      <c r="BR1127" s="2"/>
      <c r="BS1127" s="2"/>
      <c r="BT1127" s="2"/>
    </row>
    <row r="1128" spans="63:72" x14ac:dyDescent="0.3">
      <c r="BK1128" s="5"/>
      <c r="BL1128" s="5"/>
      <c r="BM1128" s="2"/>
      <c r="BN1128" s="151"/>
      <c r="BO1128" s="2"/>
      <c r="BP1128" s="2"/>
      <c r="BQ1128" s="2"/>
      <c r="BR1128" s="2"/>
      <c r="BS1128" s="2"/>
      <c r="BT1128" s="2"/>
    </row>
    <row r="1129" spans="63:72" x14ac:dyDescent="0.3">
      <c r="BK1129" s="5"/>
      <c r="BL1129" s="5"/>
      <c r="BM1129" s="2"/>
      <c r="BN1129" s="151"/>
      <c r="BO1129" s="2"/>
      <c r="BP1129" s="2"/>
      <c r="BQ1129" s="2"/>
      <c r="BR1129" s="2"/>
      <c r="BS1129" s="2"/>
      <c r="BT1129" s="2"/>
    </row>
    <row r="1130" spans="63:72" x14ac:dyDescent="0.3">
      <c r="BK1130" s="5"/>
      <c r="BL1130" s="5"/>
      <c r="BM1130" s="2"/>
      <c r="BN1130" s="151"/>
      <c r="BO1130" s="2"/>
      <c r="BP1130" s="2"/>
      <c r="BQ1130" s="2"/>
      <c r="BR1130" s="2"/>
      <c r="BS1130" s="2"/>
      <c r="BT1130" s="2"/>
    </row>
    <row r="1131" spans="63:72" x14ac:dyDescent="0.3">
      <c r="BK1131" s="5"/>
      <c r="BL1131" s="5"/>
      <c r="BM1131" s="2"/>
      <c r="BN1131" s="151"/>
      <c r="BO1131" s="2"/>
      <c r="BP1131" s="2"/>
      <c r="BQ1131" s="2"/>
      <c r="BR1131" s="2"/>
      <c r="BS1131" s="2"/>
      <c r="BT1131" s="2"/>
    </row>
    <row r="1132" spans="63:72" x14ac:dyDescent="0.3">
      <c r="BK1132" s="5"/>
      <c r="BL1132" s="5"/>
      <c r="BM1132" s="2"/>
      <c r="BN1132" s="151"/>
      <c r="BO1132" s="2"/>
      <c r="BP1132" s="2"/>
      <c r="BQ1132" s="2"/>
      <c r="BR1132" s="2"/>
      <c r="BS1132" s="2"/>
      <c r="BT1132" s="2"/>
    </row>
    <row r="1133" spans="63:72" x14ac:dyDescent="0.3">
      <c r="BK1133" s="5"/>
      <c r="BL1133" s="5"/>
      <c r="BM1133" s="2"/>
      <c r="BN1133" s="151"/>
      <c r="BO1133" s="2"/>
      <c r="BP1133" s="2"/>
      <c r="BQ1133" s="2"/>
      <c r="BR1133" s="2"/>
      <c r="BS1133" s="2"/>
      <c r="BT1133" s="2"/>
    </row>
    <row r="1134" spans="63:72" x14ac:dyDescent="0.3">
      <c r="BK1134" s="5"/>
      <c r="BL1134" s="5"/>
      <c r="BM1134" s="2"/>
      <c r="BN1134" s="151"/>
      <c r="BO1134" s="2"/>
      <c r="BP1134" s="2"/>
      <c r="BQ1134" s="2"/>
      <c r="BR1134" s="2"/>
      <c r="BS1134" s="2"/>
      <c r="BT1134" s="2"/>
    </row>
    <row r="1135" spans="63:72" x14ac:dyDescent="0.3">
      <c r="BK1135" s="5"/>
      <c r="BL1135" s="5"/>
      <c r="BM1135" s="2"/>
      <c r="BN1135" s="151"/>
      <c r="BO1135" s="2"/>
      <c r="BP1135" s="2"/>
      <c r="BQ1135" s="2"/>
      <c r="BR1135" s="2"/>
      <c r="BS1135" s="2"/>
      <c r="BT1135" s="2"/>
    </row>
    <row r="1136" spans="63:72" x14ac:dyDescent="0.3">
      <c r="BK1136" s="5"/>
      <c r="BL1136" s="5"/>
      <c r="BM1136" s="2"/>
      <c r="BN1136" s="151"/>
      <c r="BO1136" s="2"/>
      <c r="BP1136" s="2"/>
      <c r="BQ1136" s="2"/>
      <c r="BR1136" s="2"/>
      <c r="BS1136" s="2"/>
      <c r="BT1136" s="2"/>
    </row>
    <row r="1137" spans="63:72" x14ac:dyDescent="0.3">
      <c r="BK1137" s="5"/>
      <c r="BL1137" s="5"/>
      <c r="BM1137" s="2"/>
      <c r="BN1137" s="151"/>
      <c r="BO1137" s="2"/>
      <c r="BP1137" s="2"/>
      <c r="BQ1137" s="2"/>
      <c r="BR1137" s="2"/>
      <c r="BS1137" s="2"/>
      <c r="BT1137" s="2"/>
    </row>
    <row r="1138" spans="63:72" x14ac:dyDescent="0.3">
      <c r="BK1138" s="5"/>
      <c r="BL1138" s="5"/>
      <c r="BM1138" s="2"/>
      <c r="BN1138" s="151"/>
      <c r="BO1138" s="2"/>
      <c r="BP1138" s="2"/>
      <c r="BQ1138" s="2"/>
      <c r="BR1138" s="2"/>
      <c r="BS1138" s="2"/>
      <c r="BT1138" s="2"/>
    </row>
    <row r="1139" spans="63:72" x14ac:dyDescent="0.3">
      <c r="BK1139" s="5"/>
      <c r="BL1139" s="5"/>
      <c r="BM1139" s="2"/>
      <c r="BN1139" s="151"/>
      <c r="BO1139" s="2"/>
      <c r="BP1139" s="2"/>
      <c r="BQ1139" s="2"/>
      <c r="BR1139" s="2"/>
      <c r="BS1139" s="2"/>
      <c r="BT1139" s="2"/>
    </row>
    <row r="1140" spans="63:72" x14ac:dyDescent="0.3">
      <c r="BK1140" s="5"/>
      <c r="BL1140" s="5"/>
      <c r="BM1140" s="2"/>
      <c r="BN1140" s="151"/>
      <c r="BO1140" s="2"/>
      <c r="BP1140" s="2"/>
      <c r="BQ1140" s="2"/>
      <c r="BR1140" s="2"/>
      <c r="BS1140" s="2"/>
      <c r="BT1140" s="2"/>
    </row>
    <row r="1141" spans="63:72" x14ac:dyDescent="0.3">
      <c r="BK1141" s="5"/>
      <c r="BL1141" s="5"/>
      <c r="BM1141" s="2"/>
      <c r="BN1141" s="151"/>
      <c r="BO1141" s="2"/>
      <c r="BP1141" s="2"/>
      <c r="BQ1141" s="2"/>
      <c r="BR1141" s="2"/>
      <c r="BS1141" s="2"/>
      <c r="BT1141" s="2"/>
    </row>
    <row r="1142" spans="63:72" x14ac:dyDescent="0.3">
      <c r="BK1142" s="5"/>
      <c r="BL1142" s="5"/>
      <c r="BM1142" s="2"/>
      <c r="BN1142" s="151"/>
      <c r="BO1142" s="2"/>
      <c r="BP1142" s="2"/>
      <c r="BQ1142" s="2"/>
      <c r="BR1142" s="2"/>
      <c r="BS1142" s="2"/>
      <c r="BT1142" s="2"/>
    </row>
    <row r="1143" spans="63:72" x14ac:dyDescent="0.3">
      <c r="BK1143" s="5"/>
      <c r="BL1143" s="5"/>
      <c r="BM1143" s="2"/>
      <c r="BN1143" s="151"/>
      <c r="BO1143" s="2"/>
      <c r="BP1143" s="2"/>
      <c r="BQ1143" s="2"/>
      <c r="BR1143" s="2"/>
      <c r="BS1143" s="2"/>
      <c r="BT1143" s="2"/>
    </row>
    <row r="1144" spans="63:72" x14ac:dyDescent="0.3">
      <c r="BK1144" s="5"/>
      <c r="BL1144" s="5"/>
      <c r="BM1144" s="2"/>
      <c r="BN1144" s="151"/>
      <c r="BO1144" s="2"/>
      <c r="BP1144" s="2"/>
      <c r="BQ1144" s="2"/>
      <c r="BR1144" s="2"/>
      <c r="BS1144" s="2"/>
      <c r="BT1144" s="2"/>
    </row>
    <row r="1145" spans="63:72" x14ac:dyDescent="0.3">
      <c r="BK1145" s="5"/>
      <c r="BL1145" s="5"/>
      <c r="BM1145" s="2"/>
      <c r="BN1145" s="151"/>
      <c r="BO1145" s="2"/>
      <c r="BP1145" s="2"/>
      <c r="BQ1145" s="2"/>
      <c r="BR1145" s="2"/>
      <c r="BS1145" s="2"/>
      <c r="BT1145" s="2"/>
    </row>
    <row r="1146" spans="63:72" x14ac:dyDescent="0.3">
      <c r="BK1146" s="5"/>
      <c r="BL1146" s="5"/>
      <c r="BM1146" s="2"/>
      <c r="BN1146" s="151"/>
      <c r="BO1146" s="2"/>
      <c r="BP1146" s="2"/>
      <c r="BQ1146" s="2"/>
      <c r="BR1146" s="2"/>
      <c r="BS1146" s="2"/>
      <c r="BT1146" s="2"/>
    </row>
    <row r="1147" spans="63:72" x14ac:dyDescent="0.3">
      <c r="BK1147" s="5"/>
      <c r="BL1147" s="5"/>
      <c r="BM1147" s="2"/>
      <c r="BN1147" s="151"/>
      <c r="BO1147" s="2"/>
      <c r="BP1147" s="2"/>
      <c r="BQ1147" s="2"/>
      <c r="BR1147" s="2"/>
      <c r="BS1147" s="2"/>
      <c r="BT1147" s="2"/>
    </row>
    <row r="1148" spans="63:72" x14ac:dyDescent="0.3">
      <c r="BK1148" s="5"/>
      <c r="BL1148" s="5"/>
      <c r="BM1148" s="2"/>
      <c r="BN1148" s="151"/>
      <c r="BO1148" s="2"/>
      <c r="BP1148" s="2"/>
      <c r="BQ1148" s="2"/>
      <c r="BR1148" s="2"/>
      <c r="BS1148" s="2"/>
      <c r="BT1148" s="2"/>
    </row>
    <row r="1149" spans="63:72" x14ac:dyDescent="0.3">
      <c r="BK1149" s="5"/>
      <c r="BL1149" s="5"/>
      <c r="BM1149" s="2"/>
      <c r="BN1149" s="151"/>
      <c r="BO1149" s="2"/>
      <c r="BP1149" s="2"/>
      <c r="BQ1149" s="2"/>
      <c r="BR1149" s="2"/>
      <c r="BS1149" s="2"/>
      <c r="BT1149" s="2"/>
    </row>
    <row r="1150" spans="63:72" x14ac:dyDescent="0.3">
      <c r="BK1150" s="5"/>
      <c r="BL1150" s="5"/>
      <c r="BM1150" s="2"/>
      <c r="BN1150" s="151"/>
      <c r="BO1150" s="2"/>
      <c r="BP1150" s="2"/>
      <c r="BQ1150" s="2"/>
      <c r="BR1150" s="2"/>
      <c r="BS1150" s="2"/>
      <c r="BT1150" s="2"/>
    </row>
    <row r="1151" spans="63:72" x14ac:dyDescent="0.3">
      <c r="BK1151" s="5"/>
      <c r="BL1151" s="5"/>
      <c r="BM1151" s="2"/>
      <c r="BN1151" s="151"/>
      <c r="BO1151" s="2"/>
      <c r="BP1151" s="2"/>
      <c r="BQ1151" s="2"/>
      <c r="BR1151" s="2"/>
      <c r="BS1151" s="2"/>
      <c r="BT1151" s="2"/>
    </row>
    <row r="1152" spans="63:72" x14ac:dyDescent="0.3">
      <c r="BK1152" s="5"/>
      <c r="BL1152" s="5"/>
      <c r="BM1152" s="2"/>
      <c r="BN1152" s="151"/>
      <c r="BO1152" s="2"/>
      <c r="BP1152" s="2"/>
      <c r="BQ1152" s="2"/>
      <c r="BR1152" s="2"/>
      <c r="BS1152" s="2"/>
      <c r="BT1152" s="2"/>
    </row>
    <row r="1153" spans="63:72" x14ac:dyDescent="0.3">
      <c r="BK1153" s="5"/>
      <c r="BL1153" s="5"/>
      <c r="BM1153" s="2"/>
      <c r="BN1153" s="151"/>
      <c r="BO1153" s="2"/>
      <c r="BP1153" s="2"/>
      <c r="BQ1153" s="2"/>
      <c r="BR1153" s="2"/>
      <c r="BS1153" s="2"/>
      <c r="BT1153" s="2"/>
    </row>
    <row r="1154" spans="63:72" x14ac:dyDescent="0.3">
      <c r="BK1154" s="5"/>
      <c r="BL1154" s="5"/>
      <c r="BM1154" s="2"/>
      <c r="BN1154" s="151"/>
      <c r="BO1154" s="2"/>
      <c r="BP1154" s="2"/>
      <c r="BQ1154" s="2"/>
      <c r="BR1154" s="2"/>
      <c r="BS1154" s="2"/>
      <c r="BT1154" s="2"/>
    </row>
    <row r="1155" spans="63:72" x14ac:dyDescent="0.3">
      <c r="BK1155" s="5"/>
      <c r="BL1155" s="5"/>
      <c r="BM1155" s="2"/>
      <c r="BN1155" s="151"/>
      <c r="BO1155" s="2"/>
      <c r="BP1155" s="2"/>
      <c r="BQ1155" s="2"/>
      <c r="BR1155" s="2"/>
      <c r="BS1155" s="2"/>
      <c r="BT1155" s="2"/>
    </row>
    <row r="1156" spans="63:72" x14ac:dyDescent="0.3">
      <c r="BK1156" s="5"/>
      <c r="BL1156" s="5"/>
      <c r="BM1156" s="2"/>
      <c r="BN1156" s="151"/>
      <c r="BO1156" s="2"/>
      <c r="BP1156" s="2"/>
      <c r="BQ1156" s="2"/>
      <c r="BR1156" s="2"/>
      <c r="BS1156" s="2"/>
      <c r="BT1156" s="2"/>
    </row>
    <row r="1157" spans="63:72" x14ac:dyDescent="0.3">
      <c r="BK1157" s="5"/>
      <c r="BL1157" s="5"/>
      <c r="BM1157" s="2"/>
      <c r="BN1157" s="151"/>
      <c r="BO1157" s="2"/>
      <c r="BP1157" s="2"/>
      <c r="BQ1157" s="2"/>
      <c r="BR1157" s="2"/>
      <c r="BS1157" s="2"/>
      <c r="BT1157" s="2"/>
    </row>
    <row r="1158" spans="63:72" x14ac:dyDescent="0.3">
      <c r="BK1158" s="5"/>
      <c r="BL1158" s="5"/>
      <c r="BM1158" s="2"/>
      <c r="BN1158" s="151"/>
      <c r="BO1158" s="2"/>
      <c r="BP1158" s="2"/>
      <c r="BQ1158" s="2"/>
      <c r="BR1158" s="2"/>
      <c r="BS1158" s="2"/>
      <c r="BT1158" s="2"/>
    </row>
    <row r="1159" spans="63:72" x14ac:dyDescent="0.3">
      <c r="BK1159" s="5"/>
      <c r="BL1159" s="5"/>
      <c r="BM1159" s="2"/>
      <c r="BN1159" s="151"/>
      <c r="BO1159" s="2"/>
      <c r="BP1159" s="2"/>
      <c r="BQ1159" s="2"/>
      <c r="BR1159" s="2"/>
      <c r="BS1159" s="2"/>
      <c r="BT1159" s="2"/>
    </row>
    <row r="1160" spans="63:72" x14ac:dyDescent="0.3">
      <c r="BK1160" s="5"/>
      <c r="BL1160" s="5"/>
      <c r="BM1160" s="2"/>
      <c r="BN1160" s="151"/>
      <c r="BO1160" s="2"/>
      <c r="BP1160" s="2"/>
      <c r="BQ1160" s="2"/>
      <c r="BR1160" s="2"/>
      <c r="BS1160" s="2"/>
      <c r="BT1160" s="2"/>
    </row>
    <row r="1161" spans="63:72" x14ac:dyDescent="0.3">
      <c r="BK1161" s="5"/>
      <c r="BL1161" s="5"/>
      <c r="BM1161" s="2"/>
      <c r="BN1161" s="151"/>
      <c r="BO1161" s="2"/>
      <c r="BP1161" s="2"/>
      <c r="BQ1161" s="2"/>
      <c r="BR1161" s="2"/>
      <c r="BS1161" s="2"/>
      <c r="BT1161" s="2"/>
    </row>
    <row r="1162" spans="63:72" x14ac:dyDescent="0.3">
      <c r="BK1162" s="5"/>
      <c r="BL1162" s="5"/>
      <c r="BM1162" s="2"/>
      <c r="BN1162" s="151"/>
      <c r="BO1162" s="2"/>
      <c r="BP1162" s="2"/>
      <c r="BQ1162" s="2"/>
      <c r="BR1162" s="2"/>
      <c r="BS1162" s="2"/>
      <c r="BT1162" s="2"/>
    </row>
    <row r="1163" spans="63:72" x14ac:dyDescent="0.3">
      <c r="BK1163" s="5"/>
      <c r="BL1163" s="5"/>
      <c r="BM1163" s="2"/>
      <c r="BN1163" s="151"/>
      <c r="BO1163" s="2"/>
      <c r="BP1163" s="2"/>
      <c r="BQ1163" s="2"/>
      <c r="BR1163" s="2"/>
      <c r="BS1163" s="2"/>
      <c r="BT1163" s="2"/>
    </row>
    <row r="1164" spans="63:72" x14ac:dyDescent="0.3">
      <c r="BK1164" s="5"/>
      <c r="BL1164" s="5"/>
      <c r="BM1164" s="2"/>
      <c r="BN1164" s="151"/>
      <c r="BO1164" s="2"/>
      <c r="BP1164" s="2"/>
      <c r="BQ1164" s="2"/>
      <c r="BR1164" s="2"/>
      <c r="BS1164" s="2"/>
      <c r="BT1164" s="2"/>
    </row>
    <row r="1165" spans="63:72" x14ac:dyDescent="0.3">
      <c r="BK1165" s="5"/>
      <c r="BL1165" s="5"/>
      <c r="BM1165" s="2"/>
      <c r="BN1165" s="151"/>
      <c r="BO1165" s="2"/>
      <c r="BP1165" s="2"/>
      <c r="BQ1165" s="2"/>
      <c r="BR1165" s="2"/>
      <c r="BS1165" s="2"/>
      <c r="BT1165" s="2"/>
    </row>
    <row r="1166" spans="63:72" x14ac:dyDescent="0.3">
      <c r="BK1166" s="5"/>
      <c r="BL1166" s="5"/>
      <c r="BM1166" s="2"/>
      <c r="BN1166" s="151"/>
      <c r="BO1166" s="2"/>
      <c r="BP1166" s="2"/>
      <c r="BQ1166" s="2"/>
      <c r="BR1166" s="2"/>
      <c r="BS1166" s="2"/>
      <c r="BT1166" s="2"/>
    </row>
    <row r="1167" spans="63:72" x14ac:dyDescent="0.3">
      <c r="BK1167" s="5"/>
      <c r="BL1167" s="5"/>
      <c r="BM1167" s="2"/>
      <c r="BN1167" s="151"/>
      <c r="BO1167" s="2"/>
      <c r="BP1167" s="2"/>
      <c r="BQ1167" s="2"/>
      <c r="BR1167" s="2"/>
      <c r="BS1167" s="2"/>
      <c r="BT1167" s="2"/>
    </row>
    <row r="1168" spans="63:72" x14ac:dyDescent="0.3">
      <c r="BK1168" s="5"/>
      <c r="BL1168" s="5"/>
      <c r="BM1168" s="2"/>
      <c r="BN1168" s="151"/>
      <c r="BO1168" s="2"/>
      <c r="BP1168" s="2"/>
      <c r="BQ1168" s="2"/>
      <c r="BR1168" s="2"/>
      <c r="BS1168" s="2"/>
      <c r="BT1168" s="2"/>
    </row>
    <row r="1169" spans="63:72" x14ac:dyDescent="0.3">
      <c r="BK1169" s="5"/>
      <c r="BL1169" s="5"/>
      <c r="BM1169" s="2"/>
      <c r="BN1169" s="151"/>
      <c r="BO1169" s="2"/>
      <c r="BP1169" s="2"/>
      <c r="BQ1169" s="2"/>
      <c r="BR1169" s="2"/>
      <c r="BS1169" s="2"/>
      <c r="BT1169" s="2"/>
    </row>
    <row r="1170" spans="63:72" x14ac:dyDescent="0.3">
      <c r="BK1170" s="5"/>
      <c r="BL1170" s="5"/>
      <c r="BM1170" s="2"/>
      <c r="BN1170" s="151"/>
      <c r="BO1170" s="2"/>
      <c r="BP1170" s="2"/>
      <c r="BQ1170" s="2"/>
      <c r="BR1170" s="2"/>
      <c r="BS1170" s="2"/>
      <c r="BT1170" s="2"/>
    </row>
    <row r="1171" spans="63:72" x14ac:dyDescent="0.3">
      <c r="BK1171" s="5"/>
      <c r="BL1171" s="5"/>
      <c r="BM1171" s="2"/>
      <c r="BN1171" s="151"/>
      <c r="BO1171" s="2"/>
      <c r="BP1171" s="2"/>
      <c r="BQ1171" s="2"/>
      <c r="BR1171" s="2"/>
      <c r="BS1171" s="2"/>
      <c r="BT1171" s="2"/>
    </row>
    <row r="1172" spans="63:72" x14ac:dyDescent="0.3">
      <c r="BK1172" s="5"/>
      <c r="BL1172" s="5"/>
      <c r="BM1172" s="2"/>
      <c r="BN1172" s="151"/>
      <c r="BO1172" s="2"/>
      <c r="BP1172" s="2"/>
      <c r="BQ1172" s="2"/>
      <c r="BR1172" s="2"/>
      <c r="BS1172" s="2"/>
      <c r="BT1172" s="2"/>
    </row>
    <row r="1173" spans="63:72" x14ac:dyDescent="0.3">
      <c r="BK1173" s="5"/>
      <c r="BL1173" s="5"/>
      <c r="BM1173" s="2"/>
      <c r="BN1173" s="151"/>
      <c r="BO1173" s="2"/>
      <c r="BP1173" s="2"/>
      <c r="BQ1173" s="2"/>
      <c r="BR1173" s="2"/>
      <c r="BS1173" s="2"/>
      <c r="BT1173" s="2"/>
    </row>
    <row r="1174" spans="63:72" x14ac:dyDescent="0.3">
      <c r="BK1174" s="5"/>
      <c r="BL1174" s="5"/>
      <c r="BM1174" s="2"/>
      <c r="BN1174" s="151"/>
      <c r="BO1174" s="2"/>
      <c r="BP1174" s="2"/>
      <c r="BQ1174" s="2"/>
      <c r="BR1174" s="2"/>
      <c r="BS1174" s="2"/>
      <c r="BT1174" s="2"/>
    </row>
    <row r="1175" spans="63:72" x14ac:dyDescent="0.3">
      <c r="BK1175" s="5"/>
      <c r="BL1175" s="5"/>
      <c r="BM1175" s="2"/>
      <c r="BN1175" s="151"/>
      <c r="BO1175" s="2"/>
      <c r="BP1175" s="2"/>
      <c r="BQ1175" s="2"/>
      <c r="BR1175" s="2"/>
      <c r="BS1175" s="2"/>
      <c r="BT1175" s="2"/>
    </row>
    <row r="1176" spans="63:72" x14ac:dyDescent="0.3">
      <c r="BK1176" s="5"/>
      <c r="BL1176" s="5"/>
      <c r="BM1176" s="2"/>
      <c r="BN1176" s="151"/>
      <c r="BO1176" s="2"/>
      <c r="BP1176" s="2"/>
      <c r="BQ1176" s="2"/>
      <c r="BR1176" s="2"/>
      <c r="BS1176" s="2"/>
      <c r="BT1176" s="2"/>
    </row>
    <row r="1177" spans="63:72" x14ac:dyDescent="0.3">
      <c r="BK1177" s="5"/>
      <c r="BL1177" s="5"/>
      <c r="BM1177" s="2"/>
      <c r="BN1177" s="151"/>
      <c r="BO1177" s="2"/>
      <c r="BP1177" s="2"/>
      <c r="BQ1177" s="2"/>
      <c r="BR1177" s="2"/>
      <c r="BS1177" s="2"/>
      <c r="BT1177" s="2"/>
    </row>
    <row r="1178" spans="63:72" x14ac:dyDescent="0.3">
      <c r="BK1178" s="5"/>
      <c r="BL1178" s="5"/>
      <c r="BM1178" s="2"/>
      <c r="BN1178" s="151"/>
      <c r="BO1178" s="2"/>
      <c r="BP1178" s="2"/>
      <c r="BQ1178" s="2"/>
      <c r="BR1178" s="2"/>
      <c r="BS1178" s="2"/>
      <c r="BT1178" s="2"/>
    </row>
    <row r="1179" spans="63:72" x14ac:dyDescent="0.3">
      <c r="BK1179" s="5"/>
      <c r="BL1179" s="5"/>
      <c r="BM1179" s="2"/>
      <c r="BN1179" s="151"/>
      <c r="BO1179" s="2"/>
      <c r="BP1179" s="2"/>
      <c r="BQ1179" s="2"/>
      <c r="BR1179" s="2"/>
      <c r="BS1179" s="2"/>
      <c r="BT1179" s="2"/>
    </row>
    <row r="1180" spans="63:72" x14ac:dyDescent="0.3">
      <c r="BK1180" s="5"/>
      <c r="BL1180" s="5"/>
      <c r="BM1180" s="2"/>
      <c r="BN1180" s="151"/>
      <c r="BO1180" s="2"/>
      <c r="BP1180" s="2"/>
      <c r="BQ1180" s="2"/>
      <c r="BR1180" s="2"/>
      <c r="BS1180" s="2"/>
      <c r="BT1180" s="2"/>
    </row>
    <row r="1181" spans="63:72" x14ac:dyDescent="0.3">
      <c r="BK1181" s="5"/>
      <c r="BL1181" s="5"/>
      <c r="BM1181" s="2"/>
      <c r="BN1181" s="151"/>
      <c r="BO1181" s="2"/>
      <c r="BP1181" s="2"/>
      <c r="BQ1181" s="2"/>
      <c r="BR1181" s="2"/>
      <c r="BS1181" s="2"/>
      <c r="BT1181" s="2"/>
    </row>
    <row r="1182" spans="63:72" x14ac:dyDescent="0.3">
      <c r="BK1182" s="5"/>
      <c r="BL1182" s="5"/>
      <c r="BM1182" s="2"/>
      <c r="BN1182" s="151"/>
      <c r="BO1182" s="2"/>
      <c r="BP1182" s="2"/>
      <c r="BQ1182" s="2"/>
      <c r="BR1182" s="2"/>
      <c r="BS1182" s="2"/>
      <c r="BT1182" s="2"/>
    </row>
    <row r="1183" spans="63:72" x14ac:dyDescent="0.3">
      <c r="BK1183" s="5"/>
      <c r="BL1183" s="5"/>
      <c r="BM1183" s="2"/>
      <c r="BN1183" s="151"/>
      <c r="BO1183" s="2"/>
      <c r="BP1183" s="2"/>
      <c r="BQ1183" s="2"/>
      <c r="BR1183" s="2"/>
      <c r="BS1183" s="2"/>
      <c r="BT1183" s="2"/>
    </row>
    <row r="1184" spans="63:72" x14ac:dyDescent="0.3">
      <c r="BK1184" s="5"/>
      <c r="BL1184" s="5"/>
      <c r="BM1184" s="2"/>
      <c r="BN1184" s="151"/>
      <c r="BO1184" s="2"/>
      <c r="BP1184" s="2"/>
      <c r="BQ1184" s="2"/>
      <c r="BR1184" s="2"/>
      <c r="BS1184" s="2"/>
      <c r="BT1184" s="2"/>
    </row>
    <row r="1185" spans="63:72" x14ac:dyDescent="0.3">
      <c r="BK1185" s="5"/>
      <c r="BL1185" s="5"/>
      <c r="BM1185" s="2"/>
      <c r="BN1185" s="151"/>
      <c r="BO1185" s="2"/>
      <c r="BP1185" s="2"/>
      <c r="BQ1185" s="2"/>
      <c r="BR1185" s="2"/>
      <c r="BS1185" s="2"/>
      <c r="BT1185" s="2"/>
    </row>
    <row r="1186" spans="63:72" x14ac:dyDescent="0.3">
      <c r="BK1186" s="5"/>
      <c r="BL1186" s="5"/>
      <c r="BM1186" s="2"/>
      <c r="BN1186" s="151"/>
      <c r="BO1186" s="2"/>
      <c r="BP1186" s="2"/>
      <c r="BQ1186" s="2"/>
      <c r="BR1186" s="2"/>
      <c r="BS1186" s="2"/>
      <c r="BT1186" s="2"/>
    </row>
    <row r="1187" spans="63:72" x14ac:dyDescent="0.3">
      <c r="BK1187" s="5"/>
      <c r="BL1187" s="5"/>
      <c r="BM1187" s="2"/>
      <c r="BN1187" s="151"/>
      <c r="BO1187" s="2"/>
      <c r="BP1187" s="2"/>
      <c r="BQ1187" s="2"/>
      <c r="BR1187" s="2"/>
      <c r="BS1187" s="2"/>
      <c r="BT1187" s="2"/>
    </row>
    <row r="1188" spans="63:72" x14ac:dyDescent="0.3">
      <c r="BK1188" s="5"/>
      <c r="BL1188" s="5"/>
      <c r="BM1188" s="2"/>
      <c r="BN1188" s="151"/>
      <c r="BO1188" s="2"/>
      <c r="BP1188" s="2"/>
      <c r="BQ1188" s="2"/>
      <c r="BR1188" s="2"/>
      <c r="BS1188" s="2"/>
      <c r="BT1188" s="2"/>
    </row>
    <row r="1189" spans="63:72" x14ac:dyDescent="0.3">
      <c r="BK1189" s="5"/>
      <c r="BL1189" s="5"/>
      <c r="BM1189" s="2"/>
      <c r="BN1189" s="151"/>
      <c r="BO1189" s="2"/>
      <c r="BP1189" s="2"/>
      <c r="BQ1189" s="2"/>
      <c r="BR1189" s="2"/>
      <c r="BS1189" s="2"/>
      <c r="BT1189" s="2"/>
    </row>
    <row r="1190" spans="63:72" x14ac:dyDescent="0.3">
      <c r="BK1190" s="5"/>
      <c r="BL1190" s="5"/>
      <c r="BM1190" s="2"/>
      <c r="BN1190" s="151"/>
      <c r="BO1190" s="2"/>
      <c r="BP1190" s="2"/>
      <c r="BQ1190" s="2"/>
      <c r="BR1190" s="2"/>
      <c r="BS1190" s="2"/>
      <c r="BT1190" s="2"/>
    </row>
    <row r="1191" spans="63:72" x14ac:dyDescent="0.3">
      <c r="BK1191" s="5"/>
      <c r="BL1191" s="5"/>
      <c r="BM1191" s="2"/>
      <c r="BN1191" s="151"/>
      <c r="BO1191" s="2"/>
      <c r="BP1191" s="2"/>
      <c r="BQ1191" s="2"/>
      <c r="BR1191" s="2"/>
      <c r="BS1191" s="2"/>
      <c r="BT1191" s="2"/>
    </row>
    <row r="1192" spans="63:72" x14ac:dyDescent="0.3">
      <c r="BK1192" s="5"/>
      <c r="BL1192" s="5"/>
      <c r="BM1192" s="2"/>
      <c r="BN1192" s="151"/>
      <c r="BO1192" s="2"/>
      <c r="BP1192" s="2"/>
      <c r="BQ1192" s="2"/>
      <c r="BR1192" s="2"/>
      <c r="BS1192" s="2"/>
      <c r="BT1192" s="2"/>
    </row>
    <row r="1193" spans="63:72" x14ac:dyDescent="0.3">
      <c r="BK1193" s="5"/>
      <c r="BL1193" s="5"/>
      <c r="BM1193" s="2"/>
      <c r="BN1193" s="151"/>
      <c r="BO1193" s="2"/>
      <c r="BP1193" s="2"/>
      <c r="BQ1193" s="2"/>
      <c r="BR1193" s="2"/>
      <c r="BS1193" s="2"/>
      <c r="BT1193" s="2"/>
    </row>
    <row r="1194" spans="63:72" x14ac:dyDescent="0.3">
      <c r="BK1194" s="5"/>
      <c r="BL1194" s="5"/>
      <c r="BM1194" s="2"/>
      <c r="BN1194" s="151"/>
      <c r="BO1194" s="2"/>
      <c r="BP1194" s="2"/>
      <c r="BQ1194" s="2"/>
      <c r="BR1194" s="2"/>
      <c r="BS1194" s="2"/>
      <c r="BT1194" s="2"/>
    </row>
    <row r="1195" spans="63:72" x14ac:dyDescent="0.3">
      <c r="BK1195" s="5"/>
      <c r="BL1195" s="5"/>
      <c r="BM1195" s="2"/>
      <c r="BN1195" s="151"/>
      <c r="BO1195" s="2"/>
      <c r="BP1195" s="2"/>
      <c r="BQ1195" s="2"/>
      <c r="BR1195" s="2"/>
      <c r="BS1195" s="2"/>
      <c r="BT1195" s="2"/>
    </row>
    <row r="1196" spans="63:72" x14ac:dyDescent="0.3">
      <c r="BK1196" s="5"/>
      <c r="BL1196" s="5"/>
      <c r="BM1196" s="2"/>
      <c r="BN1196" s="151"/>
      <c r="BO1196" s="2"/>
      <c r="BP1196" s="2"/>
      <c r="BQ1196" s="2"/>
      <c r="BR1196" s="2"/>
      <c r="BS1196" s="2"/>
      <c r="BT1196" s="2"/>
    </row>
    <row r="1197" spans="63:72" x14ac:dyDescent="0.3">
      <c r="BK1197" s="5"/>
      <c r="BL1197" s="5"/>
      <c r="BM1197" s="2"/>
      <c r="BN1197" s="151"/>
      <c r="BO1197" s="2"/>
      <c r="BP1197" s="2"/>
      <c r="BQ1197" s="2"/>
      <c r="BR1197" s="2"/>
      <c r="BS1197" s="2"/>
      <c r="BT1197" s="2"/>
    </row>
    <row r="1198" spans="63:72" x14ac:dyDescent="0.3">
      <c r="BK1198" s="5"/>
      <c r="BL1198" s="5"/>
      <c r="BM1198" s="2"/>
      <c r="BN1198" s="151"/>
      <c r="BO1198" s="2"/>
      <c r="BP1198" s="2"/>
      <c r="BQ1198" s="2"/>
      <c r="BR1198" s="2"/>
      <c r="BS1198" s="2"/>
      <c r="BT1198" s="2"/>
    </row>
    <row r="1199" spans="63:72" x14ac:dyDescent="0.3">
      <c r="BK1199" s="5"/>
      <c r="BL1199" s="5"/>
      <c r="BM1199" s="2"/>
      <c r="BN1199" s="151"/>
      <c r="BO1199" s="2"/>
      <c r="BP1199" s="2"/>
      <c r="BQ1199" s="2"/>
      <c r="BR1199" s="2"/>
      <c r="BS1199" s="2"/>
      <c r="BT1199" s="2"/>
    </row>
    <row r="1200" spans="63:72" x14ac:dyDescent="0.3">
      <c r="BK1200" s="5"/>
      <c r="BL1200" s="5"/>
      <c r="BM1200" s="2"/>
      <c r="BN1200" s="151"/>
      <c r="BO1200" s="2"/>
      <c r="BP1200" s="2"/>
      <c r="BQ1200" s="2"/>
      <c r="BR1200" s="2"/>
      <c r="BS1200" s="2"/>
      <c r="BT1200" s="2"/>
    </row>
    <row r="1201" spans="63:72" x14ac:dyDescent="0.3">
      <c r="BK1201" s="5"/>
      <c r="BL1201" s="5"/>
      <c r="BM1201" s="2"/>
      <c r="BN1201" s="151"/>
      <c r="BO1201" s="2"/>
      <c r="BP1201" s="2"/>
      <c r="BQ1201" s="2"/>
      <c r="BR1201" s="2"/>
      <c r="BS1201" s="2"/>
      <c r="BT1201" s="2"/>
    </row>
    <row r="1202" spans="63:72" x14ac:dyDescent="0.3">
      <c r="BK1202" s="5"/>
      <c r="BL1202" s="5"/>
      <c r="BM1202" s="2"/>
      <c r="BN1202" s="151"/>
      <c r="BO1202" s="2"/>
      <c r="BP1202" s="2"/>
      <c r="BQ1202" s="2"/>
      <c r="BR1202" s="2"/>
      <c r="BS1202" s="2"/>
      <c r="BT1202" s="2"/>
    </row>
    <row r="1203" spans="63:72" x14ac:dyDescent="0.3">
      <c r="BK1203" s="5"/>
      <c r="BL1203" s="5"/>
      <c r="BM1203" s="2"/>
      <c r="BN1203" s="151"/>
      <c r="BO1203" s="2"/>
      <c r="BP1203" s="2"/>
      <c r="BQ1203" s="2"/>
      <c r="BR1203" s="2"/>
      <c r="BS1203" s="2"/>
      <c r="BT1203" s="2"/>
    </row>
    <row r="1204" spans="63:72" x14ac:dyDescent="0.3">
      <c r="BK1204" s="5"/>
      <c r="BL1204" s="5"/>
      <c r="BM1204" s="2"/>
      <c r="BN1204" s="151"/>
      <c r="BO1204" s="2"/>
      <c r="BP1204" s="2"/>
      <c r="BQ1204" s="2"/>
      <c r="BR1204" s="2"/>
      <c r="BS1204" s="2"/>
      <c r="BT1204" s="2"/>
    </row>
    <row r="1205" spans="63:72" x14ac:dyDescent="0.3">
      <c r="BK1205" s="5"/>
      <c r="BL1205" s="5"/>
      <c r="BM1205" s="2"/>
      <c r="BN1205" s="151"/>
      <c r="BO1205" s="2"/>
      <c r="BP1205" s="2"/>
      <c r="BQ1205" s="2"/>
      <c r="BR1205" s="2"/>
      <c r="BS1205" s="2"/>
      <c r="BT1205" s="2"/>
    </row>
    <row r="1206" spans="63:72" x14ac:dyDescent="0.3">
      <c r="BK1206" s="5"/>
      <c r="BL1206" s="5"/>
      <c r="BM1206" s="2"/>
      <c r="BN1206" s="151"/>
      <c r="BO1206" s="2"/>
      <c r="BP1206" s="2"/>
      <c r="BQ1206" s="2"/>
      <c r="BR1206" s="2"/>
      <c r="BS1206" s="2"/>
      <c r="BT1206" s="2"/>
    </row>
    <row r="1207" spans="63:72" x14ac:dyDescent="0.3">
      <c r="BK1207" s="5"/>
      <c r="BL1207" s="5"/>
      <c r="BM1207" s="2"/>
      <c r="BN1207" s="151"/>
      <c r="BO1207" s="2"/>
      <c r="BP1207" s="2"/>
      <c r="BQ1207" s="2"/>
      <c r="BR1207" s="2"/>
      <c r="BS1207" s="2"/>
      <c r="BT1207" s="2"/>
    </row>
    <row r="1208" spans="63:72" x14ac:dyDescent="0.3">
      <c r="BK1208" s="5"/>
      <c r="BL1208" s="5"/>
      <c r="BM1208" s="2"/>
      <c r="BN1208" s="151"/>
      <c r="BO1208" s="2"/>
      <c r="BP1208" s="2"/>
      <c r="BQ1208" s="2"/>
      <c r="BR1208" s="2"/>
      <c r="BS1208" s="2"/>
      <c r="BT1208" s="2"/>
    </row>
    <row r="1209" spans="63:72" x14ac:dyDescent="0.3">
      <c r="BK1209" s="5"/>
      <c r="BL1209" s="5"/>
      <c r="BM1209" s="2"/>
      <c r="BN1209" s="151"/>
      <c r="BO1209" s="2"/>
      <c r="BP1209" s="2"/>
      <c r="BQ1209" s="2"/>
      <c r="BR1209" s="2"/>
      <c r="BS1209" s="2"/>
      <c r="BT1209" s="2"/>
    </row>
    <row r="1210" spans="63:72" x14ac:dyDescent="0.3">
      <c r="BK1210" s="5"/>
      <c r="BL1210" s="5"/>
      <c r="BM1210" s="2"/>
      <c r="BN1210" s="151"/>
      <c r="BO1210" s="2"/>
      <c r="BP1210" s="2"/>
      <c r="BQ1210" s="2"/>
      <c r="BR1210" s="2"/>
      <c r="BS1210" s="2"/>
      <c r="BT1210" s="2"/>
    </row>
    <row r="1211" spans="63:72" x14ac:dyDescent="0.3">
      <c r="BK1211" s="5"/>
      <c r="BL1211" s="5"/>
      <c r="BM1211" s="2"/>
      <c r="BN1211" s="151"/>
      <c r="BO1211" s="2"/>
      <c r="BP1211" s="2"/>
      <c r="BQ1211" s="2"/>
      <c r="BR1211" s="2"/>
      <c r="BS1211" s="2"/>
      <c r="BT1211" s="2"/>
    </row>
    <row r="1212" spans="63:72" x14ac:dyDescent="0.3">
      <c r="BK1212" s="5"/>
      <c r="BL1212" s="5"/>
      <c r="BM1212" s="2"/>
      <c r="BN1212" s="151"/>
      <c r="BO1212" s="2"/>
      <c r="BP1212" s="2"/>
      <c r="BQ1212" s="2"/>
      <c r="BR1212" s="2"/>
      <c r="BS1212" s="2"/>
      <c r="BT1212" s="2"/>
    </row>
    <row r="1213" spans="63:72" x14ac:dyDescent="0.3">
      <c r="BK1213" s="5"/>
      <c r="BL1213" s="5"/>
      <c r="BM1213" s="2"/>
      <c r="BN1213" s="151"/>
      <c r="BO1213" s="2"/>
      <c r="BP1213" s="2"/>
      <c r="BQ1213" s="2"/>
      <c r="BR1213" s="2"/>
      <c r="BS1213" s="2"/>
      <c r="BT1213" s="2"/>
    </row>
    <row r="1214" spans="63:72" x14ac:dyDescent="0.3">
      <c r="BK1214" s="5"/>
      <c r="BL1214" s="5"/>
      <c r="BM1214" s="2"/>
      <c r="BN1214" s="151"/>
      <c r="BO1214" s="2"/>
      <c r="BP1214" s="2"/>
      <c r="BQ1214" s="2"/>
      <c r="BR1214" s="2"/>
      <c r="BS1214" s="2"/>
      <c r="BT1214" s="2"/>
    </row>
    <row r="1215" spans="63:72" x14ac:dyDescent="0.3">
      <c r="BK1215" s="5"/>
      <c r="BL1215" s="5"/>
      <c r="BM1215" s="2"/>
      <c r="BN1215" s="151"/>
      <c r="BO1215" s="2"/>
      <c r="BP1215" s="2"/>
      <c r="BQ1215" s="2"/>
      <c r="BR1215" s="2"/>
      <c r="BS1215" s="2"/>
      <c r="BT1215" s="2"/>
    </row>
    <row r="1216" spans="63:72" x14ac:dyDescent="0.3">
      <c r="BK1216" s="5"/>
      <c r="BL1216" s="5"/>
      <c r="BM1216" s="2"/>
      <c r="BN1216" s="151"/>
      <c r="BO1216" s="2"/>
      <c r="BP1216" s="2"/>
      <c r="BQ1216" s="2"/>
      <c r="BR1216" s="2"/>
      <c r="BS1216" s="2"/>
      <c r="BT1216" s="2"/>
    </row>
    <row r="1217" spans="63:72" x14ac:dyDescent="0.3">
      <c r="BK1217" s="5"/>
      <c r="BL1217" s="5"/>
      <c r="BM1217" s="2"/>
      <c r="BN1217" s="151"/>
      <c r="BO1217" s="2"/>
      <c r="BP1217" s="2"/>
      <c r="BQ1217" s="2"/>
      <c r="BR1217" s="2"/>
      <c r="BS1217" s="2"/>
      <c r="BT1217" s="2"/>
    </row>
    <row r="1218" spans="63:72" x14ac:dyDescent="0.3">
      <c r="BK1218" s="5"/>
      <c r="BL1218" s="5"/>
      <c r="BM1218" s="2"/>
      <c r="BN1218" s="151"/>
      <c r="BO1218" s="2"/>
      <c r="BP1218" s="2"/>
      <c r="BQ1218" s="2"/>
      <c r="BR1218" s="2"/>
      <c r="BS1218" s="2"/>
      <c r="BT1218" s="2"/>
    </row>
    <row r="1219" spans="63:72" x14ac:dyDescent="0.3">
      <c r="BK1219" s="5"/>
      <c r="BL1219" s="5"/>
      <c r="BM1219" s="2"/>
      <c r="BN1219" s="151"/>
      <c r="BO1219" s="2"/>
      <c r="BP1219" s="2"/>
      <c r="BQ1219" s="2"/>
      <c r="BR1219" s="2"/>
      <c r="BS1219" s="2"/>
      <c r="BT1219" s="2"/>
    </row>
    <row r="1220" spans="63:72" x14ac:dyDescent="0.3">
      <c r="BK1220" s="5"/>
      <c r="BL1220" s="5"/>
      <c r="BM1220" s="2"/>
      <c r="BN1220" s="151"/>
      <c r="BO1220" s="2"/>
      <c r="BP1220" s="2"/>
      <c r="BQ1220" s="2"/>
      <c r="BR1220" s="2"/>
      <c r="BS1220" s="2"/>
      <c r="BT1220" s="2"/>
    </row>
    <row r="1221" spans="63:72" x14ac:dyDescent="0.3">
      <c r="BK1221" s="5"/>
      <c r="BL1221" s="5"/>
      <c r="BM1221" s="2"/>
      <c r="BN1221" s="151"/>
      <c r="BO1221" s="2"/>
      <c r="BP1221" s="2"/>
      <c r="BQ1221" s="2"/>
      <c r="BR1221" s="2"/>
      <c r="BS1221" s="2"/>
      <c r="BT1221" s="2"/>
    </row>
    <row r="1222" spans="63:72" x14ac:dyDescent="0.3">
      <c r="BK1222" s="5"/>
      <c r="BL1222" s="5"/>
      <c r="BM1222" s="2"/>
      <c r="BN1222" s="151"/>
      <c r="BO1222" s="2"/>
      <c r="BP1222" s="2"/>
      <c r="BQ1222" s="2"/>
      <c r="BR1222" s="2"/>
      <c r="BS1222" s="2"/>
      <c r="BT1222" s="2"/>
    </row>
    <row r="1223" spans="63:72" x14ac:dyDescent="0.3">
      <c r="BK1223" s="5"/>
      <c r="BL1223" s="5"/>
      <c r="BM1223" s="2"/>
      <c r="BN1223" s="151"/>
      <c r="BO1223" s="2"/>
      <c r="BP1223" s="2"/>
      <c r="BQ1223" s="2"/>
      <c r="BR1223" s="2"/>
      <c r="BS1223" s="2"/>
      <c r="BT1223" s="2"/>
    </row>
    <row r="1224" spans="63:72" x14ac:dyDescent="0.3">
      <c r="BK1224" s="5"/>
      <c r="BL1224" s="5"/>
      <c r="BM1224" s="2"/>
      <c r="BN1224" s="151"/>
      <c r="BO1224" s="2"/>
      <c r="BP1224" s="2"/>
      <c r="BQ1224" s="2"/>
      <c r="BR1224" s="2"/>
      <c r="BS1224" s="2"/>
      <c r="BT1224" s="2"/>
    </row>
    <row r="1225" spans="63:72" x14ac:dyDescent="0.3">
      <c r="BK1225" s="5"/>
      <c r="BL1225" s="5"/>
      <c r="BM1225" s="2"/>
      <c r="BN1225" s="151"/>
      <c r="BO1225" s="2"/>
      <c r="BP1225" s="2"/>
      <c r="BQ1225" s="2"/>
      <c r="BR1225" s="2"/>
      <c r="BS1225" s="2"/>
      <c r="BT1225" s="2"/>
    </row>
    <row r="1226" spans="63:72" x14ac:dyDescent="0.3">
      <c r="BK1226" s="5"/>
      <c r="BL1226" s="5"/>
      <c r="BM1226" s="2"/>
      <c r="BN1226" s="151"/>
      <c r="BO1226" s="2"/>
      <c r="BP1226" s="2"/>
      <c r="BQ1226" s="2"/>
      <c r="BR1226" s="2"/>
      <c r="BS1226" s="2"/>
      <c r="BT1226" s="2"/>
    </row>
    <row r="1227" spans="63:72" x14ac:dyDescent="0.3">
      <c r="BK1227" s="5"/>
      <c r="BL1227" s="5"/>
      <c r="BM1227" s="2"/>
      <c r="BN1227" s="151"/>
      <c r="BO1227" s="2"/>
      <c r="BP1227" s="2"/>
      <c r="BQ1227" s="2"/>
      <c r="BR1227" s="2"/>
      <c r="BS1227" s="2"/>
      <c r="BT1227" s="2"/>
    </row>
    <row r="1228" spans="63:72" x14ac:dyDescent="0.3">
      <c r="BK1228" s="5"/>
      <c r="BL1228" s="5"/>
      <c r="BM1228" s="2"/>
      <c r="BN1228" s="151"/>
      <c r="BO1228" s="2"/>
      <c r="BP1228" s="2"/>
      <c r="BQ1228" s="2"/>
      <c r="BR1228" s="2"/>
      <c r="BS1228" s="2"/>
      <c r="BT1228" s="2"/>
    </row>
    <row r="1229" spans="63:72" x14ac:dyDescent="0.3">
      <c r="BK1229" s="5"/>
      <c r="BL1229" s="5"/>
      <c r="BM1229" s="2"/>
      <c r="BN1229" s="151"/>
      <c r="BO1229" s="2"/>
      <c r="BP1229" s="2"/>
      <c r="BQ1229" s="2"/>
      <c r="BR1229" s="2"/>
      <c r="BS1229" s="2"/>
      <c r="BT1229" s="2"/>
    </row>
    <row r="1230" spans="63:72" x14ac:dyDescent="0.3">
      <c r="BK1230" s="5"/>
      <c r="BL1230" s="5"/>
      <c r="BM1230" s="2"/>
      <c r="BN1230" s="151"/>
      <c r="BO1230" s="2"/>
      <c r="BP1230" s="2"/>
      <c r="BQ1230" s="2"/>
      <c r="BR1230" s="2"/>
      <c r="BS1230" s="2"/>
      <c r="BT1230" s="2"/>
    </row>
    <row r="1231" spans="63:72" x14ac:dyDescent="0.3">
      <c r="BK1231" s="5"/>
      <c r="BL1231" s="5"/>
      <c r="BM1231" s="2"/>
      <c r="BN1231" s="151"/>
      <c r="BO1231" s="2"/>
      <c r="BP1231" s="2"/>
      <c r="BQ1231" s="2"/>
      <c r="BR1231" s="2"/>
      <c r="BS1231" s="2"/>
      <c r="BT1231" s="2"/>
    </row>
    <row r="1232" spans="63:72" x14ac:dyDescent="0.3">
      <c r="BK1232" s="5"/>
      <c r="BL1232" s="5"/>
      <c r="BM1232" s="2"/>
      <c r="BN1232" s="151"/>
      <c r="BO1232" s="2"/>
      <c r="BP1232" s="2"/>
      <c r="BQ1232" s="2"/>
      <c r="BR1232" s="2"/>
      <c r="BS1232" s="2"/>
      <c r="BT1232" s="2"/>
    </row>
    <row r="1233" spans="63:72" x14ac:dyDescent="0.3">
      <c r="BK1233" s="5"/>
      <c r="BL1233" s="5"/>
      <c r="BM1233" s="2"/>
      <c r="BN1233" s="151"/>
      <c r="BO1233" s="2"/>
      <c r="BP1233" s="2"/>
      <c r="BQ1233" s="2"/>
      <c r="BR1233" s="2"/>
      <c r="BS1233" s="2"/>
      <c r="BT1233" s="2"/>
    </row>
    <row r="1234" spans="63:72" x14ac:dyDescent="0.3">
      <c r="BK1234" s="5"/>
      <c r="BL1234" s="5"/>
      <c r="BM1234" s="2"/>
      <c r="BN1234" s="151"/>
      <c r="BO1234" s="2"/>
      <c r="BP1234" s="2"/>
      <c r="BQ1234" s="2"/>
      <c r="BR1234" s="2"/>
      <c r="BS1234" s="2"/>
      <c r="BT1234" s="2"/>
    </row>
    <row r="1235" spans="63:72" x14ac:dyDescent="0.3">
      <c r="BK1235" s="5"/>
      <c r="BL1235" s="5"/>
      <c r="BM1235" s="2"/>
      <c r="BN1235" s="151"/>
      <c r="BO1235" s="2"/>
      <c r="BP1235" s="2"/>
      <c r="BQ1235" s="2"/>
      <c r="BR1235" s="2"/>
      <c r="BS1235" s="2"/>
      <c r="BT1235" s="2"/>
    </row>
    <row r="1236" spans="63:72" x14ac:dyDescent="0.3">
      <c r="BK1236" s="5"/>
      <c r="BL1236" s="5"/>
      <c r="BM1236" s="2"/>
      <c r="BN1236" s="151"/>
      <c r="BO1236" s="2"/>
      <c r="BP1236" s="2"/>
      <c r="BQ1236" s="2"/>
      <c r="BR1236" s="2"/>
      <c r="BS1236" s="2"/>
      <c r="BT1236" s="2"/>
    </row>
    <row r="1237" spans="63:72" x14ac:dyDescent="0.3">
      <c r="BK1237" s="5"/>
      <c r="BL1237" s="5"/>
      <c r="BM1237" s="2"/>
      <c r="BN1237" s="151"/>
      <c r="BO1237" s="2"/>
      <c r="BP1237" s="2"/>
      <c r="BQ1237" s="2"/>
      <c r="BR1237" s="2"/>
      <c r="BS1237" s="2"/>
      <c r="BT1237" s="2"/>
    </row>
    <row r="1238" spans="63:72" x14ac:dyDescent="0.3">
      <c r="BK1238" s="5"/>
      <c r="BL1238" s="5"/>
      <c r="BM1238" s="2"/>
      <c r="BN1238" s="151"/>
      <c r="BO1238" s="2"/>
      <c r="BP1238" s="2"/>
      <c r="BQ1238" s="2"/>
      <c r="BR1238" s="2"/>
      <c r="BS1238" s="2"/>
      <c r="BT1238" s="2"/>
    </row>
    <row r="1239" spans="63:72" x14ac:dyDescent="0.3">
      <c r="BK1239" s="5"/>
      <c r="BL1239" s="5"/>
      <c r="BM1239" s="2"/>
      <c r="BN1239" s="151"/>
      <c r="BO1239" s="2"/>
      <c r="BP1239" s="2"/>
      <c r="BQ1239" s="2"/>
      <c r="BR1239" s="2"/>
      <c r="BS1239" s="2"/>
      <c r="BT1239" s="2"/>
    </row>
    <row r="1240" spans="63:72" x14ac:dyDescent="0.3">
      <c r="BK1240" s="5"/>
      <c r="BL1240" s="5"/>
      <c r="BM1240" s="2"/>
      <c r="BN1240" s="151"/>
      <c r="BO1240" s="2"/>
      <c r="BP1240" s="2"/>
      <c r="BQ1240" s="2"/>
      <c r="BR1240" s="2"/>
      <c r="BS1240" s="2"/>
      <c r="BT1240" s="2"/>
    </row>
    <row r="1241" spans="63:72" x14ac:dyDescent="0.3">
      <c r="BK1241" s="5"/>
      <c r="BL1241" s="5"/>
      <c r="BM1241" s="2"/>
      <c r="BN1241" s="151"/>
      <c r="BO1241" s="2"/>
      <c r="BP1241" s="2"/>
      <c r="BQ1241" s="2"/>
      <c r="BR1241" s="2"/>
      <c r="BS1241" s="2"/>
      <c r="BT1241" s="2"/>
    </row>
    <row r="1242" spans="63:72" x14ac:dyDescent="0.3">
      <c r="BK1242" s="5"/>
      <c r="BL1242" s="5"/>
      <c r="BM1242" s="2"/>
      <c r="BN1242" s="151"/>
      <c r="BO1242" s="2"/>
      <c r="BP1242" s="2"/>
      <c r="BQ1242" s="2"/>
      <c r="BR1242" s="2"/>
      <c r="BS1242" s="2"/>
      <c r="BT1242" s="2"/>
    </row>
    <row r="1243" spans="63:72" x14ac:dyDescent="0.3">
      <c r="BK1243" s="5"/>
      <c r="BL1243" s="5"/>
      <c r="BM1243" s="2"/>
      <c r="BN1243" s="151"/>
      <c r="BO1243" s="2"/>
      <c r="BP1243" s="2"/>
      <c r="BQ1243" s="2"/>
      <c r="BR1243" s="2"/>
      <c r="BS1243" s="2"/>
      <c r="BT1243" s="2"/>
    </row>
    <row r="1244" spans="63:72" x14ac:dyDescent="0.3">
      <c r="BK1244" s="5"/>
      <c r="BL1244" s="5"/>
      <c r="BM1244" s="2"/>
      <c r="BN1244" s="151"/>
      <c r="BO1244" s="2"/>
      <c r="BP1244" s="2"/>
      <c r="BQ1244" s="2"/>
      <c r="BR1244" s="2"/>
      <c r="BS1244" s="2"/>
      <c r="BT1244" s="2"/>
    </row>
    <row r="1245" spans="63:72" x14ac:dyDescent="0.3">
      <c r="BK1245" s="5"/>
      <c r="BL1245" s="5"/>
      <c r="BM1245" s="2"/>
      <c r="BN1245" s="151"/>
      <c r="BO1245" s="2"/>
      <c r="BP1245" s="2"/>
      <c r="BQ1245" s="2"/>
      <c r="BR1245" s="2"/>
      <c r="BS1245" s="2"/>
      <c r="BT1245" s="2"/>
    </row>
    <row r="1246" spans="63:72" x14ac:dyDescent="0.3">
      <c r="BK1246" s="5"/>
      <c r="BL1246" s="5"/>
      <c r="BM1246" s="2"/>
      <c r="BN1246" s="151"/>
      <c r="BO1246" s="2"/>
      <c r="BP1246" s="2"/>
      <c r="BQ1246" s="2"/>
      <c r="BR1246" s="2"/>
      <c r="BS1246" s="2"/>
      <c r="BT1246" s="2"/>
    </row>
    <row r="1247" spans="63:72" x14ac:dyDescent="0.3">
      <c r="BK1247" s="5"/>
      <c r="BL1247" s="5"/>
      <c r="BM1247" s="2"/>
      <c r="BN1247" s="151"/>
      <c r="BO1247" s="2"/>
      <c r="BP1247" s="2"/>
      <c r="BQ1247" s="2"/>
      <c r="BR1247" s="2"/>
      <c r="BS1247" s="2"/>
      <c r="BT1247" s="2"/>
    </row>
    <row r="1248" spans="63:72" x14ac:dyDescent="0.3">
      <c r="BK1248" s="5"/>
      <c r="BL1248" s="5"/>
      <c r="BM1248" s="2"/>
      <c r="BN1248" s="151"/>
      <c r="BO1248" s="2"/>
      <c r="BP1248" s="2"/>
      <c r="BQ1248" s="2"/>
      <c r="BR1248" s="2"/>
      <c r="BS1248" s="2"/>
      <c r="BT1248" s="2"/>
    </row>
    <row r="1249" spans="63:72" x14ac:dyDescent="0.3">
      <c r="BK1249" s="5"/>
      <c r="BL1249" s="5"/>
      <c r="BM1249" s="2"/>
      <c r="BN1249" s="151"/>
      <c r="BO1249" s="2"/>
      <c r="BP1249" s="2"/>
      <c r="BQ1249" s="2"/>
      <c r="BR1249" s="2"/>
      <c r="BS1249" s="2"/>
      <c r="BT1249" s="2"/>
    </row>
    <row r="1250" spans="63:72" x14ac:dyDescent="0.3">
      <c r="BK1250" s="5"/>
      <c r="BL1250" s="5"/>
      <c r="BM1250" s="2"/>
      <c r="BN1250" s="151"/>
      <c r="BO1250" s="2"/>
      <c r="BP1250" s="2"/>
      <c r="BQ1250" s="2"/>
      <c r="BR1250" s="2"/>
      <c r="BS1250" s="2"/>
      <c r="BT1250" s="2"/>
    </row>
    <row r="1251" spans="63:72" x14ac:dyDescent="0.3">
      <c r="BK1251" s="5"/>
      <c r="BL1251" s="5"/>
      <c r="BM1251" s="2"/>
      <c r="BN1251" s="151"/>
      <c r="BO1251" s="2"/>
      <c r="BP1251" s="2"/>
      <c r="BQ1251" s="2"/>
      <c r="BR1251" s="2"/>
      <c r="BS1251" s="2"/>
      <c r="BT1251" s="2"/>
    </row>
    <row r="1252" spans="63:72" x14ac:dyDescent="0.3">
      <c r="BK1252" s="5"/>
      <c r="BL1252" s="5"/>
      <c r="BM1252" s="2"/>
      <c r="BN1252" s="151"/>
      <c r="BO1252" s="2"/>
      <c r="BP1252" s="2"/>
      <c r="BQ1252" s="2"/>
      <c r="BR1252" s="2"/>
      <c r="BS1252" s="2"/>
      <c r="BT1252" s="2"/>
    </row>
    <row r="1253" spans="63:72" x14ac:dyDescent="0.3">
      <c r="BK1253" s="5"/>
      <c r="BL1253" s="5"/>
      <c r="BM1253" s="2"/>
      <c r="BN1253" s="151"/>
      <c r="BO1253" s="2"/>
      <c r="BP1253" s="2"/>
      <c r="BQ1253" s="2"/>
      <c r="BR1253" s="2"/>
      <c r="BS1253" s="2"/>
      <c r="BT1253" s="2"/>
    </row>
    <row r="1254" spans="63:72" x14ac:dyDescent="0.3">
      <c r="BK1254" s="5"/>
      <c r="BL1254" s="5"/>
      <c r="BM1254" s="2"/>
      <c r="BN1254" s="151"/>
      <c r="BO1254" s="2"/>
      <c r="BP1254" s="2"/>
      <c r="BQ1254" s="2"/>
      <c r="BR1254" s="2"/>
      <c r="BS1254" s="2"/>
      <c r="BT1254" s="2"/>
    </row>
    <row r="1255" spans="63:72" x14ac:dyDescent="0.3">
      <c r="BK1255" s="5"/>
      <c r="BL1255" s="5"/>
      <c r="BM1255" s="2"/>
      <c r="BN1255" s="151"/>
      <c r="BO1255" s="2"/>
      <c r="BP1255" s="2"/>
      <c r="BQ1255" s="2"/>
      <c r="BR1255" s="2"/>
      <c r="BS1255" s="2"/>
      <c r="BT1255" s="2"/>
    </row>
    <row r="1256" spans="63:72" x14ac:dyDescent="0.3">
      <c r="BK1256" s="5"/>
      <c r="BL1256" s="5"/>
      <c r="BM1256" s="2"/>
      <c r="BN1256" s="151"/>
      <c r="BO1256" s="2"/>
      <c r="BP1256" s="2"/>
      <c r="BQ1256" s="2"/>
      <c r="BR1256" s="2"/>
      <c r="BS1256" s="2"/>
      <c r="BT1256" s="2"/>
    </row>
    <row r="1257" spans="63:72" x14ac:dyDescent="0.3">
      <c r="BK1257" s="5"/>
      <c r="BL1257" s="5"/>
      <c r="BM1257" s="2"/>
      <c r="BN1257" s="151"/>
      <c r="BO1257" s="2"/>
      <c r="BP1257" s="2"/>
      <c r="BQ1257" s="2"/>
      <c r="BR1257" s="2"/>
      <c r="BS1257" s="2"/>
      <c r="BT1257" s="2"/>
    </row>
    <row r="1258" spans="63:72" x14ac:dyDescent="0.3">
      <c r="BK1258" s="5"/>
      <c r="BL1258" s="5"/>
      <c r="BM1258" s="2"/>
      <c r="BN1258" s="151"/>
      <c r="BO1258" s="2"/>
      <c r="BP1258" s="2"/>
      <c r="BQ1258" s="2"/>
      <c r="BR1258" s="2"/>
      <c r="BS1258" s="2"/>
      <c r="BT1258" s="2"/>
    </row>
    <row r="1259" spans="63:72" x14ac:dyDescent="0.3">
      <c r="BK1259" s="5"/>
      <c r="BL1259" s="5"/>
      <c r="BM1259" s="2"/>
      <c r="BN1259" s="151"/>
      <c r="BO1259" s="2"/>
      <c r="BP1259" s="2"/>
      <c r="BQ1259" s="2"/>
      <c r="BR1259" s="2"/>
      <c r="BS1259" s="2"/>
      <c r="BT1259" s="2"/>
    </row>
    <row r="1260" spans="63:72" x14ac:dyDescent="0.3">
      <c r="BK1260" s="5"/>
      <c r="BL1260" s="5"/>
      <c r="BM1260" s="2"/>
      <c r="BN1260" s="151"/>
      <c r="BO1260" s="2"/>
      <c r="BP1260" s="2"/>
      <c r="BQ1260" s="2"/>
      <c r="BR1260" s="2"/>
      <c r="BS1260" s="2"/>
      <c r="BT1260" s="2"/>
    </row>
    <row r="1261" spans="63:72" x14ac:dyDescent="0.3">
      <c r="BK1261" s="5"/>
      <c r="BL1261" s="5"/>
      <c r="BM1261" s="2"/>
      <c r="BN1261" s="151"/>
      <c r="BO1261" s="2"/>
      <c r="BP1261" s="2"/>
      <c r="BQ1261" s="2"/>
      <c r="BR1261" s="2"/>
      <c r="BS1261" s="2"/>
      <c r="BT1261" s="2"/>
    </row>
    <row r="1262" spans="63:72" x14ac:dyDescent="0.3">
      <c r="BK1262" s="5"/>
      <c r="BL1262" s="5"/>
      <c r="BM1262" s="2"/>
      <c r="BN1262" s="151"/>
      <c r="BO1262" s="2"/>
      <c r="BP1262" s="2"/>
      <c r="BQ1262" s="2"/>
      <c r="BR1262" s="2"/>
      <c r="BS1262" s="2"/>
      <c r="BT1262" s="2"/>
    </row>
    <row r="1263" spans="63:72" x14ac:dyDescent="0.3">
      <c r="BK1263" s="5"/>
      <c r="BL1263" s="5"/>
      <c r="BM1263" s="2"/>
      <c r="BN1263" s="151"/>
      <c r="BO1263" s="2"/>
      <c r="BP1263" s="2"/>
      <c r="BQ1263" s="2"/>
      <c r="BR1263" s="2"/>
      <c r="BS1263" s="2"/>
      <c r="BT1263" s="2"/>
    </row>
    <row r="1264" spans="63:72" x14ac:dyDescent="0.3">
      <c r="BK1264" s="5"/>
      <c r="BL1264" s="5"/>
      <c r="BM1264" s="2"/>
      <c r="BN1264" s="151"/>
      <c r="BO1264" s="2"/>
      <c r="BP1264" s="2"/>
      <c r="BQ1264" s="2"/>
      <c r="BR1264" s="2"/>
      <c r="BS1264" s="2"/>
      <c r="BT1264" s="2"/>
    </row>
    <row r="1265" spans="63:72" x14ac:dyDescent="0.3">
      <c r="BK1265" s="5"/>
      <c r="BL1265" s="5"/>
      <c r="BM1265" s="2"/>
      <c r="BN1265" s="151"/>
      <c r="BO1265" s="2"/>
      <c r="BP1265" s="2"/>
      <c r="BQ1265" s="2"/>
      <c r="BR1265" s="2"/>
      <c r="BS1265" s="2"/>
      <c r="BT1265" s="2"/>
    </row>
    <row r="1266" spans="63:72" x14ac:dyDescent="0.3">
      <c r="BK1266" s="5"/>
      <c r="BL1266" s="5"/>
      <c r="BM1266" s="2"/>
      <c r="BN1266" s="151"/>
      <c r="BO1266" s="2"/>
      <c r="BP1266" s="2"/>
      <c r="BQ1266" s="2"/>
      <c r="BR1266" s="2"/>
      <c r="BS1266" s="2"/>
      <c r="BT1266" s="2"/>
    </row>
    <row r="1267" spans="63:72" x14ac:dyDescent="0.3">
      <c r="BK1267" s="5"/>
      <c r="BL1267" s="5"/>
      <c r="BM1267" s="2"/>
      <c r="BN1267" s="151"/>
      <c r="BO1267" s="2"/>
      <c r="BP1267" s="2"/>
      <c r="BQ1267" s="2"/>
      <c r="BR1267" s="2"/>
      <c r="BS1267" s="2"/>
      <c r="BT1267" s="2"/>
    </row>
    <row r="1268" spans="63:72" x14ac:dyDescent="0.3">
      <c r="BK1268" s="5"/>
      <c r="BL1268" s="5"/>
      <c r="BM1268" s="2"/>
      <c r="BN1268" s="151"/>
      <c r="BO1268" s="2"/>
      <c r="BP1268" s="2"/>
      <c r="BQ1268" s="2"/>
      <c r="BR1268" s="2"/>
      <c r="BS1268" s="2"/>
      <c r="BT1268" s="2"/>
    </row>
    <row r="1269" spans="63:72" x14ac:dyDescent="0.3">
      <c r="BK1269" s="5"/>
      <c r="BL1269" s="5"/>
      <c r="BM1269" s="2"/>
      <c r="BN1269" s="151"/>
      <c r="BO1269" s="2"/>
      <c r="BP1269" s="2"/>
      <c r="BQ1269" s="2"/>
      <c r="BR1269" s="2"/>
      <c r="BS1269" s="2"/>
      <c r="BT1269" s="2"/>
    </row>
    <row r="1270" spans="63:72" x14ac:dyDescent="0.3">
      <c r="BK1270" s="5"/>
      <c r="BL1270" s="5"/>
      <c r="BM1270" s="2"/>
      <c r="BN1270" s="151"/>
      <c r="BO1270" s="2"/>
      <c r="BP1270" s="2"/>
      <c r="BQ1270" s="2"/>
      <c r="BR1270" s="2"/>
      <c r="BS1270" s="2"/>
      <c r="BT1270" s="2"/>
    </row>
    <row r="1271" spans="63:72" x14ac:dyDescent="0.3">
      <c r="BK1271" s="5"/>
      <c r="BL1271" s="5"/>
      <c r="BM1271" s="2"/>
      <c r="BN1271" s="151"/>
      <c r="BO1271" s="2"/>
      <c r="BP1271" s="2"/>
      <c r="BQ1271" s="2"/>
      <c r="BR1271" s="2"/>
      <c r="BS1271" s="2"/>
      <c r="BT1271" s="2"/>
    </row>
    <row r="1272" spans="63:72" x14ac:dyDescent="0.3">
      <c r="BK1272" s="5"/>
      <c r="BL1272" s="5"/>
      <c r="BM1272" s="2"/>
      <c r="BN1272" s="151"/>
      <c r="BO1272" s="2"/>
      <c r="BP1272" s="2"/>
      <c r="BQ1272" s="2"/>
      <c r="BR1272" s="2"/>
      <c r="BS1272" s="2"/>
      <c r="BT1272" s="2"/>
    </row>
    <row r="1273" spans="63:72" x14ac:dyDescent="0.3">
      <c r="BK1273" s="5"/>
      <c r="BL1273" s="5"/>
      <c r="BM1273" s="2"/>
      <c r="BN1273" s="151"/>
      <c r="BO1273" s="2"/>
      <c r="BP1273" s="2"/>
      <c r="BQ1273" s="2"/>
      <c r="BR1273" s="2"/>
      <c r="BS1273" s="2"/>
      <c r="BT1273" s="2"/>
    </row>
    <row r="1274" spans="63:72" x14ac:dyDescent="0.3">
      <c r="BK1274" s="5"/>
      <c r="BL1274" s="5"/>
      <c r="BM1274" s="2"/>
      <c r="BN1274" s="151"/>
      <c r="BO1274" s="2"/>
      <c r="BP1274" s="2"/>
      <c r="BQ1274" s="2"/>
      <c r="BR1274" s="2"/>
      <c r="BS1274" s="2"/>
      <c r="BT1274" s="2"/>
    </row>
    <row r="1275" spans="63:72" x14ac:dyDescent="0.3">
      <c r="BK1275" s="5"/>
      <c r="BL1275" s="5"/>
      <c r="BM1275" s="2"/>
      <c r="BN1275" s="151"/>
      <c r="BO1275" s="2"/>
      <c r="BP1275" s="2"/>
      <c r="BQ1275" s="2"/>
      <c r="BR1275" s="2"/>
      <c r="BS1275" s="2"/>
      <c r="BT1275" s="2"/>
    </row>
    <row r="1276" spans="63:72" x14ac:dyDescent="0.3">
      <c r="BK1276" s="5"/>
      <c r="BL1276" s="5"/>
      <c r="BM1276" s="2"/>
      <c r="BN1276" s="151"/>
      <c r="BO1276" s="2"/>
      <c r="BP1276" s="2"/>
      <c r="BQ1276" s="2"/>
      <c r="BR1276" s="2"/>
      <c r="BS1276" s="2"/>
      <c r="BT1276" s="2"/>
    </row>
    <row r="1277" spans="63:72" x14ac:dyDescent="0.3">
      <c r="BK1277" s="5"/>
      <c r="BL1277" s="5"/>
      <c r="BM1277" s="2"/>
      <c r="BN1277" s="151"/>
      <c r="BO1277" s="2"/>
      <c r="BP1277" s="2"/>
      <c r="BQ1277" s="2"/>
      <c r="BR1277" s="2"/>
      <c r="BS1277" s="2"/>
      <c r="BT1277" s="2"/>
    </row>
    <row r="1278" spans="63:72" x14ac:dyDescent="0.3">
      <c r="BK1278" s="5"/>
      <c r="BL1278" s="5"/>
      <c r="BM1278" s="2"/>
      <c r="BN1278" s="151"/>
      <c r="BO1278" s="2"/>
      <c r="BP1278" s="2"/>
      <c r="BQ1278" s="2"/>
      <c r="BR1278" s="2"/>
      <c r="BS1278" s="2"/>
      <c r="BT1278" s="2"/>
    </row>
    <row r="1279" spans="63:72" x14ac:dyDescent="0.3">
      <c r="BK1279" s="5"/>
      <c r="BL1279" s="5"/>
      <c r="BM1279" s="2"/>
      <c r="BN1279" s="151"/>
      <c r="BO1279" s="2"/>
      <c r="BP1279" s="2"/>
      <c r="BQ1279" s="2"/>
      <c r="BR1279" s="2"/>
      <c r="BS1279" s="2"/>
      <c r="BT1279" s="2"/>
    </row>
    <row r="1280" spans="63:72" x14ac:dyDescent="0.3">
      <c r="BK1280" s="5"/>
      <c r="BL1280" s="5"/>
      <c r="BM1280" s="2"/>
      <c r="BN1280" s="151"/>
      <c r="BO1280" s="2"/>
      <c r="BP1280" s="2"/>
      <c r="BQ1280" s="2"/>
      <c r="BR1280" s="2"/>
      <c r="BS1280" s="2"/>
      <c r="BT1280" s="2"/>
    </row>
    <row r="1281" spans="63:72" x14ac:dyDescent="0.3">
      <c r="BK1281" s="5"/>
      <c r="BL1281" s="5"/>
      <c r="BM1281" s="2"/>
      <c r="BN1281" s="151"/>
      <c r="BO1281" s="2"/>
      <c r="BP1281" s="2"/>
      <c r="BQ1281" s="2"/>
      <c r="BR1281" s="2"/>
      <c r="BS1281" s="2"/>
      <c r="BT1281" s="2"/>
    </row>
    <row r="1282" spans="63:72" x14ac:dyDescent="0.3">
      <c r="BK1282" s="5"/>
      <c r="BL1282" s="5"/>
      <c r="BM1282" s="2"/>
      <c r="BN1282" s="151"/>
      <c r="BO1282" s="2"/>
      <c r="BP1282" s="2"/>
      <c r="BQ1282" s="2"/>
      <c r="BR1282" s="2"/>
      <c r="BS1282" s="2"/>
      <c r="BT1282" s="2"/>
    </row>
    <row r="1283" spans="63:72" x14ac:dyDescent="0.3">
      <c r="BK1283" s="5"/>
      <c r="BL1283" s="5"/>
      <c r="BM1283" s="2"/>
      <c r="BN1283" s="151"/>
      <c r="BO1283" s="2"/>
      <c r="BP1283" s="2"/>
      <c r="BQ1283" s="2"/>
      <c r="BR1283" s="2"/>
      <c r="BS1283" s="2"/>
      <c r="BT1283" s="2"/>
    </row>
    <row r="1284" spans="63:72" x14ac:dyDescent="0.3">
      <c r="BK1284" s="5"/>
      <c r="BL1284" s="5"/>
      <c r="BM1284" s="2"/>
      <c r="BN1284" s="151"/>
      <c r="BO1284" s="2"/>
      <c r="BP1284" s="2"/>
      <c r="BQ1284" s="2"/>
      <c r="BR1284" s="2"/>
      <c r="BS1284" s="2"/>
      <c r="BT1284" s="2"/>
    </row>
    <row r="1285" spans="63:72" x14ac:dyDescent="0.3">
      <c r="BK1285" s="5"/>
      <c r="BL1285" s="5"/>
      <c r="BM1285" s="2"/>
      <c r="BN1285" s="151"/>
      <c r="BO1285" s="2"/>
      <c r="BP1285" s="2"/>
      <c r="BQ1285" s="2"/>
      <c r="BR1285" s="2"/>
      <c r="BS1285" s="2"/>
      <c r="BT1285" s="2"/>
    </row>
    <row r="1286" spans="63:72" x14ac:dyDescent="0.3">
      <c r="BK1286" s="5"/>
      <c r="BL1286" s="5"/>
      <c r="BM1286" s="2"/>
      <c r="BN1286" s="151"/>
      <c r="BO1286" s="2"/>
      <c r="BP1286" s="2"/>
      <c r="BQ1286" s="2"/>
      <c r="BR1286" s="2"/>
      <c r="BS1286" s="2"/>
      <c r="BT1286" s="2"/>
    </row>
    <row r="1287" spans="63:72" x14ac:dyDescent="0.3">
      <c r="BK1287" s="5"/>
      <c r="BL1287" s="5"/>
      <c r="BM1287" s="2"/>
      <c r="BN1287" s="151"/>
      <c r="BO1287" s="2"/>
      <c r="BP1287" s="2"/>
      <c r="BQ1287" s="2"/>
      <c r="BR1287" s="2"/>
      <c r="BS1287" s="2"/>
      <c r="BT1287" s="2"/>
    </row>
    <row r="1288" spans="63:72" x14ac:dyDescent="0.3">
      <c r="BK1288" s="5"/>
      <c r="BL1288" s="5"/>
      <c r="BM1288" s="2"/>
      <c r="BN1288" s="151"/>
      <c r="BO1288" s="2"/>
      <c r="BP1288" s="2"/>
      <c r="BQ1288" s="2"/>
      <c r="BR1288" s="2"/>
      <c r="BS1288" s="2"/>
      <c r="BT1288" s="2"/>
    </row>
    <row r="1289" spans="63:72" x14ac:dyDescent="0.3">
      <c r="BK1289" s="5"/>
      <c r="BL1289" s="5"/>
      <c r="BM1289" s="2"/>
      <c r="BN1289" s="151"/>
      <c r="BO1289" s="2"/>
      <c r="BP1289" s="2"/>
      <c r="BQ1289" s="2"/>
      <c r="BR1289" s="2"/>
      <c r="BS1289" s="2"/>
      <c r="BT1289" s="2"/>
    </row>
    <row r="1290" spans="63:72" x14ac:dyDescent="0.3">
      <c r="BK1290" s="5"/>
      <c r="BL1290" s="5"/>
      <c r="BM1290" s="2"/>
      <c r="BN1290" s="151"/>
      <c r="BO1290" s="2"/>
      <c r="BP1290" s="2"/>
      <c r="BQ1290" s="2"/>
      <c r="BR1290" s="2"/>
      <c r="BS1290" s="2"/>
      <c r="BT1290" s="2"/>
    </row>
    <row r="1291" spans="63:72" x14ac:dyDescent="0.3">
      <c r="BK1291" s="5"/>
      <c r="BL1291" s="5"/>
      <c r="BM1291" s="2"/>
      <c r="BN1291" s="151"/>
      <c r="BO1291" s="2"/>
      <c r="BP1291" s="2"/>
      <c r="BQ1291" s="2"/>
      <c r="BR1291" s="2"/>
      <c r="BS1291" s="2"/>
      <c r="BT1291" s="2"/>
    </row>
    <row r="1292" spans="63:72" x14ac:dyDescent="0.3">
      <c r="BK1292" s="5"/>
      <c r="BL1292" s="5"/>
      <c r="BM1292" s="2"/>
      <c r="BN1292" s="151"/>
      <c r="BO1292" s="2"/>
      <c r="BP1292" s="2"/>
      <c r="BQ1292" s="2"/>
      <c r="BR1292" s="2"/>
      <c r="BS1292" s="2"/>
      <c r="BT1292" s="2"/>
    </row>
    <row r="1293" spans="63:72" x14ac:dyDescent="0.3">
      <c r="BK1293" s="5"/>
      <c r="BL1293" s="5"/>
      <c r="BM1293" s="2"/>
      <c r="BN1293" s="151"/>
      <c r="BO1293" s="2"/>
      <c r="BP1293" s="2"/>
      <c r="BQ1293" s="2"/>
      <c r="BR1293" s="2"/>
      <c r="BS1293" s="2"/>
      <c r="BT1293" s="2"/>
    </row>
    <row r="1294" spans="63:72" x14ac:dyDescent="0.3">
      <c r="BK1294" s="5"/>
      <c r="BL1294" s="5"/>
      <c r="BM1294" s="2"/>
      <c r="BN1294" s="151"/>
      <c r="BO1294" s="2"/>
      <c r="BP1294" s="2"/>
      <c r="BQ1294" s="2"/>
      <c r="BR1294" s="2"/>
      <c r="BS1294" s="2"/>
      <c r="BT1294" s="2"/>
    </row>
    <row r="1295" spans="63:72" x14ac:dyDescent="0.3">
      <c r="BK1295" s="5"/>
      <c r="BL1295" s="5"/>
      <c r="BM1295" s="2"/>
      <c r="BN1295" s="151"/>
      <c r="BO1295" s="2"/>
      <c r="BP1295" s="2"/>
      <c r="BQ1295" s="2"/>
      <c r="BR1295" s="2"/>
      <c r="BS1295" s="2"/>
      <c r="BT1295" s="2"/>
    </row>
    <row r="1296" spans="63:72" x14ac:dyDescent="0.3">
      <c r="BK1296" s="5"/>
      <c r="BL1296" s="5"/>
      <c r="BM1296" s="2"/>
      <c r="BN1296" s="151"/>
      <c r="BO1296" s="2"/>
      <c r="BP1296" s="2"/>
      <c r="BQ1296" s="2"/>
      <c r="BR1296" s="2"/>
      <c r="BS1296" s="2"/>
      <c r="BT1296" s="2"/>
    </row>
    <row r="1297" spans="63:72" x14ac:dyDescent="0.3">
      <c r="BK1297" s="5"/>
      <c r="BL1297" s="5"/>
      <c r="BM1297" s="2"/>
      <c r="BN1297" s="151"/>
      <c r="BO1297" s="2"/>
      <c r="BP1297" s="2"/>
      <c r="BQ1297" s="2"/>
      <c r="BR1297" s="2"/>
      <c r="BS1297" s="2"/>
      <c r="BT1297" s="2"/>
    </row>
    <row r="1298" spans="63:72" x14ac:dyDescent="0.3">
      <c r="BK1298" s="5"/>
      <c r="BL1298" s="5"/>
      <c r="BM1298" s="2"/>
      <c r="BN1298" s="151"/>
      <c r="BO1298" s="2"/>
      <c r="BP1298" s="2"/>
      <c r="BQ1298" s="2"/>
      <c r="BR1298" s="2"/>
      <c r="BS1298" s="2"/>
      <c r="BT1298" s="2"/>
    </row>
    <row r="1299" spans="63:72" x14ac:dyDescent="0.3">
      <c r="BK1299" s="5"/>
      <c r="BL1299" s="5"/>
      <c r="BM1299" s="2"/>
      <c r="BN1299" s="151"/>
      <c r="BO1299" s="2"/>
      <c r="BP1299" s="2"/>
      <c r="BQ1299" s="2"/>
      <c r="BR1299" s="2"/>
      <c r="BS1299" s="2"/>
      <c r="BT1299" s="2"/>
    </row>
    <row r="1300" spans="63:72" x14ac:dyDescent="0.3">
      <c r="BK1300" s="5"/>
      <c r="BL1300" s="5"/>
      <c r="BM1300" s="2"/>
      <c r="BN1300" s="151"/>
      <c r="BO1300" s="2"/>
      <c r="BP1300" s="2"/>
      <c r="BQ1300" s="2"/>
      <c r="BR1300" s="2"/>
      <c r="BS1300" s="2"/>
      <c r="BT1300" s="2"/>
    </row>
    <row r="1301" spans="63:72" x14ac:dyDescent="0.3">
      <c r="BK1301" s="5"/>
      <c r="BL1301" s="5"/>
      <c r="BM1301" s="2"/>
      <c r="BN1301" s="151"/>
      <c r="BO1301" s="2"/>
      <c r="BP1301" s="2"/>
      <c r="BQ1301" s="2"/>
      <c r="BR1301" s="2"/>
      <c r="BS1301" s="2"/>
      <c r="BT1301" s="2"/>
    </row>
    <row r="1302" spans="63:72" x14ac:dyDescent="0.3">
      <c r="BK1302" s="5"/>
      <c r="BL1302" s="5"/>
      <c r="BM1302" s="2"/>
      <c r="BN1302" s="151"/>
      <c r="BO1302" s="2"/>
      <c r="BP1302" s="2"/>
      <c r="BQ1302" s="2"/>
      <c r="BR1302" s="2"/>
      <c r="BS1302" s="2"/>
      <c r="BT1302" s="2"/>
    </row>
    <row r="1303" spans="63:72" x14ac:dyDescent="0.3">
      <c r="BK1303" s="5"/>
      <c r="BL1303" s="5"/>
      <c r="BM1303" s="2"/>
      <c r="BN1303" s="151"/>
      <c r="BO1303" s="2"/>
      <c r="BP1303" s="2"/>
      <c r="BQ1303" s="2"/>
      <c r="BR1303" s="2"/>
      <c r="BS1303" s="2"/>
      <c r="BT1303" s="2"/>
    </row>
    <row r="1304" spans="63:72" x14ac:dyDescent="0.3">
      <c r="BK1304" s="5"/>
      <c r="BL1304" s="5"/>
      <c r="BM1304" s="2"/>
      <c r="BN1304" s="151"/>
      <c r="BO1304" s="2"/>
      <c r="BP1304" s="2"/>
      <c r="BQ1304" s="2"/>
      <c r="BR1304" s="2"/>
      <c r="BS1304" s="2"/>
      <c r="BT1304" s="2"/>
    </row>
    <row r="1305" spans="63:72" x14ac:dyDescent="0.3">
      <c r="BK1305" s="5"/>
      <c r="BL1305" s="5"/>
      <c r="BM1305" s="2"/>
      <c r="BN1305" s="151"/>
      <c r="BO1305" s="2"/>
      <c r="BP1305" s="2"/>
      <c r="BQ1305" s="2"/>
      <c r="BR1305" s="2"/>
      <c r="BS1305" s="2"/>
      <c r="BT1305" s="2"/>
    </row>
    <row r="1306" spans="63:72" x14ac:dyDescent="0.3">
      <c r="BK1306" s="5"/>
      <c r="BL1306" s="5"/>
      <c r="BM1306" s="2"/>
      <c r="BN1306" s="151"/>
      <c r="BO1306" s="2"/>
      <c r="BP1306" s="2"/>
      <c r="BQ1306" s="2"/>
      <c r="BR1306" s="2"/>
      <c r="BS1306" s="2"/>
      <c r="BT1306" s="2"/>
    </row>
    <row r="1307" spans="63:72" x14ac:dyDescent="0.3">
      <c r="BK1307" s="5"/>
      <c r="BL1307" s="5"/>
      <c r="BM1307" s="2"/>
      <c r="BN1307" s="151"/>
      <c r="BO1307" s="2"/>
      <c r="BP1307" s="2"/>
      <c r="BQ1307" s="2"/>
      <c r="BR1307" s="2"/>
      <c r="BS1307" s="2"/>
      <c r="BT1307" s="2"/>
    </row>
    <row r="1308" spans="63:72" x14ac:dyDescent="0.3">
      <c r="BK1308" s="5"/>
      <c r="BL1308" s="5"/>
      <c r="BM1308" s="2"/>
      <c r="BN1308" s="151"/>
      <c r="BO1308" s="2"/>
      <c r="BP1308" s="2"/>
      <c r="BQ1308" s="2"/>
      <c r="BR1308" s="2"/>
      <c r="BS1308" s="2"/>
      <c r="BT1308" s="2"/>
    </row>
    <row r="1309" spans="63:72" x14ac:dyDescent="0.3">
      <c r="BK1309" s="5"/>
      <c r="BL1309" s="5"/>
      <c r="BM1309" s="2"/>
      <c r="BN1309" s="151"/>
      <c r="BO1309" s="2"/>
      <c r="BP1309" s="2"/>
      <c r="BQ1309" s="2"/>
      <c r="BR1309" s="2"/>
      <c r="BS1309" s="2"/>
      <c r="BT1309" s="2"/>
    </row>
    <row r="1310" spans="63:72" x14ac:dyDescent="0.3">
      <c r="BK1310" s="5"/>
      <c r="BL1310" s="5"/>
      <c r="BM1310" s="2"/>
      <c r="BN1310" s="151"/>
      <c r="BO1310" s="2"/>
      <c r="BP1310" s="2"/>
      <c r="BQ1310" s="2"/>
      <c r="BR1310" s="2"/>
      <c r="BS1310" s="2"/>
      <c r="BT1310" s="2"/>
    </row>
    <row r="1311" spans="63:72" x14ac:dyDescent="0.3">
      <c r="BK1311" s="5"/>
      <c r="BL1311" s="5"/>
      <c r="BM1311" s="2"/>
      <c r="BN1311" s="151"/>
      <c r="BO1311" s="2"/>
      <c r="BP1311" s="2"/>
      <c r="BQ1311" s="2"/>
      <c r="BR1311" s="2"/>
      <c r="BS1311" s="2"/>
      <c r="BT1311" s="2"/>
    </row>
    <row r="1312" spans="63:72" x14ac:dyDescent="0.3">
      <c r="BK1312" s="5"/>
      <c r="BL1312" s="5"/>
      <c r="BM1312" s="2"/>
      <c r="BN1312" s="151"/>
      <c r="BO1312" s="2"/>
      <c r="BP1312" s="2"/>
      <c r="BQ1312" s="2"/>
      <c r="BR1312" s="2"/>
      <c r="BS1312" s="2"/>
      <c r="BT1312" s="2"/>
    </row>
    <row r="1313" spans="63:72" x14ac:dyDescent="0.3">
      <c r="BK1313" s="5"/>
      <c r="BL1313" s="5"/>
      <c r="BM1313" s="2"/>
      <c r="BN1313" s="151"/>
      <c r="BO1313" s="2"/>
      <c r="BP1313" s="2"/>
      <c r="BQ1313" s="2"/>
      <c r="BR1313" s="2"/>
      <c r="BS1313" s="2"/>
      <c r="BT1313" s="2"/>
    </row>
    <row r="1314" spans="63:72" x14ac:dyDescent="0.3">
      <c r="BK1314" s="5"/>
      <c r="BL1314" s="5"/>
      <c r="BM1314" s="2"/>
      <c r="BN1314" s="151"/>
      <c r="BO1314" s="2"/>
      <c r="BP1314" s="2"/>
      <c r="BQ1314" s="2"/>
      <c r="BR1314" s="2"/>
      <c r="BS1314" s="2"/>
      <c r="BT1314" s="2"/>
    </row>
    <row r="1315" spans="63:72" x14ac:dyDescent="0.3">
      <c r="BK1315" s="5"/>
      <c r="BL1315" s="5"/>
      <c r="BM1315" s="2"/>
      <c r="BN1315" s="151"/>
      <c r="BO1315" s="2"/>
      <c r="BP1315" s="2"/>
      <c r="BQ1315" s="2"/>
      <c r="BR1315" s="2"/>
      <c r="BS1315" s="2"/>
      <c r="BT1315" s="2"/>
    </row>
    <row r="1316" spans="63:72" x14ac:dyDescent="0.3">
      <c r="BK1316" s="5"/>
      <c r="BL1316" s="5"/>
      <c r="BM1316" s="2"/>
      <c r="BN1316" s="151"/>
      <c r="BO1316" s="2"/>
      <c r="BP1316" s="2"/>
      <c r="BQ1316" s="2"/>
      <c r="BR1316" s="2"/>
      <c r="BS1316" s="2"/>
      <c r="BT1316" s="2"/>
    </row>
    <row r="1317" spans="63:72" x14ac:dyDescent="0.3">
      <c r="BK1317" s="5"/>
      <c r="BL1317" s="5"/>
      <c r="BM1317" s="2"/>
      <c r="BN1317" s="151"/>
      <c r="BO1317" s="2"/>
      <c r="BP1317" s="2"/>
      <c r="BQ1317" s="2"/>
      <c r="BR1317" s="2"/>
      <c r="BS1317" s="2"/>
      <c r="BT1317" s="2"/>
    </row>
    <row r="1318" spans="63:72" x14ac:dyDescent="0.3">
      <c r="BK1318" s="5"/>
      <c r="BL1318" s="5"/>
      <c r="BM1318" s="2"/>
      <c r="BN1318" s="151"/>
      <c r="BO1318" s="2"/>
      <c r="BP1318" s="2"/>
      <c r="BQ1318" s="2"/>
      <c r="BR1318" s="2"/>
      <c r="BS1318" s="2"/>
      <c r="BT1318" s="2"/>
    </row>
    <row r="1319" spans="63:72" x14ac:dyDescent="0.3">
      <c r="BK1319" s="5"/>
      <c r="BL1319" s="5"/>
      <c r="BM1319" s="2"/>
      <c r="BN1319" s="151"/>
      <c r="BO1319" s="2"/>
      <c r="BP1319" s="2"/>
      <c r="BQ1319" s="2"/>
      <c r="BR1319" s="2"/>
      <c r="BS1319" s="2"/>
      <c r="BT1319" s="2"/>
    </row>
    <row r="1320" spans="63:72" x14ac:dyDescent="0.3">
      <c r="BK1320" s="5"/>
      <c r="BL1320" s="5"/>
      <c r="BM1320" s="2"/>
      <c r="BN1320" s="151"/>
      <c r="BO1320" s="2"/>
      <c r="BP1320" s="2"/>
      <c r="BQ1320" s="2"/>
      <c r="BR1320" s="2"/>
      <c r="BS1320" s="2"/>
      <c r="BT1320" s="2"/>
    </row>
    <row r="1321" spans="63:72" x14ac:dyDescent="0.3">
      <c r="BK1321" s="5"/>
      <c r="BL1321" s="5"/>
      <c r="BM1321" s="2"/>
      <c r="BN1321" s="151"/>
      <c r="BO1321" s="2"/>
      <c r="BP1321" s="2"/>
      <c r="BQ1321" s="2"/>
      <c r="BR1321" s="2"/>
      <c r="BS1321" s="2"/>
      <c r="BT1321" s="2"/>
    </row>
    <row r="1322" spans="63:72" x14ac:dyDescent="0.3">
      <c r="BK1322" s="5"/>
      <c r="BL1322" s="5"/>
      <c r="BM1322" s="2"/>
      <c r="BN1322" s="151"/>
      <c r="BO1322" s="2"/>
      <c r="BP1322" s="2"/>
      <c r="BQ1322" s="2"/>
      <c r="BR1322" s="2"/>
      <c r="BS1322" s="2"/>
      <c r="BT1322" s="2"/>
    </row>
    <row r="1323" spans="63:72" x14ac:dyDescent="0.3">
      <c r="BK1323" s="5"/>
      <c r="BL1323" s="5"/>
      <c r="BM1323" s="2"/>
      <c r="BN1323" s="151"/>
      <c r="BO1323" s="2"/>
      <c r="BP1323" s="2"/>
      <c r="BQ1323" s="2"/>
      <c r="BR1323" s="2"/>
      <c r="BS1323" s="2"/>
      <c r="BT1323" s="2"/>
    </row>
    <row r="1324" spans="63:72" x14ac:dyDescent="0.3">
      <c r="BK1324" s="5"/>
      <c r="BL1324" s="5"/>
      <c r="BM1324" s="2"/>
      <c r="BN1324" s="151"/>
      <c r="BO1324" s="2"/>
      <c r="BP1324" s="2"/>
      <c r="BQ1324" s="2"/>
      <c r="BR1324" s="2"/>
      <c r="BS1324" s="2"/>
      <c r="BT1324" s="2"/>
    </row>
    <row r="1325" spans="63:72" x14ac:dyDescent="0.3">
      <c r="BK1325" s="5"/>
      <c r="BL1325" s="5"/>
      <c r="BM1325" s="2"/>
      <c r="BN1325" s="151"/>
      <c r="BO1325" s="2"/>
      <c r="BP1325" s="2"/>
      <c r="BQ1325" s="2"/>
      <c r="BR1325" s="2"/>
      <c r="BS1325" s="2"/>
      <c r="BT1325" s="2"/>
    </row>
    <row r="1326" spans="63:72" x14ac:dyDescent="0.3">
      <c r="BK1326" s="5"/>
      <c r="BL1326" s="5"/>
      <c r="BM1326" s="2"/>
      <c r="BN1326" s="151"/>
      <c r="BO1326" s="2"/>
      <c r="BP1326" s="2"/>
      <c r="BQ1326" s="2"/>
      <c r="BR1326" s="2"/>
      <c r="BS1326" s="2"/>
      <c r="BT1326" s="2"/>
    </row>
    <row r="1327" spans="63:72" x14ac:dyDescent="0.3">
      <c r="BK1327" s="5"/>
      <c r="BL1327" s="5"/>
      <c r="BM1327" s="2"/>
      <c r="BN1327" s="151"/>
      <c r="BO1327" s="2"/>
      <c r="BP1327" s="2"/>
      <c r="BQ1327" s="2"/>
      <c r="BR1327" s="2"/>
      <c r="BS1327" s="2"/>
      <c r="BT1327" s="2"/>
    </row>
    <row r="1328" spans="63:72" x14ac:dyDescent="0.3">
      <c r="BK1328" s="5"/>
      <c r="BL1328" s="5"/>
      <c r="BM1328" s="2"/>
      <c r="BN1328" s="151"/>
      <c r="BO1328" s="2"/>
      <c r="BP1328" s="2"/>
      <c r="BQ1328" s="2"/>
      <c r="BR1328" s="2"/>
      <c r="BS1328" s="2"/>
      <c r="BT1328" s="2"/>
    </row>
    <row r="1329" spans="63:72" x14ac:dyDescent="0.3">
      <c r="BK1329" s="5"/>
      <c r="BL1329" s="5"/>
      <c r="BM1329" s="2"/>
      <c r="BN1329" s="151"/>
      <c r="BO1329" s="2"/>
      <c r="BP1329" s="2"/>
      <c r="BQ1329" s="2"/>
      <c r="BR1329" s="2"/>
      <c r="BS1329" s="2"/>
      <c r="BT1329" s="2"/>
    </row>
    <row r="1330" spans="63:72" x14ac:dyDescent="0.3">
      <c r="BK1330" s="5"/>
      <c r="BL1330" s="5"/>
      <c r="BM1330" s="2"/>
      <c r="BN1330" s="151"/>
      <c r="BO1330" s="2"/>
      <c r="BP1330" s="2"/>
      <c r="BQ1330" s="2"/>
      <c r="BR1330" s="2"/>
      <c r="BS1330" s="2"/>
      <c r="BT1330" s="2"/>
    </row>
    <row r="1331" spans="63:72" x14ac:dyDescent="0.3">
      <c r="BK1331" s="5"/>
      <c r="BL1331" s="5"/>
      <c r="BM1331" s="2"/>
      <c r="BN1331" s="151"/>
      <c r="BO1331" s="2"/>
      <c r="BP1331" s="2"/>
      <c r="BQ1331" s="2"/>
      <c r="BR1331" s="2"/>
      <c r="BS1331" s="2"/>
      <c r="BT1331" s="2"/>
    </row>
    <row r="1332" spans="63:72" x14ac:dyDescent="0.3">
      <c r="BK1332" s="5"/>
      <c r="BL1332" s="5"/>
      <c r="BM1332" s="2"/>
      <c r="BN1332" s="151"/>
      <c r="BO1332" s="2"/>
      <c r="BP1332" s="2"/>
      <c r="BQ1332" s="2"/>
      <c r="BR1332" s="2"/>
      <c r="BS1332" s="2"/>
      <c r="BT1332" s="2"/>
    </row>
    <row r="1333" spans="63:72" x14ac:dyDescent="0.3">
      <c r="BK1333" s="5"/>
      <c r="BL1333" s="5"/>
      <c r="BM1333" s="2"/>
      <c r="BN1333" s="151"/>
      <c r="BO1333" s="2"/>
      <c r="BP1333" s="2"/>
      <c r="BQ1333" s="2"/>
      <c r="BR1333" s="2"/>
      <c r="BS1333" s="2"/>
      <c r="BT1333" s="2"/>
    </row>
    <row r="1334" spans="63:72" x14ac:dyDescent="0.3">
      <c r="BK1334" s="5"/>
      <c r="BL1334" s="5"/>
      <c r="BM1334" s="2"/>
      <c r="BN1334" s="151"/>
      <c r="BO1334" s="2"/>
      <c r="BP1334" s="2"/>
      <c r="BQ1334" s="2"/>
      <c r="BR1334" s="2"/>
      <c r="BS1334" s="2"/>
      <c r="BT1334" s="2"/>
    </row>
    <row r="1335" spans="63:72" x14ac:dyDescent="0.3">
      <c r="BK1335" s="5"/>
      <c r="BL1335" s="5"/>
      <c r="BM1335" s="2"/>
      <c r="BN1335" s="151"/>
      <c r="BO1335" s="2"/>
      <c r="BP1335" s="2"/>
      <c r="BQ1335" s="2"/>
      <c r="BR1335" s="2"/>
      <c r="BS1335" s="2"/>
      <c r="BT1335" s="2"/>
    </row>
    <row r="1336" spans="63:72" x14ac:dyDescent="0.3">
      <c r="BK1336" s="5"/>
      <c r="BL1336" s="5"/>
      <c r="BM1336" s="2"/>
      <c r="BN1336" s="151"/>
      <c r="BO1336" s="2"/>
      <c r="BP1336" s="2"/>
      <c r="BQ1336" s="2"/>
      <c r="BR1336" s="2"/>
      <c r="BS1336" s="2"/>
      <c r="BT1336" s="2"/>
    </row>
    <row r="1337" spans="63:72" x14ac:dyDescent="0.3">
      <c r="BK1337" s="5"/>
      <c r="BL1337" s="5"/>
      <c r="BM1337" s="2"/>
      <c r="BN1337" s="151"/>
      <c r="BO1337" s="2"/>
      <c r="BP1337" s="2"/>
      <c r="BQ1337" s="2"/>
      <c r="BR1337" s="2"/>
      <c r="BS1337" s="2"/>
      <c r="BT1337" s="2"/>
    </row>
    <row r="1338" spans="63:72" x14ac:dyDescent="0.3">
      <c r="BK1338" s="5"/>
      <c r="BL1338" s="5"/>
      <c r="BM1338" s="2"/>
      <c r="BN1338" s="151"/>
      <c r="BO1338" s="2"/>
      <c r="BP1338" s="2"/>
      <c r="BQ1338" s="2"/>
      <c r="BR1338" s="2"/>
      <c r="BS1338" s="2"/>
      <c r="BT1338" s="2"/>
    </row>
    <row r="1339" spans="63:72" x14ac:dyDescent="0.3">
      <c r="BK1339" s="5"/>
      <c r="BL1339" s="5"/>
      <c r="BM1339" s="2"/>
      <c r="BN1339" s="151"/>
      <c r="BO1339" s="2"/>
      <c r="BP1339" s="2"/>
      <c r="BQ1339" s="2"/>
      <c r="BR1339" s="2"/>
      <c r="BS1339" s="2"/>
      <c r="BT1339" s="2"/>
    </row>
    <row r="1340" spans="63:72" x14ac:dyDescent="0.3">
      <c r="BK1340" s="5"/>
      <c r="BL1340" s="5"/>
      <c r="BM1340" s="2"/>
      <c r="BN1340" s="151"/>
      <c r="BO1340" s="2"/>
      <c r="BP1340" s="2"/>
      <c r="BQ1340" s="2"/>
      <c r="BR1340" s="2"/>
      <c r="BS1340" s="2"/>
      <c r="BT1340" s="2"/>
    </row>
    <row r="1341" spans="63:72" x14ac:dyDescent="0.3">
      <c r="BK1341" s="5"/>
      <c r="BL1341" s="5"/>
      <c r="BM1341" s="2"/>
      <c r="BN1341" s="151"/>
      <c r="BO1341" s="2"/>
      <c r="BP1341" s="2"/>
      <c r="BQ1341" s="2"/>
      <c r="BR1341" s="2"/>
      <c r="BS1341" s="2"/>
      <c r="BT1341" s="2"/>
    </row>
    <row r="1342" spans="63:72" x14ac:dyDescent="0.3">
      <c r="BK1342" s="5"/>
      <c r="BL1342" s="5"/>
      <c r="BM1342" s="2"/>
      <c r="BN1342" s="151"/>
      <c r="BO1342" s="2"/>
      <c r="BP1342" s="2"/>
      <c r="BQ1342" s="2"/>
      <c r="BR1342" s="2"/>
      <c r="BS1342" s="2"/>
      <c r="BT1342" s="2"/>
    </row>
    <row r="1343" spans="63:72" x14ac:dyDescent="0.3">
      <c r="BK1343" s="5"/>
      <c r="BL1343" s="5"/>
      <c r="BM1343" s="2"/>
      <c r="BN1343" s="151"/>
      <c r="BO1343" s="2"/>
      <c r="BP1343" s="2"/>
      <c r="BQ1343" s="2"/>
      <c r="BR1343" s="2"/>
      <c r="BS1343" s="2"/>
      <c r="BT1343" s="2"/>
    </row>
    <row r="1344" spans="63:72" x14ac:dyDescent="0.3">
      <c r="BK1344" s="5"/>
      <c r="BL1344" s="5"/>
      <c r="BM1344" s="2"/>
      <c r="BN1344" s="151"/>
      <c r="BO1344" s="2"/>
      <c r="BP1344" s="2"/>
      <c r="BQ1344" s="2"/>
      <c r="BR1344" s="2"/>
      <c r="BS1344" s="2"/>
      <c r="BT1344" s="2"/>
    </row>
    <row r="1345" spans="63:72" x14ac:dyDescent="0.3">
      <c r="BK1345" s="5"/>
      <c r="BL1345" s="5"/>
      <c r="BM1345" s="2"/>
      <c r="BN1345" s="151"/>
      <c r="BO1345" s="2"/>
      <c r="BP1345" s="2"/>
      <c r="BQ1345" s="2"/>
      <c r="BR1345" s="2"/>
      <c r="BS1345" s="2"/>
      <c r="BT1345" s="2"/>
    </row>
    <row r="1346" spans="63:72" x14ac:dyDescent="0.3">
      <c r="BK1346" s="5"/>
      <c r="BL1346" s="5"/>
      <c r="BM1346" s="2"/>
      <c r="BN1346" s="151"/>
      <c r="BO1346" s="2"/>
      <c r="BP1346" s="2"/>
      <c r="BQ1346" s="2"/>
      <c r="BR1346" s="2"/>
      <c r="BS1346" s="2"/>
      <c r="BT1346" s="2"/>
    </row>
    <row r="1347" spans="63:72" x14ac:dyDescent="0.3">
      <c r="BK1347" s="5"/>
      <c r="BL1347" s="5"/>
      <c r="BM1347" s="2"/>
      <c r="BN1347" s="151"/>
      <c r="BO1347" s="2"/>
      <c r="BP1347" s="2"/>
      <c r="BQ1347" s="2"/>
      <c r="BR1347" s="2"/>
      <c r="BS1347" s="2"/>
      <c r="BT1347" s="2"/>
    </row>
    <row r="1348" spans="63:72" x14ac:dyDescent="0.3">
      <c r="BK1348" s="5"/>
      <c r="BL1348" s="5"/>
      <c r="BM1348" s="2"/>
      <c r="BN1348" s="151"/>
      <c r="BO1348" s="2"/>
      <c r="BP1348" s="2"/>
      <c r="BQ1348" s="2"/>
      <c r="BR1348" s="2"/>
      <c r="BS1348" s="2"/>
      <c r="BT1348" s="2"/>
    </row>
    <row r="1349" spans="63:72" x14ac:dyDescent="0.3">
      <c r="BK1349" s="5"/>
      <c r="BL1349" s="5"/>
      <c r="BM1349" s="2"/>
      <c r="BN1349" s="151"/>
      <c r="BO1349" s="2"/>
      <c r="BP1349" s="2"/>
      <c r="BQ1349" s="2"/>
      <c r="BR1349" s="2"/>
      <c r="BS1349" s="2"/>
      <c r="BT1349" s="2"/>
    </row>
    <row r="1350" spans="63:72" x14ac:dyDescent="0.3">
      <c r="BK1350" s="5"/>
      <c r="BL1350" s="5"/>
      <c r="BM1350" s="2"/>
      <c r="BN1350" s="151"/>
      <c r="BO1350" s="2"/>
      <c r="BP1350" s="2"/>
      <c r="BQ1350" s="2"/>
      <c r="BR1350" s="2"/>
      <c r="BS1350" s="2"/>
      <c r="BT1350" s="2"/>
    </row>
    <row r="1351" spans="63:72" x14ac:dyDescent="0.3">
      <c r="BK1351" s="5"/>
      <c r="BL1351" s="5"/>
      <c r="BM1351" s="2"/>
      <c r="BN1351" s="151"/>
      <c r="BO1351" s="2"/>
      <c r="BP1351" s="2"/>
      <c r="BQ1351" s="2"/>
      <c r="BR1351" s="2"/>
      <c r="BS1351" s="2"/>
      <c r="BT1351" s="2"/>
    </row>
    <row r="1352" spans="63:72" x14ac:dyDescent="0.3">
      <c r="BK1352" s="5"/>
      <c r="BL1352" s="5"/>
      <c r="BM1352" s="2"/>
      <c r="BN1352" s="151"/>
      <c r="BO1352" s="2"/>
      <c r="BP1352" s="2"/>
      <c r="BQ1352" s="2"/>
      <c r="BR1352" s="2"/>
      <c r="BS1352" s="2"/>
      <c r="BT1352" s="2"/>
    </row>
    <row r="1353" spans="63:72" x14ac:dyDescent="0.3">
      <c r="BK1353" s="5"/>
      <c r="BL1353" s="5"/>
      <c r="BM1353" s="2"/>
      <c r="BN1353" s="151"/>
      <c r="BO1353" s="2"/>
      <c r="BP1353" s="2"/>
      <c r="BQ1353" s="2"/>
      <c r="BR1353" s="2"/>
      <c r="BS1353" s="2"/>
      <c r="BT1353" s="2"/>
    </row>
    <row r="1354" spans="63:72" x14ac:dyDescent="0.3">
      <c r="BK1354" s="5"/>
      <c r="BL1354" s="5"/>
      <c r="BM1354" s="2"/>
      <c r="BN1354" s="151"/>
      <c r="BO1354" s="2"/>
      <c r="BP1354" s="2"/>
      <c r="BQ1354" s="2"/>
      <c r="BR1354" s="2"/>
      <c r="BS1354" s="2"/>
      <c r="BT1354" s="2"/>
    </row>
    <row r="1355" spans="63:72" x14ac:dyDescent="0.3">
      <c r="BK1355" s="5"/>
      <c r="BL1355" s="5"/>
      <c r="BM1355" s="2"/>
      <c r="BN1355" s="151"/>
      <c r="BO1355" s="2"/>
      <c r="BP1355" s="2"/>
      <c r="BQ1355" s="2"/>
      <c r="BR1355" s="2"/>
      <c r="BS1355" s="2"/>
      <c r="BT1355" s="2"/>
    </row>
    <row r="1356" spans="63:72" x14ac:dyDescent="0.3">
      <c r="BK1356" s="5"/>
      <c r="BL1356" s="5"/>
      <c r="BM1356" s="2"/>
      <c r="BN1356" s="151"/>
      <c r="BO1356" s="2"/>
      <c r="BP1356" s="2"/>
      <c r="BQ1356" s="2"/>
      <c r="BR1356" s="2"/>
      <c r="BS1356" s="2"/>
      <c r="BT1356" s="2"/>
    </row>
    <row r="1357" spans="63:72" x14ac:dyDescent="0.3">
      <c r="BK1357" s="5"/>
      <c r="BL1357" s="5"/>
      <c r="BM1357" s="2"/>
      <c r="BN1357" s="151"/>
      <c r="BO1357" s="2"/>
      <c r="BP1357" s="2"/>
      <c r="BQ1357" s="2"/>
      <c r="BR1357" s="2"/>
      <c r="BS1357" s="2"/>
      <c r="BT1357" s="2"/>
    </row>
    <row r="1358" spans="63:72" x14ac:dyDescent="0.3">
      <c r="BK1358" s="5"/>
      <c r="BL1358" s="5"/>
      <c r="BM1358" s="2"/>
      <c r="BN1358" s="151"/>
      <c r="BO1358" s="2"/>
      <c r="BP1358" s="2"/>
      <c r="BQ1358" s="2"/>
      <c r="BR1358" s="2"/>
      <c r="BS1358" s="2"/>
      <c r="BT1358" s="2"/>
    </row>
    <row r="1359" spans="63:72" x14ac:dyDescent="0.3">
      <c r="BK1359" s="5"/>
      <c r="BL1359" s="5"/>
      <c r="BM1359" s="2"/>
      <c r="BN1359" s="151"/>
      <c r="BO1359" s="2"/>
      <c r="BP1359" s="2"/>
      <c r="BQ1359" s="2"/>
      <c r="BR1359" s="2"/>
      <c r="BS1359" s="2"/>
      <c r="BT1359" s="2"/>
    </row>
    <row r="1360" spans="63:72" x14ac:dyDescent="0.3">
      <c r="BK1360" s="5"/>
      <c r="BL1360" s="5"/>
      <c r="BM1360" s="2"/>
      <c r="BN1360" s="151"/>
      <c r="BO1360" s="2"/>
      <c r="BP1360" s="2"/>
      <c r="BQ1360" s="2"/>
      <c r="BR1360" s="2"/>
      <c r="BS1360" s="2"/>
      <c r="BT1360" s="2"/>
    </row>
    <row r="1361" spans="63:72" x14ac:dyDescent="0.3">
      <c r="BK1361" s="5"/>
      <c r="BL1361" s="5"/>
      <c r="BM1361" s="2"/>
      <c r="BN1361" s="151"/>
      <c r="BO1361" s="2"/>
      <c r="BP1361" s="2"/>
      <c r="BQ1361" s="2"/>
      <c r="BR1361" s="2"/>
      <c r="BS1361" s="2"/>
      <c r="BT1361" s="2"/>
    </row>
    <row r="1362" spans="63:72" x14ac:dyDescent="0.3">
      <c r="BK1362" s="5"/>
      <c r="BL1362" s="5"/>
      <c r="BM1362" s="2"/>
      <c r="BN1362" s="151"/>
      <c r="BO1362" s="2"/>
      <c r="BP1362" s="2"/>
      <c r="BQ1362" s="2"/>
      <c r="BR1362" s="2"/>
      <c r="BS1362" s="2"/>
      <c r="BT1362" s="2"/>
    </row>
    <row r="1363" spans="63:72" x14ac:dyDescent="0.3">
      <c r="BK1363" s="5"/>
      <c r="BL1363" s="5"/>
      <c r="BM1363" s="2"/>
      <c r="BN1363" s="151"/>
      <c r="BO1363" s="2"/>
      <c r="BP1363" s="2"/>
      <c r="BQ1363" s="2"/>
      <c r="BR1363" s="2"/>
      <c r="BS1363" s="2"/>
      <c r="BT1363" s="2"/>
    </row>
    <row r="1364" spans="63:72" x14ac:dyDescent="0.3">
      <c r="BK1364" s="5"/>
      <c r="BL1364" s="5"/>
      <c r="BM1364" s="2"/>
      <c r="BN1364" s="151"/>
      <c r="BO1364" s="2"/>
      <c r="BP1364" s="2"/>
      <c r="BQ1364" s="2"/>
      <c r="BR1364" s="2"/>
      <c r="BS1364" s="2"/>
      <c r="BT1364" s="2"/>
    </row>
    <row r="1365" spans="63:72" x14ac:dyDescent="0.3">
      <c r="BK1365" s="5"/>
      <c r="BL1365" s="5"/>
      <c r="BM1365" s="2"/>
      <c r="BN1365" s="151"/>
      <c r="BO1365" s="2"/>
      <c r="BP1365" s="2"/>
      <c r="BQ1365" s="2"/>
      <c r="BR1365" s="2"/>
      <c r="BS1365" s="2"/>
      <c r="BT1365" s="2"/>
    </row>
    <row r="1366" spans="63:72" x14ac:dyDescent="0.3">
      <c r="BK1366" s="5"/>
      <c r="BL1366" s="5"/>
      <c r="BM1366" s="2"/>
      <c r="BN1366" s="151"/>
      <c r="BO1366" s="2"/>
      <c r="BP1366" s="2"/>
      <c r="BQ1366" s="2"/>
      <c r="BR1366" s="2"/>
      <c r="BS1366" s="2"/>
      <c r="BT1366" s="2"/>
    </row>
    <row r="1367" spans="63:72" x14ac:dyDescent="0.3">
      <c r="BK1367" s="5"/>
      <c r="BL1367" s="5"/>
      <c r="BM1367" s="2"/>
      <c r="BN1367" s="151"/>
      <c r="BO1367" s="2"/>
      <c r="BP1367" s="2"/>
      <c r="BQ1367" s="2"/>
      <c r="BR1367" s="2"/>
      <c r="BS1367" s="2"/>
      <c r="BT1367" s="2"/>
    </row>
    <row r="1368" spans="63:72" x14ac:dyDescent="0.3">
      <c r="BK1368" s="5"/>
      <c r="BL1368" s="5"/>
      <c r="BM1368" s="2"/>
      <c r="BN1368" s="151"/>
      <c r="BO1368" s="2"/>
      <c r="BP1368" s="2"/>
      <c r="BQ1368" s="2"/>
      <c r="BR1368" s="2"/>
      <c r="BS1368" s="2"/>
      <c r="BT1368" s="2"/>
    </row>
    <row r="1369" spans="63:72" x14ac:dyDescent="0.3">
      <c r="BK1369" s="5"/>
      <c r="BL1369" s="5"/>
      <c r="BM1369" s="2"/>
      <c r="BN1369" s="151"/>
      <c r="BO1369" s="2"/>
      <c r="BP1369" s="2"/>
      <c r="BQ1369" s="2"/>
      <c r="BR1369" s="2"/>
      <c r="BS1369" s="2"/>
      <c r="BT1369" s="2"/>
    </row>
    <row r="1370" spans="63:72" x14ac:dyDescent="0.3">
      <c r="BK1370" s="5"/>
      <c r="BL1370" s="5"/>
      <c r="BM1370" s="2"/>
      <c r="BN1370" s="151"/>
      <c r="BO1370" s="2"/>
      <c r="BP1370" s="2"/>
      <c r="BQ1370" s="2"/>
      <c r="BR1370" s="2"/>
      <c r="BS1370" s="2"/>
      <c r="BT1370" s="2"/>
    </row>
    <row r="1371" spans="63:72" x14ac:dyDescent="0.3">
      <c r="BK1371" s="5"/>
      <c r="BL1371" s="5"/>
      <c r="BM1371" s="2"/>
      <c r="BN1371" s="151"/>
      <c r="BO1371" s="2"/>
      <c r="BP1371" s="2"/>
      <c r="BQ1371" s="2"/>
      <c r="BR1371" s="2"/>
      <c r="BS1371" s="2"/>
      <c r="BT1371" s="2"/>
    </row>
    <row r="1372" spans="63:72" x14ac:dyDescent="0.3">
      <c r="BK1372" s="5"/>
      <c r="BL1372" s="5"/>
      <c r="BM1372" s="2"/>
      <c r="BN1372" s="151"/>
      <c r="BO1372" s="2"/>
      <c r="BP1372" s="2"/>
      <c r="BQ1372" s="2"/>
      <c r="BR1372" s="2"/>
      <c r="BS1372" s="2"/>
      <c r="BT1372" s="2"/>
    </row>
    <row r="1373" spans="63:72" x14ac:dyDescent="0.3">
      <c r="BK1373" s="5"/>
      <c r="BL1373" s="5"/>
      <c r="BM1373" s="2"/>
      <c r="BN1373" s="151"/>
      <c r="BO1373" s="2"/>
      <c r="BP1373" s="2"/>
      <c r="BQ1373" s="2"/>
      <c r="BR1373" s="2"/>
      <c r="BS1373" s="2"/>
      <c r="BT1373" s="2"/>
    </row>
    <row r="1374" spans="63:72" x14ac:dyDescent="0.3">
      <c r="BK1374" s="5"/>
      <c r="BL1374" s="5"/>
      <c r="BM1374" s="2"/>
      <c r="BN1374" s="151"/>
      <c r="BO1374" s="2"/>
      <c r="BP1374" s="2"/>
      <c r="BQ1374" s="2"/>
      <c r="BR1374" s="2"/>
      <c r="BS1374" s="2"/>
      <c r="BT1374" s="2"/>
    </row>
    <row r="1375" spans="63:72" x14ac:dyDescent="0.3">
      <c r="BK1375" s="5"/>
      <c r="BL1375" s="5"/>
      <c r="BM1375" s="2"/>
      <c r="BN1375" s="151"/>
      <c r="BO1375" s="2"/>
      <c r="BP1375" s="2"/>
      <c r="BQ1375" s="2"/>
      <c r="BR1375" s="2"/>
      <c r="BS1375" s="2"/>
      <c r="BT1375" s="2"/>
    </row>
    <row r="1376" spans="63:72" x14ac:dyDescent="0.3">
      <c r="BK1376" s="5"/>
      <c r="BL1376" s="5"/>
      <c r="BM1376" s="2"/>
      <c r="BN1376" s="151"/>
      <c r="BO1376" s="2"/>
      <c r="BP1376" s="2"/>
      <c r="BQ1376" s="2"/>
      <c r="BR1376" s="2"/>
      <c r="BS1376" s="2"/>
      <c r="BT1376" s="2"/>
    </row>
    <row r="1377" spans="63:72" x14ac:dyDescent="0.3">
      <c r="BK1377" s="5"/>
      <c r="BL1377" s="5"/>
      <c r="BM1377" s="2"/>
      <c r="BN1377" s="151"/>
      <c r="BO1377" s="2"/>
      <c r="BP1377" s="2"/>
      <c r="BQ1377" s="2"/>
      <c r="BR1377" s="2"/>
      <c r="BS1377" s="2"/>
      <c r="BT1377" s="2"/>
    </row>
    <row r="1378" spans="63:72" x14ac:dyDescent="0.3">
      <c r="BK1378" s="5"/>
      <c r="BL1378" s="5"/>
      <c r="BM1378" s="2"/>
      <c r="BN1378" s="151"/>
      <c r="BO1378" s="2"/>
      <c r="BP1378" s="2"/>
      <c r="BQ1378" s="2"/>
      <c r="BR1378" s="2"/>
      <c r="BS1378" s="2"/>
      <c r="BT1378" s="2"/>
    </row>
    <row r="1379" spans="63:72" x14ac:dyDescent="0.3">
      <c r="BK1379" s="5"/>
      <c r="BL1379" s="5"/>
      <c r="BM1379" s="2"/>
      <c r="BN1379" s="151"/>
      <c r="BO1379" s="2"/>
      <c r="BP1379" s="2"/>
      <c r="BQ1379" s="2"/>
      <c r="BR1379" s="2"/>
      <c r="BS1379" s="2"/>
      <c r="BT1379" s="2"/>
    </row>
    <row r="1380" spans="63:72" x14ac:dyDescent="0.3">
      <c r="BK1380" s="5"/>
      <c r="BL1380" s="5"/>
      <c r="BM1380" s="2"/>
      <c r="BN1380" s="151"/>
      <c r="BO1380" s="2"/>
      <c r="BP1380" s="2"/>
      <c r="BQ1380" s="2"/>
      <c r="BR1380" s="2"/>
      <c r="BS1380" s="2"/>
      <c r="BT1380" s="2"/>
    </row>
    <row r="1381" spans="63:72" x14ac:dyDescent="0.3">
      <c r="BK1381" s="5"/>
      <c r="BL1381" s="5"/>
      <c r="BM1381" s="2"/>
      <c r="BN1381" s="151"/>
      <c r="BO1381" s="2"/>
      <c r="BP1381" s="2"/>
      <c r="BQ1381" s="2"/>
      <c r="BR1381" s="2"/>
      <c r="BS1381" s="2"/>
      <c r="BT1381" s="2"/>
    </row>
    <row r="1382" spans="63:72" x14ac:dyDescent="0.3">
      <c r="BK1382" s="5"/>
      <c r="BL1382" s="5"/>
      <c r="BM1382" s="2"/>
      <c r="BN1382" s="151"/>
      <c r="BO1382" s="2"/>
      <c r="BP1382" s="2"/>
      <c r="BQ1382" s="2"/>
      <c r="BR1382" s="2"/>
      <c r="BS1382" s="2"/>
      <c r="BT1382" s="2"/>
    </row>
    <row r="1383" spans="63:72" x14ac:dyDescent="0.3">
      <c r="BK1383" s="5"/>
      <c r="BL1383" s="5"/>
      <c r="BM1383" s="2"/>
      <c r="BN1383" s="151"/>
      <c r="BO1383" s="2"/>
      <c r="BP1383" s="2"/>
      <c r="BQ1383" s="2"/>
      <c r="BR1383" s="2"/>
      <c r="BS1383" s="2"/>
      <c r="BT1383" s="2"/>
    </row>
    <row r="1384" spans="63:72" x14ac:dyDescent="0.3">
      <c r="BK1384" s="5"/>
      <c r="BL1384" s="5"/>
      <c r="BM1384" s="2"/>
      <c r="BN1384" s="151"/>
      <c r="BO1384" s="2"/>
      <c r="BP1384" s="2"/>
      <c r="BQ1384" s="2"/>
      <c r="BR1384" s="2"/>
      <c r="BS1384" s="2"/>
      <c r="BT1384" s="2"/>
    </row>
    <row r="1385" spans="63:72" x14ac:dyDescent="0.3">
      <c r="BK1385" s="5"/>
      <c r="BL1385" s="5"/>
      <c r="BM1385" s="2"/>
      <c r="BN1385" s="151"/>
      <c r="BO1385" s="2"/>
      <c r="BP1385" s="2"/>
      <c r="BQ1385" s="2"/>
      <c r="BR1385" s="2"/>
      <c r="BS1385" s="2"/>
      <c r="BT1385" s="2"/>
    </row>
    <row r="1386" spans="63:72" x14ac:dyDescent="0.3">
      <c r="BK1386" s="5"/>
      <c r="BL1386" s="5"/>
      <c r="BM1386" s="2"/>
      <c r="BN1386" s="151"/>
      <c r="BO1386" s="2"/>
      <c r="BP1386" s="2"/>
      <c r="BQ1386" s="2"/>
      <c r="BR1386" s="2"/>
      <c r="BS1386" s="2"/>
      <c r="BT1386" s="2"/>
    </row>
    <row r="1387" spans="63:72" x14ac:dyDescent="0.3">
      <c r="BK1387" s="5"/>
      <c r="BL1387" s="5"/>
      <c r="BM1387" s="2"/>
      <c r="BN1387" s="151"/>
      <c r="BO1387" s="2"/>
      <c r="BP1387" s="2"/>
      <c r="BQ1387" s="2"/>
      <c r="BR1387" s="2"/>
      <c r="BS1387" s="2"/>
      <c r="BT1387" s="2"/>
    </row>
    <row r="1388" spans="63:72" x14ac:dyDescent="0.3">
      <c r="BK1388" s="5"/>
      <c r="BL1388" s="5"/>
      <c r="BM1388" s="2"/>
      <c r="BN1388" s="151"/>
      <c r="BO1388" s="2"/>
      <c r="BP1388" s="2"/>
      <c r="BQ1388" s="2"/>
      <c r="BR1388" s="2"/>
      <c r="BS1388" s="2"/>
      <c r="BT1388" s="2"/>
    </row>
    <row r="1389" spans="63:72" x14ac:dyDescent="0.3">
      <c r="BK1389" s="5"/>
      <c r="BL1389" s="5"/>
      <c r="BM1389" s="2"/>
      <c r="BN1389" s="151"/>
      <c r="BO1389" s="2"/>
      <c r="BP1389" s="2"/>
      <c r="BQ1389" s="2"/>
      <c r="BR1389" s="2"/>
      <c r="BS1389" s="2"/>
      <c r="BT1389" s="2"/>
    </row>
    <row r="1390" spans="63:72" x14ac:dyDescent="0.3">
      <c r="BK1390" s="5"/>
      <c r="BL1390" s="5"/>
      <c r="BM1390" s="2"/>
      <c r="BN1390" s="151"/>
      <c r="BO1390" s="2"/>
      <c r="BP1390" s="2"/>
      <c r="BQ1390" s="2"/>
      <c r="BR1390" s="2"/>
      <c r="BS1390" s="2"/>
      <c r="BT1390" s="2"/>
    </row>
    <row r="1391" spans="63:72" x14ac:dyDescent="0.3">
      <c r="BK1391" s="5"/>
      <c r="BL1391" s="5"/>
      <c r="BM1391" s="2"/>
      <c r="BN1391" s="151"/>
      <c r="BO1391" s="2"/>
      <c r="BP1391" s="2"/>
      <c r="BQ1391" s="2"/>
      <c r="BR1391" s="2"/>
      <c r="BS1391" s="2"/>
      <c r="BT1391" s="2"/>
    </row>
    <row r="1392" spans="63:72" x14ac:dyDescent="0.3">
      <c r="BK1392" s="5"/>
      <c r="BL1392" s="5"/>
      <c r="BM1392" s="2"/>
      <c r="BN1392" s="151"/>
      <c r="BO1392" s="2"/>
      <c r="BP1392" s="2"/>
      <c r="BQ1392" s="2"/>
      <c r="BR1392" s="2"/>
      <c r="BS1392" s="2"/>
      <c r="BT1392" s="2"/>
    </row>
    <row r="1393" spans="63:72" x14ac:dyDescent="0.3">
      <c r="BK1393" s="5"/>
      <c r="BL1393" s="5"/>
      <c r="BM1393" s="2"/>
      <c r="BN1393" s="151"/>
      <c r="BO1393" s="2"/>
      <c r="BP1393" s="2"/>
      <c r="BQ1393" s="2"/>
      <c r="BR1393" s="2"/>
      <c r="BS1393" s="2"/>
      <c r="BT1393" s="2"/>
    </row>
    <row r="1394" spans="63:72" x14ac:dyDescent="0.3">
      <c r="BK1394" s="5"/>
      <c r="BL1394" s="5"/>
      <c r="BM1394" s="2"/>
      <c r="BN1394" s="151"/>
      <c r="BO1394" s="2"/>
      <c r="BP1394" s="2"/>
      <c r="BQ1394" s="2"/>
      <c r="BR1394" s="2"/>
      <c r="BS1394" s="2"/>
      <c r="BT1394" s="2"/>
    </row>
    <row r="1395" spans="63:72" x14ac:dyDescent="0.3">
      <c r="BK1395" s="5"/>
      <c r="BL1395" s="5"/>
      <c r="BM1395" s="2"/>
      <c r="BN1395" s="151"/>
      <c r="BO1395" s="2"/>
      <c r="BP1395" s="2"/>
      <c r="BQ1395" s="2"/>
      <c r="BR1395" s="2"/>
      <c r="BS1395" s="2"/>
      <c r="BT1395" s="2"/>
    </row>
    <row r="1396" spans="63:72" x14ac:dyDescent="0.3">
      <c r="BK1396" s="5"/>
      <c r="BL1396" s="5"/>
      <c r="BM1396" s="2"/>
      <c r="BN1396" s="151"/>
      <c r="BO1396" s="2"/>
      <c r="BP1396" s="2"/>
      <c r="BQ1396" s="2"/>
      <c r="BR1396" s="2"/>
      <c r="BS1396" s="2"/>
      <c r="BT1396" s="2"/>
    </row>
    <row r="1397" spans="63:72" x14ac:dyDescent="0.3">
      <c r="BK1397" s="5"/>
      <c r="BL1397" s="5"/>
      <c r="BM1397" s="2"/>
      <c r="BN1397" s="151"/>
      <c r="BO1397" s="2"/>
      <c r="BP1397" s="2"/>
      <c r="BQ1397" s="2"/>
      <c r="BR1397" s="2"/>
      <c r="BS1397" s="2"/>
      <c r="BT1397" s="2"/>
    </row>
    <row r="1398" spans="63:72" x14ac:dyDescent="0.3">
      <c r="BK1398" s="5"/>
      <c r="BL1398" s="5"/>
      <c r="BM1398" s="2"/>
      <c r="BN1398" s="151"/>
      <c r="BO1398" s="2"/>
      <c r="BP1398" s="2"/>
      <c r="BQ1398" s="2"/>
      <c r="BR1398" s="2"/>
      <c r="BS1398" s="2"/>
      <c r="BT1398" s="2"/>
    </row>
    <row r="1399" spans="63:72" x14ac:dyDescent="0.3">
      <c r="BK1399" s="5"/>
      <c r="BL1399" s="5"/>
      <c r="BM1399" s="2"/>
      <c r="BN1399" s="151"/>
      <c r="BO1399" s="2"/>
      <c r="BP1399" s="2"/>
      <c r="BQ1399" s="2"/>
      <c r="BR1399" s="2"/>
      <c r="BS1399" s="2"/>
      <c r="BT1399" s="2"/>
    </row>
    <row r="1400" spans="63:72" x14ac:dyDescent="0.3">
      <c r="BK1400" s="5"/>
      <c r="BL1400" s="5"/>
      <c r="BM1400" s="2"/>
      <c r="BN1400" s="151"/>
      <c r="BO1400" s="2"/>
      <c r="BP1400" s="2"/>
      <c r="BQ1400" s="2"/>
      <c r="BR1400" s="2"/>
      <c r="BS1400" s="2"/>
      <c r="BT1400" s="2"/>
    </row>
    <row r="1401" spans="63:72" x14ac:dyDescent="0.3">
      <c r="BK1401" s="5"/>
      <c r="BL1401" s="5"/>
      <c r="BM1401" s="2"/>
      <c r="BN1401" s="151"/>
      <c r="BO1401" s="2"/>
      <c r="BP1401" s="2"/>
      <c r="BQ1401" s="2"/>
      <c r="BR1401" s="2"/>
      <c r="BS1401" s="2"/>
      <c r="BT1401" s="2"/>
    </row>
    <row r="1402" spans="63:72" x14ac:dyDescent="0.3">
      <c r="BK1402" s="5"/>
      <c r="BL1402" s="5"/>
      <c r="BM1402" s="2"/>
      <c r="BN1402" s="151"/>
      <c r="BO1402" s="2"/>
      <c r="BP1402" s="2"/>
      <c r="BQ1402" s="2"/>
      <c r="BR1402" s="2"/>
      <c r="BS1402" s="2"/>
      <c r="BT1402" s="2"/>
    </row>
    <row r="1403" spans="63:72" x14ac:dyDescent="0.3">
      <c r="BK1403" s="5"/>
      <c r="BL1403" s="5"/>
      <c r="BM1403" s="2"/>
      <c r="BN1403" s="151"/>
      <c r="BO1403" s="2"/>
      <c r="BP1403" s="2"/>
      <c r="BQ1403" s="2"/>
      <c r="BR1403" s="2"/>
      <c r="BS1403" s="2"/>
      <c r="BT1403" s="2"/>
    </row>
    <row r="1404" spans="63:72" x14ac:dyDescent="0.3">
      <c r="BK1404" s="5"/>
      <c r="BL1404" s="5"/>
      <c r="BM1404" s="2"/>
      <c r="BN1404" s="151"/>
      <c r="BO1404" s="2"/>
      <c r="BP1404" s="2"/>
      <c r="BQ1404" s="2"/>
      <c r="BR1404" s="2"/>
      <c r="BS1404" s="2"/>
      <c r="BT1404" s="2"/>
    </row>
    <row r="1405" spans="63:72" x14ac:dyDescent="0.3">
      <c r="BK1405" s="5"/>
      <c r="BL1405" s="5"/>
      <c r="BM1405" s="2"/>
      <c r="BN1405" s="151"/>
      <c r="BO1405" s="2"/>
      <c r="BP1405" s="2"/>
      <c r="BQ1405" s="2"/>
      <c r="BR1405" s="2"/>
      <c r="BS1405" s="2"/>
      <c r="BT1405" s="2"/>
    </row>
    <row r="1406" spans="63:72" x14ac:dyDescent="0.3">
      <c r="BK1406" s="5"/>
      <c r="BL1406" s="5"/>
      <c r="BM1406" s="2"/>
      <c r="BN1406" s="151"/>
      <c r="BO1406" s="2"/>
      <c r="BP1406" s="2"/>
      <c r="BQ1406" s="2"/>
      <c r="BR1406" s="2"/>
      <c r="BS1406" s="2"/>
      <c r="BT1406" s="2"/>
    </row>
    <row r="1407" spans="63:72" x14ac:dyDescent="0.3">
      <c r="BK1407" s="5"/>
      <c r="BL1407" s="5"/>
      <c r="BM1407" s="2"/>
      <c r="BN1407" s="151"/>
      <c r="BO1407" s="2"/>
      <c r="BP1407" s="2"/>
      <c r="BQ1407" s="2"/>
      <c r="BR1407" s="2"/>
      <c r="BS1407" s="2"/>
      <c r="BT1407" s="2"/>
    </row>
    <row r="1408" spans="63:72" x14ac:dyDescent="0.3">
      <c r="BK1408" s="5"/>
      <c r="BL1408" s="5"/>
      <c r="BM1408" s="2"/>
      <c r="BN1408" s="151"/>
      <c r="BO1408" s="2"/>
      <c r="BP1408" s="2"/>
      <c r="BQ1408" s="2"/>
      <c r="BR1408" s="2"/>
      <c r="BS1408" s="2"/>
      <c r="BT1408" s="2"/>
    </row>
    <row r="1409" spans="63:72" x14ac:dyDescent="0.3">
      <c r="BK1409" s="5"/>
      <c r="BL1409" s="5"/>
      <c r="BM1409" s="2"/>
      <c r="BN1409" s="151"/>
      <c r="BO1409" s="2"/>
      <c r="BP1409" s="2"/>
      <c r="BQ1409" s="2"/>
      <c r="BR1409" s="2"/>
      <c r="BS1409" s="2"/>
      <c r="BT1409" s="2"/>
    </row>
    <row r="1410" spans="63:72" x14ac:dyDescent="0.3">
      <c r="BK1410" s="5"/>
      <c r="BL1410" s="5"/>
      <c r="BM1410" s="2"/>
      <c r="BN1410" s="151"/>
      <c r="BO1410" s="2"/>
      <c r="BP1410" s="2"/>
      <c r="BQ1410" s="2"/>
      <c r="BR1410" s="2"/>
      <c r="BS1410" s="2"/>
      <c r="BT1410" s="2"/>
    </row>
    <row r="1411" spans="63:72" x14ac:dyDescent="0.3">
      <c r="BK1411" s="5"/>
      <c r="BL1411" s="5"/>
      <c r="BM1411" s="2"/>
      <c r="BN1411" s="151"/>
      <c r="BO1411" s="2"/>
      <c r="BP1411" s="2"/>
      <c r="BQ1411" s="2"/>
      <c r="BR1411" s="2"/>
      <c r="BS1411" s="2"/>
      <c r="BT1411" s="2"/>
    </row>
    <row r="1412" spans="63:72" x14ac:dyDescent="0.3">
      <c r="BK1412" s="5"/>
      <c r="BL1412" s="5"/>
      <c r="BM1412" s="2"/>
      <c r="BN1412" s="151"/>
      <c r="BO1412" s="2"/>
      <c r="BP1412" s="2"/>
      <c r="BQ1412" s="2"/>
      <c r="BR1412" s="2"/>
      <c r="BS1412" s="2"/>
      <c r="BT1412" s="2"/>
    </row>
    <row r="1413" spans="63:72" x14ac:dyDescent="0.3">
      <c r="BK1413" s="5"/>
      <c r="BL1413" s="5"/>
      <c r="BM1413" s="2"/>
      <c r="BN1413" s="151"/>
      <c r="BO1413" s="2"/>
      <c r="BP1413" s="2"/>
      <c r="BQ1413" s="2"/>
      <c r="BR1413" s="2"/>
      <c r="BS1413" s="2"/>
      <c r="BT1413" s="2"/>
    </row>
    <row r="1414" spans="63:72" x14ac:dyDescent="0.3">
      <c r="BK1414" s="5"/>
      <c r="BL1414" s="5"/>
      <c r="BM1414" s="2"/>
      <c r="BN1414" s="151"/>
      <c r="BO1414" s="2"/>
      <c r="BP1414" s="2"/>
      <c r="BQ1414" s="2"/>
      <c r="BR1414" s="2"/>
      <c r="BS1414" s="2"/>
      <c r="BT1414" s="2"/>
    </row>
    <row r="1415" spans="63:72" x14ac:dyDescent="0.3">
      <c r="BK1415" s="5"/>
      <c r="BL1415" s="5"/>
      <c r="BM1415" s="2"/>
      <c r="BN1415" s="151"/>
      <c r="BO1415" s="2"/>
      <c r="BP1415" s="2"/>
      <c r="BQ1415" s="2"/>
      <c r="BR1415" s="2"/>
      <c r="BS1415" s="2"/>
      <c r="BT1415" s="2"/>
    </row>
    <row r="1416" spans="63:72" x14ac:dyDescent="0.3">
      <c r="BK1416" s="5"/>
      <c r="BL1416" s="5"/>
      <c r="BM1416" s="2"/>
      <c r="BN1416" s="151"/>
      <c r="BO1416" s="2"/>
      <c r="BP1416" s="2"/>
      <c r="BQ1416" s="2"/>
      <c r="BR1416" s="2"/>
      <c r="BS1416" s="2"/>
      <c r="BT1416" s="2"/>
    </row>
    <row r="1417" spans="63:72" x14ac:dyDescent="0.3">
      <c r="BK1417" s="5"/>
      <c r="BL1417" s="5"/>
      <c r="BM1417" s="2"/>
      <c r="BN1417" s="151"/>
      <c r="BO1417" s="2"/>
      <c r="BP1417" s="2"/>
      <c r="BQ1417" s="2"/>
      <c r="BR1417" s="2"/>
      <c r="BS1417" s="2"/>
      <c r="BT1417" s="2"/>
    </row>
    <row r="1418" spans="63:72" x14ac:dyDescent="0.3">
      <c r="BK1418" s="5"/>
      <c r="BL1418" s="5"/>
      <c r="BM1418" s="2"/>
      <c r="BN1418" s="151"/>
      <c r="BO1418" s="2"/>
      <c r="BP1418" s="2"/>
      <c r="BQ1418" s="2"/>
      <c r="BR1418" s="2"/>
      <c r="BS1418" s="2"/>
      <c r="BT1418" s="2"/>
    </row>
    <row r="1419" spans="63:72" x14ac:dyDescent="0.3">
      <c r="BK1419" s="5"/>
      <c r="BL1419" s="5"/>
      <c r="BM1419" s="2"/>
      <c r="BN1419" s="151"/>
      <c r="BO1419" s="2"/>
      <c r="BP1419" s="2"/>
      <c r="BQ1419" s="2"/>
      <c r="BR1419" s="2"/>
      <c r="BS1419" s="2"/>
      <c r="BT1419" s="2"/>
    </row>
    <row r="1420" spans="63:72" x14ac:dyDescent="0.3">
      <c r="BK1420" s="5"/>
      <c r="BL1420" s="5"/>
      <c r="BM1420" s="2"/>
      <c r="BN1420" s="151"/>
      <c r="BO1420" s="2"/>
      <c r="BP1420" s="2"/>
      <c r="BQ1420" s="2"/>
      <c r="BR1420" s="2"/>
      <c r="BS1420" s="2"/>
      <c r="BT1420" s="2"/>
    </row>
    <row r="1421" spans="63:72" x14ac:dyDescent="0.3">
      <c r="BK1421" s="5"/>
      <c r="BL1421" s="5"/>
      <c r="BM1421" s="2"/>
      <c r="BN1421" s="151"/>
      <c r="BO1421" s="2"/>
      <c r="BP1421" s="2"/>
      <c r="BQ1421" s="2"/>
      <c r="BR1421" s="2"/>
      <c r="BS1421" s="2"/>
      <c r="BT1421" s="2"/>
    </row>
    <row r="1422" spans="63:72" x14ac:dyDescent="0.3">
      <c r="BK1422" s="5"/>
      <c r="BL1422" s="5"/>
      <c r="BM1422" s="2"/>
      <c r="BN1422" s="151"/>
      <c r="BO1422" s="2"/>
      <c r="BP1422" s="2"/>
      <c r="BQ1422" s="2"/>
      <c r="BR1422" s="2"/>
      <c r="BS1422" s="2"/>
      <c r="BT1422" s="2"/>
    </row>
    <row r="1423" spans="63:72" x14ac:dyDescent="0.3">
      <c r="BK1423" s="5"/>
      <c r="BL1423" s="5"/>
      <c r="BM1423" s="2"/>
      <c r="BN1423" s="151"/>
      <c r="BO1423" s="2"/>
      <c r="BP1423" s="2"/>
      <c r="BQ1423" s="2"/>
      <c r="BR1423" s="2"/>
      <c r="BS1423" s="2"/>
      <c r="BT1423" s="2"/>
    </row>
    <row r="1424" spans="63:72" x14ac:dyDescent="0.3">
      <c r="BK1424" s="5"/>
      <c r="BL1424" s="5"/>
      <c r="BM1424" s="2"/>
      <c r="BN1424" s="151"/>
      <c r="BO1424" s="2"/>
      <c r="BP1424" s="2"/>
      <c r="BQ1424" s="2"/>
      <c r="BR1424" s="2"/>
      <c r="BS1424" s="2"/>
      <c r="BT1424" s="2"/>
    </row>
    <row r="1425" spans="63:72" x14ac:dyDescent="0.3">
      <c r="BK1425" s="5"/>
      <c r="BL1425" s="5"/>
      <c r="BM1425" s="2"/>
      <c r="BN1425" s="151"/>
      <c r="BO1425" s="2"/>
      <c r="BP1425" s="2"/>
      <c r="BQ1425" s="2"/>
      <c r="BR1425" s="2"/>
      <c r="BS1425" s="2"/>
      <c r="BT1425" s="2"/>
    </row>
    <row r="1426" spans="63:72" x14ac:dyDescent="0.3">
      <c r="BK1426" s="5"/>
      <c r="BL1426" s="5"/>
      <c r="BM1426" s="2"/>
      <c r="BN1426" s="151"/>
      <c r="BO1426" s="2"/>
      <c r="BP1426" s="2"/>
      <c r="BQ1426" s="2"/>
      <c r="BR1426" s="2"/>
      <c r="BS1426" s="2"/>
      <c r="BT1426" s="2"/>
    </row>
    <row r="1427" spans="63:72" x14ac:dyDescent="0.3">
      <c r="BK1427" s="5"/>
      <c r="BL1427" s="5"/>
      <c r="BM1427" s="2"/>
      <c r="BN1427" s="151"/>
      <c r="BO1427" s="2"/>
      <c r="BP1427" s="2"/>
      <c r="BQ1427" s="2"/>
      <c r="BR1427" s="2"/>
      <c r="BS1427" s="2"/>
      <c r="BT1427" s="2"/>
    </row>
    <row r="1428" spans="63:72" x14ac:dyDescent="0.3">
      <c r="BK1428" s="5"/>
      <c r="BL1428" s="5"/>
      <c r="BM1428" s="2"/>
      <c r="BN1428" s="151"/>
      <c r="BO1428" s="2"/>
      <c r="BP1428" s="2"/>
      <c r="BQ1428" s="2"/>
      <c r="BR1428" s="2"/>
      <c r="BS1428" s="2"/>
      <c r="BT1428" s="2"/>
    </row>
    <row r="1429" spans="63:72" x14ac:dyDescent="0.3">
      <c r="BK1429" s="5"/>
      <c r="BL1429" s="5"/>
      <c r="BM1429" s="2"/>
      <c r="BN1429" s="151"/>
      <c r="BO1429" s="2"/>
      <c r="BP1429" s="2"/>
      <c r="BQ1429" s="2"/>
      <c r="BR1429" s="2"/>
      <c r="BS1429" s="2"/>
      <c r="BT1429" s="2"/>
    </row>
    <row r="1430" spans="63:72" x14ac:dyDescent="0.3">
      <c r="BK1430" s="5"/>
      <c r="BL1430" s="5"/>
      <c r="BM1430" s="2"/>
      <c r="BN1430" s="151"/>
      <c r="BO1430" s="2"/>
      <c r="BP1430" s="2"/>
      <c r="BQ1430" s="2"/>
      <c r="BR1430" s="2"/>
      <c r="BS1430" s="2"/>
      <c r="BT1430" s="2"/>
    </row>
    <row r="1431" spans="63:72" x14ac:dyDescent="0.3">
      <c r="BK1431" s="5"/>
      <c r="BL1431" s="5"/>
      <c r="BM1431" s="2"/>
      <c r="BN1431" s="151"/>
      <c r="BO1431" s="2"/>
      <c r="BP1431" s="2"/>
      <c r="BQ1431" s="2"/>
      <c r="BR1431" s="2"/>
      <c r="BS1431" s="2"/>
      <c r="BT1431" s="2"/>
    </row>
    <row r="1432" spans="63:72" x14ac:dyDescent="0.3">
      <c r="BK1432" s="5"/>
      <c r="BL1432" s="5"/>
      <c r="BM1432" s="2"/>
      <c r="BN1432" s="151"/>
      <c r="BO1432" s="2"/>
      <c r="BP1432" s="2"/>
      <c r="BQ1432" s="2"/>
      <c r="BR1432" s="2"/>
      <c r="BS1432" s="2"/>
      <c r="BT1432" s="2"/>
    </row>
    <row r="1433" spans="63:72" x14ac:dyDescent="0.3">
      <c r="BK1433" s="5"/>
      <c r="BL1433" s="5"/>
      <c r="BM1433" s="2"/>
      <c r="BN1433" s="151"/>
      <c r="BO1433" s="2"/>
      <c r="BP1433" s="2"/>
      <c r="BQ1433" s="2"/>
      <c r="BR1433" s="2"/>
      <c r="BS1433" s="2"/>
      <c r="BT1433" s="2"/>
    </row>
    <row r="1434" spans="63:72" x14ac:dyDescent="0.3">
      <c r="BK1434" s="5"/>
      <c r="BL1434" s="5"/>
      <c r="BM1434" s="2"/>
      <c r="BN1434" s="151"/>
      <c r="BO1434" s="2"/>
      <c r="BP1434" s="2"/>
      <c r="BQ1434" s="2"/>
      <c r="BR1434" s="2"/>
      <c r="BS1434" s="2"/>
      <c r="BT1434" s="2"/>
    </row>
    <row r="1435" spans="63:72" x14ac:dyDescent="0.3">
      <c r="BK1435" s="5"/>
      <c r="BL1435" s="5"/>
      <c r="BM1435" s="2"/>
      <c r="BN1435" s="151"/>
      <c r="BO1435" s="2"/>
      <c r="BP1435" s="2"/>
      <c r="BQ1435" s="2"/>
      <c r="BR1435" s="2"/>
      <c r="BS1435" s="2"/>
      <c r="BT1435" s="2"/>
    </row>
    <row r="1436" spans="63:72" x14ac:dyDescent="0.3">
      <c r="BK1436" s="5"/>
      <c r="BL1436" s="5"/>
      <c r="BM1436" s="2"/>
      <c r="BN1436" s="151"/>
      <c r="BO1436" s="2"/>
      <c r="BP1436" s="2"/>
      <c r="BQ1436" s="2"/>
      <c r="BR1436" s="2"/>
      <c r="BS1436" s="2"/>
      <c r="BT1436" s="2"/>
    </row>
    <row r="1437" spans="63:72" x14ac:dyDescent="0.3">
      <c r="BK1437" s="5"/>
      <c r="BL1437" s="5"/>
      <c r="BM1437" s="2"/>
      <c r="BN1437" s="151"/>
      <c r="BO1437" s="2"/>
      <c r="BP1437" s="2"/>
      <c r="BQ1437" s="2"/>
      <c r="BR1437" s="2"/>
      <c r="BS1437" s="2"/>
      <c r="BT1437" s="2"/>
    </row>
    <row r="1438" spans="63:72" x14ac:dyDescent="0.3">
      <c r="BK1438" s="5"/>
      <c r="BL1438" s="5"/>
      <c r="BM1438" s="2"/>
      <c r="BN1438" s="151"/>
      <c r="BO1438" s="2"/>
      <c r="BP1438" s="2"/>
      <c r="BQ1438" s="2"/>
      <c r="BR1438" s="2"/>
      <c r="BS1438" s="2"/>
      <c r="BT1438" s="2"/>
    </row>
    <row r="1439" spans="63:72" x14ac:dyDescent="0.3">
      <c r="BK1439" s="5"/>
      <c r="BL1439" s="5"/>
      <c r="BM1439" s="2"/>
      <c r="BN1439" s="151"/>
      <c r="BO1439" s="2"/>
      <c r="BP1439" s="2"/>
      <c r="BQ1439" s="2"/>
      <c r="BR1439" s="2"/>
      <c r="BS1439" s="2"/>
      <c r="BT1439" s="2"/>
    </row>
    <row r="1440" spans="63:72" x14ac:dyDescent="0.3">
      <c r="BK1440" s="5"/>
      <c r="BL1440" s="5"/>
      <c r="BM1440" s="2"/>
      <c r="BN1440" s="151"/>
      <c r="BO1440" s="2"/>
      <c r="BP1440" s="2"/>
      <c r="BQ1440" s="2"/>
      <c r="BR1440" s="2"/>
      <c r="BS1440" s="2"/>
      <c r="BT1440" s="2"/>
    </row>
    <row r="1441" spans="63:72" x14ac:dyDescent="0.3">
      <c r="BK1441" s="5"/>
      <c r="BL1441" s="5"/>
      <c r="BM1441" s="2"/>
      <c r="BN1441" s="151"/>
      <c r="BO1441" s="2"/>
      <c r="BP1441" s="2"/>
      <c r="BQ1441" s="2"/>
      <c r="BR1441" s="2"/>
      <c r="BS1441" s="2"/>
      <c r="BT1441" s="2"/>
    </row>
    <row r="1442" spans="63:72" x14ac:dyDescent="0.3">
      <c r="BK1442" s="5"/>
      <c r="BL1442" s="5"/>
      <c r="BM1442" s="2"/>
      <c r="BN1442" s="151"/>
      <c r="BO1442" s="2"/>
      <c r="BP1442" s="2"/>
      <c r="BQ1442" s="2"/>
      <c r="BR1442" s="2"/>
      <c r="BS1442" s="2"/>
      <c r="BT1442" s="2"/>
    </row>
    <row r="1443" spans="63:72" x14ac:dyDescent="0.3">
      <c r="BK1443" s="5"/>
      <c r="BL1443" s="5"/>
      <c r="BM1443" s="2"/>
      <c r="BN1443" s="151"/>
      <c r="BO1443" s="2"/>
      <c r="BP1443" s="2"/>
      <c r="BQ1443" s="2"/>
      <c r="BR1443" s="2"/>
      <c r="BS1443" s="2"/>
      <c r="BT1443" s="2"/>
    </row>
    <row r="1444" spans="63:72" x14ac:dyDescent="0.3">
      <c r="BK1444" s="5"/>
      <c r="BL1444" s="5"/>
      <c r="BM1444" s="2"/>
      <c r="BN1444" s="151"/>
      <c r="BO1444" s="2"/>
      <c r="BP1444" s="2"/>
      <c r="BQ1444" s="2"/>
      <c r="BR1444" s="2"/>
      <c r="BS1444" s="2"/>
      <c r="BT1444" s="2"/>
    </row>
    <row r="1445" spans="63:72" x14ac:dyDescent="0.3">
      <c r="BK1445" s="5"/>
      <c r="BL1445" s="5"/>
      <c r="BM1445" s="2"/>
      <c r="BN1445" s="151"/>
      <c r="BO1445" s="2"/>
      <c r="BP1445" s="2"/>
      <c r="BQ1445" s="2"/>
      <c r="BR1445" s="2"/>
      <c r="BS1445" s="2"/>
      <c r="BT1445" s="2"/>
    </row>
    <row r="1446" spans="63:72" x14ac:dyDescent="0.3">
      <c r="BK1446" s="5"/>
      <c r="BL1446" s="5"/>
      <c r="BM1446" s="2"/>
      <c r="BN1446" s="151"/>
      <c r="BO1446" s="2"/>
      <c r="BP1446" s="2"/>
      <c r="BQ1446" s="2"/>
      <c r="BR1446" s="2"/>
      <c r="BS1446" s="2"/>
      <c r="BT1446" s="2"/>
    </row>
    <row r="1447" spans="63:72" x14ac:dyDescent="0.3">
      <c r="BK1447" s="5"/>
      <c r="BL1447" s="5"/>
      <c r="BM1447" s="2"/>
      <c r="BN1447" s="151"/>
      <c r="BO1447" s="2"/>
      <c r="BP1447" s="2"/>
      <c r="BQ1447" s="2"/>
      <c r="BR1447" s="2"/>
      <c r="BS1447" s="2"/>
      <c r="BT1447" s="2"/>
    </row>
    <row r="1448" spans="63:72" x14ac:dyDescent="0.3">
      <c r="BK1448" s="5"/>
      <c r="BL1448" s="5"/>
      <c r="BM1448" s="2"/>
      <c r="BN1448" s="151"/>
      <c r="BO1448" s="2"/>
      <c r="BP1448" s="2"/>
      <c r="BQ1448" s="2"/>
      <c r="BR1448" s="2"/>
      <c r="BS1448" s="2"/>
      <c r="BT1448" s="2"/>
    </row>
    <row r="1449" spans="63:72" x14ac:dyDescent="0.3">
      <c r="BK1449" s="5"/>
      <c r="BL1449" s="5"/>
      <c r="BM1449" s="2"/>
      <c r="BN1449" s="151"/>
      <c r="BO1449" s="2"/>
      <c r="BP1449" s="2"/>
      <c r="BQ1449" s="2"/>
      <c r="BR1449" s="2"/>
      <c r="BS1449" s="2"/>
      <c r="BT1449" s="2"/>
    </row>
    <row r="1450" spans="63:72" x14ac:dyDescent="0.3">
      <c r="BK1450" s="5"/>
      <c r="BL1450" s="5"/>
      <c r="BM1450" s="2"/>
      <c r="BN1450" s="151"/>
      <c r="BO1450" s="2"/>
      <c r="BP1450" s="2"/>
      <c r="BQ1450" s="2"/>
      <c r="BR1450" s="2"/>
      <c r="BS1450" s="2"/>
      <c r="BT1450" s="2"/>
    </row>
    <row r="1451" spans="63:72" x14ac:dyDescent="0.3">
      <c r="BK1451" s="5"/>
      <c r="BL1451" s="5"/>
      <c r="BM1451" s="2"/>
      <c r="BN1451" s="151"/>
      <c r="BO1451" s="2"/>
      <c r="BP1451" s="2"/>
      <c r="BQ1451" s="2"/>
      <c r="BR1451" s="2"/>
      <c r="BS1451" s="2"/>
      <c r="BT1451" s="2"/>
    </row>
    <row r="1452" spans="63:72" x14ac:dyDescent="0.3">
      <c r="BK1452" s="5"/>
      <c r="BL1452" s="5"/>
      <c r="BM1452" s="2"/>
      <c r="BN1452" s="151"/>
      <c r="BO1452" s="2"/>
      <c r="BP1452" s="2"/>
      <c r="BQ1452" s="2"/>
      <c r="BR1452" s="2"/>
      <c r="BS1452" s="2"/>
      <c r="BT1452" s="2"/>
    </row>
    <row r="1453" spans="63:72" x14ac:dyDescent="0.3">
      <c r="BK1453" s="5"/>
      <c r="BL1453" s="5"/>
      <c r="BM1453" s="2"/>
      <c r="BN1453" s="151"/>
      <c r="BO1453" s="2"/>
      <c r="BP1453" s="2"/>
      <c r="BQ1453" s="2"/>
      <c r="BR1453" s="2"/>
      <c r="BS1453" s="2"/>
      <c r="BT1453" s="2"/>
    </row>
    <row r="1454" spans="63:72" x14ac:dyDescent="0.3">
      <c r="BK1454" s="5"/>
      <c r="BL1454" s="5"/>
      <c r="BM1454" s="2"/>
      <c r="BN1454" s="151"/>
      <c r="BO1454" s="2"/>
      <c r="BP1454" s="2"/>
      <c r="BQ1454" s="2"/>
      <c r="BR1454" s="2"/>
      <c r="BS1454" s="2"/>
      <c r="BT1454" s="2"/>
    </row>
    <row r="1455" spans="63:72" x14ac:dyDescent="0.3">
      <c r="BK1455" s="5"/>
      <c r="BL1455" s="5"/>
      <c r="BM1455" s="2"/>
      <c r="BN1455" s="151"/>
      <c r="BO1455" s="2"/>
      <c r="BP1455" s="2"/>
      <c r="BQ1455" s="2"/>
      <c r="BR1455" s="2"/>
      <c r="BS1455" s="2"/>
      <c r="BT1455" s="2"/>
    </row>
    <row r="1456" spans="63:72" x14ac:dyDescent="0.3">
      <c r="BK1456" s="5"/>
      <c r="BL1456" s="5"/>
      <c r="BM1456" s="2"/>
      <c r="BN1456" s="151"/>
      <c r="BO1456" s="2"/>
      <c r="BP1456" s="2"/>
      <c r="BQ1456" s="2"/>
      <c r="BR1456" s="2"/>
      <c r="BS1456" s="2"/>
      <c r="BT1456" s="2"/>
    </row>
    <row r="1457" spans="63:72" x14ac:dyDescent="0.3">
      <c r="BK1457" s="5"/>
      <c r="BL1457" s="5"/>
      <c r="BM1457" s="2"/>
      <c r="BN1457" s="151"/>
      <c r="BO1457" s="2"/>
      <c r="BP1457" s="2"/>
      <c r="BQ1457" s="2"/>
      <c r="BR1457" s="2"/>
      <c r="BS1457" s="2"/>
      <c r="BT1457" s="2"/>
    </row>
    <row r="1458" spans="63:72" x14ac:dyDescent="0.3">
      <c r="BK1458" s="5"/>
      <c r="BL1458" s="5"/>
      <c r="BM1458" s="2"/>
      <c r="BN1458" s="151"/>
      <c r="BO1458" s="2"/>
      <c r="BP1458" s="2"/>
      <c r="BQ1458" s="2"/>
      <c r="BR1458" s="2"/>
      <c r="BS1458" s="2"/>
      <c r="BT1458" s="2"/>
    </row>
    <row r="1459" spans="63:72" x14ac:dyDescent="0.3">
      <c r="BK1459" s="5"/>
      <c r="BL1459" s="5"/>
      <c r="BM1459" s="2"/>
      <c r="BN1459" s="151"/>
      <c r="BO1459" s="2"/>
      <c r="BP1459" s="2"/>
      <c r="BQ1459" s="2"/>
      <c r="BR1459" s="2"/>
      <c r="BS1459" s="2"/>
      <c r="BT1459" s="2"/>
    </row>
    <row r="1460" spans="63:72" x14ac:dyDescent="0.3">
      <c r="BK1460" s="5"/>
      <c r="BL1460" s="5"/>
      <c r="BM1460" s="2"/>
      <c r="BN1460" s="151"/>
      <c r="BO1460" s="2"/>
      <c r="BP1460" s="2"/>
      <c r="BQ1460" s="2"/>
      <c r="BR1460" s="2"/>
      <c r="BS1460" s="2"/>
      <c r="BT1460" s="2"/>
    </row>
    <row r="1461" spans="63:72" x14ac:dyDescent="0.3">
      <c r="BK1461" s="5"/>
      <c r="BL1461" s="5"/>
      <c r="BM1461" s="2"/>
      <c r="BN1461" s="151"/>
      <c r="BO1461" s="2"/>
      <c r="BP1461" s="2"/>
      <c r="BQ1461" s="2"/>
      <c r="BR1461" s="2"/>
      <c r="BS1461" s="2"/>
      <c r="BT1461" s="2"/>
    </row>
    <row r="1462" spans="63:72" x14ac:dyDescent="0.3">
      <c r="BK1462" s="5"/>
      <c r="BL1462" s="5"/>
      <c r="BM1462" s="2"/>
      <c r="BN1462" s="151"/>
      <c r="BO1462" s="2"/>
      <c r="BP1462" s="2"/>
      <c r="BQ1462" s="2"/>
      <c r="BR1462" s="2"/>
      <c r="BS1462" s="2"/>
      <c r="BT1462" s="2"/>
    </row>
    <row r="1463" spans="63:72" x14ac:dyDescent="0.3">
      <c r="BK1463" s="5"/>
      <c r="BL1463" s="5"/>
      <c r="BM1463" s="2"/>
      <c r="BN1463" s="151"/>
      <c r="BO1463" s="2"/>
      <c r="BP1463" s="2"/>
      <c r="BQ1463" s="2"/>
      <c r="BR1463" s="2"/>
      <c r="BS1463" s="2"/>
      <c r="BT1463" s="2"/>
    </row>
    <row r="1464" spans="63:72" x14ac:dyDescent="0.3">
      <c r="BK1464" s="5"/>
      <c r="BL1464" s="5"/>
      <c r="BM1464" s="2"/>
      <c r="BN1464" s="151"/>
      <c r="BO1464" s="2"/>
      <c r="BP1464" s="2"/>
      <c r="BQ1464" s="2"/>
      <c r="BR1464" s="2"/>
      <c r="BS1464" s="2"/>
      <c r="BT1464" s="2"/>
    </row>
    <row r="1465" spans="63:72" x14ac:dyDescent="0.3">
      <c r="BK1465" s="5"/>
      <c r="BL1465" s="5"/>
      <c r="BM1465" s="2"/>
      <c r="BN1465" s="151"/>
      <c r="BO1465" s="2"/>
      <c r="BP1465" s="2"/>
      <c r="BQ1465" s="2"/>
      <c r="BR1465" s="2"/>
      <c r="BS1465" s="2"/>
      <c r="BT1465" s="2"/>
    </row>
    <row r="1466" spans="63:72" x14ac:dyDescent="0.3">
      <c r="BK1466" s="5"/>
      <c r="BL1466" s="5"/>
      <c r="BM1466" s="2"/>
      <c r="BN1466" s="151"/>
      <c r="BO1466" s="2"/>
      <c r="BP1466" s="2"/>
      <c r="BQ1466" s="2"/>
      <c r="BR1466" s="2"/>
      <c r="BS1466" s="2"/>
      <c r="BT1466" s="2"/>
    </row>
    <row r="1467" spans="63:72" x14ac:dyDescent="0.3">
      <c r="BK1467" s="5"/>
      <c r="BL1467" s="5"/>
      <c r="BM1467" s="2"/>
      <c r="BN1467" s="151"/>
      <c r="BO1467" s="2"/>
      <c r="BP1467" s="2"/>
      <c r="BQ1467" s="2"/>
      <c r="BR1467" s="2"/>
      <c r="BS1467" s="2"/>
      <c r="BT1467" s="2"/>
    </row>
    <row r="1468" spans="63:72" x14ac:dyDescent="0.3">
      <c r="BK1468" s="5"/>
      <c r="BL1468" s="5"/>
      <c r="BM1468" s="2"/>
      <c r="BN1468" s="151"/>
      <c r="BO1468" s="2"/>
      <c r="BP1468" s="2"/>
      <c r="BQ1468" s="2"/>
      <c r="BR1468" s="2"/>
      <c r="BS1468" s="2"/>
      <c r="BT1468" s="2"/>
    </row>
    <row r="1469" spans="63:72" x14ac:dyDescent="0.3">
      <c r="BK1469" s="5"/>
      <c r="BL1469" s="5"/>
      <c r="BM1469" s="2"/>
      <c r="BN1469" s="151"/>
      <c r="BO1469" s="2"/>
      <c r="BP1469" s="2"/>
      <c r="BQ1469" s="2"/>
      <c r="BR1469" s="2"/>
      <c r="BS1469" s="2"/>
      <c r="BT1469" s="2"/>
    </row>
    <row r="1470" spans="63:72" x14ac:dyDescent="0.3">
      <c r="BK1470" s="5"/>
      <c r="BL1470" s="5"/>
      <c r="BM1470" s="2"/>
      <c r="BN1470" s="151"/>
      <c r="BO1470" s="2"/>
      <c r="BP1470" s="2"/>
      <c r="BQ1470" s="2"/>
      <c r="BR1470" s="2"/>
      <c r="BS1470" s="2"/>
      <c r="BT1470" s="2"/>
    </row>
    <row r="1471" spans="63:72" x14ac:dyDescent="0.3">
      <c r="BK1471" s="5"/>
      <c r="BL1471" s="5"/>
      <c r="BM1471" s="2"/>
      <c r="BN1471" s="151"/>
      <c r="BO1471" s="2"/>
      <c r="BP1471" s="2"/>
      <c r="BQ1471" s="2"/>
      <c r="BR1471" s="2"/>
      <c r="BS1471" s="2"/>
      <c r="BT1471" s="2"/>
    </row>
    <row r="1472" spans="63:72" x14ac:dyDescent="0.3">
      <c r="BK1472" s="5"/>
      <c r="BL1472" s="5"/>
      <c r="BM1472" s="2"/>
      <c r="BN1472" s="151"/>
      <c r="BO1472" s="2"/>
      <c r="BP1472" s="2"/>
      <c r="BQ1472" s="2"/>
      <c r="BR1472" s="2"/>
      <c r="BS1472" s="2"/>
      <c r="BT1472" s="2"/>
    </row>
    <row r="1473" spans="63:72" x14ac:dyDescent="0.3">
      <c r="BK1473" s="5"/>
      <c r="BL1473" s="5"/>
      <c r="BM1473" s="2"/>
      <c r="BN1473" s="151"/>
      <c r="BO1473" s="2"/>
      <c r="BP1473" s="2"/>
      <c r="BQ1473" s="2"/>
      <c r="BR1473" s="2"/>
      <c r="BS1473" s="2"/>
      <c r="BT1473" s="2"/>
    </row>
    <row r="1474" spans="63:72" x14ac:dyDescent="0.3">
      <c r="BK1474" s="5"/>
      <c r="BL1474" s="5"/>
      <c r="BM1474" s="2"/>
      <c r="BN1474" s="151"/>
      <c r="BO1474" s="2"/>
      <c r="BP1474" s="2"/>
      <c r="BQ1474" s="2"/>
      <c r="BR1474" s="2"/>
      <c r="BS1474" s="2"/>
      <c r="BT1474" s="2"/>
    </row>
    <row r="1475" spans="63:72" x14ac:dyDescent="0.3">
      <c r="BK1475" s="5"/>
      <c r="BL1475" s="5"/>
      <c r="BM1475" s="2"/>
      <c r="BN1475" s="151"/>
      <c r="BO1475" s="2"/>
      <c r="BP1475" s="2"/>
      <c r="BQ1475" s="2"/>
      <c r="BR1475" s="2"/>
      <c r="BS1475" s="2"/>
      <c r="BT1475" s="2"/>
    </row>
    <row r="1476" spans="63:72" x14ac:dyDescent="0.3">
      <c r="BK1476" s="5"/>
      <c r="BL1476" s="5"/>
      <c r="BM1476" s="2"/>
      <c r="BN1476" s="151"/>
      <c r="BO1476" s="2"/>
      <c r="BP1476" s="2"/>
      <c r="BQ1476" s="2"/>
      <c r="BR1476" s="2"/>
      <c r="BS1476" s="2"/>
      <c r="BT1476" s="2"/>
    </row>
    <row r="1477" spans="63:72" x14ac:dyDescent="0.3">
      <c r="BK1477" s="5"/>
      <c r="BL1477" s="5"/>
      <c r="BM1477" s="2"/>
      <c r="BN1477" s="151"/>
      <c r="BO1477" s="2"/>
      <c r="BP1477" s="2"/>
      <c r="BQ1477" s="2"/>
      <c r="BR1477" s="2"/>
      <c r="BS1477" s="2"/>
      <c r="BT1477" s="2"/>
    </row>
    <row r="1478" spans="63:72" x14ac:dyDescent="0.3">
      <c r="BK1478" s="5"/>
      <c r="BL1478" s="5"/>
      <c r="BM1478" s="2"/>
      <c r="BN1478" s="151"/>
      <c r="BO1478" s="2"/>
      <c r="BP1478" s="2"/>
      <c r="BQ1478" s="2"/>
      <c r="BR1478" s="2"/>
      <c r="BS1478" s="2"/>
      <c r="BT1478" s="2"/>
    </row>
    <row r="1479" spans="63:72" x14ac:dyDescent="0.3">
      <c r="BK1479" s="5"/>
      <c r="BL1479" s="5"/>
      <c r="BM1479" s="2"/>
      <c r="BN1479" s="151"/>
      <c r="BO1479" s="2"/>
      <c r="BP1479" s="2"/>
      <c r="BQ1479" s="2"/>
      <c r="BR1479" s="2"/>
      <c r="BS1479" s="2"/>
      <c r="BT1479" s="2"/>
    </row>
    <row r="1480" spans="63:72" x14ac:dyDescent="0.3">
      <c r="BK1480" s="5"/>
      <c r="BL1480" s="5"/>
      <c r="BM1480" s="2"/>
      <c r="BN1480" s="151"/>
      <c r="BO1480" s="2"/>
      <c r="BP1480" s="2"/>
      <c r="BQ1480" s="2"/>
      <c r="BR1480" s="2"/>
      <c r="BS1480" s="2"/>
      <c r="BT1480" s="2"/>
    </row>
    <row r="1481" spans="63:72" x14ac:dyDescent="0.3">
      <c r="BK1481" s="5"/>
      <c r="BL1481" s="5"/>
      <c r="BM1481" s="2"/>
      <c r="BN1481" s="151"/>
      <c r="BO1481" s="2"/>
      <c r="BP1481" s="2"/>
      <c r="BQ1481" s="2"/>
      <c r="BR1481" s="2"/>
      <c r="BS1481" s="2"/>
      <c r="BT1481" s="2"/>
    </row>
    <row r="1482" spans="63:72" x14ac:dyDescent="0.3">
      <c r="BK1482" s="5"/>
      <c r="BL1482" s="5"/>
      <c r="BM1482" s="2"/>
      <c r="BN1482" s="151"/>
      <c r="BO1482" s="2"/>
      <c r="BP1482" s="2"/>
      <c r="BQ1482" s="2"/>
      <c r="BR1482" s="2"/>
      <c r="BS1482" s="2"/>
      <c r="BT1482" s="2"/>
    </row>
    <row r="1483" spans="63:72" x14ac:dyDescent="0.3">
      <c r="BK1483" s="5"/>
      <c r="BL1483" s="5"/>
      <c r="BM1483" s="2"/>
      <c r="BN1483" s="151"/>
      <c r="BO1483" s="2"/>
      <c r="BP1483" s="2"/>
      <c r="BQ1483" s="2"/>
      <c r="BR1483" s="2"/>
      <c r="BS1483" s="2"/>
      <c r="BT1483" s="2"/>
    </row>
    <row r="1484" spans="63:72" x14ac:dyDescent="0.3">
      <c r="BK1484" s="5"/>
      <c r="BL1484" s="5"/>
      <c r="BM1484" s="2"/>
      <c r="BN1484" s="151"/>
      <c r="BO1484" s="2"/>
      <c r="BP1484" s="2"/>
      <c r="BQ1484" s="2"/>
      <c r="BR1484" s="2"/>
      <c r="BS1484" s="2"/>
      <c r="BT1484" s="2"/>
    </row>
    <row r="1485" spans="63:72" x14ac:dyDescent="0.3">
      <c r="BK1485" s="5"/>
      <c r="BL1485" s="5"/>
      <c r="BM1485" s="2"/>
      <c r="BN1485" s="151"/>
      <c r="BO1485" s="2"/>
      <c r="BP1485" s="2"/>
      <c r="BQ1485" s="2"/>
      <c r="BR1485" s="2"/>
      <c r="BS1485" s="2"/>
      <c r="BT1485" s="2"/>
    </row>
    <row r="1486" spans="63:72" x14ac:dyDescent="0.3">
      <c r="BK1486" s="5"/>
      <c r="BL1486" s="5"/>
      <c r="BM1486" s="2"/>
      <c r="BN1486" s="151"/>
      <c r="BO1486" s="2"/>
      <c r="BP1486" s="2"/>
      <c r="BQ1486" s="2"/>
      <c r="BR1486" s="2"/>
      <c r="BS1486" s="2"/>
      <c r="BT1486" s="2"/>
    </row>
    <row r="1487" spans="63:72" x14ac:dyDescent="0.3">
      <c r="BK1487" s="5"/>
      <c r="BL1487" s="5"/>
      <c r="BM1487" s="2"/>
      <c r="BN1487" s="151"/>
      <c r="BO1487" s="2"/>
      <c r="BP1487" s="2"/>
      <c r="BQ1487" s="2"/>
      <c r="BR1487" s="2"/>
      <c r="BS1487" s="2"/>
      <c r="BT1487" s="2"/>
    </row>
    <row r="1488" spans="63:72" x14ac:dyDescent="0.3">
      <c r="BK1488" s="5"/>
      <c r="BL1488" s="5"/>
      <c r="BM1488" s="2"/>
      <c r="BN1488" s="151"/>
      <c r="BO1488" s="2"/>
      <c r="BP1488" s="2"/>
      <c r="BQ1488" s="2"/>
      <c r="BR1488" s="2"/>
      <c r="BS1488" s="2"/>
      <c r="BT1488" s="2"/>
    </row>
    <row r="1489" spans="63:72" x14ac:dyDescent="0.3">
      <c r="BK1489" s="5"/>
      <c r="BL1489" s="5"/>
      <c r="BM1489" s="2"/>
      <c r="BN1489" s="151"/>
      <c r="BO1489" s="2"/>
      <c r="BP1489" s="2"/>
      <c r="BQ1489" s="2"/>
      <c r="BR1489" s="2"/>
      <c r="BS1489" s="2"/>
      <c r="BT1489" s="2"/>
    </row>
    <row r="1490" spans="63:72" x14ac:dyDescent="0.3">
      <c r="BK1490" s="5"/>
      <c r="BL1490" s="5"/>
      <c r="BM1490" s="2"/>
      <c r="BN1490" s="151"/>
      <c r="BO1490" s="2"/>
      <c r="BP1490" s="2"/>
      <c r="BQ1490" s="2"/>
      <c r="BR1490" s="2"/>
      <c r="BS1490" s="2"/>
      <c r="BT1490" s="2"/>
    </row>
    <row r="1491" spans="63:72" x14ac:dyDescent="0.3">
      <c r="BK1491" s="5"/>
      <c r="BL1491" s="5"/>
      <c r="BM1491" s="2"/>
      <c r="BN1491" s="151"/>
      <c r="BO1491" s="2"/>
      <c r="BP1491" s="2"/>
      <c r="BQ1491" s="2"/>
      <c r="BR1491" s="2"/>
      <c r="BS1491" s="2"/>
      <c r="BT1491" s="2"/>
    </row>
    <row r="1492" spans="63:72" x14ac:dyDescent="0.3">
      <c r="BK1492" s="5"/>
      <c r="BL1492" s="5"/>
      <c r="BM1492" s="2"/>
      <c r="BN1492" s="151"/>
      <c r="BO1492" s="2"/>
      <c r="BP1492" s="2"/>
      <c r="BQ1492" s="2"/>
      <c r="BR1492" s="2"/>
      <c r="BS1492" s="2"/>
      <c r="BT1492" s="2"/>
    </row>
    <row r="1493" spans="63:72" x14ac:dyDescent="0.3">
      <c r="BK1493" s="5"/>
      <c r="BL1493" s="5"/>
      <c r="BM1493" s="2"/>
      <c r="BN1493" s="151"/>
      <c r="BO1493" s="2"/>
      <c r="BP1493" s="2"/>
      <c r="BQ1493" s="2"/>
      <c r="BR1493" s="2"/>
      <c r="BS1493" s="2"/>
      <c r="BT1493" s="2"/>
    </row>
    <row r="1494" spans="63:72" x14ac:dyDescent="0.3">
      <c r="BK1494" s="5"/>
      <c r="BL1494" s="5"/>
      <c r="BM1494" s="2"/>
      <c r="BN1494" s="151"/>
      <c r="BO1494" s="2"/>
      <c r="BP1494" s="2"/>
      <c r="BQ1494" s="2"/>
      <c r="BR1494" s="2"/>
      <c r="BS1494" s="2"/>
      <c r="BT1494" s="2"/>
    </row>
    <row r="1495" spans="63:72" x14ac:dyDescent="0.3">
      <c r="BK1495" s="5"/>
      <c r="BL1495" s="5"/>
      <c r="BM1495" s="2"/>
      <c r="BN1495" s="151"/>
      <c r="BO1495" s="2"/>
      <c r="BP1495" s="2"/>
      <c r="BQ1495" s="2"/>
      <c r="BR1495" s="2"/>
      <c r="BS1495" s="2"/>
      <c r="BT1495" s="2"/>
    </row>
    <row r="1496" spans="63:72" x14ac:dyDescent="0.3">
      <c r="BK1496" s="5"/>
      <c r="BL1496" s="5"/>
      <c r="BM1496" s="2"/>
      <c r="BN1496" s="151"/>
      <c r="BO1496" s="2"/>
      <c r="BP1496" s="2"/>
      <c r="BQ1496" s="2"/>
      <c r="BR1496" s="2"/>
      <c r="BS1496" s="2"/>
      <c r="BT1496" s="2"/>
    </row>
    <row r="1497" spans="63:72" x14ac:dyDescent="0.3">
      <c r="BK1497" s="5"/>
      <c r="BL1497" s="5"/>
      <c r="BM1497" s="2"/>
      <c r="BN1497" s="151"/>
      <c r="BO1497" s="2"/>
      <c r="BP1497" s="2"/>
      <c r="BQ1497" s="2"/>
      <c r="BR1497" s="2"/>
      <c r="BS1497" s="2"/>
      <c r="BT1497" s="2"/>
    </row>
    <row r="1498" spans="63:72" x14ac:dyDescent="0.3">
      <c r="BK1498" s="5"/>
      <c r="BL1498" s="5"/>
      <c r="BM1498" s="2"/>
      <c r="BN1498" s="151"/>
      <c r="BO1498" s="2"/>
      <c r="BP1498" s="2"/>
      <c r="BQ1498" s="2"/>
      <c r="BR1498" s="2"/>
      <c r="BS1498" s="2"/>
      <c r="BT1498" s="2"/>
    </row>
    <row r="1499" spans="63:72" x14ac:dyDescent="0.3">
      <c r="BK1499" s="5"/>
      <c r="BL1499" s="5"/>
      <c r="BM1499" s="2"/>
      <c r="BN1499" s="151"/>
      <c r="BO1499" s="2"/>
      <c r="BP1499" s="2"/>
      <c r="BQ1499" s="2"/>
      <c r="BR1499" s="2"/>
      <c r="BS1499" s="2"/>
      <c r="BT1499" s="2"/>
    </row>
    <row r="1500" spans="63:72" x14ac:dyDescent="0.3">
      <c r="BK1500" s="5"/>
      <c r="BL1500" s="5"/>
      <c r="BM1500" s="2"/>
      <c r="BN1500" s="151"/>
      <c r="BO1500" s="2"/>
      <c r="BP1500" s="2"/>
      <c r="BQ1500" s="2"/>
      <c r="BR1500" s="2"/>
      <c r="BS1500" s="2"/>
      <c r="BT1500" s="2"/>
    </row>
    <row r="1501" spans="63:72" x14ac:dyDescent="0.3">
      <c r="BK1501" s="5"/>
      <c r="BL1501" s="5"/>
      <c r="BM1501" s="2"/>
      <c r="BN1501" s="151"/>
      <c r="BO1501" s="2"/>
      <c r="BP1501" s="2"/>
      <c r="BQ1501" s="2"/>
      <c r="BR1501" s="2"/>
      <c r="BS1501" s="2"/>
      <c r="BT1501" s="2"/>
    </row>
    <row r="1502" spans="63:72" x14ac:dyDescent="0.3">
      <c r="BK1502" s="5"/>
      <c r="BL1502" s="5"/>
      <c r="BM1502" s="2"/>
      <c r="BN1502" s="151"/>
      <c r="BO1502" s="2"/>
      <c r="BP1502" s="2"/>
      <c r="BQ1502" s="2"/>
      <c r="BR1502" s="2"/>
      <c r="BS1502" s="2"/>
      <c r="BT1502" s="2"/>
    </row>
    <row r="1503" spans="63:72" x14ac:dyDescent="0.3">
      <c r="BK1503" s="5"/>
      <c r="BL1503" s="5"/>
      <c r="BM1503" s="2"/>
      <c r="BN1503" s="151"/>
      <c r="BO1503" s="2"/>
      <c r="BP1503" s="2"/>
      <c r="BQ1503" s="2"/>
      <c r="BR1503" s="2"/>
      <c r="BS1503" s="2"/>
      <c r="BT1503" s="2"/>
    </row>
    <row r="1504" spans="63:72" x14ac:dyDescent="0.3">
      <c r="BK1504" s="5"/>
      <c r="BL1504" s="5"/>
      <c r="BM1504" s="2"/>
      <c r="BN1504" s="151"/>
      <c r="BO1504" s="2"/>
      <c r="BP1504" s="2"/>
      <c r="BQ1504" s="2"/>
      <c r="BR1504" s="2"/>
      <c r="BS1504" s="2"/>
      <c r="BT1504" s="2"/>
    </row>
    <row r="1505" spans="63:72" x14ac:dyDescent="0.3">
      <c r="BK1505" s="5"/>
      <c r="BL1505" s="5"/>
      <c r="BM1505" s="2"/>
      <c r="BN1505" s="151"/>
      <c r="BO1505" s="2"/>
      <c r="BP1505" s="2"/>
      <c r="BQ1505" s="2"/>
      <c r="BR1505" s="2"/>
      <c r="BS1505" s="2"/>
      <c r="BT1505" s="2"/>
    </row>
    <row r="1506" spans="63:72" x14ac:dyDescent="0.3">
      <c r="BK1506" s="5"/>
      <c r="BL1506" s="5"/>
      <c r="BM1506" s="2"/>
      <c r="BN1506" s="151"/>
      <c r="BO1506" s="2"/>
      <c r="BP1506" s="2"/>
      <c r="BQ1506" s="2"/>
      <c r="BR1506" s="2"/>
      <c r="BS1506" s="2"/>
      <c r="BT1506" s="2"/>
    </row>
    <row r="1507" spans="63:72" x14ac:dyDescent="0.3">
      <c r="BK1507" s="5"/>
      <c r="BL1507" s="5"/>
      <c r="BM1507" s="2"/>
      <c r="BN1507" s="151"/>
      <c r="BO1507" s="2"/>
      <c r="BP1507" s="2"/>
      <c r="BQ1507" s="2"/>
      <c r="BR1507" s="2"/>
      <c r="BS1507" s="2"/>
      <c r="BT1507" s="2"/>
    </row>
    <row r="1508" spans="63:72" x14ac:dyDescent="0.3">
      <c r="BK1508" s="5"/>
      <c r="BL1508" s="5"/>
      <c r="BM1508" s="2"/>
      <c r="BN1508" s="151"/>
      <c r="BO1508" s="2"/>
      <c r="BP1508" s="2"/>
      <c r="BQ1508" s="2"/>
      <c r="BR1508" s="2"/>
      <c r="BS1508" s="2"/>
      <c r="BT1508" s="2"/>
    </row>
    <row r="1509" spans="63:72" x14ac:dyDescent="0.3">
      <c r="BK1509" s="5"/>
      <c r="BL1509" s="5"/>
      <c r="BM1509" s="2"/>
      <c r="BN1509" s="151"/>
      <c r="BO1509" s="2"/>
      <c r="BP1509" s="2"/>
      <c r="BQ1509" s="2"/>
      <c r="BR1509" s="2"/>
      <c r="BS1509" s="2"/>
      <c r="BT1509" s="2"/>
    </row>
    <row r="1510" spans="63:72" x14ac:dyDescent="0.3">
      <c r="BK1510" s="5"/>
      <c r="BL1510" s="5"/>
      <c r="BM1510" s="2"/>
      <c r="BN1510" s="151"/>
      <c r="BO1510" s="2"/>
      <c r="BP1510" s="2"/>
      <c r="BQ1510" s="2"/>
      <c r="BR1510" s="2"/>
      <c r="BS1510" s="2"/>
      <c r="BT1510" s="2"/>
    </row>
    <row r="1511" spans="63:72" x14ac:dyDescent="0.3">
      <c r="BK1511" s="5"/>
      <c r="BL1511" s="5"/>
      <c r="BM1511" s="2"/>
      <c r="BN1511" s="151"/>
      <c r="BO1511" s="2"/>
      <c r="BP1511" s="2"/>
      <c r="BQ1511" s="2"/>
      <c r="BR1511" s="2"/>
      <c r="BS1511" s="2"/>
      <c r="BT1511" s="2"/>
    </row>
    <row r="1512" spans="63:72" x14ac:dyDescent="0.3">
      <c r="BK1512" s="5"/>
      <c r="BL1512" s="5"/>
      <c r="BM1512" s="2"/>
      <c r="BN1512" s="151"/>
      <c r="BO1512" s="2"/>
      <c r="BP1512" s="2"/>
      <c r="BQ1512" s="2"/>
      <c r="BR1512" s="2"/>
      <c r="BS1512" s="2"/>
      <c r="BT1512" s="2"/>
    </row>
    <row r="1513" spans="63:72" x14ac:dyDescent="0.3">
      <c r="BK1513" s="5"/>
      <c r="BL1513" s="5"/>
      <c r="BM1513" s="2"/>
      <c r="BN1513" s="151"/>
      <c r="BO1513" s="2"/>
      <c r="BP1513" s="2"/>
      <c r="BQ1513" s="2"/>
      <c r="BR1513" s="2"/>
      <c r="BS1513" s="2"/>
      <c r="BT1513" s="2"/>
    </row>
    <row r="1514" spans="63:72" x14ac:dyDescent="0.3">
      <c r="BK1514" s="5"/>
      <c r="BL1514" s="5"/>
      <c r="BM1514" s="2"/>
      <c r="BN1514" s="151"/>
      <c r="BO1514" s="2"/>
      <c r="BP1514" s="2"/>
      <c r="BQ1514" s="2"/>
      <c r="BR1514" s="2"/>
      <c r="BS1514" s="2"/>
      <c r="BT1514" s="2"/>
    </row>
    <row r="1515" spans="63:72" x14ac:dyDescent="0.3">
      <c r="BK1515" s="5"/>
      <c r="BL1515" s="5"/>
      <c r="BM1515" s="2"/>
      <c r="BN1515" s="151"/>
      <c r="BO1515" s="2"/>
      <c r="BP1515" s="2"/>
      <c r="BQ1515" s="2"/>
      <c r="BR1515" s="2"/>
      <c r="BS1515" s="2"/>
      <c r="BT1515" s="2"/>
    </row>
    <row r="1516" spans="63:72" x14ac:dyDescent="0.3">
      <c r="BK1516" s="5"/>
      <c r="BL1516" s="5"/>
      <c r="BM1516" s="2"/>
      <c r="BN1516" s="151"/>
      <c r="BO1516" s="2"/>
      <c r="BP1516" s="2"/>
      <c r="BQ1516" s="2"/>
      <c r="BR1516" s="2"/>
      <c r="BS1516" s="2"/>
      <c r="BT1516" s="2"/>
    </row>
    <row r="1517" spans="63:72" x14ac:dyDescent="0.3">
      <c r="BK1517" s="5"/>
      <c r="BL1517" s="5"/>
      <c r="BM1517" s="2"/>
      <c r="BN1517" s="151"/>
      <c r="BO1517" s="2"/>
      <c r="BP1517" s="2"/>
      <c r="BQ1517" s="2"/>
      <c r="BR1517" s="2"/>
      <c r="BS1517" s="2"/>
      <c r="BT1517" s="2"/>
    </row>
    <row r="1518" spans="63:72" x14ac:dyDescent="0.3">
      <c r="BK1518" s="5"/>
      <c r="BL1518" s="5"/>
      <c r="BM1518" s="2"/>
      <c r="BN1518" s="151"/>
      <c r="BO1518" s="2"/>
      <c r="BP1518" s="2"/>
      <c r="BQ1518" s="2"/>
      <c r="BR1518" s="2"/>
      <c r="BS1518" s="2"/>
      <c r="BT1518" s="2"/>
    </row>
    <row r="1519" spans="63:72" x14ac:dyDescent="0.3">
      <c r="BK1519" s="5"/>
      <c r="BL1519" s="5"/>
      <c r="BM1519" s="2"/>
      <c r="BN1519" s="151"/>
      <c r="BO1519" s="2"/>
      <c r="BP1519" s="2"/>
      <c r="BQ1519" s="2"/>
      <c r="BR1519" s="2"/>
      <c r="BS1519" s="2"/>
      <c r="BT1519" s="2"/>
    </row>
    <row r="1520" spans="63:72" x14ac:dyDescent="0.3">
      <c r="BK1520" s="5"/>
      <c r="BL1520" s="5"/>
      <c r="BM1520" s="2"/>
      <c r="BN1520" s="151"/>
      <c r="BO1520" s="2"/>
      <c r="BP1520" s="2"/>
      <c r="BQ1520" s="2"/>
      <c r="BR1520" s="2"/>
      <c r="BS1520" s="2"/>
      <c r="BT1520" s="2"/>
    </row>
    <row r="1521" spans="63:72" x14ac:dyDescent="0.3">
      <c r="BK1521" s="5"/>
      <c r="BL1521" s="5"/>
      <c r="BM1521" s="2"/>
      <c r="BN1521" s="151"/>
      <c r="BO1521" s="2"/>
      <c r="BP1521" s="2"/>
      <c r="BQ1521" s="2"/>
      <c r="BR1521" s="2"/>
      <c r="BS1521" s="2"/>
      <c r="BT1521" s="2"/>
    </row>
    <row r="1522" spans="63:72" x14ac:dyDescent="0.3">
      <c r="BK1522" s="5"/>
      <c r="BL1522" s="5"/>
      <c r="BM1522" s="2"/>
      <c r="BN1522" s="151"/>
      <c r="BO1522" s="2"/>
      <c r="BP1522" s="2"/>
      <c r="BQ1522" s="2"/>
      <c r="BR1522" s="2"/>
      <c r="BS1522" s="2"/>
      <c r="BT1522" s="2"/>
    </row>
    <row r="1523" spans="63:72" x14ac:dyDescent="0.3">
      <c r="BK1523" s="5"/>
      <c r="BL1523" s="5"/>
      <c r="BM1523" s="2"/>
      <c r="BN1523" s="151"/>
      <c r="BO1523" s="2"/>
      <c r="BP1523" s="2"/>
      <c r="BQ1523" s="2"/>
      <c r="BR1523" s="2"/>
      <c r="BS1523" s="2"/>
      <c r="BT1523" s="2"/>
    </row>
    <row r="1524" spans="63:72" x14ac:dyDescent="0.3">
      <c r="BK1524" s="5"/>
      <c r="BL1524" s="5"/>
      <c r="BM1524" s="2"/>
      <c r="BN1524" s="151"/>
      <c r="BO1524" s="2"/>
      <c r="BP1524" s="2"/>
      <c r="BQ1524" s="2"/>
      <c r="BR1524" s="2"/>
      <c r="BS1524" s="2"/>
      <c r="BT1524" s="2"/>
    </row>
    <row r="1525" spans="63:72" x14ac:dyDescent="0.3">
      <c r="BK1525" s="5"/>
      <c r="BL1525" s="5"/>
      <c r="BM1525" s="2"/>
      <c r="BN1525" s="151"/>
      <c r="BO1525" s="2"/>
      <c r="BP1525" s="2"/>
      <c r="BQ1525" s="2"/>
      <c r="BR1525" s="2"/>
      <c r="BS1525" s="2"/>
      <c r="BT1525" s="2"/>
    </row>
    <row r="1526" spans="63:72" x14ac:dyDescent="0.3">
      <c r="BK1526" s="5"/>
      <c r="BL1526" s="5"/>
      <c r="BM1526" s="2"/>
      <c r="BN1526" s="151"/>
      <c r="BO1526" s="2"/>
      <c r="BP1526" s="2"/>
      <c r="BQ1526" s="2"/>
      <c r="BR1526" s="2"/>
      <c r="BS1526" s="2"/>
      <c r="BT1526" s="2"/>
    </row>
    <row r="1527" spans="63:72" x14ac:dyDescent="0.3">
      <c r="BK1527" s="5"/>
      <c r="BL1527" s="5"/>
      <c r="BM1527" s="2"/>
      <c r="BN1527" s="151"/>
      <c r="BO1527" s="2"/>
      <c r="BP1527" s="2"/>
      <c r="BQ1527" s="2"/>
      <c r="BR1527" s="2"/>
      <c r="BS1527" s="2"/>
      <c r="BT1527" s="2"/>
    </row>
    <row r="1528" spans="63:72" x14ac:dyDescent="0.3">
      <c r="BK1528" s="5"/>
      <c r="BL1528" s="5"/>
      <c r="BM1528" s="2"/>
      <c r="BN1528" s="151"/>
      <c r="BO1528" s="2"/>
      <c r="BP1528" s="2"/>
      <c r="BQ1528" s="2"/>
      <c r="BR1528" s="2"/>
      <c r="BS1528" s="2"/>
      <c r="BT1528" s="2"/>
    </row>
    <row r="1529" spans="63:72" x14ac:dyDescent="0.3">
      <c r="BK1529" s="5"/>
      <c r="BL1529" s="5"/>
      <c r="BM1529" s="2"/>
      <c r="BN1529" s="151"/>
      <c r="BO1529" s="2"/>
      <c r="BP1529" s="2"/>
      <c r="BQ1529" s="2"/>
      <c r="BR1529" s="2"/>
      <c r="BS1529" s="2"/>
      <c r="BT1529" s="2"/>
    </row>
    <row r="1530" spans="63:72" x14ac:dyDescent="0.3">
      <c r="BK1530" s="5"/>
      <c r="BL1530" s="5"/>
      <c r="BM1530" s="2"/>
      <c r="BN1530" s="151"/>
      <c r="BO1530" s="2"/>
      <c r="BP1530" s="2"/>
      <c r="BQ1530" s="2"/>
      <c r="BR1530" s="2"/>
      <c r="BS1530" s="2"/>
      <c r="BT1530" s="2"/>
    </row>
    <row r="1531" spans="63:72" x14ac:dyDescent="0.3">
      <c r="BK1531" s="5"/>
      <c r="BL1531" s="5"/>
      <c r="BM1531" s="2"/>
      <c r="BN1531" s="151"/>
      <c r="BO1531" s="2"/>
      <c r="BP1531" s="2"/>
      <c r="BQ1531" s="2"/>
      <c r="BR1531" s="2"/>
      <c r="BS1531" s="2"/>
      <c r="BT1531" s="2"/>
    </row>
    <row r="1532" spans="63:72" x14ac:dyDescent="0.3">
      <c r="BK1532" s="5"/>
      <c r="BL1532" s="5"/>
      <c r="BM1532" s="2"/>
      <c r="BN1532" s="151"/>
      <c r="BO1532" s="2"/>
      <c r="BP1532" s="2"/>
      <c r="BQ1532" s="2"/>
      <c r="BR1532" s="2"/>
      <c r="BS1532" s="2"/>
      <c r="BT1532" s="2"/>
    </row>
    <row r="1533" spans="63:72" x14ac:dyDescent="0.3">
      <c r="BK1533" s="5"/>
      <c r="BL1533" s="5"/>
      <c r="BM1533" s="2"/>
      <c r="BN1533" s="151"/>
      <c r="BO1533" s="2"/>
      <c r="BP1533" s="2"/>
      <c r="BQ1533" s="2"/>
      <c r="BR1533" s="2"/>
      <c r="BS1533" s="2"/>
      <c r="BT1533" s="2"/>
    </row>
    <row r="1534" spans="63:72" x14ac:dyDescent="0.3">
      <c r="BK1534" s="5"/>
      <c r="BL1534" s="5"/>
      <c r="BM1534" s="2"/>
      <c r="BN1534" s="151"/>
      <c r="BO1534" s="2"/>
      <c r="BP1534" s="2"/>
      <c r="BQ1534" s="2"/>
      <c r="BR1534" s="2"/>
      <c r="BS1534" s="2"/>
      <c r="BT1534" s="2"/>
    </row>
    <row r="1535" spans="63:72" x14ac:dyDescent="0.3">
      <c r="BK1535" s="5"/>
      <c r="BL1535" s="5"/>
      <c r="BM1535" s="2"/>
      <c r="BN1535" s="151"/>
      <c r="BO1535" s="2"/>
      <c r="BP1535" s="2"/>
      <c r="BQ1535" s="2"/>
      <c r="BR1535" s="2"/>
      <c r="BS1535" s="2"/>
      <c r="BT1535" s="2"/>
    </row>
    <row r="1536" spans="63:72" x14ac:dyDescent="0.3">
      <c r="BK1536" s="5"/>
      <c r="BL1536" s="5"/>
      <c r="BM1536" s="2"/>
      <c r="BN1536" s="151"/>
      <c r="BO1536" s="2"/>
      <c r="BP1536" s="2"/>
      <c r="BQ1536" s="2"/>
      <c r="BR1536" s="2"/>
      <c r="BS1536" s="2"/>
      <c r="BT1536" s="2"/>
    </row>
    <row r="1537" spans="63:72" x14ac:dyDescent="0.3">
      <c r="BK1537" s="5"/>
      <c r="BL1537" s="5"/>
      <c r="BM1537" s="2"/>
      <c r="BN1537" s="151"/>
      <c r="BO1537" s="2"/>
      <c r="BP1537" s="2"/>
      <c r="BQ1537" s="2"/>
      <c r="BR1537" s="2"/>
      <c r="BS1537" s="2"/>
      <c r="BT1537" s="2"/>
    </row>
    <row r="1538" spans="63:72" x14ac:dyDescent="0.3">
      <c r="BK1538" s="5"/>
      <c r="BL1538" s="5"/>
      <c r="BM1538" s="2"/>
      <c r="BN1538" s="151"/>
      <c r="BO1538" s="2"/>
      <c r="BP1538" s="2"/>
      <c r="BQ1538" s="2"/>
      <c r="BR1538" s="2"/>
      <c r="BS1538" s="2"/>
      <c r="BT1538" s="2"/>
    </row>
    <row r="1539" spans="63:72" x14ac:dyDescent="0.3">
      <c r="BK1539" s="5"/>
      <c r="BL1539" s="5"/>
      <c r="BM1539" s="2"/>
      <c r="BN1539" s="151"/>
      <c r="BO1539" s="2"/>
      <c r="BP1539" s="2"/>
      <c r="BQ1539" s="2"/>
      <c r="BR1539" s="2"/>
      <c r="BS1539" s="2"/>
      <c r="BT1539" s="2"/>
    </row>
    <row r="1540" spans="63:72" x14ac:dyDescent="0.3">
      <c r="BK1540" s="5"/>
      <c r="BL1540" s="5"/>
      <c r="BM1540" s="2"/>
      <c r="BN1540" s="151"/>
      <c r="BO1540" s="2"/>
      <c r="BP1540" s="2"/>
      <c r="BQ1540" s="2"/>
      <c r="BR1540" s="2"/>
      <c r="BS1540" s="2"/>
      <c r="BT1540" s="2"/>
    </row>
    <row r="1541" spans="63:72" x14ac:dyDescent="0.3">
      <c r="BK1541" s="5"/>
      <c r="BL1541" s="5"/>
      <c r="BM1541" s="2"/>
      <c r="BN1541" s="151"/>
      <c r="BO1541" s="2"/>
      <c r="BP1541" s="2"/>
      <c r="BQ1541" s="2"/>
      <c r="BR1541" s="2"/>
      <c r="BS1541" s="2"/>
      <c r="BT1541" s="2"/>
    </row>
    <row r="1542" spans="63:72" x14ac:dyDescent="0.3">
      <c r="BK1542" s="5"/>
      <c r="BL1542" s="5"/>
      <c r="BM1542" s="2"/>
      <c r="BN1542" s="151"/>
      <c r="BO1542" s="2"/>
      <c r="BP1542" s="2"/>
      <c r="BQ1542" s="2"/>
      <c r="BR1542" s="2"/>
      <c r="BS1542" s="2"/>
      <c r="BT1542" s="2"/>
    </row>
    <row r="1543" spans="63:72" x14ac:dyDescent="0.3">
      <c r="BK1543" s="5"/>
      <c r="BL1543" s="5"/>
      <c r="BM1543" s="2"/>
      <c r="BN1543" s="151"/>
      <c r="BO1543" s="2"/>
      <c r="BP1543" s="2"/>
      <c r="BQ1543" s="2"/>
      <c r="BR1543" s="2"/>
      <c r="BS1543" s="2"/>
      <c r="BT1543" s="2"/>
    </row>
    <row r="1544" spans="63:72" x14ac:dyDescent="0.3">
      <c r="BK1544" s="5"/>
      <c r="BL1544" s="5"/>
      <c r="BM1544" s="2"/>
      <c r="BN1544" s="151"/>
      <c r="BO1544" s="2"/>
      <c r="BP1544" s="2"/>
      <c r="BQ1544" s="2"/>
      <c r="BR1544" s="2"/>
      <c r="BS1544" s="2"/>
      <c r="BT1544" s="2"/>
    </row>
    <row r="1545" spans="63:72" x14ac:dyDescent="0.3">
      <c r="BK1545" s="5"/>
      <c r="BL1545" s="5"/>
      <c r="BM1545" s="2"/>
      <c r="BN1545" s="151"/>
      <c r="BO1545" s="2"/>
      <c r="BP1545" s="2"/>
      <c r="BQ1545" s="2"/>
      <c r="BR1545" s="2"/>
      <c r="BS1545" s="2"/>
      <c r="BT1545" s="2"/>
    </row>
    <row r="1546" spans="63:72" x14ac:dyDescent="0.3">
      <c r="BK1546" s="5"/>
      <c r="BL1546" s="5"/>
      <c r="BM1546" s="2"/>
      <c r="BN1546" s="151"/>
      <c r="BO1546" s="2"/>
      <c r="BP1546" s="2"/>
      <c r="BQ1546" s="2"/>
      <c r="BR1546" s="2"/>
      <c r="BS1546" s="2"/>
      <c r="BT1546" s="2"/>
    </row>
    <row r="1547" spans="63:72" x14ac:dyDescent="0.3">
      <c r="BK1547" s="5"/>
      <c r="BL1547" s="5"/>
      <c r="BM1547" s="2"/>
      <c r="BN1547" s="151"/>
      <c r="BO1547" s="2"/>
      <c r="BP1547" s="2"/>
      <c r="BQ1547" s="2"/>
      <c r="BR1547" s="2"/>
      <c r="BS1547" s="2"/>
      <c r="BT1547" s="2"/>
    </row>
    <row r="1548" spans="63:72" x14ac:dyDescent="0.3">
      <c r="BK1548" s="5"/>
      <c r="BL1548" s="5"/>
      <c r="BM1548" s="2"/>
      <c r="BN1548" s="151"/>
      <c r="BO1548" s="2"/>
      <c r="BP1548" s="2"/>
      <c r="BQ1548" s="2"/>
      <c r="BR1548" s="2"/>
      <c r="BS1548" s="2"/>
      <c r="BT1548" s="2"/>
    </row>
    <row r="1549" spans="63:72" x14ac:dyDescent="0.3">
      <c r="BK1549" s="5"/>
      <c r="BL1549" s="5"/>
      <c r="BM1549" s="2"/>
      <c r="BN1549" s="151"/>
      <c r="BO1549" s="2"/>
      <c r="BP1549" s="2"/>
      <c r="BQ1549" s="2"/>
      <c r="BR1549" s="2"/>
      <c r="BS1549" s="2"/>
      <c r="BT1549" s="2"/>
    </row>
    <row r="1550" spans="63:72" x14ac:dyDescent="0.3">
      <c r="BK1550" s="5"/>
      <c r="BL1550" s="5"/>
      <c r="BM1550" s="2"/>
      <c r="BN1550" s="151"/>
      <c r="BO1550" s="2"/>
      <c r="BP1550" s="2"/>
      <c r="BQ1550" s="2"/>
      <c r="BR1550" s="2"/>
      <c r="BS1550" s="2"/>
      <c r="BT1550" s="2"/>
    </row>
    <row r="1551" spans="63:72" x14ac:dyDescent="0.3">
      <c r="BK1551" s="5"/>
      <c r="BL1551" s="5"/>
      <c r="BM1551" s="2"/>
      <c r="BN1551" s="151"/>
      <c r="BO1551" s="2"/>
      <c r="BP1551" s="2"/>
      <c r="BQ1551" s="2"/>
      <c r="BR1551" s="2"/>
      <c r="BS1551" s="2"/>
      <c r="BT1551" s="2"/>
    </row>
    <row r="1552" spans="63:72" x14ac:dyDescent="0.3">
      <c r="BK1552" s="5"/>
      <c r="BL1552" s="5"/>
      <c r="BM1552" s="2"/>
      <c r="BN1552" s="151"/>
      <c r="BO1552" s="2"/>
      <c r="BP1552" s="2"/>
      <c r="BQ1552" s="2"/>
      <c r="BR1552" s="2"/>
      <c r="BS1552" s="2"/>
      <c r="BT1552" s="2"/>
    </row>
    <row r="1553" spans="63:72" x14ac:dyDescent="0.3">
      <c r="BK1553" s="5"/>
      <c r="BL1553" s="5"/>
      <c r="BM1553" s="2"/>
      <c r="BN1553" s="151"/>
      <c r="BO1553" s="2"/>
      <c r="BP1553" s="2"/>
      <c r="BQ1553" s="2"/>
      <c r="BR1553" s="2"/>
      <c r="BS1553" s="2"/>
      <c r="BT1553" s="2"/>
    </row>
    <row r="1554" spans="63:72" x14ac:dyDescent="0.3">
      <c r="BK1554" s="5"/>
      <c r="BL1554" s="5"/>
      <c r="BM1554" s="2"/>
      <c r="BN1554" s="151"/>
      <c r="BO1554" s="2"/>
      <c r="BP1554" s="2"/>
      <c r="BQ1554" s="2"/>
      <c r="BR1554" s="2"/>
      <c r="BS1554" s="2"/>
      <c r="BT1554" s="2"/>
    </row>
    <row r="1555" spans="63:72" x14ac:dyDescent="0.3">
      <c r="BK1555" s="5"/>
      <c r="BL1555" s="5"/>
      <c r="BM1555" s="2"/>
      <c r="BN1555" s="151"/>
      <c r="BO1555" s="2"/>
      <c r="BP1555" s="2"/>
      <c r="BQ1555" s="2"/>
      <c r="BR1555" s="2"/>
      <c r="BS1555" s="2"/>
      <c r="BT1555" s="2"/>
    </row>
    <row r="1556" spans="63:72" x14ac:dyDescent="0.3">
      <c r="BK1556" s="5"/>
      <c r="BL1556" s="5"/>
      <c r="BM1556" s="2"/>
      <c r="BN1556" s="151"/>
      <c r="BO1556" s="2"/>
      <c r="BP1556" s="2"/>
      <c r="BQ1556" s="2"/>
      <c r="BR1556" s="2"/>
      <c r="BS1556" s="2"/>
      <c r="BT1556" s="2"/>
    </row>
    <row r="1557" spans="63:72" x14ac:dyDescent="0.3">
      <c r="BK1557" s="5"/>
      <c r="BL1557" s="5"/>
      <c r="BM1557" s="2"/>
      <c r="BN1557" s="151"/>
      <c r="BO1557" s="2"/>
      <c r="BP1557" s="2"/>
      <c r="BQ1557" s="2"/>
      <c r="BR1557" s="2"/>
      <c r="BS1557" s="2"/>
      <c r="BT1557" s="2"/>
    </row>
    <row r="1558" spans="63:72" x14ac:dyDescent="0.3">
      <c r="BK1558" s="5"/>
      <c r="BL1558" s="5"/>
      <c r="BM1558" s="2"/>
      <c r="BN1558" s="151"/>
      <c r="BO1558" s="2"/>
      <c r="BP1558" s="2"/>
      <c r="BQ1558" s="2"/>
      <c r="BR1558" s="2"/>
      <c r="BS1558" s="2"/>
      <c r="BT1558" s="2"/>
    </row>
    <row r="1559" spans="63:72" x14ac:dyDescent="0.3">
      <c r="BK1559" s="5"/>
      <c r="BL1559" s="5"/>
      <c r="BM1559" s="2"/>
      <c r="BN1559" s="151"/>
      <c r="BO1559" s="2"/>
      <c r="BP1559" s="2"/>
      <c r="BQ1559" s="2"/>
      <c r="BR1559" s="2"/>
      <c r="BS1559" s="2"/>
      <c r="BT1559" s="2"/>
    </row>
    <row r="1560" spans="63:72" x14ac:dyDescent="0.3">
      <c r="BK1560" s="5"/>
      <c r="BL1560" s="5"/>
      <c r="BM1560" s="2"/>
      <c r="BN1560" s="151"/>
      <c r="BO1560" s="2"/>
      <c r="BP1560" s="2"/>
      <c r="BQ1560" s="2"/>
      <c r="BR1560" s="2"/>
      <c r="BS1560" s="2"/>
      <c r="BT1560" s="2"/>
    </row>
    <row r="1561" spans="63:72" x14ac:dyDescent="0.3">
      <c r="BK1561" s="5"/>
      <c r="BL1561" s="5"/>
      <c r="BM1561" s="2"/>
      <c r="BN1561" s="151"/>
      <c r="BO1561" s="2"/>
      <c r="BP1561" s="2"/>
      <c r="BQ1561" s="2"/>
      <c r="BR1561" s="2"/>
      <c r="BS1561" s="2"/>
      <c r="BT1561" s="2"/>
    </row>
    <row r="1562" spans="63:72" x14ac:dyDescent="0.3">
      <c r="BK1562" s="5"/>
      <c r="BL1562" s="5"/>
      <c r="BM1562" s="2"/>
      <c r="BN1562" s="151"/>
      <c r="BO1562" s="2"/>
      <c r="BP1562" s="2"/>
      <c r="BQ1562" s="2"/>
      <c r="BR1562" s="2"/>
      <c r="BS1562" s="2"/>
      <c r="BT1562" s="2"/>
    </row>
    <row r="1563" spans="63:72" x14ac:dyDescent="0.3">
      <c r="BK1563" s="5"/>
      <c r="BL1563" s="5"/>
      <c r="BM1563" s="2"/>
      <c r="BN1563" s="151"/>
      <c r="BO1563" s="2"/>
      <c r="BP1563" s="2"/>
      <c r="BQ1563" s="2"/>
      <c r="BR1563" s="2"/>
      <c r="BS1563" s="2"/>
      <c r="BT1563" s="2"/>
    </row>
    <row r="1564" spans="63:72" x14ac:dyDescent="0.3">
      <c r="BK1564" s="5"/>
      <c r="BL1564" s="5"/>
      <c r="BM1564" s="2"/>
      <c r="BN1564" s="151"/>
      <c r="BO1564" s="2"/>
      <c r="BP1564" s="2"/>
      <c r="BQ1564" s="2"/>
      <c r="BR1564" s="2"/>
      <c r="BS1564" s="2"/>
      <c r="BT1564" s="2"/>
    </row>
    <row r="1565" spans="63:72" x14ac:dyDescent="0.3">
      <c r="BK1565" s="5"/>
      <c r="BL1565" s="5"/>
      <c r="BM1565" s="2"/>
      <c r="BN1565" s="151"/>
      <c r="BO1565" s="2"/>
      <c r="BP1565" s="2"/>
      <c r="BQ1565" s="2"/>
      <c r="BR1565" s="2"/>
      <c r="BS1565" s="2"/>
      <c r="BT1565" s="2"/>
    </row>
    <row r="1566" spans="63:72" x14ac:dyDescent="0.3">
      <c r="BK1566" s="5"/>
      <c r="BL1566" s="5"/>
      <c r="BM1566" s="2"/>
      <c r="BN1566" s="151"/>
      <c r="BO1566" s="2"/>
      <c r="BP1566" s="2"/>
      <c r="BQ1566" s="2"/>
      <c r="BR1566" s="2"/>
      <c r="BS1566" s="2"/>
      <c r="BT1566" s="2"/>
    </row>
    <row r="1567" spans="63:72" x14ac:dyDescent="0.3">
      <c r="BK1567" s="5"/>
      <c r="BL1567" s="5"/>
      <c r="BM1567" s="2"/>
      <c r="BN1567" s="151"/>
      <c r="BO1567" s="2"/>
      <c r="BP1567" s="2"/>
      <c r="BQ1567" s="2"/>
      <c r="BR1567" s="2"/>
      <c r="BS1567" s="2"/>
      <c r="BT1567" s="2"/>
    </row>
    <row r="1568" spans="63:72" x14ac:dyDescent="0.3">
      <c r="BK1568" s="5"/>
      <c r="BL1568" s="5"/>
      <c r="BM1568" s="2"/>
      <c r="BN1568" s="151"/>
      <c r="BO1568" s="2"/>
      <c r="BP1568" s="2"/>
      <c r="BQ1568" s="2"/>
      <c r="BR1568" s="2"/>
      <c r="BS1568" s="2"/>
      <c r="BT1568" s="2"/>
    </row>
    <row r="1569" spans="63:72" x14ac:dyDescent="0.3">
      <c r="BK1569" s="5"/>
      <c r="BL1569" s="5"/>
      <c r="BM1569" s="2"/>
      <c r="BN1569" s="151"/>
      <c r="BO1569" s="2"/>
      <c r="BP1569" s="2"/>
      <c r="BQ1569" s="2"/>
      <c r="BR1569" s="2"/>
      <c r="BS1569" s="2"/>
      <c r="BT1569" s="2"/>
    </row>
    <row r="1570" spans="63:72" x14ac:dyDescent="0.3">
      <c r="BK1570" s="5"/>
      <c r="BL1570" s="5"/>
      <c r="BM1570" s="2"/>
      <c r="BN1570" s="151"/>
      <c r="BO1570" s="2"/>
      <c r="BP1570" s="2"/>
      <c r="BQ1570" s="2"/>
      <c r="BR1570" s="2"/>
      <c r="BS1570" s="2"/>
      <c r="BT1570" s="2"/>
    </row>
    <row r="1571" spans="63:72" x14ac:dyDescent="0.3">
      <c r="BK1571" s="5"/>
      <c r="BL1571" s="5"/>
      <c r="BM1571" s="2"/>
      <c r="BN1571" s="151"/>
      <c r="BO1571" s="2"/>
      <c r="BP1571" s="2"/>
      <c r="BQ1571" s="2"/>
      <c r="BR1571" s="2"/>
      <c r="BS1571" s="2"/>
      <c r="BT1571" s="2"/>
    </row>
    <row r="1572" spans="63:72" x14ac:dyDescent="0.3">
      <c r="BK1572" s="5"/>
      <c r="BL1572" s="5"/>
      <c r="BM1572" s="2"/>
      <c r="BN1572" s="151"/>
      <c r="BO1572" s="2"/>
      <c r="BP1572" s="2"/>
      <c r="BQ1572" s="2"/>
      <c r="BR1572" s="2"/>
      <c r="BS1572" s="2"/>
      <c r="BT1572" s="2"/>
    </row>
    <row r="1573" spans="63:72" x14ac:dyDescent="0.3">
      <c r="BK1573" s="5"/>
      <c r="BL1573" s="5"/>
      <c r="BM1573" s="2"/>
      <c r="BN1573" s="151"/>
      <c r="BO1573" s="2"/>
      <c r="BP1573" s="2"/>
      <c r="BQ1573" s="2"/>
      <c r="BR1573" s="2"/>
      <c r="BS1573" s="2"/>
      <c r="BT1573" s="2"/>
    </row>
    <row r="1574" spans="63:72" x14ac:dyDescent="0.3">
      <c r="BK1574" s="5"/>
      <c r="BL1574" s="5"/>
      <c r="BM1574" s="2"/>
      <c r="BN1574" s="151"/>
      <c r="BO1574" s="2"/>
      <c r="BP1574" s="2"/>
      <c r="BQ1574" s="2"/>
      <c r="BR1574" s="2"/>
      <c r="BS1574" s="2"/>
      <c r="BT1574" s="2"/>
    </row>
    <row r="1575" spans="63:72" x14ac:dyDescent="0.3">
      <c r="BK1575" s="5"/>
      <c r="BL1575" s="5"/>
      <c r="BM1575" s="2"/>
      <c r="BN1575" s="151"/>
      <c r="BO1575" s="2"/>
      <c r="BP1575" s="2"/>
      <c r="BQ1575" s="2"/>
      <c r="BR1575" s="2"/>
      <c r="BS1575" s="2"/>
      <c r="BT1575" s="2"/>
    </row>
    <row r="1576" spans="63:72" x14ac:dyDescent="0.3">
      <c r="BK1576" s="5"/>
      <c r="BL1576" s="5"/>
      <c r="BM1576" s="2"/>
      <c r="BN1576" s="151"/>
      <c r="BO1576" s="2"/>
      <c r="BP1576" s="2"/>
      <c r="BQ1576" s="2"/>
      <c r="BR1576" s="2"/>
      <c r="BS1576" s="2"/>
      <c r="BT1576" s="2"/>
    </row>
    <row r="1577" spans="63:72" x14ac:dyDescent="0.3">
      <c r="BK1577" s="5"/>
      <c r="BL1577" s="5"/>
      <c r="BM1577" s="2"/>
      <c r="BN1577" s="151"/>
      <c r="BO1577" s="2"/>
      <c r="BP1577" s="2"/>
      <c r="BQ1577" s="2"/>
      <c r="BR1577" s="2"/>
      <c r="BS1577" s="2"/>
      <c r="BT1577" s="2"/>
    </row>
    <row r="1578" spans="63:72" x14ac:dyDescent="0.3">
      <c r="BK1578" s="5"/>
      <c r="BL1578" s="5"/>
      <c r="BM1578" s="2"/>
      <c r="BN1578" s="151"/>
      <c r="BO1578" s="2"/>
      <c r="BP1578" s="2"/>
      <c r="BQ1578" s="2"/>
      <c r="BR1578" s="2"/>
      <c r="BS1578" s="2"/>
      <c r="BT1578" s="2"/>
    </row>
    <row r="1579" spans="63:72" x14ac:dyDescent="0.3">
      <c r="BK1579" s="5"/>
      <c r="BL1579" s="5"/>
      <c r="BM1579" s="2"/>
      <c r="BN1579" s="151"/>
      <c r="BO1579" s="2"/>
      <c r="BP1579" s="2"/>
      <c r="BQ1579" s="2"/>
      <c r="BR1579" s="2"/>
      <c r="BS1579" s="2"/>
      <c r="BT1579" s="2"/>
    </row>
    <row r="1580" spans="63:72" x14ac:dyDescent="0.3">
      <c r="BK1580" s="5"/>
      <c r="BL1580" s="5"/>
      <c r="BM1580" s="2"/>
      <c r="BN1580" s="151"/>
      <c r="BO1580" s="2"/>
      <c r="BP1580" s="2"/>
      <c r="BQ1580" s="2"/>
      <c r="BR1580" s="2"/>
      <c r="BS1580" s="2"/>
      <c r="BT1580" s="2"/>
    </row>
    <row r="1581" spans="63:72" x14ac:dyDescent="0.3">
      <c r="BK1581" s="5"/>
      <c r="BL1581" s="5"/>
      <c r="BM1581" s="2"/>
      <c r="BN1581" s="151"/>
      <c r="BO1581" s="2"/>
      <c r="BP1581" s="2"/>
      <c r="BQ1581" s="2"/>
      <c r="BR1581" s="2"/>
      <c r="BS1581" s="2"/>
      <c r="BT1581" s="2"/>
    </row>
    <row r="1582" spans="63:72" x14ac:dyDescent="0.3">
      <c r="BK1582" s="5"/>
      <c r="BL1582" s="5"/>
      <c r="BM1582" s="2"/>
      <c r="BN1582" s="151"/>
      <c r="BO1582" s="2"/>
      <c r="BP1582" s="2"/>
      <c r="BQ1582" s="2"/>
      <c r="BR1582" s="2"/>
      <c r="BS1582" s="2"/>
      <c r="BT1582" s="2"/>
    </row>
    <row r="1583" spans="63:72" x14ac:dyDescent="0.3">
      <c r="BK1583" s="5"/>
      <c r="BL1583" s="5"/>
      <c r="BM1583" s="2"/>
      <c r="BN1583" s="151"/>
      <c r="BO1583" s="2"/>
      <c r="BP1583" s="2"/>
      <c r="BQ1583" s="2"/>
      <c r="BR1583" s="2"/>
      <c r="BS1583" s="2"/>
      <c r="BT1583" s="2"/>
    </row>
    <row r="1584" spans="63:72" x14ac:dyDescent="0.3">
      <c r="BK1584" s="5"/>
      <c r="BL1584" s="5"/>
      <c r="BM1584" s="2"/>
      <c r="BN1584" s="151"/>
      <c r="BO1584" s="2"/>
      <c r="BP1584" s="2"/>
      <c r="BQ1584" s="2"/>
      <c r="BR1584" s="2"/>
      <c r="BS1584" s="2"/>
      <c r="BT1584" s="2"/>
    </row>
    <row r="1585" spans="63:72" x14ac:dyDescent="0.3">
      <c r="BK1585" s="5"/>
      <c r="BL1585" s="5"/>
      <c r="BM1585" s="2"/>
      <c r="BN1585" s="151"/>
      <c r="BO1585" s="2"/>
      <c r="BP1585" s="2"/>
      <c r="BQ1585" s="2"/>
      <c r="BR1585" s="2"/>
      <c r="BS1585" s="2"/>
      <c r="BT1585" s="2"/>
    </row>
    <row r="1586" spans="63:72" x14ac:dyDescent="0.3">
      <c r="BK1586" s="5"/>
      <c r="BL1586" s="5"/>
      <c r="BM1586" s="2"/>
      <c r="BN1586" s="151"/>
      <c r="BO1586" s="2"/>
      <c r="BP1586" s="2"/>
      <c r="BQ1586" s="2"/>
      <c r="BR1586" s="2"/>
      <c r="BS1586" s="2"/>
      <c r="BT1586" s="2"/>
    </row>
    <row r="1587" spans="63:72" x14ac:dyDescent="0.3">
      <c r="BK1587" s="5"/>
      <c r="BL1587" s="5"/>
      <c r="BM1587" s="2"/>
      <c r="BN1587" s="151"/>
      <c r="BO1587" s="2"/>
      <c r="BP1587" s="2"/>
      <c r="BQ1587" s="2"/>
      <c r="BR1587" s="2"/>
      <c r="BS1587" s="2"/>
      <c r="BT1587" s="2"/>
    </row>
    <row r="1588" spans="63:72" x14ac:dyDescent="0.3">
      <c r="BK1588" s="5"/>
      <c r="BL1588" s="5"/>
      <c r="BM1588" s="2"/>
      <c r="BN1588" s="151"/>
      <c r="BO1588" s="2"/>
      <c r="BP1588" s="2"/>
      <c r="BQ1588" s="2"/>
      <c r="BR1588" s="2"/>
      <c r="BS1588" s="2"/>
      <c r="BT1588" s="2"/>
    </row>
    <row r="1589" spans="63:72" x14ac:dyDescent="0.3">
      <c r="BK1589" s="5"/>
      <c r="BL1589" s="5"/>
      <c r="BM1589" s="2"/>
      <c r="BN1589" s="151"/>
      <c r="BO1589" s="2"/>
      <c r="BP1589" s="2"/>
      <c r="BQ1589" s="2"/>
      <c r="BR1589" s="2"/>
      <c r="BS1589" s="2"/>
      <c r="BT1589" s="2"/>
    </row>
    <row r="1590" spans="63:72" x14ac:dyDescent="0.3">
      <c r="BK1590" s="5"/>
      <c r="BL1590" s="5"/>
      <c r="BM1590" s="2"/>
      <c r="BN1590" s="151"/>
      <c r="BO1590" s="2"/>
      <c r="BP1590" s="2"/>
      <c r="BQ1590" s="2"/>
      <c r="BR1590" s="2"/>
      <c r="BS1590" s="2"/>
      <c r="BT1590" s="2"/>
    </row>
    <row r="1591" spans="63:72" x14ac:dyDescent="0.3">
      <c r="BK1591" s="5"/>
      <c r="BL1591" s="5"/>
      <c r="BM1591" s="2"/>
      <c r="BN1591" s="151"/>
      <c r="BO1591" s="2"/>
      <c r="BP1591" s="2"/>
      <c r="BQ1591" s="2"/>
      <c r="BR1591" s="2"/>
      <c r="BS1591" s="2"/>
      <c r="BT1591" s="2"/>
    </row>
    <row r="1592" spans="63:72" x14ac:dyDescent="0.3">
      <c r="BK1592" s="5"/>
      <c r="BL1592" s="5"/>
      <c r="BM1592" s="2"/>
      <c r="BN1592" s="151"/>
      <c r="BO1592" s="2"/>
      <c r="BP1592" s="2"/>
      <c r="BQ1592" s="2"/>
      <c r="BR1592" s="2"/>
      <c r="BS1592" s="2"/>
      <c r="BT1592" s="2"/>
    </row>
    <row r="1593" spans="63:72" x14ac:dyDescent="0.3">
      <c r="BK1593" s="5"/>
      <c r="BL1593" s="5"/>
      <c r="BM1593" s="2"/>
      <c r="BN1593" s="151"/>
      <c r="BO1593" s="2"/>
      <c r="BP1593" s="2"/>
      <c r="BQ1593" s="2"/>
      <c r="BR1593" s="2"/>
      <c r="BS1593" s="2"/>
      <c r="BT1593" s="2"/>
    </row>
    <row r="1594" spans="63:72" x14ac:dyDescent="0.3">
      <c r="BK1594" s="5"/>
      <c r="BL1594" s="5"/>
      <c r="BM1594" s="2"/>
      <c r="BN1594" s="151"/>
      <c r="BO1594" s="2"/>
      <c r="BP1594" s="2"/>
      <c r="BQ1594" s="2"/>
      <c r="BR1594" s="2"/>
      <c r="BS1594" s="2"/>
      <c r="BT1594" s="2"/>
    </row>
    <row r="1595" spans="63:72" x14ac:dyDescent="0.3">
      <c r="BK1595" s="5"/>
      <c r="BL1595" s="5"/>
      <c r="BM1595" s="2"/>
      <c r="BN1595" s="151"/>
      <c r="BO1595" s="2"/>
      <c r="BP1595" s="2"/>
      <c r="BQ1595" s="2"/>
      <c r="BR1595" s="2"/>
      <c r="BS1595" s="2"/>
      <c r="BT1595" s="2"/>
    </row>
    <row r="1596" spans="63:72" x14ac:dyDescent="0.3">
      <c r="BK1596" s="5"/>
      <c r="BL1596" s="5"/>
      <c r="BM1596" s="2"/>
      <c r="BN1596" s="151"/>
      <c r="BO1596" s="2"/>
      <c r="BP1596" s="2"/>
      <c r="BQ1596" s="2"/>
      <c r="BR1596" s="2"/>
      <c r="BS1596" s="2"/>
      <c r="BT1596" s="2"/>
    </row>
    <row r="1597" spans="63:72" x14ac:dyDescent="0.3">
      <c r="BK1597" s="5"/>
      <c r="BL1597" s="5"/>
      <c r="BM1597" s="2"/>
      <c r="BN1597" s="151"/>
      <c r="BO1597" s="2"/>
      <c r="BP1597" s="2"/>
      <c r="BQ1597" s="2"/>
      <c r="BR1597" s="2"/>
      <c r="BS1597" s="2"/>
      <c r="BT1597" s="2"/>
    </row>
    <row r="1598" spans="63:72" x14ac:dyDescent="0.3">
      <c r="BK1598" s="5"/>
      <c r="BL1598" s="5"/>
      <c r="BM1598" s="2"/>
      <c r="BN1598" s="151"/>
      <c r="BO1598" s="2"/>
      <c r="BP1598" s="2"/>
      <c r="BQ1598" s="2"/>
      <c r="BR1598" s="2"/>
      <c r="BS1598" s="2"/>
      <c r="BT1598" s="2"/>
    </row>
    <row r="1599" spans="63:72" x14ac:dyDescent="0.3">
      <c r="BK1599" s="5"/>
      <c r="BL1599" s="5"/>
      <c r="BM1599" s="2"/>
      <c r="BN1599" s="151"/>
      <c r="BO1599" s="2"/>
      <c r="BP1599" s="2"/>
      <c r="BQ1599" s="2"/>
      <c r="BR1599" s="2"/>
      <c r="BS1599" s="2"/>
      <c r="BT1599" s="2"/>
    </row>
    <row r="1600" spans="63:72" x14ac:dyDescent="0.3">
      <c r="BK1600" s="5"/>
      <c r="BL1600" s="5"/>
      <c r="BM1600" s="2"/>
      <c r="BN1600" s="151"/>
      <c r="BO1600" s="2"/>
      <c r="BP1600" s="2"/>
      <c r="BQ1600" s="2"/>
      <c r="BR1600" s="2"/>
      <c r="BS1600" s="2"/>
      <c r="BT1600" s="2"/>
    </row>
    <row r="1601" spans="63:72" x14ac:dyDescent="0.3">
      <c r="BK1601" s="5"/>
      <c r="BL1601" s="5"/>
      <c r="BM1601" s="2"/>
      <c r="BN1601" s="151"/>
      <c r="BO1601" s="2"/>
      <c r="BP1601" s="2"/>
      <c r="BQ1601" s="2"/>
      <c r="BR1601" s="2"/>
      <c r="BS1601" s="2"/>
      <c r="BT1601" s="2"/>
    </row>
    <row r="1602" spans="63:72" x14ac:dyDescent="0.3">
      <c r="BK1602" s="5"/>
      <c r="BL1602" s="5"/>
      <c r="BM1602" s="2"/>
      <c r="BN1602" s="151"/>
      <c r="BO1602" s="2"/>
      <c r="BP1602" s="2"/>
      <c r="BQ1602" s="2"/>
      <c r="BR1602" s="2"/>
      <c r="BS1602" s="2"/>
      <c r="BT1602" s="2"/>
    </row>
    <row r="1603" spans="63:72" x14ac:dyDescent="0.3">
      <c r="BK1603" s="5"/>
      <c r="BL1603" s="5"/>
      <c r="BM1603" s="2"/>
      <c r="BN1603" s="151"/>
      <c r="BO1603" s="2"/>
      <c r="BP1603" s="2"/>
      <c r="BQ1603" s="2"/>
      <c r="BR1603" s="2"/>
      <c r="BS1603" s="2"/>
      <c r="BT1603" s="2"/>
    </row>
    <row r="1604" spans="63:72" x14ac:dyDescent="0.3">
      <c r="BK1604" s="5"/>
      <c r="BL1604" s="5"/>
      <c r="BM1604" s="2"/>
      <c r="BN1604" s="151"/>
      <c r="BO1604" s="2"/>
      <c r="BP1604" s="2"/>
      <c r="BQ1604" s="2"/>
      <c r="BR1604" s="2"/>
      <c r="BS1604" s="2"/>
      <c r="BT1604" s="2"/>
    </row>
    <row r="1605" spans="63:72" x14ac:dyDescent="0.3">
      <c r="BK1605" s="5"/>
      <c r="BL1605" s="5"/>
      <c r="BM1605" s="2"/>
      <c r="BN1605" s="151"/>
      <c r="BO1605" s="2"/>
      <c r="BP1605" s="2"/>
      <c r="BQ1605" s="2"/>
      <c r="BR1605" s="2"/>
      <c r="BS1605" s="2"/>
      <c r="BT1605" s="2"/>
    </row>
    <row r="1606" spans="63:72" x14ac:dyDescent="0.3">
      <c r="BK1606" s="5"/>
      <c r="BL1606" s="5"/>
      <c r="BM1606" s="2"/>
      <c r="BN1606" s="151"/>
      <c r="BO1606" s="2"/>
      <c r="BP1606" s="2"/>
      <c r="BQ1606" s="2"/>
      <c r="BR1606" s="2"/>
      <c r="BS1606" s="2"/>
      <c r="BT1606" s="2"/>
    </row>
    <row r="1607" spans="63:72" x14ac:dyDescent="0.3">
      <c r="BK1607" s="5"/>
      <c r="BL1607" s="5"/>
      <c r="BM1607" s="2"/>
      <c r="BN1607" s="151"/>
      <c r="BO1607" s="2"/>
      <c r="BP1607" s="2"/>
      <c r="BQ1607" s="2"/>
      <c r="BR1607" s="2"/>
      <c r="BS1607" s="2"/>
      <c r="BT1607" s="2"/>
    </row>
    <row r="1608" spans="63:72" x14ac:dyDescent="0.3">
      <c r="BK1608" s="5"/>
      <c r="BL1608" s="5"/>
      <c r="BM1608" s="2"/>
      <c r="BN1608" s="151"/>
      <c r="BO1608" s="2"/>
      <c r="BP1608" s="2"/>
      <c r="BQ1608" s="2"/>
      <c r="BR1608" s="2"/>
      <c r="BS1608" s="2"/>
      <c r="BT1608" s="2"/>
    </row>
    <row r="1609" spans="63:72" x14ac:dyDescent="0.3">
      <c r="BK1609" s="5"/>
      <c r="BL1609" s="5"/>
      <c r="BM1609" s="2"/>
      <c r="BN1609" s="151"/>
      <c r="BO1609" s="2"/>
      <c r="BP1609" s="2"/>
      <c r="BQ1609" s="2"/>
      <c r="BR1609" s="2"/>
      <c r="BS1609" s="2"/>
      <c r="BT1609" s="2"/>
    </row>
    <row r="1610" spans="63:72" x14ac:dyDescent="0.3">
      <c r="BK1610" s="5"/>
      <c r="BL1610" s="5"/>
      <c r="BM1610" s="2"/>
      <c r="BN1610" s="151"/>
      <c r="BO1610" s="2"/>
      <c r="BP1610" s="2"/>
      <c r="BQ1610" s="2"/>
      <c r="BR1610" s="2"/>
      <c r="BS1610" s="2"/>
      <c r="BT1610" s="2"/>
    </row>
    <row r="1611" spans="63:72" x14ac:dyDescent="0.3">
      <c r="BK1611" s="5"/>
      <c r="BL1611" s="5"/>
      <c r="BM1611" s="2"/>
      <c r="BN1611" s="151"/>
      <c r="BO1611" s="2"/>
      <c r="BP1611" s="2"/>
      <c r="BQ1611" s="2"/>
      <c r="BR1611" s="2"/>
      <c r="BS1611" s="2"/>
      <c r="BT1611" s="2"/>
    </row>
    <row r="1612" spans="63:72" x14ac:dyDescent="0.3">
      <c r="BK1612" s="5"/>
      <c r="BL1612" s="5"/>
      <c r="BM1612" s="2"/>
      <c r="BN1612" s="151"/>
      <c r="BO1612" s="2"/>
      <c r="BP1612" s="2"/>
      <c r="BQ1612" s="2"/>
      <c r="BR1612" s="2"/>
      <c r="BS1612" s="2"/>
      <c r="BT1612" s="2"/>
    </row>
    <row r="1613" spans="63:72" x14ac:dyDescent="0.3">
      <c r="BK1613" s="5"/>
      <c r="BL1613" s="5"/>
      <c r="BM1613" s="2"/>
      <c r="BN1613" s="151"/>
      <c r="BO1613" s="2"/>
      <c r="BP1613" s="2"/>
      <c r="BQ1613" s="2"/>
      <c r="BR1613" s="2"/>
      <c r="BS1613" s="2"/>
      <c r="BT1613" s="2"/>
    </row>
    <row r="1614" spans="63:72" x14ac:dyDescent="0.3">
      <c r="BK1614" s="5"/>
      <c r="BL1614" s="5"/>
      <c r="BM1614" s="2"/>
      <c r="BN1614" s="151"/>
      <c r="BO1614" s="2"/>
      <c r="BP1614" s="2"/>
      <c r="BQ1614" s="2"/>
      <c r="BR1614" s="2"/>
      <c r="BS1614" s="2"/>
      <c r="BT1614" s="2"/>
    </row>
    <row r="1615" spans="63:72" x14ac:dyDescent="0.3">
      <c r="BK1615" s="5"/>
      <c r="BL1615" s="5"/>
      <c r="BM1615" s="2"/>
      <c r="BN1615" s="151"/>
      <c r="BO1615" s="2"/>
      <c r="BP1615" s="2"/>
      <c r="BQ1615" s="2"/>
      <c r="BR1615" s="2"/>
      <c r="BS1615" s="2"/>
      <c r="BT1615" s="2"/>
    </row>
    <row r="1616" spans="63:72" x14ac:dyDescent="0.3">
      <c r="BK1616" s="5"/>
      <c r="BL1616" s="5"/>
      <c r="BM1616" s="2"/>
      <c r="BN1616" s="151"/>
      <c r="BO1616" s="2"/>
      <c r="BP1616" s="2"/>
      <c r="BQ1616" s="2"/>
      <c r="BR1616" s="2"/>
      <c r="BS1616" s="2"/>
      <c r="BT1616" s="2"/>
    </row>
    <row r="1617" spans="63:72" x14ac:dyDescent="0.3">
      <c r="BK1617" s="5"/>
      <c r="BL1617" s="5"/>
      <c r="BM1617" s="2"/>
      <c r="BN1617" s="151"/>
      <c r="BO1617" s="2"/>
      <c r="BP1617" s="2"/>
      <c r="BQ1617" s="2"/>
      <c r="BR1617" s="2"/>
      <c r="BS1617" s="2"/>
      <c r="BT1617" s="2"/>
    </row>
    <row r="1618" spans="63:72" x14ac:dyDescent="0.3">
      <c r="BK1618" s="5"/>
      <c r="BL1618" s="5"/>
      <c r="BM1618" s="2"/>
      <c r="BN1618" s="151"/>
      <c r="BO1618" s="2"/>
      <c r="BP1618" s="2"/>
      <c r="BQ1618" s="2"/>
      <c r="BR1618" s="2"/>
      <c r="BS1618" s="2"/>
      <c r="BT1618" s="2"/>
    </row>
    <row r="1619" spans="63:72" x14ac:dyDescent="0.3">
      <c r="BK1619" s="5"/>
      <c r="BL1619" s="5"/>
      <c r="BM1619" s="2"/>
      <c r="BN1619" s="151"/>
      <c r="BO1619" s="2"/>
      <c r="BP1619" s="2"/>
      <c r="BQ1619" s="2"/>
      <c r="BR1619" s="2"/>
      <c r="BS1619" s="2"/>
      <c r="BT1619" s="2"/>
    </row>
    <row r="1620" spans="63:72" x14ac:dyDescent="0.3">
      <c r="BK1620" s="5"/>
      <c r="BL1620" s="5"/>
      <c r="BM1620" s="2"/>
      <c r="BN1620" s="151"/>
      <c r="BO1620" s="2"/>
      <c r="BP1620" s="2"/>
      <c r="BQ1620" s="2"/>
      <c r="BR1620" s="2"/>
      <c r="BS1620" s="2"/>
      <c r="BT1620" s="2"/>
    </row>
    <row r="1621" spans="63:72" x14ac:dyDescent="0.3">
      <c r="BK1621" s="5"/>
      <c r="BL1621" s="5"/>
      <c r="BM1621" s="2"/>
      <c r="BN1621" s="151"/>
      <c r="BO1621" s="2"/>
      <c r="BP1621" s="2"/>
      <c r="BQ1621" s="2"/>
      <c r="BR1621" s="2"/>
      <c r="BS1621" s="2"/>
      <c r="BT1621" s="2"/>
    </row>
    <row r="1622" spans="63:72" x14ac:dyDescent="0.3">
      <c r="BK1622" s="5"/>
      <c r="BL1622" s="5"/>
      <c r="BM1622" s="2"/>
      <c r="BN1622" s="151"/>
      <c r="BO1622" s="2"/>
      <c r="BP1622" s="2"/>
      <c r="BQ1622" s="2"/>
      <c r="BR1622" s="2"/>
      <c r="BS1622" s="2"/>
      <c r="BT1622" s="2"/>
    </row>
    <row r="1623" spans="63:72" x14ac:dyDescent="0.3">
      <c r="BK1623" s="5"/>
      <c r="BL1623" s="5"/>
      <c r="BM1623" s="2"/>
      <c r="BN1623" s="151"/>
      <c r="BO1623" s="2"/>
      <c r="BP1623" s="2"/>
      <c r="BQ1623" s="2"/>
      <c r="BR1623" s="2"/>
      <c r="BS1623" s="2"/>
      <c r="BT1623" s="2"/>
    </row>
    <row r="1624" spans="63:72" x14ac:dyDescent="0.3">
      <c r="BK1624" s="5"/>
      <c r="BL1624" s="5"/>
      <c r="BM1624" s="2"/>
      <c r="BN1624" s="151"/>
      <c r="BO1624" s="2"/>
      <c r="BP1624" s="2"/>
      <c r="BQ1624" s="2"/>
      <c r="BR1624" s="2"/>
      <c r="BS1624" s="2"/>
      <c r="BT1624" s="2"/>
    </row>
    <row r="1625" spans="63:72" x14ac:dyDescent="0.3">
      <c r="BK1625" s="5"/>
      <c r="BL1625" s="5"/>
      <c r="BM1625" s="2"/>
      <c r="BN1625" s="151"/>
      <c r="BO1625" s="2"/>
      <c r="BP1625" s="2"/>
      <c r="BQ1625" s="2"/>
      <c r="BR1625" s="2"/>
      <c r="BS1625" s="2"/>
      <c r="BT1625" s="2"/>
    </row>
    <row r="1626" spans="63:72" x14ac:dyDescent="0.3">
      <c r="BK1626" s="5"/>
      <c r="BL1626" s="5"/>
      <c r="BM1626" s="2"/>
      <c r="BN1626" s="151"/>
      <c r="BO1626" s="2"/>
      <c r="BP1626" s="2"/>
      <c r="BQ1626" s="2"/>
      <c r="BR1626" s="2"/>
      <c r="BS1626" s="2"/>
      <c r="BT1626" s="2"/>
    </row>
    <row r="1627" spans="63:72" x14ac:dyDescent="0.3">
      <c r="BK1627" s="5"/>
      <c r="BL1627" s="5"/>
      <c r="BM1627" s="2"/>
      <c r="BN1627" s="151"/>
      <c r="BO1627" s="2"/>
      <c r="BP1627" s="2"/>
      <c r="BQ1627" s="2"/>
      <c r="BR1627" s="2"/>
      <c r="BS1627" s="2"/>
      <c r="BT1627" s="2"/>
    </row>
    <row r="1628" spans="63:72" x14ac:dyDescent="0.3">
      <c r="BK1628" s="5"/>
      <c r="BL1628" s="5"/>
      <c r="BM1628" s="2"/>
      <c r="BN1628" s="151"/>
      <c r="BO1628" s="2"/>
      <c r="BP1628" s="2"/>
      <c r="BQ1628" s="2"/>
      <c r="BR1628" s="2"/>
      <c r="BS1628" s="2"/>
      <c r="BT1628" s="2"/>
    </row>
    <row r="1629" spans="63:72" x14ac:dyDescent="0.3">
      <c r="BK1629" s="5"/>
      <c r="BL1629" s="5"/>
      <c r="BM1629" s="2"/>
      <c r="BN1629" s="151"/>
      <c r="BO1629" s="2"/>
      <c r="BP1629" s="2"/>
      <c r="BQ1629" s="2"/>
      <c r="BR1629" s="2"/>
      <c r="BS1629" s="2"/>
      <c r="BT1629" s="2"/>
    </row>
    <row r="1630" spans="63:72" x14ac:dyDescent="0.3">
      <c r="BK1630" s="5"/>
      <c r="BL1630" s="5"/>
      <c r="BM1630" s="2"/>
      <c r="BN1630" s="151"/>
      <c r="BO1630" s="2"/>
      <c r="BP1630" s="2"/>
      <c r="BQ1630" s="2"/>
      <c r="BR1630" s="2"/>
      <c r="BS1630" s="2"/>
      <c r="BT1630" s="2"/>
    </row>
    <row r="1631" spans="63:72" x14ac:dyDescent="0.3">
      <c r="BK1631" s="5"/>
      <c r="BL1631" s="5"/>
      <c r="BM1631" s="2"/>
      <c r="BN1631" s="151"/>
      <c r="BO1631" s="2"/>
      <c r="BP1631" s="2"/>
      <c r="BQ1631" s="2"/>
      <c r="BR1631" s="2"/>
      <c r="BS1631" s="2"/>
      <c r="BT1631" s="2"/>
    </row>
    <row r="1632" spans="63:72" x14ac:dyDescent="0.3">
      <c r="BK1632" s="5"/>
      <c r="BL1632" s="5"/>
      <c r="BM1632" s="2"/>
      <c r="BN1632" s="151"/>
      <c r="BO1632" s="2"/>
      <c r="BP1632" s="2"/>
      <c r="BQ1632" s="2"/>
      <c r="BR1632" s="2"/>
      <c r="BS1632" s="2"/>
      <c r="BT1632" s="2"/>
    </row>
    <row r="1633" spans="63:72" x14ac:dyDescent="0.3">
      <c r="BK1633" s="5"/>
      <c r="BL1633" s="5"/>
      <c r="BM1633" s="2"/>
      <c r="BN1633" s="151"/>
      <c r="BO1633" s="2"/>
      <c r="BP1633" s="2"/>
      <c r="BQ1633" s="2"/>
      <c r="BR1633" s="2"/>
      <c r="BS1633" s="2"/>
      <c r="BT1633" s="2"/>
    </row>
    <row r="1634" spans="63:72" x14ac:dyDescent="0.3">
      <c r="BK1634" s="5"/>
      <c r="BL1634" s="5"/>
      <c r="BM1634" s="2"/>
      <c r="BN1634" s="151"/>
      <c r="BO1634" s="2"/>
      <c r="BP1634" s="2"/>
      <c r="BQ1634" s="2"/>
      <c r="BR1634" s="2"/>
      <c r="BS1634" s="2"/>
      <c r="BT1634" s="2"/>
    </row>
    <row r="1635" spans="63:72" x14ac:dyDescent="0.3">
      <c r="BK1635" s="5"/>
      <c r="BL1635" s="5"/>
      <c r="BM1635" s="2"/>
      <c r="BN1635" s="151"/>
      <c r="BO1635" s="2"/>
      <c r="BP1635" s="2"/>
      <c r="BQ1635" s="2"/>
      <c r="BR1635" s="2"/>
      <c r="BS1635" s="2"/>
      <c r="BT1635" s="2"/>
    </row>
    <row r="1636" spans="63:72" x14ac:dyDescent="0.3">
      <c r="BK1636" s="5"/>
      <c r="BL1636" s="5"/>
      <c r="BM1636" s="2"/>
      <c r="BN1636" s="151"/>
      <c r="BO1636" s="2"/>
      <c r="BP1636" s="2"/>
      <c r="BQ1636" s="2"/>
      <c r="BR1636" s="2"/>
      <c r="BS1636" s="2"/>
      <c r="BT1636" s="2"/>
    </row>
    <row r="1637" spans="63:72" x14ac:dyDescent="0.3">
      <c r="BK1637" s="5"/>
      <c r="BL1637" s="5"/>
      <c r="BM1637" s="2"/>
      <c r="BN1637" s="151"/>
      <c r="BO1637" s="2"/>
      <c r="BP1637" s="2"/>
      <c r="BQ1637" s="2"/>
      <c r="BR1637" s="2"/>
      <c r="BS1637" s="2"/>
      <c r="BT1637" s="2"/>
    </row>
    <row r="1638" spans="63:72" x14ac:dyDescent="0.3">
      <c r="BK1638" s="5"/>
      <c r="BL1638" s="5"/>
      <c r="BM1638" s="2"/>
      <c r="BN1638" s="151"/>
      <c r="BO1638" s="2"/>
      <c r="BP1638" s="2"/>
      <c r="BQ1638" s="2"/>
      <c r="BR1638" s="2"/>
      <c r="BS1638" s="2"/>
      <c r="BT1638" s="2"/>
    </row>
    <row r="1639" spans="63:72" x14ac:dyDescent="0.3">
      <c r="BK1639" s="5"/>
      <c r="BL1639" s="5"/>
      <c r="BM1639" s="2"/>
      <c r="BN1639" s="151"/>
      <c r="BO1639" s="2"/>
      <c r="BP1639" s="2"/>
      <c r="BQ1639" s="2"/>
      <c r="BR1639" s="2"/>
      <c r="BS1639" s="2"/>
      <c r="BT1639" s="2"/>
    </row>
    <row r="1640" spans="63:72" x14ac:dyDescent="0.3">
      <c r="BK1640" s="5"/>
      <c r="BL1640" s="5"/>
      <c r="BM1640" s="2"/>
      <c r="BN1640" s="151"/>
      <c r="BO1640" s="2"/>
      <c r="BP1640" s="2"/>
      <c r="BQ1640" s="2"/>
      <c r="BR1640" s="2"/>
      <c r="BS1640" s="2"/>
      <c r="BT1640" s="2"/>
    </row>
    <row r="1641" spans="63:72" x14ac:dyDescent="0.3">
      <c r="BK1641" s="5"/>
      <c r="BL1641" s="5"/>
      <c r="BM1641" s="2"/>
      <c r="BN1641" s="151"/>
      <c r="BO1641" s="2"/>
      <c r="BP1641" s="2"/>
      <c r="BQ1641" s="2"/>
      <c r="BR1641" s="2"/>
      <c r="BS1641" s="2"/>
      <c r="BT1641" s="2"/>
    </row>
    <row r="1642" spans="63:72" x14ac:dyDescent="0.3">
      <c r="BK1642" s="5"/>
      <c r="BL1642" s="5"/>
      <c r="BM1642" s="2"/>
      <c r="BN1642" s="151"/>
      <c r="BO1642" s="2"/>
      <c r="BP1642" s="2"/>
      <c r="BQ1642" s="2"/>
      <c r="BR1642" s="2"/>
      <c r="BS1642" s="2"/>
      <c r="BT1642" s="2"/>
    </row>
    <row r="1643" spans="63:72" x14ac:dyDescent="0.3">
      <c r="BK1643" s="5"/>
      <c r="BL1643" s="5"/>
      <c r="BM1643" s="2"/>
      <c r="BN1643" s="151"/>
      <c r="BO1643" s="2"/>
      <c r="BP1643" s="2"/>
      <c r="BQ1643" s="2"/>
      <c r="BR1643" s="2"/>
      <c r="BS1643" s="2"/>
      <c r="BT1643" s="2"/>
    </row>
    <row r="1644" spans="63:72" x14ac:dyDescent="0.3">
      <c r="BK1644" s="5"/>
      <c r="BL1644" s="5"/>
      <c r="BM1644" s="2"/>
      <c r="BN1644" s="151"/>
      <c r="BO1644" s="2"/>
      <c r="BP1644" s="2"/>
      <c r="BQ1644" s="2"/>
      <c r="BR1644" s="2"/>
      <c r="BS1644" s="2"/>
      <c r="BT1644" s="2"/>
    </row>
    <row r="1645" spans="63:72" x14ac:dyDescent="0.3">
      <c r="BK1645" s="5"/>
      <c r="BL1645" s="5"/>
      <c r="BM1645" s="2"/>
      <c r="BN1645" s="151"/>
      <c r="BO1645" s="2"/>
      <c r="BP1645" s="2"/>
      <c r="BQ1645" s="2"/>
      <c r="BR1645" s="2"/>
      <c r="BS1645" s="2"/>
      <c r="BT1645" s="2"/>
    </row>
    <row r="1646" spans="63:72" x14ac:dyDescent="0.3">
      <c r="BK1646" s="5"/>
      <c r="BL1646" s="5"/>
      <c r="BM1646" s="2"/>
      <c r="BN1646" s="151"/>
      <c r="BO1646" s="2"/>
      <c r="BP1646" s="2"/>
      <c r="BQ1646" s="2"/>
      <c r="BR1646" s="2"/>
      <c r="BS1646" s="2"/>
      <c r="BT1646" s="2"/>
    </row>
    <row r="1647" spans="63:72" x14ac:dyDescent="0.3">
      <c r="BK1647" s="5"/>
      <c r="BL1647" s="5"/>
      <c r="BM1647" s="2"/>
      <c r="BN1647" s="151"/>
      <c r="BO1647" s="2"/>
      <c r="BP1647" s="2"/>
      <c r="BQ1647" s="2"/>
      <c r="BR1647" s="2"/>
      <c r="BS1647" s="2"/>
      <c r="BT1647" s="2"/>
    </row>
    <row r="1648" spans="63:72" x14ac:dyDescent="0.3">
      <c r="BK1648" s="5"/>
      <c r="BL1648" s="5"/>
      <c r="BM1648" s="2"/>
      <c r="BN1648" s="151"/>
      <c r="BO1648" s="2"/>
      <c r="BP1648" s="2"/>
      <c r="BQ1648" s="2"/>
      <c r="BR1648" s="2"/>
      <c r="BS1648" s="2"/>
      <c r="BT1648" s="2"/>
    </row>
    <row r="1649" spans="63:72" x14ac:dyDescent="0.3">
      <c r="BK1649" s="5"/>
      <c r="BL1649" s="5"/>
      <c r="BM1649" s="2"/>
      <c r="BN1649" s="151"/>
      <c r="BO1649" s="2"/>
      <c r="BP1649" s="2"/>
      <c r="BQ1649" s="2"/>
      <c r="BR1649" s="2"/>
      <c r="BS1649" s="2"/>
      <c r="BT1649" s="2"/>
    </row>
    <row r="1650" spans="63:72" x14ac:dyDescent="0.3">
      <c r="BK1650" s="5"/>
      <c r="BL1650" s="5"/>
      <c r="BM1650" s="2"/>
      <c r="BN1650" s="151"/>
      <c r="BO1650" s="2"/>
      <c r="BP1650" s="2"/>
      <c r="BQ1650" s="2"/>
      <c r="BR1650" s="2"/>
      <c r="BS1650" s="2"/>
      <c r="BT1650" s="2"/>
    </row>
    <row r="1651" spans="63:72" x14ac:dyDescent="0.3">
      <c r="BK1651" s="5"/>
      <c r="BL1651" s="5"/>
      <c r="BM1651" s="2"/>
      <c r="BN1651" s="151"/>
      <c r="BO1651" s="2"/>
      <c r="BP1651" s="2"/>
      <c r="BQ1651" s="2"/>
      <c r="BR1651" s="2"/>
      <c r="BS1651" s="2"/>
      <c r="BT1651" s="2"/>
    </row>
    <row r="1652" spans="63:72" x14ac:dyDescent="0.3">
      <c r="BK1652" s="5"/>
      <c r="BL1652" s="5"/>
      <c r="BM1652" s="2"/>
      <c r="BN1652" s="151"/>
      <c r="BO1652" s="2"/>
      <c r="BP1652" s="2"/>
      <c r="BQ1652" s="2"/>
      <c r="BR1652" s="2"/>
      <c r="BS1652" s="2"/>
      <c r="BT1652" s="2"/>
    </row>
    <row r="1653" spans="63:72" x14ac:dyDescent="0.3">
      <c r="BK1653" s="5"/>
      <c r="BL1653" s="5"/>
      <c r="BM1653" s="2"/>
      <c r="BN1653" s="151"/>
      <c r="BO1653" s="2"/>
      <c r="BP1653" s="2"/>
      <c r="BQ1653" s="2"/>
      <c r="BR1653" s="2"/>
      <c r="BS1653" s="2"/>
      <c r="BT1653" s="2"/>
    </row>
    <row r="1654" spans="63:72" x14ac:dyDescent="0.3">
      <c r="BK1654" s="5"/>
      <c r="BL1654" s="5"/>
      <c r="BM1654" s="2"/>
      <c r="BN1654" s="151"/>
      <c r="BO1654" s="2"/>
      <c r="BP1654" s="2"/>
      <c r="BQ1654" s="2"/>
      <c r="BR1654" s="2"/>
      <c r="BS1654" s="2"/>
      <c r="BT1654" s="2"/>
    </row>
    <row r="1655" spans="63:72" x14ac:dyDescent="0.3">
      <c r="BK1655" s="5"/>
      <c r="BL1655" s="5"/>
      <c r="BM1655" s="2"/>
      <c r="BN1655" s="151"/>
      <c r="BO1655" s="2"/>
      <c r="BP1655" s="2"/>
      <c r="BQ1655" s="2"/>
      <c r="BR1655" s="2"/>
      <c r="BS1655" s="2"/>
      <c r="BT1655" s="2"/>
    </row>
    <row r="1656" spans="63:72" x14ac:dyDescent="0.3">
      <c r="BK1656" s="5"/>
      <c r="BL1656" s="5"/>
      <c r="BM1656" s="2"/>
      <c r="BN1656" s="151"/>
      <c r="BO1656" s="2"/>
      <c r="BP1656" s="2"/>
      <c r="BQ1656" s="2"/>
      <c r="BR1656" s="2"/>
      <c r="BS1656" s="2"/>
      <c r="BT1656" s="2"/>
    </row>
    <row r="1657" spans="63:72" x14ac:dyDescent="0.3">
      <c r="BK1657" s="5"/>
      <c r="BL1657" s="5"/>
      <c r="BM1657" s="2"/>
      <c r="BN1657" s="151"/>
      <c r="BO1657" s="2"/>
      <c r="BP1657" s="2"/>
      <c r="BQ1657" s="2"/>
      <c r="BR1657" s="2"/>
      <c r="BS1657" s="2"/>
      <c r="BT1657" s="2"/>
    </row>
    <row r="1658" spans="63:72" x14ac:dyDescent="0.3">
      <c r="BK1658" s="5"/>
      <c r="BL1658" s="5"/>
      <c r="BM1658" s="2"/>
      <c r="BN1658" s="151"/>
      <c r="BO1658" s="2"/>
      <c r="BP1658" s="2"/>
      <c r="BQ1658" s="2"/>
      <c r="BR1658" s="2"/>
      <c r="BS1658" s="2"/>
      <c r="BT1658" s="2"/>
    </row>
    <row r="1659" spans="63:72" x14ac:dyDescent="0.3">
      <c r="BK1659" s="5"/>
      <c r="BL1659" s="5"/>
      <c r="BM1659" s="2"/>
      <c r="BN1659" s="151"/>
      <c r="BO1659" s="2"/>
      <c r="BP1659" s="2"/>
      <c r="BQ1659" s="2"/>
      <c r="BR1659" s="2"/>
      <c r="BS1659" s="2"/>
      <c r="BT1659" s="2"/>
    </row>
    <row r="1660" spans="63:72" x14ac:dyDescent="0.3">
      <c r="BK1660" s="5"/>
      <c r="BL1660" s="5"/>
      <c r="BM1660" s="2"/>
      <c r="BN1660" s="151"/>
      <c r="BO1660" s="2"/>
      <c r="BP1660" s="2"/>
      <c r="BQ1660" s="2"/>
      <c r="BR1660" s="2"/>
      <c r="BS1660" s="2"/>
      <c r="BT1660" s="2"/>
    </row>
    <row r="1661" spans="63:72" x14ac:dyDescent="0.3">
      <c r="BK1661" s="5"/>
      <c r="BL1661" s="5"/>
      <c r="BM1661" s="2"/>
      <c r="BN1661" s="151"/>
      <c r="BO1661" s="2"/>
      <c r="BP1661" s="2"/>
      <c r="BQ1661" s="2"/>
      <c r="BR1661" s="2"/>
      <c r="BS1661" s="2"/>
      <c r="BT1661" s="2"/>
    </row>
    <row r="1662" spans="63:72" x14ac:dyDescent="0.3">
      <c r="BK1662" s="5"/>
      <c r="BL1662" s="5"/>
      <c r="BM1662" s="2"/>
      <c r="BN1662" s="151"/>
      <c r="BO1662" s="2"/>
      <c r="BP1662" s="2"/>
      <c r="BQ1662" s="2"/>
      <c r="BR1662" s="2"/>
      <c r="BS1662" s="2"/>
      <c r="BT1662" s="2"/>
    </row>
    <row r="1663" spans="63:72" x14ac:dyDescent="0.3">
      <c r="BK1663" s="5"/>
      <c r="BL1663" s="5"/>
      <c r="BM1663" s="2"/>
      <c r="BN1663" s="151"/>
      <c r="BO1663" s="2"/>
      <c r="BP1663" s="2"/>
      <c r="BQ1663" s="2"/>
      <c r="BR1663" s="2"/>
      <c r="BS1663" s="2"/>
      <c r="BT1663" s="2"/>
    </row>
    <row r="1664" spans="63:72" x14ac:dyDescent="0.3">
      <c r="BK1664" s="5"/>
      <c r="BL1664" s="5"/>
      <c r="BM1664" s="2"/>
      <c r="BN1664" s="151"/>
      <c r="BO1664" s="2"/>
      <c r="BP1664" s="2"/>
      <c r="BQ1664" s="2"/>
      <c r="BR1664" s="2"/>
      <c r="BS1664" s="2"/>
      <c r="BT1664" s="2"/>
    </row>
    <row r="1665" spans="63:72" x14ac:dyDescent="0.3">
      <c r="BK1665" s="5"/>
      <c r="BL1665" s="5"/>
      <c r="BM1665" s="2"/>
      <c r="BN1665" s="151"/>
      <c r="BO1665" s="2"/>
      <c r="BP1665" s="2"/>
      <c r="BQ1665" s="2"/>
      <c r="BR1665" s="2"/>
      <c r="BS1665" s="2"/>
      <c r="BT1665" s="2"/>
    </row>
    <row r="1666" spans="63:72" x14ac:dyDescent="0.3">
      <c r="BK1666" s="5"/>
      <c r="BL1666" s="5"/>
      <c r="BM1666" s="2"/>
      <c r="BN1666" s="151"/>
      <c r="BO1666" s="2"/>
      <c r="BP1666" s="2"/>
      <c r="BQ1666" s="2"/>
      <c r="BR1666" s="2"/>
      <c r="BS1666" s="2"/>
      <c r="BT1666" s="2"/>
    </row>
    <row r="1667" spans="63:72" x14ac:dyDescent="0.3">
      <c r="BK1667" s="5"/>
      <c r="BL1667" s="5"/>
      <c r="BM1667" s="2"/>
      <c r="BN1667" s="151"/>
      <c r="BO1667" s="2"/>
      <c r="BP1667" s="2"/>
      <c r="BQ1667" s="2"/>
      <c r="BR1667" s="2"/>
      <c r="BS1667" s="2"/>
      <c r="BT1667" s="2"/>
    </row>
    <row r="1668" spans="63:72" x14ac:dyDescent="0.3">
      <c r="BK1668" s="5"/>
      <c r="BL1668" s="5"/>
      <c r="BM1668" s="2"/>
      <c r="BN1668" s="151"/>
      <c r="BO1668" s="2"/>
      <c r="BP1668" s="2"/>
      <c r="BQ1668" s="2"/>
      <c r="BR1668" s="2"/>
      <c r="BS1668" s="2"/>
      <c r="BT1668" s="2"/>
    </row>
    <row r="1669" spans="63:72" x14ac:dyDescent="0.3">
      <c r="BK1669" s="5"/>
      <c r="BL1669" s="5"/>
      <c r="BM1669" s="2"/>
      <c r="BN1669" s="151"/>
      <c r="BO1669" s="2"/>
      <c r="BP1669" s="2"/>
      <c r="BQ1669" s="2"/>
      <c r="BR1669" s="2"/>
      <c r="BS1669" s="2"/>
      <c r="BT1669" s="2"/>
    </row>
    <row r="1670" spans="63:72" x14ac:dyDescent="0.3">
      <c r="BK1670" s="5"/>
      <c r="BL1670" s="5"/>
      <c r="BM1670" s="2"/>
      <c r="BN1670" s="151"/>
      <c r="BO1670" s="2"/>
      <c r="BP1670" s="2"/>
      <c r="BQ1670" s="2"/>
      <c r="BR1670" s="2"/>
      <c r="BS1670" s="2"/>
      <c r="BT1670" s="2"/>
    </row>
    <row r="1671" spans="63:72" x14ac:dyDescent="0.3">
      <c r="BK1671" s="5"/>
      <c r="BL1671" s="5"/>
      <c r="BM1671" s="2"/>
      <c r="BN1671" s="151"/>
      <c r="BO1671" s="2"/>
      <c r="BP1671" s="2"/>
      <c r="BQ1671" s="2"/>
      <c r="BR1671" s="2"/>
      <c r="BS1671" s="2"/>
      <c r="BT1671" s="2"/>
    </row>
    <row r="1672" spans="63:72" x14ac:dyDescent="0.3">
      <c r="BK1672" s="5"/>
      <c r="BL1672" s="5"/>
      <c r="BM1672" s="2"/>
      <c r="BN1672" s="151"/>
      <c r="BO1672" s="2"/>
      <c r="BP1672" s="2"/>
      <c r="BQ1672" s="2"/>
      <c r="BR1672" s="2"/>
      <c r="BS1672" s="2"/>
      <c r="BT1672" s="2"/>
    </row>
    <row r="1673" spans="63:72" x14ac:dyDescent="0.3">
      <c r="BK1673" s="5"/>
      <c r="BL1673" s="5"/>
      <c r="BM1673" s="2"/>
      <c r="BN1673" s="151"/>
      <c r="BO1673" s="2"/>
      <c r="BP1673" s="2"/>
      <c r="BQ1673" s="2"/>
      <c r="BR1673" s="2"/>
      <c r="BS1673" s="2"/>
      <c r="BT1673" s="2"/>
    </row>
    <row r="1674" spans="63:72" x14ac:dyDescent="0.3">
      <c r="BK1674" s="5"/>
      <c r="BL1674" s="5"/>
      <c r="BM1674" s="2"/>
      <c r="BN1674" s="151"/>
      <c r="BO1674" s="2"/>
      <c r="BP1674" s="2"/>
      <c r="BQ1674" s="2"/>
      <c r="BR1674" s="2"/>
      <c r="BS1674" s="2"/>
      <c r="BT1674" s="2"/>
    </row>
    <row r="1675" spans="63:72" x14ac:dyDescent="0.3">
      <c r="BK1675" s="5"/>
      <c r="BL1675" s="5"/>
      <c r="BM1675" s="2"/>
      <c r="BN1675" s="151"/>
      <c r="BO1675" s="2"/>
      <c r="BP1675" s="2"/>
      <c r="BQ1675" s="2"/>
      <c r="BR1675" s="2"/>
      <c r="BS1675" s="2"/>
      <c r="BT1675" s="2"/>
    </row>
    <row r="1676" spans="63:72" x14ac:dyDescent="0.3">
      <c r="BK1676" s="5"/>
      <c r="BL1676" s="5"/>
      <c r="BM1676" s="2"/>
      <c r="BN1676" s="151"/>
      <c r="BO1676" s="2"/>
      <c r="BP1676" s="2"/>
      <c r="BQ1676" s="2"/>
      <c r="BR1676" s="2"/>
      <c r="BS1676" s="2"/>
      <c r="BT1676" s="2"/>
    </row>
    <row r="1677" spans="63:72" x14ac:dyDescent="0.3">
      <c r="BK1677" s="5"/>
      <c r="BL1677" s="5"/>
      <c r="BM1677" s="2"/>
      <c r="BN1677" s="151"/>
      <c r="BO1677" s="2"/>
      <c r="BP1677" s="2"/>
      <c r="BQ1677" s="2"/>
      <c r="BR1677" s="2"/>
      <c r="BS1677" s="2"/>
      <c r="BT1677" s="2"/>
    </row>
    <row r="1678" spans="63:72" x14ac:dyDescent="0.3">
      <c r="BK1678" s="5"/>
      <c r="BL1678" s="5"/>
      <c r="BM1678" s="2"/>
      <c r="BN1678" s="151"/>
      <c r="BO1678" s="2"/>
      <c r="BP1678" s="2"/>
      <c r="BQ1678" s="2"/>
      <c r="BR1678" s="2"/>
      <c r="BS1678" s="2"/>
      <c r="BT1678" s="2"/>
    </row>
    <row r="1679" spans="63:72" x14ac:dyDescent="0.3">
      <c r="BK1679" s="5"/>
      <c r="BL1679" s="5"/>
      <c r="BM1679" s="2"/>
      <c r="BN1679" s="151"/>
      <c r="BO1679" s="2"/>
      <c r="BP1679" s="2"/>
      <c r="BQ1679" s="2"/>
      <c r="BR1679" s="2"/>
      <c r="BS1679" s="2"/>
      <c r="BT1679" s="2"/>
    </row>
    <row r="1680" spans="63:72" x14ac:dyDescent="0.3">
      <c r="BK1680" s="5"/>
      <c r="BL1680" s="5"/>
      <c r="BM1680" s="2"/>
      <c r="BN1680" s="151"/>
      <c r="BO1680" s="2"/>
      <c r="BP1680" s="2"/>
      <c r="BQ1680" s="2"/>
      <c r="BR1680" s="2"/>
      <c r="BS1680" s="2"/>
      <c r="BT1680" s="2"/>
    </row>
    <row r="1681" spans="63:72" x14ac:dyDescent="0.3">
      <c r="BK1681" s="5"/>
      <c r="BL1681" s="5"/>
      <c r="BM1681" s="2"/>
      <c r="BN1681" s="151"/>
      <c r="BO1681" s="2"/>
      <c r="BP1681" s="2"/>
      <c r="BQ1681" s="2"/>
      <c r="BR1681" s="2"/>
      <c r="BS1681" s="2"/>
      <c r="BT1681" s="2"/>
    </row>
    <row r="1682" spans="63:72" x14ac:dyDescent="0.3">
      <c r="BK1682" s="5"/>
      <c r="BL1682" s="5"/>
      <c r="BM1682" s="2"/>
      <c r="BN1682" s="151"/>
      <c r="BO1682" s="2"/>
      <c r="BP1682" s="2"/>
      <c r="BQ1682" s="2"/>
      <c r="BR1682" s="2"/>
      <c r="BS1682" s="2"/>
      <c r="BT1682" s="2"/>
    </row>
    <row r="1683" spans="63:72" x14ac:dyDescent="0.3">
      <c r="BK1683" s="5"/>
      <c r="BL1683" s="5"/>
      <c r="BM1683" s="2"/>
      <c r="BN1683" s="151"/>
      <c r="BO1683" s="2"/>
      <c r="BP1683" s="2"/>
      <c r="BQ1683" s="2"/>
      <c r="BR1683" s="2"/>
      <c r="BS1683" s="2"/>
      <c r="BT1683" s="2"/>
    </row>
    <row r="1684" spans="63:72" x14ac:dyDescent="0.3">
      <c r="BK1684" s="5"/>
      <c r="BL1684" s="5"/>
      <c r="BM1684" s="2"/>
      <c r="BN1684" s="151"/>
      <c r="BO1684" s="2"/>
      <c r="BP1684" s="2"/>
      <c r="BQ1684" s="2"/>
      <c r="BR1684" s="2"/>
      <c r="BS1684" s="2"/>
      <c r="BT1684" s="2"/>
    </row>
    <row r="1685" spans="63:72" x14ac:dyDescent="0.3">
      <c r="BK1685" s="5"/>
      <c r="BL1685" s="5"/>
      <c r="BM1685" s="2"/>
      <c r="BN1685" s="151"/>
      <c r="BO1685" s="2"/>
      <c r="BP1685" s="2"/>
      <c r="BQ1685" s="2"/>
      <c r="BR1685" s="2"/>
      <c r="BS1685" s="2"/>
      <c r="BT1685" s="2"/>
    </row>
    <row r="1686" spans="63:72" x14ac:dyDescent="0.3">
      <c r="BK1686" s="5"/>
      <c r="BL1686" s="5"/>
      <c r="BM1686" s="2"/>
      <c r="BN1686" s="151"/>
      <c r="BO1686" s="2"/>
      <c r="BP1686" s="2"/>
      <c r="BQ1686" s="2"/>
      <c r="BR1686" s="2"/>
      <c r="BS1686" s="2"/>
      <c r="BT1686" s="2"/>
    </row>
    <row r="1687" spans="63:72" x14ac:dyDescent="0.3">
      <c r="BK1687" s="5"/>
      <c r="BL1687" s="5"/>
      <c r="BM1687" s="2"/>
      <c r="BN1687" s="151"/>
      <c r="BO1687" s="2"/>
      <c r="BP1687" s="2"/>
      <c r="BQ1687" s="2"/>
      <c r="BR1687" s="2"/>
      <c r="BS1687" s="2"/>
      <c r="BT1687" s="2"/>
    </row>
    <row r="1688" spans="63:72" x14ac:dyDescent="0.3">
      <c r="BK1688" s="5"/>
      <c r="BL1688" s="5"/>
      <c r="BM1688" s="2"/>
      <c r="BN1688" s="151"/>
      <c r="BO1688" s="2"/>
      <c r="BP1688" s="2"/>
      <c r="BQ1688" s="2"/>
      <c r="BR1688" s="2"/>
      <c r="BS1688" s="2"/>
      <c r="BT1688" s="2"/>
    </row>
    <row r="1689" spans="63:72" x14ac:dyDescent="0.3">
      <c r="BK1689" s="5"/>
      <c r="BL1689" s="5"/>
      <c r="BM1689" s="2"/>
      <c r="BN1689" s="151"/>
      <c r="BO1689" s="2"/>
      <c r="BP1689" s="2"/>
      <c r="BQ1689" s="2"/>
      <c r="BR1689" s="2"/>
      <c r="BS1689" s="2"/>
      <c r="BT1689" s="2"/>
    </row>
    <row r="1690" spans="63:72" x14ac:dyDescent="0.3">
      <c r="BK1690" s="5"/>
      <c r="BL1690" s="5"/>
      <c r="BM1690" s="2"/>
      <c r="BN1690" s="151"/>
      <c r="BO1690" s="2"/>
      <c r="BP1690" s="2"/>
      <c r="BQ1690" s="2"/>
      <c r="BR1690" s="2"/>
      <c r="BS1690" s="2"/>
      <c r="BT1690" s="2"/>
    </row>
    <row r="1691" spans="63:72" x14ac:dyDescent="0.3">
      <c r="BK1691" s="5"/>
      <c r="BL1691" s="5"/>
      <c r="BM1691" s="2"/>
      <c r="BN1691" s="151"/>
      <c r="BO1691" s="2"/>
      <c r="BP1691" s="2"/>
      <c r="BQ1691" s="2"/>
      <c r="BR1691" s="2"/>
      <c r="BS1691" s="2"/>
      <c r="BT1691" s="2"/>
    </row>
    <row r="1692" spans="63:72" x14ac:dyDescent="0.3">
      <c r="BK1692" s="5"/>
      <c r="BL1692" s="5"/>
      <c r="BM1692" s="2"/>
      <c r="BN1692" s="151"/>
      <c r="BO1692" s="2"/>
      <c r="BP1692" s="2"/>
      <c r="BQ1692" s="2"/>
      <c r="BR1692" s="2"/>
      <c r="BS1692" s="2"/>
      <c r="BT1692" s="2"/>
    </row>
    <row r="1693" spans="63:72" x14ac:dyDescent="0.3">
      <c r="BK1693" s="5"/>
      <c r="BL1693" s="5"/>
      <c r="BM1693" s="2"/>
      <c r="BN1693" s="151"/>
      <c r="BO1693" s="2"/>
      <c r="BP1693" s="2"/>
      <c r="BQ1693" s="2"/>
      <c r="BR1693" s="2"/>
      <c r="BS1693" s="2"/>
      <c r="BT1693" s="2"/>
    </row>
    <row r="1694" spans="63:72" x14ac:dyDescent="0.3">
      <c r="BK1694" s="5"/>
      <c r="BL1694" s="5"/>
      <c r="BM1694" s="2"/>
      <c r="BN1694" s="151"/>
      <c r="BO1694" s="2"/>
      <c r="BP1694" s="2"/>
      <c r="BQ1694" s="2"/>
      <c r="BR1694" s="2"/>
      <c r="BS1694" s="2"/>
      <c r="BT1694" s="2"/>
    </row>
    <row r="1695" spans="63:72" x14ac:dyDescent="0.3">
      <c r="BK1695" s="5"/>
      <c r="BL1695" s="5"/>
      <c r="BM1695" s="2"/>
      <c r="BN1695" s="151"/>
      <c r="BO1695" s="2"/>
      <c r="BP1695" s="2"/>
      <c r="BQ1695" s="2"/>
      <c r="BR1695" s="2"/>
      <c r="BS1695" s="2"/>
      <c r="BT1695" s="2"/>
    </row>
    <row r="1696" spans="63:72" x14ac:dyDescent="0.3">
      <c r="BK1696" s="5"/>
      <c r="BL1696" s="5"/>
      <c r="BM1696" s="2"/>
      <c r="BN1696" s="151"/>
      <c r="BO1696" s="2"/>
      <c r="BP1696" s="2"/>
      <c r="BQ1696" s="2"/>
      <c r="BR1696" s="2"/>
      <c r="BS1696" s="2"/>
      <c r="BT1696" s="2"/>
    </row>
    <row r="1697" spans="63:72" x14ac:dyDescent="0.3">
      <c r="BK1697" s="5"/>
      <c r="BL1697" s="5"/>
      <c r="BM1697" s="2"/>
      <c r="BN1697" s="151"/>
      <c r="BO1697" s="2"/>
      <c r="BP1697" s="2"/>
      <c r="BQ1697" s="2"/>
      <c r="BR1697" s="2"/>
      <c r="BS1697" s="2"/>
      <c r="BT1697" s="2"/>
    </row>
    <row r="1698" spans="63:72" x14ac:dyDescent="0.3">
      <c r="BK1698" s="5"/>
      <c r="BL1698" s="5"/>
      <c r="BM1698" s="2"/>
      <c r="BN1698" s="151"/>
      <c r="BO1698" s="2"/>
      <c r="BP1698" s="2"/>
      <c r="BQ1698" s="2"/>
      <c r="BR1698" s="2"/>
      <c r="BS1698" s="2"/>
      <c r="BT1698" s="2"/>
    </row>
    <row r="1699" spans="63:72" x14ac:dyDescent="0.3">
      <c r="BK1699" s="5"/>
      <c r="BL1699" s="5"/>
      <c r="BM1699" s="2"/>
      <c r="BN1699" s="151"/>
      <c r="BO1699" s="2"/>
      <c r="BP1699" s="2"/>
      <c r="BQ1699" s="2"/>
      <c r="BR1699" s="2"/>
      <c r="BS1699" s="2"/>
      <c r="BT1699" s="2"/>
    </row>
    <row r="1700" spans="63:72" x14ac:dyDescent="0.3">
      <c r="BK1700" s="5"/>
      <c r="BL1700" s="5"/>
      <c r="BM1700" s="2"/>
      <c r="BN1700" s="151"/>
      <c r="BO1700" s="2"/>
      <c r="BP1700" s="2"/>
      <c r="BQ1700" s="2"/>
      <c r="BR1700" s="2"/>
      <c r="BS1700" s="2"/>
      <c r="BT1700" s="2"/>
    </row>
    <row r="1701" spans="63:72" x14ac:dyDescent="0.3">
      <c r="BK1701" s="5"/>
      <c r="BL1701" s="5"/>
      <c r="BM1701" s="2"/>
      <c r="BN1701" s="151"/>
      <c r="BO1701" s="2"/>
      <c r="BP1701" s="2"/>
      <c r="BQ1701" s="2"/>
      <c r="BR1701" s="2"/>
      <c r="BS1701" s="2"/>
      <c r="BT1701" s="2"/>
    </row>
    <row r="1702" spans="63:72" x14ac:dyDescent="0.3">
      <c r="BK1702" s="5"/>
      <c r="BL1702" s="5"/>
      <c r="BM1702" s="2"/>
      <c r="BN1702" s="151"/>
      <c r="BO1702" s="2"/>
      <c r="BP1702" s="2"/>
      <c r="BQ1702" s="2"/>
      <c r="BR1702" s="2"/>
      <c r="BS1702" s="2"/>
      <c r="BT1702" s="2"/>
    </row>
    <row r="1703" spans="63:72" x14ac:dyDescent="0.3">
      <c r="BK1703" s="5"/>
      <c r="BL1703" s="5"/>
      <c r="BM1703" s="2"/>
      <c r="BN1703" s="151"/>
      <c r="BO1703" s="2"/>
      <c r="BP1703" s="2"/>
      <c r="BQ1703" s="2"/>
      <c r="BR1703" s="2"/>
      <c r="BS1703" s="2"/>
      <c r="BT1703" s="2"/>
    </row>
    <row r="1704" spans="63:72" x14ac:dyDescent="0.3">
      <c r="BK1704" s="5"/>
      <c r="BL1704" s="5"/>
      <c r="BM1704" s="2"/>
      <c r="BN1704" s="151"/>
      <c r="BO1704" s="2"/>
      <c r="BP1704" s="2"/>
      <c r="BQ1704" s="2"/>
      <c r="BR1704" s="2"/>
      <c r="BS1704" s="2"/>
      <c r="BT1704" s="2"/>
    </row>
    <row r="1705" spans="63:72" x14ac:dyDescent="0.3">
      <c r="BK1705" s="5"/>
      <c r="BL1705" s="5"/>
      <c r="BM1705" s="2"/>
      <c r="BN1705" s="151"/>
      <c r="BO1705" s="2"/>
      <c r="BP1705" s="2"/>
      <c r="BQ1705" s="2"/>
      <c r="BR1705" s="2"/>
      <c r="BS1705" s="2"/>
      <c r="BT1705" s="2"/>
    </row>
    <row r="1706" spans="63:72" x14ac:dyDescent="0.3">
      <c r="BK1706" s="5"/>
      <c r="BL1706" s="5"/>
      <c r="BM1706" s="2"/>
      <c r="BN1706" s="151"/>
      <c r="BO1706" s="2"/>
      <c r="BP1706" s="2"/>
      <c r="BQ1706" s="2"/>
      <c r="BR1706" s="2"/>
      <c r="BS1706" s="2"/>
      <c r="BT1706" s="2"/>
    </row>
    <row r="1707" spans="63:72" x14ac:dyDescent="0.3">
      <c r="BK1707" s="5"/>
      <c r="BL1707" s="5"/>
      <c r="BM1707" s="2"/>
      <c r="BN1707" s="151"/>
      <c r="BO1707" s="2"/>
      <c r="BP1707" s="2"/>
      <c r="BQ1707" s="2"/>
      <c r="BR1707" s="2"/>
      <c r="BS1707" s="2"/>
      <c r="BT1707" s="2"/>
    </row>
    <row r="1708" spans="63:72" x14ac:dyDescent="0.3">
      <c r="BK1708" s="5"/>
      <c r="BL1708" s="5"/>
      <c r="BM1708" s="2"/>
      <c r="BN1708" s="151"/>
      <c r="BO1708" s="2"/>
      <c r="BP1708" s="2"/>
      <c r="BQ1708" s="2"/>
      <c r="BR1708" s="2"/>
      <c r="BS1708" s="2"/>
      <c r="BT1708" s="2"/>
    </row>
    <row r="1709" spans="63:72" x14ac:dyDescent="0.3">
      <c r="BK1709" s="5"/>
      <c r="BL1709" s="5"/>
      <c r="BM1709" s="2"/>
      <c r="BN1709" s="151"/>
      <c r="BO1709" s="2"/>
      <c r="BP1709" s="2"/>
      <c r="BQ1709" s="2"/>
      <c r="BR1709" s="2"/>
      <c r="BS1709" s="2"/>
      <c r="BT1709" s="2"/>
    </row>
    <row r="1710" spans="63:72" x14ac:dyDescent="0.3">
      <c r="BK1710" s="5"/>
      <c r="BL1710" s="5"/>
      <c r="BM1710" s="2"/>
      <c r="BN1710" s="151"/>
      <c r="BO1710" s="2"/>
      <c r="BP1710" s="2"/>
      <c r="BQ1710" s="2"/>
      <c r="BR1710" s="2"/>
      <c r="BS1710" s="2"/>
      <c r="BT1710" s="2"/>
    </row>
    <row r="1711" spans="63:72" x14ac:dyDescent="0.3">
      <c r="BK1711" s="5"/>
      <c r="BL1711" s="5"/>
      <c r="BM1711" s="2"/>
      <c r="BN1711" s="151"/>
      <c r="BO1711" s="2"/>
      <c r="BP1711" s="2"/>
      <c r="BQ1711" s="2"/>
      <c r="BR1711" s="2"/>
      <c r="BS1711" s="2"/>
      <c r="BT1711" s="2"/>
    </row>
    <row r="1712" spans="63:72" x14ac:dyDescent="0.3">
      <c r="BK1712" s="5"/>
      <c r="BL1712" s="5"/>
      <c r="BM1712" s="2"/>
      <c r="BN1712" s="151"/>
      <c r="BO1712" s="2"/>
      <c r="BP1712" s="2"/>
      <c r="BQ1712" s="2"/>
      <c r="BR1712" s="2"/>
      <c r="BS1712" s="2"/>
      <c r="BT1712" s="2"/>
    </row>
    <row r="1713" spans="63:72" x14ac:dyDescent="0.3">
      <c r="BK1713" s="5"/>
      <c r="BL1713" s="5"/>
      <c r="BM1713" s="2"/>
      <c r="BN1713" s="151"/>
      <c r="BO1713" s="2"/>
      <c r="BP1713" s="2"/>
      <c r="BQ1713" s="2"/>
      <c r="BR1713" s="2"/>
      <c r="BS1713" s="2"/>
      <c r="BT1713" s="2"/>
    </row>
    <row r="1714" spans="63:72" x14ac:dyDescent="0.3">
      <c r="BK1714" s="5"/>
      <c r="BL1714" s="5"/>
      <c r="BM1714" s="2"/>
      <c r="BN1714" s="151"/>
      <c r="BO1714" s="2"/>
      <c r="BP1714" s="2"/>
      <c r="BQ1714" s="2"/>
      <c r="BR1714" s="2"/>
      <c r="BS1714" s="2"/>
      <c r="BT1714" s="2"/>
    </row>
    <row r="1715" spans="63:72" x14ac:dyDescent="0.3">
      <c r="BK1715" s="5"/>
      <c r="BL1715" s="5"/>
      <c r="BM1715" s="2"/>
      <c r="BN1715" s="151"/>
      <c r="BO1715" s="2"/>
      <c r="BP1715" s="2"/>
      <c r="BQ1715" s="2"/>
      <c r="BR1715" s="2"/>
      <c r="BS1715" s="2"/>
      <c r="BT1715" s="2"/>
    </row>
    <row r="1716" spans="63:72" x14ac:dyDescent="0.3">
      <c r="BK1716" s="5"/>
      <c r="BL1716" s="5"/>
      <c r="BM1716" s="2"/>
      <c r="BN1716" s="151"/>
      <c r="BO1716" s="2"/>
      <c r="BP1716" s="2"/>
      <c r="BQ1716" s="2"/>
      <c r="BR1716" s="2"/>
      <c r="BS1716" s="2"/>
      <c r="BT1716" s="2"/>
    </row>
    <row r="1717" spans="63:72" x14ac:dyDescent="0.3">
      <c r="BK1717" s="5"/>
      <c r="BL1717" s="5"/>
      <c r="BM1717" s="2"/>
      <c r="BN1717" s="151"/>
      <c r="BO1717" s="2"/>
      <c r="BP1717" s="2"/>
      <c r="BQ1717" s="2"/>
      <c r="BR1717" s="2"/>
      <c r="BS1717" s="2"/>
      <c r="BT1717" s="2"/>
    </row>
    <row r="1718" spans="63:72" x14ac:dyDescent="0.3">
      <c r="BK1718" s="5"/>
      <c r="BL1718" s="5"/>
      <c r="BM1718" s="2"/>
      <c r="BN1718" s="151"/>
      <c r="BO1718" s="2"/>
      <c r="BP1718" s="2"/>
      <c r="BQ1718" s="2"/>
      <c r="BR1718" s="2"/>
      <c r="BS1718" s="2"/>
      <c r="BT1718" s="2"/>
    </row>
    <row r="1719" spans="63:72" x14ac:dyDescent="0.3">
      <c r="BK1719" s="5"/>
      <c r="BL1719" s="5"/>
      <c r="BM1719" s="2"/>
      <c r="BN1719" s="151"/>
      <c r="BO1719" s="2"/>
      <c r="BP1719" s="2"/>
      <c r="BQ1719" s="2"/>
      <c r="BR1719" s="2"/>
      <c r="BS1719" s="2"/>
      <c r="BT1719" s="2"/>
    </row>
    <row r="1720" spans="63:72" x14ac:dyDescent="0.3">
      <c r="BK1720" s="5"/>
      <c r="BL1720" s="5"/>
      <c r="BM1720" s="2"/>
      <c r="BN1720" s="151"/>
      <c r="BO1720" s="2"/>
      <c r="BP1720" s="2"/>
      <c r="BQ1720" s="2"/>
      <c r="BR1720" s="2"/>
      <c r="BS1720" s="2"/>
      <c r="BT1720" s="2"/>
    </row>
    <row r="1721" spans="63:72" x14ac:dyDescent="0.3">
      <c r="BK1721" s="5"/>
      <c r="BL1721" s="5"/>
      <c r="BM1721" s="2"/>
      <c r="BN1721" s="151"/>
      <c r="BO1721" s="2"/>
      <c r="BP1721" s="2"/>
      <c r="BQ1721" s="2"/>
      <c r="BR1721" s="2"/>
      <c r="BS1721" s="2"/>
      <c r="BT1721" s="2"/>
    </row>
    <row r="1722" spans="63:72" x14ac:dyDescent="0.3">
      <c r="BK1722" s="5"/>
      <c r="BL1722" s="5"/>
      <c r="BM1722" s="2"/>
      <c r="BN1722" s="151"/>
      <c r="BO1722" s="2"/>
      <c r="BP1722" s="2"/>
      <c r="BQ1722" s="2"/>
      <c r="BR1722" s="2"/>
      <c r="BS1722" s="2"/>
      <c r="BT1722" s="2"/>
    </row>
    <row r="1723" spans="63:72" x14ac:dyDescent="0.3">
      <c r="BK1723" s="5"/>
      <c r="BL1723" s="5"/>
      <c r="BM1723" s="2"/>
      <c r="BN1723" s="151"/>
      <c r="BO1723" s="2"/>
      <c r="BP1723" s="2"/>
      <c r="BQ1723" s="2"/>
      <c r="BR1723" s="2"/>
      <c r="BS1723" s="2"/>
      <c r="BT1723" s="2"/>
    </row>
    <row r="1724" spans="63:72" x14ac:dyDescent="0.3">
      <c r="BK1724" s="5"/>
      <c r="BL1724" s="5"/>
      <c r="BM1724" s="2"/>
      <c r="BN1724" s="151"/>
      <c r="BO1724" s="2"/>
      <c r="BP1724" s="2"/>
      <c r="BQ1724" s="2"/>
      <c r="BR1724" s="2"/>
      <c r="BS1724" s="2"/>
      <c r="BT1724" s="2"/>
    </row>
    <row r="1725" spans="63:72" x14ac:dyDescent="0.3">
      <c r="BK1725" s="5"/>
      <c r="BL1725" s="5"/>
      <c r="BM1725" s="2"/>
      <c r="BN1725" s="151"/>
      <c r="BO1725" s="2"/>
      <c r="BP1725" s="2"/>
      <c r="BQ1725" s="2"/>
      <c r="BR1725" s="2"/>
      <c r="BS1725" s="2"/>
      <c r="BT1725" s="2"/>
    </row>
    <row r="1726" spans="63:72" x14ac:dyDescent="0.3">
      <c r="BK1726" s="5"/>
      <c r="BL1726" s="5"/>
      <c r="BM1726" s="2"/>
      <c r="BN1726" s="151"/>
      <c r="BO1726" s="2"/>
      <c r="BP1726" s="2"/>
      <c r="BQ1726" s="2"/>
      <c r="BR1726" s="2"/>
      <c r="BS1726" s="2"/>
      <c r="BT1726" s="2"/>
    </row>
    <row r="1727" spans="63:72" x14ac:dyDescent="0.3">
      <c r="BK1727" s="5"/>
      <c r="BL1727" s="5"/>
      <c r="BM1727" s="2"/>
      <c r="BN1727" s="151"/>
      <c r="BO1727" s="2"/>
      <c r="BP1727" s="2"/>
      <c r="BQ1727" s="2"/>
      <c r="BR1727" s="2"/>
      <c r="BS1727" s="2"/>
      <c r="BT1727" s="2"/>
    </row>
    <row r="1728" spans="63:72" x14ac:dyDescent="0.3">
      <c r="BK1728" s="5"/>
      <c r="BL1728" s="5"/>
      <c r="BM1728" s="2"/>
      <c r="BN1728" s="151"/>
      <c r="BO1728" s="2"/>
      <c r="BP1728" s="2"/>
      <c r="BQ1728" s="2"/>
      <c r="BR1728" s="2"/>
      <c r="BS1728" s="2"/>
      <c r="BT1728" s="2"/>
    </row>
    <row r="1729" spans="63:72" x14ac:dyDescent="0.3">
      <c r="BK1729" s="5"/>
      <c r="BL1729" s="5"/>
      <c r="BM1729" s="2"/>
      <c r="BN1729" s="151"/>
      <c r="BO1729" s="2"/>
      <c r="BP1729" s="2"/>
      <c r="BQ1729" s="2"/>
      <c r="BR1729" s="2"/>
      <c r="BS1729" s="2"/>
      <c r="BT1729" s="2"/>
    </row>
    <row r="1730" spans="63:72" x14ac:dyDescent="0.3">
      <c r="BK1730" s="5"/>
      <c r="BL1730" s="5"/>
      <c r="BM1730" s="2"/>
      <c r="BN1730" s="151"/>
      <c r="BO1730" s="2"/>
      <c r="BP1730" s="2"/>
      <c r="BQ1730" s="2"/>
      <c r="BR1730" s="2"/>
      <c r="BS1730" s="2"/>
      <c r="BT1730" s="2"/>
    </row>
    <row r="1731" spans="63:72" x14ac:dyDescent="0.3">
      <c r="BK1731" s="5"/>
      <c r="BL1731" s="5"/>
      <c r="BM1731" s="2"/>
      <c r="BN1731" s="151"/>
      <c r="BO1731" s="2"/>
      <c r="BP1731" s="2"/>
      <c r="BQ1731" s="2"/>
      <c r="BR1731" s="2"/>
      <c r="BS1731" s="2"/>
      <c r="BT1731" s="2"/>
    </row>
    <row r="1732" spans="63:72" x14ac:dyDescent="0.3">
      <c r="BK1732" s="5"/>
      <c r="BL1732" s="5"/>
      <c r="BM1732" s="2"/>
      <c r="BN1732" s="151"/>
      <c r="BO1732" s="2"/>
      <c r="BP1732" s="2"/>
      <c r="BQ1732" s="2"/>
      <c r="BR1732" s="2"/>
      <c r="BS1732" s="2"/>
      <c r="BT1732" s="2"/>
    </row>
    <row r="1733" spans="63:72" x14ac:dyDescent="0.3">
      <c r="BK1733" s="5"/>
      <c r="BL1733" s="5"/>
      <c r="BM1733" s="2"/>
      <c r="BN1733" s="151"/>
      <c r="BO1733" s="2"/>
      <c r="BP1733" s="2"/>
      <c r="BQ1733" s="2"/>
      <c r="BR1733" s="2"/>
      <c r="BS1733" s="2"/>
      <c r="BT1733" s="2"/>
    </row>
    <row r="1734" spans="63:72" x14ac:dyDescent="0.3">
      <c r="BK1734" s="5"/>
      <c r="BL1734" s="5"/>
      <c r="BM1734" s="2"/>
      <c r="BN1734" s="151"/>
      <c r="BO1734" s="2"/>
      <c r="BP1734" s="2"/>
      <c r="BQ1734" s="2"/>
      <c r="BR1734" s="2"/>
      <c r="BS1734" s="2"/>
      <c r="BT1734" s="2"/>
    </row>
    <row r="1735" spans="63:72" x14ac:dyDescent="0.3">
      <c r="BK1735" s="5"/>
      <c r="BL1735" s="5"/>
      <c r="BM1735" s="2"/>
      <c r="BN1735" s="151"/>
      <c r="BO1735" s="2"/>
      <c r="BP1735" s="2"/>
      <c r="BQ1735" s="2"/>
      <c r="BR1735" s="2"/>
      <c r="BS1735" s="2"/>
      <c r="BT1735" s="2"/>
    </row>
    <row r="1736" spans="63:72" x14ac:dyDescent="0.3">
      <c r="BK1736" s="5"/>
      <c r="BL1736" s="5"/>
      <c r="BM1736" s="2"/>
      <c r="BN1736" s="151"/>
      <c r="BO1736" s="2"/>
      <c r="BP1736" s="2"/>
      <c r="BQ1736" s="2"/>
      <c r="BR1736" s="2"/>
      <c r="BS1736" s="2"/>
      <c r="BT1736" s="2"/>
    </row>
    <row r="1737" spans="63:72" x14ac:dyDescent="0.3">
      <c r="BK1737" s="5"/>
      <c r="BL1737" s="5"/>
      <c r="BM1737" s="2"/>
      <c r="BN1737" s="151"/>
      <c r="BO1737" s="2"/>
      <c r="BP1737" s="2"/>
      <c r="BQ1737" s="2"/>
      <c r="BR1737" s="2"/>
      <c r="BS1737" s="2"/>
      <c r="BT1737" s="2"/>
    </row>
    <row r="1738" spans="63:72" x14ac:dyDescent="0.3">
      <c r="BK1738" s="5"/>
      <c r="BL1738" s="5"/>
      <c r="BM1738" s="2"/>
      <c r="BN1738" s="151"/>
      <c r="BO1738" s="2"/>
      <c r="BP1738" s="2"/>
      <c r="BQ1738" s="2"/>
      <c r="BR1738" s="2"/>
      <c r="BS1738" s="2"/>
      <c r="BT1738" s="2"/>
    </row>
    <row r="1739" spans="63:72" x14ac:dyDescent="0.3">
      <c r="BK1739" s="5"/>
      <c r="BL1739" s="5"/>
      <c r="BM1739" s="2"/>
      <c r="BN1739" s="151"/>
      <c r="BO1739" s="2"/>
      <c r="BP1739" s="2"/>
      <c r="BQ1739" s="2"/>
      <c r="BR1739" s="2"/>
      <c r="BS1739" s="2"/>
      <c r="BT1739" s="2"/>
    </row>
    <row r="1740" spans="63:72" x14ac:dyDescent="0.3">
      <c r="BK1740" s="5"/>
      <c r="BL1740" s="5"/>
      <c r="BM1740" s="2"/>
      <c r="BN1740" s="151"/>
      <c r="BO1740" s="2"/>
      <c r="BP1740" s="2"/>
      <c r="BQ1740" s="2"/>
      <c r="BR1740" s="2"/>
      <c r="BS1740" s="2"/>
      <c r="BT1740" s="2"/>
    </row>
    <row r="1741" spans="63:72" x14ac:dyDescent="0.3">
      <c r="BK1741" s="5"/>
      <c r="BL1741" s="5"/>
      <c r="BM1741" s="2"/>
      <c r="BN1741" s="151"/>
      <c r="BO1741" s="2"/>
      <c r="BP1741" s="2"/>
      <c r="BQ1741" s="2"/>
      <c r="BR1741" s="2"/>
      <c r="BS1741" s="2"/>
      <c r="BT1741" s="2"/>
    </row>
    <row r="1742" spans="63:72" x14ac:dyDescent="0.3">
      <c r="BK1742" s="5"/>
      <c r="BL1742" s="5"/>
      <c r="BM1742" s="2"/>
      <c r="BN1742" s="151"/>
      <c r="BO1742" s="2"/>
      <c r="BP1742" s="2"/>
      <c r="BQ1742" s="2"/>
      <c r="BR1742" s="2"/>
      <c r="BS1742" s="2"/>
      <c r="BT1742" s="2"/>
    </row>
    <row r="1743" spans="63:72" x14ac:dyDescent="0.3">
      <c r="BK1743" s="5"/>
      <c r="BL1743" s="5"/>
      <c r="BM1743" s="2"/>
      <c r="BN1743" s="151"/>
      <c r="BO1743" s="2"/>
      <c r="BP1743" s="2"/>
      <c r="BQ1743" s="2"/>
      <c r="BR1743" s="2"/>
      <c r="BS1743" s="2"/>
      <c r="BT1743" s="2"/>
    </row>
    <row r="1744" spans="63:72" x14ac:dyDescent="0.3">
      <c r="BK1744" s="5"/>
      <c r="BL1744" s="5"/>
      <c r="BM1744" s="2"/>
      <c r="BN1744" s="151"/>
      <c r="BO1744" s="2"/>
      <c r="BP1744" s="2"/>
      <c r="BQ1744" s="2"/>
      <c r="BR1744" s="2"/>
      <c r="BS1744" s="2"/>
      <c r="BT1744" s="2"/>
    </row>
    <row r="1745" spans="63:72" x14ac:dyDescent="0.3">
      <c r="BK1745" s="5"/>
      <c r="BL1745" s="5"/>
      <c r="BM1745" s="2"/>
      <c r="BN1745" s="151"/>
      <c r="BO1745" s="2"/>
      <c r="BP1745" s="2"/>
      <c r="BQ1745" s="2"/>
      <c r="BR1745" s="2"/>
      <c r="BS1745" s="2"/>
      <c r="BT1745" s="2"/>
    </row>
    <row r="1746" spans="63:72" x14ac:dyDescent="0.3">
      <c r="BK1746" s="5"/>
      <c r="BL1746" s="5"/>
      <c r="BM1746" s="2"/>
      <c r="BN1746" s="151"/>
      <c r="BO1746" s="2"/>
      <c r="BP1746" s="2"/>
      <c r="BQ1746" s="2"/>
      <c r="BR1746" s="2"/>
      <c r="BS1746" s="2"/>
      <c r="BT1746" s="2"/>
    </row>
    <row r="1747" spans="63:72" x14ac:dyDescent="0.3">
      <c r="BK1747" s="5"/>
      <c r="BL1747" s="5"/>
      <c r="BM1747" s="2"/>
      <c r="BN1747" s="151"/>
      <c r="BO1747" s="2"/>
      <c r="BP1747" s="2"/>
      <c r="BQ1747" s="2"/>
      <c r="BR1747" s="2"/>
      <c r="BS1747" s="2"/>
      <c r="BT1747" s="2"/>
    </row>
    <row r="1748" spans="63:72" x14ac:dyDescent="0.3">
      <c r="BK1748" s="5"/>
      <c r="BL1748" s="5"/>
      <c r="BM1748" s="2"/>
      <c r="BN1748" s="151"/>
      <c r="BO1748" s="2"/>
      <c r="BP1748" s="2"/>
      <c r="BQ1748" s="2"/>
      <c r="BR1748" s="2"/>
      <c r="BS1748" s="2"/>
      <c r="BT1748" s="2"/>
    </row>
    <row r="1749" spans="63:72" x14ac:dyDescent="0.3">
      <c r="BK1749" s="5"/>
      <c r="BL1749" s="5"/>
      <c r="BM1749" s="2"/>
      <c r="BN1749" s="151"/>
      <c r="BO1749" s="2"/>
      <c r="BP1749" s="2"/>
      <c r="BQ1749" s="2"/>
      <c r="BR1749" s="2"/>
      <c r="BS1749" s="2"/>
      <c r="BT1749" s="2"/>
    </row>
    <row r="1750" spans="63:72" x14ac:dyDescent="0.3">
      <c r="BK1750" s="5"/>
      <c r="BL1750" s="5"/>
      <c r="BM1750" s="2"/>
      <c r="BN1750" s="151"/>
      <c r="BO1750" s="2"/>
      <c r="BP1750" s="2"/>
      <c r="BQ1750" s="2"/>
      <c r="BR1750" s="2"/>
      <c r="BS1750" s="2"/>
      <c r="BT1750" s="2"/>
    </row>
    <row r="1751" spans="63:72" x14ac:dyDescent="0.3">
      <c r="BK1751" s="5"/>
      <c r="BL1751" s="5"/>
      <c r="BM1751" s="2"/>
      <c r="BN1751" s="151"/>
      <c r="BO1751" s="2"/>
      <c r="BP1751" s="2"/>
      <c r="BQ1751" s="2"/>
      <c r="BR1751" s="2"/>
      <c r="BS1751" s="2"/>
      <c r="BT1751" s="2"/>
    </row>
    <row r="1752" spans="63:72" x14ac:dyDescent="0.3">
      <c r="BK1752" s="5"/>
      <c r="BL1752" s="5"/>
      <c r="BM1752" s="2"/>
      <c r="BN1752" s="151"/>
      <c r="BO1752" s="2"/>
      <c r="BP1752" s="2"/>
      <c r="BQ1752" s="2"/>
      <c r="BR1752" s="2"/>
      <c r="BS1752" s="2"/>
      <c r="BT1752" s="2"/>
    </row>
    <row r="1753" spans="63:72" x14ac:dyDescent="0.3">
      <c r="BK1753" s="5"/>
      <c r="BL1753" s="5"/>
      <c r="BM1753" s="2"/>
      <c r="BN1753" s="151"/>
      <c r="BO1753" s="2"/>
      <c r="BP1753" s="2"/>
      <c r="BQ1753" s="2"/>
      <c r="BR1753" s="2"/>
      <c r="BS1753" s="2"/>
      <c r="BT1753" s="2"/>
    </row>
    <row r="1754" spans="63:72" x14ac:dyDescent="0.3">
      <c r="BK1754" s="5"/>
      <c r="BL1754" s="5"/>
      <c r="BM1754" s="2"/>
      <c r="BN1754" s="151"/>
      <c r="BO1754" s="2"/>
      <c r="BP1754" s="2"/>
      <c r="BQ1754" s="2"/>
      <c r="BR1754" s="2"/>
      <c r="BS1754" s="2"/>
      <c r="BT1754" s="2"/>
    </row>
    <row r="1755" spans="63:72" x14ac:dyDescent="0.3">
      <c r="BK1755" s="5"/>
      <c r="BL1755" s="5"/>
      <c r="BM1755" s="2"/>
      <c r="BN1755" s="151"/>
      <c r="BO1755" s="2"/>
      <c r="BP1755" s="2"/>
      <c r="BQ1755" s="2"/>
      <c r="BR1755" s="2"/>
      <c r="BS1755" s="2"/>
      <c r="BT1755" s="2"/>
    </row>
    <row r="1756" spans="63:72" x14ac:dyDescent="0.3">
      <c r="BK1756" s="5"/>
      <c r="BL1756" s="5"/>
      <c r="BM1756" s="2"/>
      <c r="BN1756" s="151"/>
      <c r="BO1756" s="2"/>
      <c r="BP1756" s="2"/>
      <c r="BQ1756" s="2"/>
      <c r="BR1756" s="2"/>
      <c r="BS1756" s="2"/>
      <c r="BT1756" s="2"/>
    </row>
    <row r="1757" spans="63:72" x14ac:dyDescent="0.3">
      <c r="BK1757" s="5"/>
      <c r="BL1757" s="5"/>
      <c r="BM1757" s="2"/>
      <c r="BN1757" s="151"/>
      <c r="BO1757" s="2"/>
      <c r="BP1757" s="2"/>
      <c r="BQ1757" s="2"/>
      <c r="BR1757" s="2"/>
      <c r="BS1757" s="2"/>
      <c r="BT1757" s="2"/>
    </row>
    <row r="1758" spans="63:72" x14ac:dyDescent="0.3">
      <c r="BK1758" s="5"/>
      <c r="BL1758" s="5"/>
      <c r="BM1758" s="2"/>
      <c r="BN1758" s="151"/>
      <c r="BO1758" s="2"/>
      <c r="BP1758" s="2"/>
      <c r="BQ1758" s="2"/>
      <c r="BR1758" s="2"/>
      <c r="BS1758" s="2"/>
      <c r="BT1758" s="2"/>
    </row>
    <row r="1759" spans="63:72" x14ac:dyDescent="0.3">
      <c r="BK1759" s="5"/>
      <c r="BL1759" s="5"/>
      <c r="BM1759" s="2"/>
      <c r="BN1759" s="151"/>
      <c r="BO1759" s="2"/>
      <c r="BP1759" s="2"/>
      <c r="BQ1759" s="2"/>
      <c r="BR1759" s="2"/>
      <c r="BS1759" s="2"/>
      <c r="BT1759" s="2"/>
    </row>
    <row r="1760" spans="63:72" x14ac:dyDescent="0.3">
      <c r="BK1760" s="5"/>
      <c r="BL1760" s="5"/>
      <c r="BM1760" s="2"/>
      <c r="BN1760" s="151"/>
      <c r="BO1760" s="2"/>
      <c r="BP1760" s="2"/>
      <c r="BQ1760" s="2"/>
      <c r="BR1760" s="2"/>
      <c r="BS1760" s="2"/>
      <c r="BT1760" s="2"/>
    </row>
    <row r="1761" spans="63:72" x14ac:dyDescent="0.3">
      <c r="BK1761" s="5"/>
      <c r="BL1761" s="5"/>
      <c r="BM1761" s="2"/>
      <c r="BN1761" s="151"/>
      <c r="BO1761" s="2"/>
      <c r="BP1761" s="2"/>
      <c r="BQ1761" s="2"/>
      <c r="BR1761" s="2"/>
      <c r="BS1761" s="2"/>
      <c r="BT1761" s="2"/>
    </row>
    <row r="1762" spans="63:72" x14ac:dyDescent="0.3">
      <c r="BK1762" s="5"/>
      <c r="BL1762" s="5"/>
      <c r="BM1762" s="2"/>
      <c r="BN1762" s="151"/>
      <c r="BO1762" s="2"/>
      <c r="BP1762" s="2"/>
      <c r="BQ1762" s="2"/>
      <c r="BR1762" s="2"/>
      <c r="BS1762" s="2"/>
      <c r="BT1762" s="2"/>
    </row>
    <row r="1763" spans="63:72" x14ac:dyDescent="0.3">
      <c r="BK1763" s="5"/>
      <c r="BL1763" s="5"/>
      <c r="BM1763" s="2"/>
      <c r="BN1763" s="151"/>
      <c r="BO1763" s="2"/>
      <c r="BP1763" s="2"/>
      <c r="BQ1763" s="2"/>
      <c r="BR1763" s="2"/>
      <c r="BS1763" s="2"/>
      <c r="BT1763" s="2"/>
    </row>
    <row r="1764" spans="63:72" x14ac:dyDescent="0.3">
      <c r="BK1764" s="5"/>
      <c r="BL1764" s="5"/>
      <c r="BM1764" s="2"/>
      <c r="BN1764" s="151"/>
      <c r="BO1764" s="2"/>
      <c r="BP1764" s="2"/>
      <c r="BQ1764" s="2"/>
      <c r="BR1764" s="2"/>
      <c r="BS1764" s="2"/>
      <c r="BT1764" s="2"/>
    </row>
    <row r="1765" spans="63:72" x14ac:dyDescent="0.3">
      <c r="BK1765" s="5"/>
      <c r="BL1765" s="5"/>
      <c r="BM1765" s="2"/>
      <c r="BN1765" s="151"/>
      <c r="BO1765" s="2"/>
      <c r="BP1765" s="2"/>
      <c r="BQ1765" s="2"/>
      <c r="BR1765" s="2"/>
      <c r="BS1765" s="2"/>
      <c r="BT1765" s="2"/>
    </row>
    <row r="1766" spans="63:72" x14ac:dyDescent="0.3">
      <c r="BK1766" s="5"/>
      <c r="BL1766" s="5"/>
      <c r="BM1766" s="2"/>
      <c r="BN1766" s="151"/>
      <c r="BO1766" s="2"/>
      <c r="BP1766" s="2"/>
      <c r="BQ1766" s="2"/>
      <c r="BR1766" s="2"/>
      <c r="BS1766" s="2"/>
      <c r="BT1766" s="2"/>
    </row>
    <row r="1767" spans="63:72" x14ac:dyDescent="0.3">
      <c r="BK1767" s="5"/>
      <c r="BL1767" s="5"/>
      <c r="BM1767" s="2"/>
      <c r="BN1767" s="151"/>
      <c r="BO1767" s="2"/>
      <c r="BP1767" s="2"/>
      <c r="BQ1767" s="2"/>
      <c r="BR1767" s="2"/>
      <c r="BS1767" s="2"/>
      <c r="BT1767" s="2"/>
    </row>
    <row r="1768" spans="63:72" x14ac:dyDescent="0.3">
      <c r="BK1768" s="5"/>
      <c r="BL1768" s="5"/>
      <c r="BM1768" s="2"/>
      <c r="BN1768" s="151"/>
      <c r="BO1768" s="2"/>
      <c r="BP1768" s="2"/>
      <c r="BQ1768" s="2"/>
      <c r="BR1768" s="2"/>
      <c r="BS1768" s="2"/>
      <c r="BT1768" s="2"/>
    </row>
    <row r="1769" spans="63:72" x14ac:dyDescent="0.3">
      <c r="BK1769" s="5"/>
      <c r="BL1769" s="5"/>
      <c r="BM1769" s="2"/>
      <c r="BN1769" s="151"/>
      <c r="BO1769" s="2"/>
      <c r="BP1769" s="2"/>
      <c r="BQ1769" s="2"/>
      <c r="BR1769" s="2"/>
      <c r="BS1769" s="2"/>
      <c r="BT1769" s="2"/>
    </row>
    <row r="1770" spans="63:72" x14ac:dyDescent="0.3">
      <c r="BK1770" s="5"/>
      <c r="BL1770" s="5"/>
      <c r="BM1770" s="2"/>
      <c r="BN1770" s="151"/>
      <c r="BO1770" s="2"/>
      <c r="BP1770" s="2"/>
      <c r="BQ1770" s="2"/>
      <c r="BR1770" s="2"/>
      <c r="BS1770" s="2"/>
      <c r="BT1770" s="2"/>
    </row>
    <row r="1771" spans="63:72" x14ac:dyDescent="0.3">
      <c r="BK1771" s="5"/>
      <c r="BL1771" s="5"/>
      <c r="BM1771" s="2"/>
      <c r="BN1771" s="151"/>
      <c r="BO1771" s="2"/>
      <c r="BP1771" s="2"/>
      <c r="BQ1771" s="2"/>
      <c r="BR1771" s="2"/>
      <c r="BS1771" s="2"/>
      <c r="BT1771" s="2"/>
    </row>
    <row r="1772" spans="63:72" x14ac:dyDescent="0.3">
      <c r="BK1772" s="5"/>
      <c r="BL1772" s="5"/>
      <c r="BM1772" s="2"/>
      <c r="BN1772" s="151"/>
      <c r="BO1772" s="2"/>
      <c r="BP1772" s="2"/>
      <c r="BQ1772" s="2"/>
      <c r="BR1772" s="2"/>
      <c r="BS1772" s="2"/>
      <c r="BT1772" s="2"/>
    </row>
    <row r="1773" spans="63:72" x14ac:dyDescent="0.3">
      <c r="BK1773" s="5"/>
      <c r="BL1773" s="5"/>
      <c r="BM1773" s="2"/>
      <c r="BN1773" s="151"/>
      <c r="BO1773" s="2"/>
      <c r="BP1773" s="2"/>
      <c r="BQ1773" s="2"/>
      <c r="BR1773" s="2"/>
      <c r="BS1773" s="2"/>
      <c r="BT1773" s="2"/>
    </row>
    <row r="1774" spans="63:72" x14ac:dyDescent="0.3">
      <c r="BK1774" s="5"/>
      <c r="BL1774" s="5"/>
      <c r="BM1774" s="2"/>
      <c r="BN1774" s="151"/>
      <c r="BO1774" s="2"/>
      <c r="BP1774" s="2"/>
      <c r="BQ1774" s="2"/>
      <c r="BR1774" s="2"/>
      <c r="BS1774" s="2"/>
      <c r="BT1774" s="2"/>
    </row>
    <row r="1775" spans="63:72" x14ac:dyDescent="0.3">
      <c r="BK1775" s="5"/>
      <c r="BL1775" s="5"/>
      <c r="BM1775" s="2"/>
      <c r="BN1775" s="151"/>
      <c r="BO1775" s="2"/>
      <c r="BP1775" s="2"/>
      <c r="BQ1775" s="2"/>
      <c r="BR1775" s="2"/>
      <c r="BS1775" s="2"/>
      <c r="BT1775" s="2"/>
    </row>
    <row r="1776" spans="63:72" x14ac:dyDescent="0.3">
      <c r="BK1776" s="5"/>
      <c r="BL1776" s="5"/>
      <c r="BM1776" s="2"/>
      <c r="BN1776" s="151"/>
      <c r="BO1776" s="2"/>
      <c r="BP1776" s="2"/>
      <c r="BQ1776" s="2"/>
      <c r="BR1776" s="2"/>
      <c r="BS1776" s="2"/>
      <c r="BT1776" s="2"/>
    </row>
    <row r="1777" spans="63:72" x14ac:dyDescent="0.3">
      <c r="BK1777" s="5"/>
      <c r="BL1777" s="5"/>
      <c r="BM1777" s="2"/>
      <c r="BN1777" s="151"/>
      <c r="BO1777" s="2"/>
      <c r="BP1777" s="2"/>
      <c r="BQ1777" s="2"/>
      <c r="BR1777" s="2"/>
      <c r="BS1777" s="2"/>
      <c r="BT1777" s="2"/>
    </row>
    <row r="1778" spans="63:72" x14ac:dyDescent="0.3">
      <c r="BK1778" s="5"/>
      <c r="BL1778" s="5"/>
      <c r="BM1778" s="2"/>
      <c r="BN1778" s="151"/>
      <c r="BO1778" s="2"/>
      <c r="BP1778" s="2"/>
      <c r="BQ1778" s="2"/>
      <c r="BR1778" s="2"/>
      <c r="BS1778" s="2"/>
      <c r="BT1778" s="2"/>
    </row>
    <row r="1779" spans="63:72" x14ac:dyDescent="0.3">
      <c r="BK1779" s="5"/>
      <c r="BL1779" s="5"/>
      <c r="BM1779" s="2"/>
      <c r="BN1779" s="151"/>
      <c r="BO1779" s="2"/>
      <c r="BP1779" s="2"/>
      <c r="BQ1779" s="2"/>
      <c r="BR1779" s="2"/>
      <c r="BS1779" s="2"/>
      <c r="BT1779" s="2"/>
    </row>
    <row r="1780" spans="63:72" x14ac:dyDescent="0.3">
      <c r="BK1780" s="5"/>
      <c r="BL1780" s="5"/>
      <c r="BM1780" s="2"/>
      <c r="BN1780" s="151"/>
      <c r="BO1780" s="2"/>
      <c r="BP1780" s="2"/>
      <c r="BQ1780" s="2"/>
      <c r="BR1780" s="2"/>
      <c r="BS1780" s="2"/>
      <c r="BT1780" s="2"/>
    </row>
    <row r="1781" spans="63:72" x14ac:dyDescent="0.3">
      <c r="BK1781" s="5"/>
      <c r="BL1781" s="5"/>
      <c r="BM1781" s="2"/>
      <c r="BN1781" s="151"/>
      <c r="BO1781" s="2"/>
      <c r="BP1781" s="2"/>
      <c r="BQ1781" s="2"/>
      <c r="BR1781" s="2"/>
      <c r="BS1781" s="2"/>
      <c r="BT1781" s="2"/>
    </row>
    <row r="1782" spans="63:72" x14ac:dyDescent="0.3">
      <c r="BK1782" s="5"/>
      <c r="BL1782" s="5"/>
      <c r="BM1782" s="2"/>
      <c r="BN1782" s="151"/>
      <c r="BO1782" s="2"/>
      <c r="BP1782" s="2"/>
      <c r="BQ1782" s="2"/>
      <c r="BR1782" s="2"/>
      <c r="BS1782" s="2"/>
      <c r="BT1782" s="2"/>
    </row>
    <row r="1783" spans="63:72" x14ac:dyDescent="0.3">
      <c r="BK1783" s="5"/>
      <c r="BL1783" s="5"/>
      <c r="BM1783" s="2"/>
      <c r="BN1783" s="151"/>
      <c r="BO1783" s="2"/>
      <c r="BP1783" s="2"/>
      <c r="BQ1783" s="2"/>
      <c r="BR1783" s="2"/>
      <c r="BS1783" s="2"/>
      <c r="BT1783" s="2"/>
    </row>
    <row r="1784" spans="63:72" x14ac:dyDescent="0.3">
      <c r="BK1784" s="5"/>
      <c r="BL1784" s="5"/>
      <c r="BM1784" s="2"/>
      <c r="BN1784" s="151"/>
      <c r="BO1784" s="2"/>
      <c r="BP1784" s="2"/>
      <c r="BQ1784" s="2"/>
      <c r="BR1784" s="2"/>
      <c r="BS1784" s="2"/>
      <c r="BT1784" s="2"/>
    </row>
    <row r="1785" spans="63:72" x14ac:dyDescent="0.3">
      <c r="BK1785" s="5"/>
      <c r="BL1785" s="5"/>
      <c r="BM1785" s="2"/>
      <c r="BN1785" s="151"/>
      <c r="BO1785" s="2"/>
      <c r="BP1785" s="2"/>
      <c r="BQ1785" s="2"/>
      <c r="BR1785" s="2"/>
      <c r="BS1785" s="2"/>
      <c r="BT1785" s="2"/>
    </row>
    <row r="1786" spans="63:72" x14ac:dyDescent="0.3">
      <c r="BK1786" s="5"/>
      <c r="BL1786" s="5"/>
      <c r="BM1786" s="2"/>
      <c r="BN1786" s="151"/>
      <c r="BO1786" s="2"/>
      <c r="BP1786" s="2"/>
      <c r="BQ1786" s="2"/>
      <c r="BR1786" s="2"/>
      <c r="BS1786" s="2"/>
      <c r="BT1786" s="2"/>
    </row>
    <row r="1787" spans="63:72" x14ac:dyDescent="0.3">
      <c r="BK1787" s="5"/>
      <c r="BL1787" s="5"/>
      <c r="BM1787" s="2"/>
      <c r="BN1787" s="151"/>
      <c r="BO1787" s="2"/>
      <c r="BP1787" s="2"/>
      <c r="BQ1787" s="2"/>
      <c r="BR1787" s="2"/>
      <c r="BS1787" s="2"/>
      <c r="BT1787" s="2"/>
    </row>
    <row r="1788" spans="63:72" x14ac:dyDescent="0.3">
      <c r="BK1788" s="5"/>
      <c r="BL1788" s="5"/>
      <c r="BM1788" s="2"/>
      <c r="BN1788" s="151"/>
      <c r="BO1788" s="2"/>
      <c r="BP1788" s="2"/>
      <c r="BQ1788" s="2"/>
      <c r="BR1788" s="2"/>
      <c r="BS1788" s="2"/>
      <c r="BT1788" s="2"/>
    </row>
    <row r="1789" spans="63:72" x14ac:dyDescent="0.3">
      <c r="BK1789" s="5"/>
      <c r="BL1789" s="5"/>
      <c r="BM1789" s="2"/>
      <c r="BN1789" s="151"/>
      <c r="BO1789" s="2"/>
      <c r="BP1789" s="2"/>
      <c r="BQ1789" s="2"/>
      <c r="BR1789" s="2"/>
      <c r="BS1789" s="2"/>
      <c r="BT1789" s="2"/>
    </row>
    <row r="1790" spans="63:72" x14ac:dyDescent="0.3">
      <c r="BK1790" s="5"/>
      <c r="BL1790" s="5"/>
      <c r="BM1790" s="2"/>
      <c r="BN1790" s="151"/>
      <c r="BO1790" s="2"/>
      <c r="BP1790" s="2"/>
      <c r="BQ1790" s="2"/>
      <c r="BR1790" s="2"/>
      <c r="BS1790" s="2"/>
      <c r="BT1790" s="2"/>
    </row>
    <row r="1791" spans="63:72" x14ac:dyDescent="0.3">
      <c r="BK1791" s="5"/>
      <c r="BL1791" s="5"/>
      <c r="BM1791" s="2"/>
      <c r="BN1791" s="151"/>
      <c r="BO1791" s="2"/>
      <c r="BP1791" s="2"/>
      <c r="BQ1791" s="2"/>
      <c r="BR1791" s="2"/>
      <c r="BS1791" s="2"/>
      <c r="BT1791" s="2"/>
    </row>
    <row r="1792" spans="63:72" x14ac:dyDescent="0.3">
      <c r="BK1792" s="5"/>
      <c r="BL1792" s="5"/>
      <c r="BM1792" s="2"/>
      <c r="BN1792" s="151"/>
      <c r="BO1792" s="2"/>
      <c r="BP1792" s="2"/>
      <c r="BQ1792" s="2"/>
      <c r="BR1792" s="2"/>
      <c r="BS1792" s="2"/>
      <c r="BT1792" s="2"/>
    </row>
    <row r="1793" spans="63:72" x14ac:dyDescent="0.3">
      <c r="BK1793" s="5"/>
      <c r="BL1793" s="5"/>
      <c r="BM1793" s="2"/>
      <c r="BN1793" s="151"/>
      <c r="BO1793" s="2"/>
      <c r="BP1793" s="2"/>
      <c r="BQ1793" s="2"/>
      <c r="BR1793" s="2"/>
      <c r="BS1793" s="2"/>
      <c r="BT1793" s="2"/>
    </row>
    <row r="1794" spans="63:72" x14ac:dyDescent="0.3">
      <c r="BK1794" s="5"/>
      <c r="BL1794" s="5"/>
      <c r="BM1794" s="2"/>
      <c r="BN1794" s="151"/>
      <c r="BO1794" s="2"/>
      <c r="BP1794" s="2"/>
      <c r="BQ1794" s="2"/>
      <c r="BR1794" s="2"/>
      <c r="BS1794" s="2"/>
      <c r="BT1794" s="2"/>
    </row>
    <row r="1795" spans="63:72" x14ac:dyDescent="0.3">
      <c r="BK1795" s="5"/>
      <c r="BL1795" s="5"/>
      <c r="BM1795" s="2"/>
      <c r="BN1795" s="151"/>
      <c r="BO1795" s="2"/>
      <c r="BP1795" s="2"/>
      <c r="BQ1795" s="2"/>
      <c r="BR1795" s="2"/>
      <c r="BS1795" s="2"/>
      <c r="BT1795" s="2"/>
    </row>
    <row r="1796" spans="63:72" x14ac:dyDescent="0.3">
      <c r="BK1796" s="5"/>
      <c r="BL1796" s="5"/>
      <c r="BM1796" s="2"/>
      <c r="BN1796" s="151"/>
      <c r="BO1796" s="2"/>
      <c r="BP1796" s="2"/>
      <c r="BQ1796" s="2"/>
      <c r="BR1796" s="2"/>
      <c r="BS1796" s="2"/>
      <c r="BT1796" s="2"/>
    </row>
    <row r="1797" spans="63:72" x14ac:dyDescent="0.3">
      <c r="BK1797" s="5"/>
      <c r="BL1797" s="5"/>
      <c r="BM1797" s="2"/>
      <c r="BN1797" s="151"/>
      <c r="BO1797" s="2"/>
      <c r="BP1797" s="2"/>
      <c r="BQ1797" s="2"/>
      <c r="BR1797" s="2"/>
      <c r="BS1797" s="2"/>
      <c r="BT1797" s="2"/>
    </row>
    <row r="1798" spans="63:72" x14ac:dyDescent="0.3">
      <c r="BK1798" s="5"/>
      <c r="BL1798" s="5"/>
      <c r="BM1798" s="2"/>
      <c r="BN1798" s="151"/>
      <c r="BO1798" s="2"/>
      <c r="BP1798" s="2"/>
      <c r="BQ1798" s="2"/>
      <c r="BR1798" s="2"/>
      <c r="BS1798" s="2"/>
      <c r="BT1798" s="2"/>
    </row>
    <row r="1799" spans="63:72" x14ac:dyDescent="0.3">
      <c r="BK1799" s="5"/>
      <c r="BL1799" s="5"/>
      <c r="BM1799" s="2"/>
      <c r="BN1799" s="151"/>
      <c r="BO1799" s="2"/>
      <c r="BP1799" s="2"/>
      <c r="BQ1799" s="2"/>
      <c r="BR1799" s="2"/>
      <c r="BS1799" s="2"/>
      <c r="BT1799" s="2"/>
    </row>
    <row r="1800" spans="63:72" x14ac:dyDescent="0.3">
      <c r="BK1800" s="5"/>
      <c r="BL1800" s="5"/>
      <c r="BM1800" s="2"/>
      <c r="BN1800" s="151"/>
      <c r="BO1800" s="2"/>
      <c r="BP1800" s="2"/>
      <c r="BQ1800" s="2"/>
      <c r="BR1800" s="2"/>
      <c r="BS1800" s="2"/>
      <c r="BT1800" s="2"/>
    </row>
    <row r="1801" spans="63:72" x14ac:dyDescent="0.3">
      <c r="BK1801" s="5"/>
      <c r="BL1801" s="5"/>
      <c r="BM1801" s="2"/>
      <c r="BN1801" s="151"/>
      <c r="BO1801" s="2"/>
      <c r="BP1801" s="2"/>
      <c r="BQ1801" s="2"/>
      <c r="BR1801" s="2"/>
      <c r="BS1801" s="2"/>
      <c r="BT1801" s="2"/>
    </row>
    <row r="1802" spans="63:72" x14ac:dyDescent="0.3">
      <c r="BK1802" s="5"/>
      <c r="BL1802" s="5"/>
      <c r="BM1802" s="2"/>
      <c r="BN1802" s="151"/>
      <c r="BO1802" s="2"/>
      <c r="BP1802" s="2"/>
      <c r="BQ1802" s="2"/>
      <c r="BR1802" s="2"/>
      <c r="BS1802" s="2"/>
      <c r="BT1802" s="2"/>
    </row>
    <row r="1803" spans="63:72" x14ac:dyDescent="0.3">
      <c r="BK1803" s="5"/>
      <c r="BL1803" s="5"/>
      <c r="BM1803" s="2"/>
      <c r="BN1803" s="151"/>
      <c r="BO1803" s="2"/>
      <c r="BP1803" s="2"/>
      <c r="BQ1803" s="2"/>
      <c r="BR1803" s="2"/>
      <c r="BS1803" s="2"/>
      <c r="BT1803" s="2"/>
    </row>
    <row r="1804" spans="63:72" x14ac:dyDescent="0.3">
      <c r="BK1804" s="5"/>
      <c r="BL1804" s="5"/>
      <c r="BM1804" s="2"/>
      <c r="BN1804" s="151"/>
      <c r="BO1804" s="2"/>
      <c r="BP1804" s="2"/>
      <c r="BQ1804" s="2"/>
      <c r="BR1804" s="2"/>
      <c r="BS1804" s="2"/>
      <c r="BT1804" s="2"/>
    </row>
    <row r="1805" spans="63:72" x14ac:dyDescent="0.3">
      <c r="BK1805" s="5"/>
      <c r="BL1805" s="5"/>
      <c r="BM1805" s="2"/>
      <c r="BN1805" s="151"/>
      <c r="BO1805" s="2"/>
      <c r="BP1805" s="2"/>
      <c r="BQ1805" s="2"/>
      <c r="BR1805" s="2"/>
      <c r="BS1805" s="2"/>
      <c r="BT1805" s="2"/>
    </row>
    <row r="1806" spans="63:72" x14ac:dyDescent="0.3">
      <c r="BK1806" s="5"/>
      <c r="BL1806" s="5"/>
      <c r="BM1806" s="2"/>
      <c r="BN1806" s="151"/>
      <c r="BO1806" s="2"/>
      <c r="BP1806" s="2"/>
      <c r="BQ1806" s="2"/>
      <c r="BR1806" s="2"/>
      <c r="BS1806" s="2"/>
      <c r="BT1806" s="2"/>
    </row>
    <row r="1807" spans="63:72" x14ac:dyDescent="0.3">
      <c r="BK1807" s="5"/>
      <c r="BL1807" s="5"/>
      <c r="BM1807" s="2"/>
      <c r="BN1807" s="151"/>
      <c r="BO1807" s="2"/>
      <c r="BP1807" s="2"/>
      <c r="BQ1807" s="2"/>
      <c r="BR1807" s="2"/>
      <c r="BS1807" s="2"/>
      <c r="BT1807" s="2"/>
    </row>
    <row r="1808" spans="63:72" x14ac:dyDescent="0.3">
      <c r="BK1808" s="5"/>
      <c r="BL1808" s="5"/>
      <c r="BM1808" s="2"/>
      <c r="BN1808" s="151"/>
      <c r="BO1808" s="2"/>
      <c r="BP1808" s="2"/>
      <c r="BQ1808" s="2"/>
      <c r="BR1808" s="2"/>
      <c r="BS1808" s="2"/>
      <c r="BT1808" s="2"/>
    </row>
    <row r="1809" spans="63:72" x14ac:dyDescent="0.3">
      <c r="BK1809" s="5"/>
      <c r="BL1809" s="5"/>
      <c r="BM1809" s="2"/>
      <c r="BN1809" s="151"/>
      <c r="BO1809" s="2"/>
      <c r="BP1809" s="2"/>
      <c r="BQ1809" s="2"/>
      <c r="BR1809" s="2"/>
      <c r="BS1809" s="2"/>
      <c r="BT1809" s="2"/>
    </row>
    <row r="1810" spans="63:72" x14ac:dyDescent="0.3">
      <c r="BK1810" s="5"/>
      <c r="BL1810" s="5"/>
      <c r="BM1810" s="2"/>
      <c r="BN1810" s="151"/>
      <c r="BO1810" s="2"/>
      <c r="BP1810" s="2"/>
      <c r="BQ1810" s="2"/>
      <c r="BR1810" s="2"/>
      <c r="BS1810" s="2"/>
      <c r="BT1810" s="2"/>
    </row>
    <row r="1811" spans="63:72" x14ac:dyDescent="0.3">
      <c r="BK1811" s="5"/>
      <c r="BL1811" s="5"/>
      <c r="BM1811" s="2"/>
      <c r="BN1811" s="151"/>
      <c r="BO1811" s="2"/>
      <c r="BP1811" s="2"/>
      <c r="BQ1811" s="2"/>
      <c r="BR1811" s="2"/>
      <c r="BS1811" s="2"/>
      <c r="BT1811" s="2"/>
    </row>
    <row r="1812" spans="63:72" x14ac:dyDescent="0.3">
      <c r="BK1812" s="5"/>
      <c r="BL1812" s="5"/>
      <c r="BM1812" s="2"/>
      <c r="BN1812" s="151"/>
      <c r="BO1812" s="2"/>
      <c r="BP1812" s="2"/>
      <c r="BQ1812" s="2"/>
      <c r="BR1812" s="2"/>
      <c r="BS1812" s="2"/>
      <c r="BT1812" s="2"/>
    </row>
    <row r="1813" spans="63:72" x14ac:dyDescent="0.3">
      <c r="BK1813" s="5"/>
      <c r="BL1813" s="5"/>
      <c r="BM1813" s="2"/>
      <c r="BN1813" s="151"/>
      <c r="BO1813" s="2"/>
      <c r="BP1813" s="2"/>
      <c r="BQ1813" s="2"/>
      <c r="BR1813" s="2"/>
      <c r="BS1813" s="2"/>
      <c r="BT1813" s="2"/>
    </row>
    <row r="1814" spans="63:72" x14ac:dyDescent="0.3">
      <c r="BK1814" s="5"/>
      <c r="BL1814" s="5"/>
      <c r="BM1814" s="2"/>
      <c r="BN1814" s="151"/>
      <c r="BO1814" s="2"/>
      <c r="BP1814" s="2"/>
      <c r="BQ1814" s="2"/>
      <c r="BR1814" s="2"/>
      <c r="BS1814" s="2"/>
      <c r="BT1814" s="2"/>
    </row>
    <row r="1815" spans="63:72" x14ac:dyDescent="0.3">
      <c r="BK1815" s="5"/>
      <c r="BL1815" s="5"/>
      <c r="BM1815" s="2"/>
      <c r="BN1815" s="151"/>
      <c r="BO1815" s="2"/>
      <c r="BP1815" s="2"/>
      <c r="BQ1815" s="2"/>
      <c r="BR1815" s="2"/>
      <c r="BS1815" s="2"/>
      <c r="BT1815" s="2"/>
    </row>
    <row r="1816" spans="63:72" x14ac:dyDescent="0.3">
      <c r="BK1816" s="5"/>
      <c r="BL1816" s="5"/>
      <c r="BM1816" s="2"/>
      <c r="BN1816" s="151"/>
      <c r="BO1816" s="2"/>
      <c r="BP1816" s="2"/>
      <c r="BQ1816" s="2"/>
      <c r="BR1816" s="2"/>
      <c r="BS1816" s="2"/>
      <c r="BT1816" s="2"/>
    </row>
    <row r="1817" spans="63:72" x14ac:dyDescent="0.3">
      <c r="BK1817" s="5"/>
      <c r="BL1817" s="5"/>
      <c r="BM1817" s="2"/>
      <c r="BN1817" s="151"/>
      <c r="BO1817" s="2"/>
      <c r="BP1817" s="2"/>
      <c r="BQ1817" s="2"/>
      <c r="BR1817" s="2"/>
      <c r="BS1817" s="2"/>
      <c r="BT1817" s="2"/>
    </row>
    <row r="1818" spans="63:72" x14ac:dyDescent="0.3">
      <c r="BK1818" s="5"/>
      <c r="BL1818" s="5"/>
      <c r="BM1818" s="2"/>
      <c r="BN1818" s="151"/>
      <c r="BO1818" s="2"/>
      <c r="BP1818" s="2"/>
      <c r="BQ1818" s="2"/>
      <c r="BR1818" s="2"/>
      <c r="BS1818" s="2"/>
      <c r="BT1818" s="2"/>
    </row>
    <row r="1819" spans="63:72" x14ac:dyDescent="0.3">
      <c r="BK1819" s="5"/>
      <c r="BL1819" s="5"/>
      <c r="BM1819" s="2"/>
      <c r="BN1819" s="151"/>
      <c r="BO1819" s="2"/>
      <c r="BP1819" s="2"/>
      <c r="BQ1819" s="2"/>
      <c r="BR1819" s="2"/>
      <c r="BS1819" s="2"/>
      <c r="BT1819" s="2"/>
    </row>
    <row r="1820" spans="63:72" x14ac:dyDescent="0.3">
      <c r="BK1820" s="5"/>
      <c r="BL1820" s="5"/>
      <c r="BM1820" s="2"/>
      <c r="BN1820" s="151"/>
      <c r="BO1820" s="2"/>
      <c r="BP1820" s="2"/>
      <c r="BQ1820" s="2"/>
      <c r="BR1820" s="2"/>
      <c r="BS1820" s="2"/>
      <c r="BT1820" s="2"/>
    </row>
    <row r="1821" spans="63:72" x14ac:dyDescent="0.3">
      <c r="BK1821" s="5"/>
      <c r="BL1821" s="5"/>
      <c r="BM1821" s="2"/>
      <c r="BN1821" s="151"/>
      <c r="BO1821" s="2"/>
      <c r="BP1821" s="2"/>
      <c r="BQ1821" s="2"/>
      <c r="BR1821" s="2"/>
      <c r="BS1821" s="2"/>
      <c r="BT1821" s="2"/>
    </row>
    <row r="1822" spans="63:72" x14ac:dyDescent="0.3">
      <c r="BK1822" s="5"/>
      <c r="BL1822" s="5"/>
      <c r="BM1822" s="2"/>
      <c r="BN1822" s="151"/>
      <c r="BO1822" s="2"/>
      <c r="BP1822" s="2"/>
      <c r="BQ1822" s="2"/>
      <c r="BR1822" s="2"/>
      <c r="BS1822" s="2"/>
      <c r="BT1822" s="2"/>
    </row>
    <row r="1823" spans="63:72" x14ac:dyDescent="0.3">
      <c r="BK1823" s="5"/>
      <c r="BL1823" s="5"/>
      <c r="BM1823" s="2"/>
      <c r="BN1823" s="151"/>
      <c r="BO1823" s="2"/>
      <c r="BP1823" s="2"/>
      <c r="BQ1823" s="2"/>
      <c r="BR1823" s="2"/>
      <c r="BS1823" s="2"/>
      <c r="BT1823" s="2"/>
    </row>
    <row r="1824" spans="63:72" x14ac:dyDescent="0.3">
      <c r="BK1824" s="5"/>
      <c r="BL1824" s="5"/>
      <c r="BM1824" s="2"/>
      <c r="BN1824" s="151"/>
      <c r="BO1824" s="2"/>
      <c r="BP1824" s="2"/>
      <c r="BQ1824" s="2"/>
      <c r="BR1824" s="2"/>
      <c r="BS1824" s="2"/>
      <c r="BT1824" s="2"/>
    </row>
    <row r="1825" spans="63:72" x14ac:dyDescent="0.3">
      <c r="BK1825" s="5"/>
      <c r="BL1825" s="5"/>
      <c r="BM1825" s="2"/>
      <c r="BN1825" s="151"/>
      <c r="BO1825" s="2"/>
      <c r="BP1825" s="2"/>
      <c r="BQ1825" s="2"/>
      <c r="BR1825" s="2"/>
      <c r="BS1825" s="2"/>
      <c r="BT1825" s="2"/>
    </row>
    <row r="1826" spans="63:72" x14ac:dyDescent="0.3">
      <c r="BK1826" s="5"/>
      <c r="BL1826" s="5"/>
      <c r="BM1826" s="2"/>
      <c r="BN1826" s="151"/>
      <c r="BO1826" s="2"/>
      <c r="BP1826" s="2"/>
      <c r="BQ1826" s="2"/>
      <c r="BR1826" s="2"/>
      <c r="BS1826" s="2"/>
      <c r="BT1826" s="2"/>
    </row>
    <row r="1827" spans="63:72" x14ac:dyDescent="0.3">
      <c r="BK1827" s="5"/>
      <c r="BL1827" s="5"/>
      <c r="BM1827" s="2"/>
      <c r="BN1827" s="151"/>
      <c r="BO1827" s="2"/>
      <c r="BP1827" s="2"/>
      <c r="BQ1827" s="2"/>
      <c r="BR1827" s="2"/>
      <c r="BS1827" s="2"/>
      <c r="BT1827" s="2"/>
    </row>
    <row r="1828" spans="63:72" x14ac:dyDescent="0.3">
      <c r="BK1828" s="5"/>
      <c r="BL1828" s="5"/>
      <c r="BM1828" s="2"/>
      <c r="BN1828" s="151"/>
      <c r="BO1828" s="2"/>
      <c r="BP1828" s="2"/>
      <c r="BQ1828" s="2"/>
      <c r="BR1828" s="2"/>
      <c r="BS1828" s="2"/>
      <c r="BT1828" s="2"/>
    </row>
    <row r="1829" spans="63:72" x14ac:dyDescent="0.3">
      <c r="BK1829" s="5"/>
      <c r="BL1829" s="5"/>
      <c r="BM1829" s="2"/>
      <c r="BN1829" s="151"/>
      <c r="BO1829" s="2"/>
      <c r="BP1829" s="2"/>
      <c r="BQ1829" s="2"/>
      <c r="BR1829" s="2"/>
      <c r="BS1829" s="2"/>
      <c r="BT1829" s="2"/>
    </row>
    <row r="1830" spans="63:72" x14ac:dyDescent="0.3">
      <c r="BK1830" s="5"/>
      <c r="BL1830" s="5"/>
      <c r="BM1830" s="2"/>
      <c r="BN1830" s="151"/>
      <c r="BO1830" s="2"/>
      <c r="BP1830" s="2"/>
      <c r="BQ1830" s="2"/>
      <c r="BR1830" s="2"/>
      <c r="BS1830" s="2"/>
      <c r="BT1830" s="2"/>
    </row>
    <row r="1831" spans="63:72" x14ac:dyDescent="0.3">
      <c r="BK1831" s="5"/>
      <c r="BL1831" s="5"/>
      <c r="BM1831" s="2"/>
      <c r="BN1831" s="151"/>
      <c r="BO1831" s="2"/>
      <c r="BP1831" s="2"/>
      <c r="BQ1831" s="2"/>
      <c r="BR1831" s="2"/>
      <c r="BS1831" s="2"/>
      <c r="BT1831" s="2"/>
    </row>
    <row r="1832" spans="63:72" x14ac:dyDescent="0.3">
      <c r="BK1832" s="5"/>
      <c r="BL1832" s="5"/>
      <c r="BM1832" s="2"/>
      <c r="BN1832" s="151"/>
      <c r="BO1832" s="2"/>
      <c r="BP1832" s="2"/>
      <c r="BQ1832" s="2"/>
      <c r="BR1832" s="2"/>
      <c r="BS1832" s="2"/>
      <c r="BT1832" s="2"/>
    </row>
    <row r="1833" spans="63:72" x14ac:dyDescent="0.3">
      <c r="BK1833" s="5"/>
      <c r="BL1833" s="5"/>
      <c r="BM1833" s="2"/>
      <c r="BN1833" s="151"/>
      <c r="BO1833" s="2"/>
      <c r="BP1833" s="2"/>
      <c r="BQ1833" s="2"/>
      <c r="BR1833" s="2"/>
      <c r="BS1833" s="2"/>
      <c r="BT1833" s="2"/>
    </row>
    <row r="1834" spans="63:72" x14ac:dyDescent="0.3">
      <c r="BK1834" s="5"/>
      <c r="BL1834" s="5"/>
      <c r="BM1834" s="2"/>
      <c r="BN1834" s="151"/>
      <c r="BO1834" s="2"/>
      <c r="BP1834" s="2"/>
      <c r="BQ1834" s="2"/>
      <c r="BR1834" s="2"/>
      <c r="BS1834" s="2"/>
      <c r="BT1834" s="2"/>
    </row>
    <row r="1835" spans="63:72" x14ac:dyDescent="0.3">
      <c r="BK1835" s="5"/>
      <c r="BL1835" s="5"/>
      <c r="BM1835" s="2"/>
      <c r="BN1835" s="151"/>
      <c r="BO1835" s="2"/>
      <c r="BP1835" s="2"/>
      <c r="BQ1835" s="2"/>
      <c r="BR1835" s="2"/>
      <c r="BS1835" s="2"/>
      <c r="BT1835" s="2"/>
    </row>
    <row r="1836" spans="63:72" x14ac:dyDescent="0.3">
      <c r="BK1836" s="5"/>
      <c r="BL1836" s="5"/>
      <c r="BM1836" s="2"/>
      <c r="BN1836" s="151"/>
      <c r="BO1836" s="2"/>
      <c r="BP1836" s="2"/>
      <c r="BQ1836" s="2"/>
      <c r="BR1836" s="2"/>
      <c r="BS1836" s="2"/>
      <c r="BT1836" s="2"/>
    </row>
    <row r="1837" spans="63:72" x14ac:dyDescent="0.3">
      <c r="BK1837" s="5"/>
      <c r="BL1837" s="5"/>
      <c r="BM1837" s="2"/>
      <c r="BN1837" s="151"/>
      <c r="BO1837" s="2"/>
      <c r="BP1837" s="2"/>
      <c r="BQ1837" s="2"/>
      <c r="BR1837" s="2"/>
      <c r="BS1837" s="2"/>
      <c r="BT1837" s="2"/>
    </row>
    <row r="1838" spans="63:72" x14ac:dyDescent="0.3">
      <c r="BK1838" s="5"/>
      <c r="BL1838" s="5"/>
      <c r="BM1838" s="2"/>
      <c r="BN1838" s="151"/>
      <c r="BO1838" s="2"/>
      <c r="BP1838" s="2"/>
      <c r="BQ1838" s="2"/>
      <c r="BR1838" s="2"/>
      <c r="BS1838" s="2"/>
      <c r="BT1838" s="2"/>
    </row>
    <row r="1839" spans="63:72" x14ac:dyDescent="0.3">
      <c r="BK1839" s="5"/>
      <c r="BL1839" s="5"/>
      <c r="BM1839" s="2"/>
      <c r="BN1839" s="151"/>
      <c r="BO1839" s="2"/>
      <c r="BP1839" s="2"/>
      <c r="BQ1839" s="2"/>
      <c r="BR1839" s="2"/>
      <c r="BS1839" s="2"/>
      <c r="BT1839" s="2"/>
    </row>
    <row r="1840" spans="63:72" x14ac:dyDescent="0.3">
      <c r="BK1840" s="5"/>
      <c r="BL1840" s="5"/>
      <c r="BM1840" s="2"/>
      <c r="BN1840" s="151"/>
      <c r="BO1840" s="2"/>
      <c r="BP1840" s="2"/>
      <c r="BQ1840" s="2"/>
      <c r="BR1840" s="2"/>
      <c r="BS1840" s="2"/>
      <c r="BT1840" s="2"/>
    </row>
    <row r="1841" spans="63:72" x14ac:dyDescent="0.3">
      <c r="BK1841" s="5"/>
      <c r="BL1841" s="5"/>
      <c r="BM1841" s="2"/>
      <c r="BN1841" s="151"/>
      <c r="BO1841" s="2"/>
      <c r="BP1841" s="2"/>
      <c r="BQ1841" s="2"/>
      <c r="BR1841" s="2"/>
      <c r="BS1841" s="2"/>
      <c r="BT1841" s="2"/>
    </row>
    <row r="1842" spans="63:72" x14ac:dyDescent="0.3">
      <c r="BK1842" s="5"/>
      <c r="BL1842" s="5"/>
      <c r="BM1842" s="2"/>
      <c r="BN1842" s="151"/>
      <c r="BO1842" s="2"/>
      <c r="BP1842" s="2"/>
      <c r="BQ1842" s="2"/>
      <c r="BR1842" s="2"/>
      <c r="BS1842" s="2"/>
      <c r="BT1842" s="2"/>
    </row>
    <row r="1843" spans="63:72" x14ac:dyDescent="0.3">
      <c r="BK1843" s="5"/>
      <c r="BL1843" s="5"/>
      <c r="BM1843" s="2"/>
      <c r="BN1843" s="151"/>
      <c r="BO1843" s="2"/>
      <c r="BP1843" s="2"/>
      <c r="BQ1843" s="2"/>
      <c r="BR1843" s="2"/>
      <c r="BS1843" s="2"/>
      <c r="BT1843" s="2"/>
    </row>
    <row r="1844" spans="63:72" x14ac:dyDescent="0.3">
      <c r="BK1844" s="5"/>
      <c r="BL1844" s="5"/>
      <c r="BM1844" s="2"/>
      <c r="BN1844" s="151"/>
      <c r="BO1844" s="2"/>
      <c r="BP1844" s="2"/>
      <c r="BQ1844" s="2"/>
      <c r="BR1844" s="2"/>
      <c r="BS1844" s="2"/>
      <c r="BT1844" s="2"/>
    </row>
    <row r="1845" spans="63:72" x14ac:dyDescent="0.3">
      <c r="BK1845" s="5"/>
      <c r="BL1845" s="5"/>
      <c r="BM1845" s="2"/>
      <c r="BN1845" s="151"/>
      <c r="BO1845" s="2"/>
      <c r="BP1845" s="2"/>
      <c r="BQ1845" s="2"/>
      <c r="BR1845" s="2"/>
      <c r="BS1845" s="2"/>
      <c r="BT1845" s="2"/>
    </row>
    <row r="1846" spans="63:72" x14ac:dyDescent="0.3">
      <c r="BK1846" s="5"/>
      <c r="BL1846" s="5"/>
      <c r="BM1846" s="2"/>
      <c r="BN1846" s="151"/>
      <c r="BO1846" s="2"/>
      <c r="BP1846" s="2"/>
      <c r="BQ1846" s="2"/>
      <c r="BR1846" s="2"/>
      <c r="BS1846" s="2"/>
      <c r="BT1846" s="2"/>
    </row>
    <row r="1847" spans="63:72" x14ac:dyDescent="0.3">
      <c r="BK1847" s="5"/>
      <c r="BL1847" s="5"/>
      <c r="BM1847" s="2"/>
      <c r="BN1847" s="151"/>
      <c r="BO1847" s="2"/>
      <c r="BP1847" s="2"/>
      <c r="BQ1847" s="2"/>
      <c r="BR1847" s="2"/>
      <c r="BS1847" s="2"/>
      <c r="BT1847" s="2"/>
    </row>
    <row r="1848" spans="63:72" x14ac:dyDescent="0.3">
      <c r="BK1848" s="5"/>
      <c r="BL1848" s="5"/>
      <c r="BM1848" s="2"/>
      <c r="BN1848" s="151"/>
      <c r="BO1848" s="2"/>
      <c r="BP1848" s="2"/>
      <c r="BQ1848" s="2"/>
      <c r="BR1848" s="2"/>
      <c r="BS1848" s="2"/>
      <c r="BT1848" s="2"/>
    </row>
    <row r="1849" spans="63:72" x14ac:dyDescent="0.3">
      <c r="BK1849" s="5"/>
      <c r="BL1849" s="5"/>
      <c r="BM1849" s="2"/>
      <c r="BN1849" s="151"/>
      <c r="BO1849" s="2"/>
      <c r="BP1849" s="2"/>
      <c r="BQ1849" s="2"/>
      <c r="BR1849" s="2"/>
      <c r="BS1849" s="2"/>
      <c r="BT1849" s="2"/>
    </row>
    <row r="1850" spans="63:72" x14ac:dyDescent="0.3">
      <c r="BK1850" s="5"/>
      <c r="BL1850" s="5"/>
      <c r="BM1850" s="2"/>
      <c r="BN1850" s="151"/>
      <c r="BO1850" s="2"/>
      <c r="BP1850" s="2"/>
      <c r="BQ1850" s="2"/>
      <c r="BR1850" s="2"/>
      <c r="BS1850" s="2"/>
      <c r="BT1850" s="2"/>
    </row>
    <row r="1851" spans="63:72" x14ac:dyDescent="0.3">
      <c r="BK1851" s="5"/>
      <c r="BL1851" s="5"/>
      <c r="BM1851" s="2"/>
      <c r="BN1851" s="151"/>
      <c r="BO1851" s="2"/>
      <c r="BP1851" s="2"/>
      <c r="BQ1851" s="2"/>
      <c r="BR1851" s="2"/>
      <c r="BS1851" s="2"/>
      <c r="BT1851" s="2"/>
    </row>
    <row r="1852" spans="63:72" x14ac:dyDescent="0.3">
      <c r="BK1852" s="5"/>
      <c r="BL1852" s="5"/>
      <c r="BM1852" s="2"/>
      <c r="BN1852" s="151"/>
      <c r="BO1852" s="2"/>
      <c r="BP1852" s="2"/>
      <c r="BQ1852" s="2"/>
      <c r="BR1852" s="2"/>
      <c r="BS1852" s="2"/>
      <c r="BT1852" s="2"/>
    </row>
    <row r="1853" spans="63:72" x14ac:dyDescent="0.3">
      <c r="BK1853" s="5"/>
      <c r="BL1853" s="5"/>
      <c r="BM1853" s="2"/>
      <c r="BN1853" s="151"/>
      <c r="BO1853" s="2"/>
      <c r="BP1853" s="2"/>
      <c r="BQ1853" s="2"/>
      <c r="BR1853" s="2"/>
      <c r="BS1853" s="2"/>
      <c r="BT1853" s="2"/>
    </row>
    <row r="1854" spans="63:72" x14ac:dyDescent="0.3">
      <c r="BK1854" s="5"/>
      <c r="BL1854" s="5"/>
      <c r="BM1854" s="2"/>
      <c r="BN1854" s="151"/>
      <c r="BO1854" s="2"/>
      <c r="BP1854" s="2"/>
      <c r="BQ1854" s="2"/>
      <c r="BR1854" s="2"/>
      <c r="BS1854" s="2"/>
      <c r="BT1854" s="2"/>
    </row>
    <row r="1855" spans="63:72" x14ac:dyDescent="0.3">
      <c r="BK1855" s="5"/>
      <c r="BL1855" s="5"/>
      <c r="BM1855" s="2"/>
      <c r="BN1855" s="151"/>
      <c r="BO1855" s="2"/>
      <c r="BP1855" s="2"/>
      <c r="BQ1855" s="2"/>
      <c r="BR1855" s="2"/>
      <c r="BS1855" s="2"/>
      <c r="BT1855" s="2"/>
    </row>
    <row r="1856" spans="63:72" x14ac:dyDescent="0.3">
      <c r="BK1856" s="5"/>
      <c r="BL1856" s="5"/>
      <c r="BM1856" s="2"/>
      <c r="BN1856" s="151"/>
      <c r="BO1856" s="2"/>
      <c r="BP1856" s="2"/>
      <c r="BQ1856" s="2"/>
      <c r="BR1856" s="2"/>
      <c r="BS1856" s="2"/>
      <c r="BT1856" s="2"/>
    </row>
    <row r="1857" spans="63:72" x14ac:dyDescent="0.3">
      <c r="BK1857" s="5"/>
      <c r="BL1857" s="5"/>
      <c r="BM1857" s="2"/>
      <c r="BN1857" s="151"/>
      <c r="BO1857" s="2"/>
      <c r="BP1857" s="2"/>
      <c r="BQ1857" s="2"/>
      <c r="BR1857" s="2"/>
      <c r="BS1857" s="2"/>
      <c r="BT1857" s="2"/>
    </row>
    <row r="1858" spans="63:72" x14ac:dyDescent="0.3">
      <c r="BK1858" s="5"/>
      <c r="BL1858" s="5"/>
      <c r="BM1858" s="2"/>
      <c r="BN1858" s="151"/>
      <c r="BO1858" s="2"/>
      <c r="BP1858" s="2"/>
      <c r="BQ1858" s="2"/>
      <c r="BR1858" s="2"/>
      <c r="BS1858" s="2"/>
      <c r="BT1858" s="2"/>
    </row>
    <row r="1859" spans="63:72" x14ac:dyDescent="0.3">
      <c r="BK1859" s="5"/>
      <c r="BL1859" s="5"/>
      <c r="BM1859" s="2"/>
      <c r="BN1859" s="151"/>
      <c r="BO1859" s="2"/>
      <c r="BP1859" s="2"/>
      <c r="BQ1859" s="2"/>
      <c r="BR1859" s="2"/>
      <c r="BS1859" s="2"/>
      <c r="BT1859" s="2"/>
    </row>
    <row r="1860" spans="63:72" x14ac:dyDescent="0.3">
      <c r="BK1860" s="5"/>
      <c r="BL1860" s="5"/>
      <c r="BM1860" s="2"/>
      <c r="BN1860" s="151"/>
      <c r="BO1860" s="2"/>
      <c r="BP1860" s="2"/>
      <c r="BQ1860" s="2"/>
      <c r="BR1860" s="2"/>
      <c r="BS1860" s="2"/>
      <c r="BT1860" s="2"/>
    </row>
    <row r="1861" spans="63:72" x14ac:dyDescent="0.3">
      <c r="BK1861" s="5"/>
      <c r="BL1861" s="5"/>
      <c r="BM1861" s="2"/>
      <c r="BN1861" s="151"/>
      <c r="BO1861" s="2"/>
      <c r="BP1861" s="2"/>
      <c r="BQ1861" s="2"/>
      <c r="BR1861" s="2"/>
      <c r="BS1861" s="2"/>
      <c r="BT1861" s="2"/>
    </row>
    <row r="1862" spans="63:72" x14ac:dyDescent="0.3">
      <c r="BK1862" s="5"/>
      <c r="BL1862" s="5"/>
      <c r="BM1862" s="2"/>
      <c r="BN1862" s="151"/>
      <c r="BO1862" s="2"/>
      <c r="BP1862" s="2"/>
      <c r="BQ1862" s="2"/>
      <c r="BR1862" s="2"/>
      <c r="BS1862" s="2"/>
      <c r="BT1862" s="2"/>
    </row>
    <row r="1863" spans="63:72" x14ac:dyDescent="0.3">
      <c r="BK1863" s="5"/>
      <c r="BL1863" s="5"/>
      <c r="BM1863" s="2"/>
      <c r="BN1863" s="151"/>
      <c r="BO1863" s="2"/>
      <c r="BP1863" s="2"/>
      <c r="BQ1863" s="2"/>
      <c r="BR1863" s="2"/>
      <c r="BS1863" s="2"/>
      <c r="BT1863" s="2"/>
    </row>
    <row r="1864" spans="63:72" x14ac:dyDescent="0.3">
      <c r="BK1864" s="5"/>
      <c r="BL1864" s="5"/>
      <c r="BM1864" s="2"/>
      <c r="BN1864" s="151"/>
      <c r="BO1864" s="2"/>
      <c r="BP1864" s="2"/>
      <c r="BQ1864" s="2"/>
      <c r="BR1864" s="2"/>
      <c r="BS1864" s="2"/>
      <c r="BT1864" s="2"/>
    </row>
    <row r="1865" spans="63:72" x14ac:dyDescent="0.3">
      <c r="BK1865" s="5"/>
      <c r="BL1865" s="5"/>
      <c r="BM1865" s="2"/>
      <c r="BN1865" s="151"/>
      <c r="BO1865" s="2"/>
      <c r="BP1865" s="2"/>
      <c r="BQ1865" s="2"/>
      <c r="BR1865" s="2"/>
      <c r="BS1865" s="2"/>
      <c r="BT1865" s="2"/>
    </row>
    <row r="1866" spans="63:72" x14ac:dyDescent="0.3">
      <c r="BK1866" s="5"/>
      <c r="BL1866" s="5"/>
      <c r="BM1866" s="2"/>
      <c r="BN1866" s="151"/>
      <c r="BO1866" s="2"/>
      <c r="BP1866" s="2"/>
      <c r="BQ1866" s="2"/>
      <c r="BR1866" s="2"/>
      <c r="BS1866" s="2"/>
      <c r="BT1866" s="2"/>
    </row>
    <row r="1867" spans="63:72" x14ac:dyDescent="0.3">
      <c r="BK1867" s="5"/>
      <c r="BL1867" s="5"/>
      <c r="BM1867" s="2"/>
      <c r="BN1867" s="151"/>
      <c r="BO1867" s="2"/>
      <c r="BP1867" s="2"/>
      <c r="BQ1867" s="2"/>
      <c r="BR1867" s="2"/>
      <c r="BS1867" s="2"/>
      <c r="BT1867" s="2"/>
    </row>
    <row r="1868" spans="63:72" x14ac:dyDescent="0.3">
      <c r="BK1868" s="5"/>
      <c r="BL1868" s="5"/>
      <c r="BM1868" s="2"/>
      <c r="BN1868" s="151"/>
      <c r="BO1868" s="2"/>
      <c r="BP1868" s="2"/>
      <c r="BQ1868" s="2"/>
      <c r="BR1868" s="2"/>
      <c r="BS1868" s="2"/>
      <c r="BT1868" s="2"/>
    </row>
    <row r="1869" spans="63:72" x14ac:dyDescent="0.3">
      <c r="BK1869" s="5"/>
      <c r="BL1869" s="5"/>
      <c r="BM1869" s="2"/>
      <c r="BN1869" s="151"/>
      <c r="BO1869" s="2"/>
      <c r="BP1869" s="2"/>
      <c r="BQ1869" s="2"/>
      <c r="BR1869" s="2"/>
      <c r="BS1869" s="2"/>
      <c r="BT1869" s="2"/>
    </row>
    <row r="1870" spans="63:72" x14ac:dyDescent="0.3">
      <c r="BK1870" s="5"/>
      <c r="BL1870" s="5"/>
      <c r="BM1870" s="2"/>
      <c r="BN1870" s="151"/>
      <c r="BO1870" s="2"/>
      <c r="BP1870" s="2"/>
      <c r="BQ1870" s="2"/>
      <c r="BR1870" s="2"/>
      <c r="BS1870" s="2"/>
      <c r="BT1870" s="2"/>
    </row>
    <row r="1871" spans="63:72" x14ac:dyDescent="0.3">
      <c r="BK1871" s="5"/>
      <c r="BL1871" s="5"/>
      <c r="BM1871" s="2"/>
      <c r="BN1871" s="151"/>
      <c r="BO1871" s="2"/>
      <c r="BP1871" s="2"/>
      <c r="BQ1871" s="2"/>
      <c r="BR1871" s="2"/>
      <c r="BS1871" s="2"/>
      <c r="BT1871" s="2"/>
    </row>
    <row r="1872" spans="63:72" x14ac:dyDescent="0.3">
      <c r="BK1872" s="5"/>
      <c r="BL1872" s="5"/>
      <c r="BM1872" s="2"/>
      <c r="BN1872" s="151"/>
      <c r="BO1872" s="2"/>
      <c r="BP1872" s="2"/>
      <c r="BQ1872" s="2"/>
      <c r="BR1872" s="2"/>
      <c r="BS1872" s="2"/>
      <c r="BT1872" s="2"/>
    </row>
    <row r="1873" spans="63:72" x14ac:dyDescent="0.3">
      <c r="BK1873" s="5"/>
      <c r="BL1873" s="5"/>
      <c r="BM1873" s="2"/>
      <c r="BN1873" s="151"/>
      <c r="BO1873" s="2"/>
      <c r="BP1873" s="2"/>
      <c r="BQ1873" s="2"/>
      <c r="BR1873" s="2"/>
      <c r="BS1873" s="2"/>
      <c r="BT1873" s="2"/>
    </row>
    <row r="1874" spans="63:72" x14ac:dyDescent="0.3">
      <c r="BK1874" s="5"/>
      <c r="BL1874" s="5"/>
      <c r="BM1874" s="2"/>
      <c r="BN1874" s="151"/>
      <c r="BO1874" s="2"/>
      <c r="BP1874" s="2"/>
      <c r="BQ1874" s="2"/>
      <c r="BR1874" s="2"/>
      <c r="BS1874" s="2"/>
      <c r="BT1874" s="2"/>
    </row>
    <row r="1875" spans="63:72" x14ac:dyDescent="0.3">
      <c r="BK1875" s="5"/>
      <c r="BL1875" s="5"/>
      <c r="BM1875" s="2"/>
      <c r="BN1875" s="151"/>
      <c r="BO1875" s="2"/>
      <c r="BP1875" s="2"/>
      <c r="BQ1875" s="2"/>
      <c r="BR1875" s="2"/>
      <c r="BS1875" s="2"/>
      <c r="BT1875" s="2"/>
    </row>
    <row r="1876" spans="63:72" x14ac:dyDescent="0.3">
      <c r="BK1876" s="5"/>
      <c r="BL1876" s="5"/>
      <c r="BM1876" s="2"/>
      <c r="BN1876" s="151"/>
      <c r="BO1876" s="2"/>
      <c r="BP1876" s="2"/>
      <c r="BQ1876" s="2"/>
      <c r="BR1876" s="2"/>
      <c r="BS1876" s="2"/>
      <c r="BT1876" s="2"/>
    </row>
    <row r="1877" spans="63:72" x14ac:dyDescent="0.3">
      <c r="BK1877" s="5"/>
      <c r="BL1877" s="5"/>
      <c r="BM1877" s="2"/>
      <c r="BN1877" s="151"/>
      <c r="BO1877" s="2"/>
      <c r="BP1877" s="2"/>
      <c r="BQ1877" s="2"/>
      <c r="BR1877" s="2"/>
      <c r="BS1877" s="2"/>
      <c r="BT1877" s="2"/>
    </row>
    <row r="1878" spans="63:72" x14ac:dyDescent="0.3">
      <c r="BK1878" s="5"/>
      <c r="BL1878" s="5"/>
      <c r="BM1878" s="2"/>
      <c r="BN1878" s="151"/>
      <c r="BO1878" s="2"/>
      <c r="BP1878" s="2"/>
      <c r="BQ1878" s="2"/>
      <c r="BR1878" s="2"/>
      <c r="BS1878" s="2"/>
      <c r="BT1878" s="2"/>
    </row>
    <row r="1879" spans="63:72" x14ac:dyDescent="0.3">
      <c r="BK1879" s="5"/>
      <c r="BL1879" s="5"/>
      <c r="BM1879" s="2"/>
      <c r="BN1879" s="151"/>
      <c r="BO1879" s="2"/>
      <c r="BP1879" s="2"/>
      <c r="BQ1879" s="2"/>
      <c r="BR1879" s="2"/>
      <c r="BS1879" s="2"/>
      <c r="BT1879" s="2"/>
    </row>
    <row r="1880" spans="63:72" x14ac:dyDescent="0.3">
      <c r="BK1880" s="5"/>
      <c r="BL1880" s="5"/>
      <c r="BM1880" s="2"/>
      <c r="BN1880" s="151"/>
      <c r="BO1880" s="2"/>
      <c r="BP1880" s="2"/>
      <c r="BQ1880" s="2"/>
      <c r="BR1880" s="2"/>
      <c r="BS1880" s="2"/>
      <c r="BT1880" s="2"/>
    </row>
    <row r="1881" spans="63:72" x14ac:dyDescent="0.3">
      <c r="BK1881" s="5"/>
      <c r="BL1881" s="5"/>
      <c r="BM1881" s="2"/>
      <c r="BN1881" s="151"/>
      <c r="BO1881" s="2"/>
      <c r="BP1881" s="2"/>
      <c r="BQ1881" s="2"/>
      <c r="BR1881" s="2"/>
      <c r="BS1881" s="2"/>
      <c r="BT1881" s="2"/>
    </row>
    <row r="1882" spans="63:72" x14ac:dyDescent="0.3">
      <c r="BK1882" s="5"/>
      <c r="BL1882" s="5"/>
      <c r="BM1882" s="2"/>
      <c r="BN1882" s="151"/>
      <c r="BO1882" s="2"/>
      <c r="BP1882" s="2"/>
      <c r="BQ1882" s="2"/>
      <c r="BR1882" s="2"/>
      <c r="BS1882" s="2"/>
      <c r="BT1882" s="2"/>
    </row>
    <row r="1883" spans="63:72" x14ac:dyDescent="0.3">
      <c r="BK1883" s="5"/>
      <c r="BL1883" s="5"/>
      <c r="BM1883" s="2"/>
      <c r="BN1883" s="151"/>
      <c r="BO1883" s="2"/>
      <c r="BP1883" s="2"/>
      <c r="BQ1883" s="2"/>
      <c r="BR1883" s="2"/>
      <c r="BS1883" s="2"/>
      <c r="BT1883" s="2"/>
    </row>
    <row r="1884" spans="63:72" x14ac:dyDescent="0.3">
      <c r="BK1884" s="5"/>
      <c r="BL1884" s="5"/>
      <c r="BM1884" s="2"/>
      <c r="BN1884" s="151"/>
      <c r="BO1884" s="2"/>
      <c r="BP1884" s="2"/>
      <c r="BQ1884" s="2"/>
      <c r="BR1884" s="2"/>
      <c r="BS1884" s="2"/>
      <c r="BT1884" s="2"/>
    </row>
    <row r="1885" spans="63:72" x14ac:dyDescent="0.3">
      <c r="BK1885" s="5"/>
      <c r="BL1885" s="5"/>
      <c r="BM1885" s="2"/>
      <c r="BN1885" s="151"/>
      <c r="BO1885" s="2"/>
      <c r="BP1885" s="2"/>
      <c r="BQ1885" s="2"/>
      <c r="BR1885" s="2"/>
      <c r="BS1885" s="2"/>
      <c r="BT1885" s="2"/>
    </row>
    <row r="1886" spans="63:72" x14ac:dyDescent="0.3">
      <c r="BK1886" s="5"/>
      <c r="BL1886" s="5"/>
      <c r="BM1886" s="2"/>
      <c r="BN1886" s="151"/>
      <c r="BO1886" s="2"/>
      <c r="BP1886" s="2"/>
      <c r="BQ1886" s="2"/>
      <c r="BR1886" s="2"/>
      <c r="BS1886" s="2"/>
      <c r="BT1886" s="2"/>
    </row>
    <row r="1887" spans="63:72" x14ac:dyDescent="0.3">
      <c r="BK1887" s="5"/>
      <c r="BL1887" s="5"/>
      <c r="BM1887" s="2"/>
      <c r="BN1887" s="151"/>
      <c r="BO1887" s="2"/>
      <c r="BP1887" s="2"/>
      <c r="BQ1887" s="2"/>
      <c r="BR1887" s="2"/>
      <c r="BS1887" s="2"/>
      <c r="BT1887" s="2"/>
    </row>
    <row r="1888" spans="63:72" x14ac:dyDescent="0.3">
      <c r="BK1888" s="5"/>
      <c r="BL1888" s="5"/>
      <c r="BM1888" s="2"/>
      <c r="BN1888" s="151"/>
      <c r="BO1888" s="2"/>
      <c r="BP1888" s="2"/>
      <c r="BQ1888" s="2"/>
      <c r="BR1888" s="2"/>
      <c r="BS1888" s="2"/>
      <c r="BT1888" s="2"/>
    </row>
    <row r="1889" spans="63:72" x14ac:dyDescent="0.3">
      <c r="BK1889" s="5"/>
      <c r="BL1889" s="5"/>
      <c r="BM1889" s="2"/>
      <c r="BN1889" s="151"/>
      <c r="BO1889" s="2"/>
      <c r="BP1889" s="2"/>
      <c r="BQ1889" s="2"/>
      <c r="BR1889" s="2"/>
      <c r="BS1889" s="2"/>
      <c r="BT1889" s="2"/>
    </row>
    <row r="1890" spans="63:72" x14ac:dyDescent="0.3">
      <c r="BK1890" s="5"/>
      <c r="BL1890" s="5"/>
      <c r="BM1890" s="2"/>
      <c r="BN1890" s="151"/>
      <c r="BO1890" s="2"/>
      <c r="BP1890" s="2"/>
      <c r="BQ1890" s="2"/>
      <c r="BR1890" s="2"/>
      <c r="BS1890" s="2"/>
      <c r="BT1890" s="2"/>
    </row>
    <row r="1891" spans="63:72" x14ac:dyDescent="0.3">
      <c r="BK1891" s="5"/>
      <c r="BL1891" s="5"/>
      <c r="BM1891" s="2"/>
      <c r="BN1891" s="151"/>
      <c r="BO1891" s="2"/>
      <c r="BP1891" s="2"/>
      <c r="BQ1891" s="2"/>
      <c r="BR1891" s="2"/>
      <c r="BS1891" s="2"/>
      <c r="BT1891" s="2"/>
    </row>
    <row r="1892" spans="63:72" x14ac:dyDescent="0.3">
      <c r="BK1892" s="5"/>
      <c r="BL1892" s="5"/>
      <c r="BM1892" s="2"/>
      <c r="BN1892" s="151"/>
      <c r="BO1892" s="2"/>
      <c r="BP1892" s="2"/>
      <c r="BQ1892" s="2"/>
      <c r="BR1892" s="2"/>
      <c r="BS1892" s="2"/>
      <c r="BT1892" s="2"/>
    </row>
    <row r="1893" spans="63:72" x14ac:dyDescent="0.3">
      <c r="BK1893" s="5"/>
      <c r="BL1893" s="5"/>
      <c r="BM1893" s="2"/>
      <c r="BN1893" s="151"/>
      <c r="BO1893" s="2"/>
      <c r="BP1893" s="2"/>
      <c r="BQ1893" s="2"/>
      <c r="BR1893" s="2"/>
      <c r="BS1893" s="2"/>
      <c r="BT1893" s="2"/>
    </row>
    <row r="1894" spans="63:72" x14ac:dyDescent="0.3">
      <c r="BK1894" s="5"/>
      <c r="BL1894" s="5"/>
      <c r="BM1894" s="2"/>
      <c r="BN1894" s="151"/>
      <c r="BO1894" s="2"/>
      <c r="BP1894" s="2"/>
      <c r="BQ1894" s="2"/>
      <c r="BR1894" s="2"/>
      <c r="BS1894" s="2"/>
      <c r="BT1894" s="2"/>
    </row>
    <row r="1895" spans="63:72" x14ac:dyDescent="0.3">
      <c r="BK1895" s="5"/>
      <c r="BL1895" s="5"/>
      <c r="BM1895" s="2"/>
      <c r="BN1895" s="151"/>
      <c r="BO1895" s="2"/>
      <c r="BP1895" s="2"/>
      <c r="BQ1895" s="2"/>
      <c r="BR1895" s="2"/>
      <c r="BS1895" s="2"/>
      <c r="BT1895" s="2"/>
    </row>
    <row r="1896" spans="63:72" x14ac:dyDescent="0.3">
      <c r="BK1896" s="5"/>
      <c r="BL1896" s="5"/>
      <c r="BM1896" s="2"/>
      <c r="BN1896" s="151"/>
      <c r="BO1896" s="2"/>
      <c r="BP1896" s="2"/>
      <c r="BQ1896" s="2"/>
      <c r="BR1896" s="2"/>
      <c r="BS1896" s="2"/>
      <c r="BT1896" s="2"/>
    </row>
    <row r="1897" spans="63:72" x14ac:dyDescent="0.3">
      <c r="BK1897" s="5"/>
      <c r="BL1897" s="5"/>
      <c r="BM1897" s="2"/>
      <c r="BN1897" s="151"/>
      <c r="BO1897" s="2"/>
      <c r="BP1897" s="2"/>
      <c r="BQ1897" s="2"/>
      <c r="BR1897" s="2"/>
      <c r="BS1897" s="2"/>
      <c r="BT1897" s="2"/>
    </row>
    <row r="1898" spans="63:72" x14ac:dyDescent="0.3">
      <c r="BK1898" s="5"/>
      <c r="BL1898" s="5"/>
      <c r="BM1898" s="2"/>
      <c r="BN1898" s="151"/>
      <c r="BO1898" s="2"/>
      <c r="BP1898" s="2"/>
      <c r="BQ1898" s="2"/>
      <c r="BR1898" s="2"/>
      <c r="BS1898" s="2"/>
      <c r="BT1898" s="2"/>
    </row>
    <row r="1899" spans="63:72" x14ac:dyDescent="0.3">
      <c r="BK1899" s="5"/>
      <c r="BL1899" s="5"/>
      <c r="BM1899" s="2"/>
      <c r="BN1899" s="151"/>
      <c r="BO1899" s="2"/>
      <c r="BP1899" s="2"/>
      <c r="BQ1899" s="2"/>
      <c r="BR1899" s="2"/>
      <c r="BS1899" s="2"/>
      <c r="BT1899" s="2"/>
    </row>
    <row r="1900" spans="63:72" x14ac:dyDescent="0.3">
      <c r="BK1900" s="5"/>
      <c r="BL1900" s="5"/>
      <c r="BM1900" s="2"/>
      <c r="BN1900" s="151"/>
      <c r="BO1900" s="2"/>
      <c r="BP1900" s="2"/>
      <c r="BQ1900" s="2"/>
      <c r="BR1900" s="2"/>
      <c r="BS1900" s="2"/>
      <c r="BT1900" s="2"/>
    </row>
    <row r="1901" spans="63:72" x14ac:dyDescent="0.3">
      <c r="BK1901" s="5"/>
      <c r="BL1901" s="5"/>
      <c r="BM1901" s="2"/>
      <c r="BN1901" s="151"/>
      <c r="BO1901" s="2"/>
      <c r="BP1901" s="2"/>
      <c r="BQ1901" s="2"/>
      <c r="BR1901" s="2"/>
      <c r="BS1901" s="2"/>
      <c r="BT1901" s="2"/>
    </row>
    <row r="1902" spans="63:72" x14ac:dyDescent="0.3">
      <c r="BK1902" s="5"/>
      <c r="BL1902" s="5"/>
      <c r="BM1902" s="2"/>
      <c r="BN1902" s="151"/>
      <c r="BO1902" s="2"/>
      <c r="BP1902" s="2"/>
      <c r="BQ1902" s="2"/>
      <c r="BR1902" s="2"/>
      <c r="BS1902" s="2"/>
      <c r="BT1902" s="2"/>
    </row>
    <row r="1903" spans="63:72" x14ac:dyDescent="0.3">
      <c r="BK1903" s="5"/>
      <c r="BL1903" s="5"/>
      <c r="BM1903" s="2"/>
      <c r="BN1903" s="151"/>
      <c r="BO1903" s="2"/>
      <c r="BP1903" s="2"/>
      <c r="BQ1903" s="2"/>
      <c r="BR1903" s="2"/>
      <c r="BS1903" s="2"/>
      <c r="BT1903" s="2"/>
    </row>
    <row r="1904" spans="63:72" x14ac:dyDescent="0.3">
      <c r="BK1904" s="5"/>
      <c r="BL1904" s="5"/>
      <c r="BM1904" s="2"/>
      <c r="BN1904" s="151"/>
      <c r="BO1904" s="2"/>
      <c r="BP1904" s="2"/>
      <c r="BQ1904" s="2"/>
      <c r="BR1904" s="2"/>
      <c r="BS1904" s="2"/>
      <c r="BT1904" s="2"/>
    </row>
    <row r="1905" spans="63:72" x14ac:dyDescent="0.3">
      <c r="BK1905" s="5"/>
      <c r="BL1905" s="5"/>
      <c r="BM1905" s="2"/>
      <c r="BN1905" s="151"/>
      <c r="BO1905" s="2"/>
      <c r="BP1905" s="2"/>
      <c r="BQ1905" s="2"/>
      <c r="BR1905" s="2"/>
      <c r="BS1905" s="2"/>
      <c r="BT1905" s="2"/>
    </row>
    <row r="1906" spans="63:72" x14ac:dyDescent="0.3">
      <c r="BK1906" s="5"/>
      <c r="BL1906" s="5"/>
      <c r="BM1906" s="2"/>
      <c r="BN1906" s="151"/>
      <c r="BO1906" s="2"/>
      <c r="BP1906" s="2"/>
      <c r="BQ1906" s="2"/>
      <c r="BR1906" s="2"/>
      <c r="BS1906" s="2"/>
      <c r="BT1906" s="2"/>
    </row>
    <row r="1907" spans="63:72" x14ac:dyDescent="0.3">
      <c r="BK1907" s="5"/>
      <c r="BL1907" s="5"/>
      <c r="BM1907" s="2"/>
      <c r="BN1907" s="151"/>
      <c r="BO1907" s="2"/>
      <c r="BP1907" s="2"/>
      <c r="BQ1907" s="2"/>
      <c r="BR1907" s="2"/>
      <c r="BS1907" s="2"/>
      <c r="BT1907" s="2"/>
    </row>
    <row r="1908" spans="63:72" x14ac:dyDescent="0.3">
      <c r="BK1908" s="5"/>
      <c r="BL1908" s="5"/>
      <c r="BM1908" s="2"/>
      <c r="BN1908" s="151"/>
      <c r="BO1908" s="2"/>
      <c r="BP1908" s="2"/>
      <c r="BQ1908" s="2"/>
      <c r="BR1908" s="2"/>
      <c r="BS1908" s="2"/>
      <c r="BT1908" s="2"/>
    </row>
    <row r="1909" spans="63:72" x14ac:dyDescent="0.3">
      <c r="BK1909" s="5"/>
      <c r="BL1909" s="5"/>
      <c r="BM1909" s="2"/>
      <c r="BN1909" s="151"/>
      <c r="BO1909" s="2"/>
      <c r="BP1909" s="2"/>
      <c r="BQ1909" s="2"/>
      <c r="BR1909" s="2"/>
      <c r="BS1909" s="2"/>
      <c r="BT1909" s="2"/>
    </row>
    <row r="1910" spans="63:72" x14ac:dyDescent="0.3">
      <c r="BK1910" s="5"/>
      <c r="BL1910" s="5"/>
      <c r="BM1910" s="2"/>
      <c r="BN1910" s="151"/>
      <c r="BO1910" s="2"/>
      <c r="BP1910" s="2"/>
      <c r="BQ1910" s="2"/>
      <c r="BR1910" s="2"/>
      <c r="BS1910" s="2"/>
      <c r="BT1910" s="2"/>
    </row>
    <row r="1911" spans="63:72" x14ac:dyDescent="0.3">
      <c r="BK1911" s="5"/>
      <c r="BL1911" s="5"/>
      <c r="BM1911" s="2"/>
      <c r="BN1911" s="151"/>
      <c r="BO1911" s="2"/>
      <c r="BP1911" s="2"/>
      <c r="BQ1911" s="2"/>
      <c r="BR1911" s="2"/>
      <c r="BS1911" s="2"/>
      <c r="BT1911" s="2"/>
    </row>
    <row r="1912" spans="63:72" x14ac:dyDescent="0.3">
      <c r="BK1912" s="5"/>
      <c r="BL1912" s="5"/>
      <c r="BM1912" s="2"/>
      <c r="BN1912" s="151"/>
      <c r="BO1912" s="2"/>
      <c r="BP1912" s="2"/>
      <c r="BQ1912" s="2"/>
      <c r="BR1912" s="2"/>
      <c r="BS1912" s="2"/>
      <c r="BT1912" s="2"/>
    </row>
    <row r="1913" spans="63:72" x14ac:dyDescent="0.3">
      <c r="BK1913" s="5"/>
      <c r="BL1913" s="5"/>
      <c r="BM1913" s="2"/>
      <c r="BN1913" s="151"/>
      <c r="BO1913" s="2"/>
      <c r="BP1913" s="2"/>
      <c r="BQ1913" s="2"/>
      <c r="BR1913" s="2"/>
      <c r="BS1913" s="2"/>
      <c r="BT1913" s="2"/>
    </row>
    <row r="1914" spans="63:72" x14ac:dyDescent="0.3">
      <c r="BK1914" s="5"/>
      <c r="BL1914" s="5"/>
      <c r="BM1914" s="2"/>
      <c r="BN1914" s="151"/>
      <c r="BO1914" s="2"/>
      <c r="BP1914" s="2"/>
      <c r="BQ1914" s="2"/>
      <c r="BR1914" s="2"/>
      <c r="BS1914" s="2"/>
      <c r="BT1914" s="2"/>
    </row>
    <row r="1915" spans="63:72" x14ac:dyDescent="0.3">
      <c r="BK1915" s="5"/>
      <c r="BL1915" s="5"/>
      <c r="BM1915" s="2"/>
      <c r="BN1915" s="151"/>
      <c r="BO1915" s="2"/>
      <c r="BP1915" s="2"/>
      <c r="BQ1915" s="2"/>
      <c r="BR1915" s="2"/>
      <c r="BS1915" s="2"/>
      <c r="BT1915" s="2"/>
    </row>
    <row r="1916" spans="63:72" x14ac:dyDescent="0.3">
      <c r="BK1916" s="5"/>
      <c r="BL1916" s="5"/>
      <c r="BM1916" s="2"/>
      <c r="BN1916" s="151"/>
      <c r="BO1916" s="2"/>
      <c r="BP1916" s="2"/>
      <c r="BQ1916" s="2"/>
      <c r="BR1916" s="2"/>
      <c r="BS1916" s="2"/>
      <c r="BT1916" s="2"/>
    </row>
    <row r="1917" spans="63:72" x14ac:dyDescent="0.3">
      <c r="BK1917" s="5"/>
      <c r="BL1917" s="5"/>
      <c r="BM1917" s="2"/>
      <c r="BN1917" s="151"/>
      <c r="BO1917" s="2"/>
      <c r="BP1917" s="2"/>
      <c r="BQ1917" s="2"/>
      <c r="BR1917" s="2"/>
      <c r="BS1917" s="2"/>
      <c r="BT1917" s="2"/>
    </row>
    <row r="1918" spans="63:72" x14ac:dyDescent="0.3">
      <c r="BK1918" s="5"/>
      <c r="BL1918" s="5"/>
      <c r="BM1918" s="2"/>
      <c r="BN1918" s="151"/>
      <c r="BO1918" s="2"/>
      <c r="BP1918" s="2"/>
      <c r="BQ1918" s="2"/>
      <c r="BR1918" s="2"/>
      <c r="BS1918" s="2"/>
      <c r="BT1918" s="2"/>
    </row>
    <row r="1919" spans="63:72" x14ac:dyDescent="0.3">
      <c r="BK1919" s="5"/>
      <c r="BL1919" s="5"/>
      <c r="BM1919" s="2"/>
      <c r="BN1919" s="151"/>
      <c r="BO1919" s="2"/>
      <c r="BP1919" s="2"/>
      <c r="BQ1919" s="2"/>
      <c r="BR1919" s="2"/>
      <c r="BS1919" s="2"/>
      <c r="BT1919" s="2"/>
    </row>
    <row r="1920" spans="63:72" x14ac:dyDescent="0.3">
      <c r="BK1920" s="5"/>
      <c r="BL1920" s="5"/>
      <c r="BM1920" s="2"/>
      <c r="BN1920" s="151"/>
      <c r="BO1920" s="2"/>
      <c r="BP1920" s="2"/>
      <c r="BQ1920" s="2"/>
      <c r="BR1920" s="2"/>
      <c r="BS1920" s="2"/>
      <c r="BT1920" s="2"/>
    </row>
    <row r="1921" spans="63:72" x14ac:dyDescent="0.3">
      <c r="BK1921" s="5"/>
      <c r="BL1921" s="5"/>
      <c r="BM1921" s="2"/>
      <c r="BN1921" s="151"/>
      <c r="BO1921" s="2"/>
      <c r="BP1921" s="2"/>
      <c r="BQ1921" s="2"/>
      <c r="BR1921" s="2"/>
      <c r="BS1921" s="2"/>
      <c r="BT1921" s="2"/>
    </row>
    <row r="1922" spans="63:72" x14ac:dyDescent="0.3">
      <c r="BK1922" s="5"/>
      <c r="BL1922" s="5"/>
      <c r="BM1922" s="2"/>
      <c r="BN1922" s="151"/>
      <c r="BO1922" s="2"/>
      <c r="BP1922" s="2"/>
      <c r="BQ1922" s="2"/>
      <c r="BR1922" s="2"/>
      <c r="BS1922" s="2"/>
      <c r="BT1922" s="2"/>
    </row>
    <row r="1923" spans="63:72" x14ac:dyDescent="0.3">
      <c r="BK1923" s="5"/>
      <c r="BL1923" s="5"/>
      <c r="BM1923" s="2"/>
      <c r="BN1923" s="151"/>
      <c r="BO1923" s="2"/>
      <c r="BP1923" s="2"/>
      <c r="BQ1923" s="2"/>
      <c r="BR1923" s="2"/>
      <c r="BS1923" s="2"/>
      <c r="BT1923" s="2"/>
    </row>
    <row r="1924" spans="63:72" x14ac:dyDescent="0.3">
      <c r="BK1924" s="5"/>
      <c r="BL1924" s="5"/>
      <c r="BM1924" s="2"/>
      <c r="BN1924" s="151"/>
      <c r="BO1924" s="2"/>
      <c r="BP1924" s="2"/>
      <c r="BQ1924" s="2"/>
      <c r="BR1924" s="2"/>
      <c r="BS1924" s="2"/>
      <c r="BT1924" s="2"/>
    </row>
    <row r="1925" spans="63:72" x14ac:dyDescent="0.3">
      <c r="BK1925" s="5"/>
      <c r="BL1925" s="5"/>
      <c r="BM1925" s="2"/>
      <c r="BN1925" s="151"/>
      <c r="BO1925" s="2"/>
      <c r="BP1925" s="2"/>
      <c r="BQ1925" s="2"/>
      <c r="BR1925" s="2"/>
      <c r="BS1925" s="2"/>
      <c r="BT1925" s="2"/>
    </row>
    <row r="1926" spans="63:72" x14ac:dyDescent="0.3">
      <c r="BK1926" s="5"/>
      <c r="BL1926" s="5"/>
      <c r="BM1926" s="2"/>
      <c r="BN1926" s="151"/>
      <c r="BO1926" s="2"/>
      <c r="BP1926" s="2"/>
      <c r="BQ1926" s="2"/>
      <c r="BR1926" s="2"/>
      <c r="BS1926" s="2"/>
      <c r="BT1926" s="2"/>
    </row>
    <row r="1927" spans="63:72" x14ac:dyDescent="0.3">
      <c r="BK1927" s="5"/>
      <c r="BL1927" s="5"/>
      <c r="BM1927" s="2"/>
      <c r="BN1927" s="151"/>
      <c r="BO1927" s="2"/>
      <c r="BP1927" s="2"/>
      <c r="BQ1927" s="2"/>
      <c r="BR1927" s="2"/>
      <c r="BS1927" s="2"/>
      <c r="BT1927" s="2"/>
    </row>
    <row r="1928" spans="63:72" x14ac:dyDescent="0.3">
      <c r="BK1928" s="5"/>
      <c r="BL1928" s="5"/>
      <c r="BM1928" s="2"/>
      <c r="BN1928" s="151"/>
      <c r="BO1928" s="2"/>
      <c r="BP1928" s="2"/>
      <c r="BQ1928" s="2"/>
      <c r="BR1928" s="2"/>
      <c r="BS1928" s="2"/>
      <c r="BT1928" s="2"/>
    </row>
    <row r="1929" spans="63:72" x14ac:dyDescent="0.3">
      <c r="BK1929" s="5"/>
      <c r="BL1929" s="5"/>
      <c r="BM1929" s="2"/>
      <c r="BN1929" s="151"/>
      <c r="BO1929" s="2"/>
      <c r="BP1929" s="2"/>
      <c r="BQ1929" s="2"/>
      <c r="BR1929" s="2"/>
      <c r="BS1929" s="2"/>
      <c r="BT1929" s="2"/>
    </row>
    <row r="1930" spans="63:72" x14ac:dyDescent="0.3">
      <c r="BK1930" s="5"/>
      <c r="BL1930" s="5"/>
      <c r="BM1930" s="2"/>
      <c r="BN1930" s="151"/>
      <c r="BO1930" s="2"/>
      <c r="BP1930" s="2"/>
      <c r="BQ1930" s="2"/>
      <c r="BR1930" s="2"/>
      <c r="BS1930" s="2"/>
      <c r="BT1930" s="2"/>
    </row>
    <row r="1931" spans="63:72" x14ac:dyDescent="0.3">
      <c r="BK1931" s="5"/>
      <c r="BL1931" s="5"/>
      <c r="BM1931" s="2"/>
      <c r="BN1931" s="151"/>
      <c r="BO1931" s="2"/>
      <c r="BP1931" s="2"/>
      <c r="BQ1931" s="2"/>
      <c r="BR1931" s="2"/>
      <c r="BS1931" s="2"/>
      <c r="BT1931" s="2"/>
    </row>
    <row r="1932" spans="63:72" x14ac:dyDescent="0.3">
      <c r="BK1932" s="5"/>
      <c r="BL1932" s="5"/>
      <c r="BM1932" s="2"/>
      <c r="BN1932" s="151"/>
      <c r="BO1932" s="2"/>
      <c r="BP1932" s="2"/>
      <c r="BQ1932" s="2"/>
      <c r="BR1932" s="2"/>
      <c r="BS1932" s="2"/>
      <c r="BT1932" s="2"/>
    </row>
    <row r="1933" spans="63:72" x14ac:dyDescent="0.3">
      <c r="BK1933" s="5"/>
      <c r="BL1933" s="5"/>
      <c r="BM1933" s="2"/>
      <c r="BN1933" s="151"/>
      <c r="BO1933" s="2"/>
      <c r="BP1933" s="2"/>
      <c r="BQ1933" s="2"/>
      <c r="BR1933" s="2"/>
      <c r="BS1933" s="2"/>
      <c r="BT1933" s="2"/>
    </row>
    <row r="1934" spans="63:72" x14ac:dyDescent="0.3">
      <c r="BK1934" s="5"/>
      <c r="BL1934" s="5"/>
      <c r="BM1934" s="2"/>
      <c r="BN1934" s="151"/>
      <c r="BO1934" s="2"/>
      <c r="BP1934" s="2"/>
      <c r="BQ1934" s="2"/>
      <c r="BR1934" s="2"/>
      <c r="BS1934" s="2"/>
      <c r="BT1934" s="2"/>
    </row>
    <row r="1935" spans="63:72" x14ac:dyDescent="0.3">
      <c r="BK1935" s="5"/>
      <c r="BL1935" s="5"/>
      <c r="BM1935" s="2"/>
      <c r="BN1935" s="151"/>
      <c r="BO1935" s="2"/>
      <c r="BP1935" s="2"/>
      <c r="BQ1935" s="2"/>
      <c r="BR1935" s="2"/>
      <c r="BS1935" s="2"/>
      <c r="BT1935" s="2"/>
    </row>
    <row r="1936" spans="63:72" x14ac:dyDescent="0.3">
      <c r="BK1936" s="5"/>
      <c r="BL1936" s="5"/>
      <c r="BM1936" s="2"/>
      <c r="BN1936" s="151"/>
      <c r="BO1936" s="2"/>
      <c r="BP1936" s="2"/>
      <c r="BQ1936" s="2"/>
      <c r="BR1936" s="2"/>
      <c r="BS1936" s="2"/>
      <c r="BT1936" s="2"/>
    </row>
    <row r="1937" spans="63:72" x14ac:dyDescent="0.3">
      <c r="BK1937" s="5"/>
      <c r="BL1937" s="5"/>
      <c r="BM1937" s="2"/>
      <c r="BN1937" s="151"/>
      <c r="BO1937" s="2"/>
      <c r="BP1937" s="2"/>
      <c r="BQ1937" s="2"/>
      <c r="BR1937" s="2"/>
      <c r="BS1937" s="2"/>
      <c r="BT1937" s="2"/>
    </row>
    <row r="1938" spans="63:72" x14ac:dyDescent="0.3">
      <c r="BK1938" s="5"/>
      <c r="BL1938" s="5"/>
      <c r="BM1938" s="2"/>
      <c r="BN1938" s="151"/>
      <c r="BO1938" s="2"/>
      <c r="BP1938" s="2"/>
      <c r="BQ1938" s="2"/>
      <c r="BR1938" s="2"/>
      <c r="BS1938" s="2"/>
      <c r="BT1938" s="2"/>
    </row>
    <row r="1939" spans="63:72" x14ac:dyDescent="0.3">
      <c r="BK1939" s="5"/>
      <c r="BL1939" s="5"/>
      <c r="BM1939" s="2"/>
      <c r="BN1939" s="151"/>
      <c r="BO1939" s="2"/>
      <c r="BP1939" s="2"/>
      <c r="BQ1939" s="2"/>
      <c r="BR1939" s="2"/>
      <c r="BS1939" s="2"/>
      <c r="BT1939" s="2"/>
    </row>
    <row r="1940" spans="63:72" x14ac:dyDescent="0.3">
      <c r="BK1940" s="5"/>
      <c r="BL1940" s="5"/>
      <c r="BM1940" s="2"/>
      <c r="BN1940" s="151"/>
      <c r="BO1940" s="2"/>
      <c r="BP1940" s="2"/>
      <c r="BQ1940" s="2"/>
      <c r="BR1940" s="2"/>
      <c r="BS1940" s="2"/>
      <c r="BT1940" s="2"/>
    </row>
    <row r="1941" spans="63:72" x14ac:dyDescent="0.3">
      <c r="BK1941" s="5"/>
      <c r="BL1941" s="5"/>
      <c r="BM1941" s="2"/>
      <c r="BN1941" s="151"/>
      <c r="BO1941" s="2"/>
      <c r="BP1941" s="2"/>
      <c r="BQ1941" s="2"/>
      <c r="BR1941" s="2"/>
      <c r="BS1941" s="2"/>
      <c r="BT1941" s="2"/>
    </row>
    <row r="1942" spans="63:72" x14ac:dyDescent="0.3">
      <c r="BK1942" s="5"/>
      <c r="BL1942" s="5"/>
      <c r="BM1942" s="2"/>
      <c r="BN1942" s="151"/>
      <c r="BO1942" s="2"/>
      <c r="BP1942" s="2"/>
      <c r="BQ1942" s="2"/>
      <c r="BR1942" s="2"/>
      <c r="BS1942" s="2"/>
      <c r="BT1942" s="2"/>
    </row>
    <row r="1943" spans="63:72" x14ac:dyDescent="0.3">
      <c r="BK1943" s="5"/>
      <c r="BL1943" s="5"/>
      <c r="BM1943" s="2"/>
      <c r="BN1943" s="151"/>
      <c r="BO1943" s="2"/>
      <c r="BP1943" s="2"/>
      <c r="BQ1943" s="2"/>
      <c r="BR1943" s="2"/>
      <c r="BS1943" s="2"/>
      <c r="BT1943" s="2"/>
    </row>
    <row r="1944" spans="63:72" x14ac:dyDescent="0.3">
      <c r="BK1944" s="5"/>
      <c r="BL1944" s="5"/>
      <c r="BM1944" s="2"/>
      <c r="BN1944" s="151"/>
      <c r="BO1944" s="2"/>
      <c r="BP1944" s="2"/>
      <c r="BQ1944" s="2"/>
      <c r="BR1944" s="2"/>
      <c r="BS1944" s="2"/>
      <c r="BT1944" s="2"/>
    </row>
    <row r="1945" spans="63:72" x14ac:dyDescent="0.3">
      <c r="BK1945" s="5"/>
      <c r="BL1945" s="5"/>
      <c r="BM1945" s="2"/>
      <c r="BN1945" s="151"/>
      <c r="BO1945" s="2"/>
      <c r="BP1945" s="2"/>
      <c r="BQ1945" s="2"/>
      <c r="BR1945" s="2"/>
      <c r="BS1945" s="2"/>
      <c r="BT1945" s="2"/>
    </row>
    <row r="1946" spans="63:72" x14ac:dyDescent="0.3">
      <c r="BK1946" s="5"/>
      <c r="BL1946" s="5"/>
      <c r="BM1946" s="2"/>
      <c r="BN1946" s="151"/>
      <c r="BO1946" s="2"/>
      <c r="BP1946" s="2"/>
      <c r="BQ1946" s="2"/>
      <c r="BR1946" s="2"/>
      <c r="BS1946" s="2"/>
      <c r="BT1946" s="2"/>
    </row>
    <row r="1947" spans="63:72" x14ac:dyDescent="0.3">
      <c r="BK1947" s="5"/>
      <c r="BL1947" s="5"/>
      <c r="BM1947" s="2"/>
      <c r="BN1947" s="151"/>
      <c r="BO1947" s="2"/>
      <c r="BP1947" s="2"/>
      <c r="BQ1947" s="2"/>
      <c r="BR1947" s="2"/>
      <c r="BS1947" s="2"/>
      <c r="BT1947" s="2"/>
    </row>
    <row r="1948" spans="63:72" x14ac:dyDescent="0.3">
      <c r="BK1948" s="5"/>
      <c r="BL1948" s="5"/>
      <c r="BM1948" s="2"/>
      <c r="BN1948" s="151"/>
      <c r="BO1948" s="2"/>
      <c r="BP1948" s="2"/>
      <c r="BQ1948" s="2"/>
      <c r="BR1948" s="2"/>
      <c r="BS1948" s="2"/>
      <c r="BT1948" s="2"/>
    </row>
    <row r="1949" spans="63:72" x14ac:dyDescent="0.3">
      <c r="BK1949" s="5"/>
      <c r="BL1949" s="5"/>
      <c r="BM1949" s="2"/>
      <c r="BN1949" s="151"/>
      <c r="BO1949" s="2"/>
      <c r="BP1949" s="2"/>
      <c r="BQ1949" s="2"/>
      <c r="BR1949" s="2"/>
      <c r="BS1949" s="2"/>
      <c r="BT1949" s="2"/>
    </row>
    <row r="1950" spans="63:72" x14ac:dyDescent="0.3">
      <c r="BK1950" s="5"/>
      <c r="BL1950" s="5"/>
      <c r="BM1950" s="2"/>
      <c r="BN1950" s="151"/>
      <c r="BO1950" s="2"/>
      <c r="BP1950" s="2"/>
      <c r="BQ1950" s="2"/>
      <c r="BR1950" s="2"/>
      <c r="BS1950" s="2"/>
      <c r="BT1950" s="2"/>
    </row>
    <row r="1951" spans="63:72" x14ac:dyDescent="0.3">
      <c r="BK1951" s="5"/>
      <c r="BL1951" s="5"/>
      <c r="BM1951" s="2"/>
      <c r="BN1951" s="151"/>
      <c r="BO1951" s="2"/>
      <c r="BP1951" s="2"/>
      <c r="BQ1951" s="2"/>
      <c r="BR1951" s="2"/>
      <c r="BS1951" s="2"/>
      <c r="BT1951" s="2"/>
    </row>
    <row r="1952" spans="63:72" x14ac:dyDescent="0.3">
      <c r="BK1952" s="5"/>
      <c r="BL1952" s="5"/>
      <c r="BM1952" s="2"/>
      <c r="BN1952" s="151"/>
      <c r="BO1952" s="2"/>
      <c r="BP1952" s="2"/>
      <c r="BQ1952" s="2"/>
      <c r="BR1952" s="2"/>
      <c r="BS1952" s="2"/>
      <c r="BT1952" s="2"/>
    </row>
    <row r="1953" spans="63:72" x14ac:dyDescent="0.3">
      <c r="BK1953" s="5"/>
      <c r="BL1953" s="5"/>
      <c r="BM1953" s="2"/>
      <c r="BN1953" s="151"/>
      <c r="BO1953" s="2"/>
      <c r="BP1953" s="2"/>
      <c r="BQ1953" s="2"/>
      <c r="BR1953" s="2"/>
      <c r="BS1953" s="2"/>
      <c r="BT1953" s="2"/>
    </row>
    <row r="1954" spans="63:72" x14ac:dyDescent="0.3">
      <c r="BK1954" s="5"/>
      <c r="BL1954" s="5"/>
      <c r="BM1954" s="2"/>
      <c r="BN1954" s="151"/>
      <c r="BO1954" s="2"/>
      <c r="BP1954" s="2"/>
      <c r="BQ1954" s="2"/>
      <c r="BR1954" s="2"/>
      <c r="BS1954" s="2"/>
      <c r="BT1954" s="2"/>
    </row>
    <row r="1955" spans="63:72" x14ac:dyDescent="0.3">
      <c r="BK1955" s="5"/>
      <c r="BL1955" s="5"/>
      <c r="BM1955" s="2"/>
      <c r="BN1955" s="151"/>
      <c r="BO1955" s="2"/>
      <c r="BP1955" s="2"/>
      <c r="BQ1955" s="2"/>
      <c r="BR1955" s="2"/>
      <c r="BS1955" s="2"/>
      <c r="BT1955" s="2"/>
    </row>
    <row r="1956" spans="63:72" x14ac:dyDescent="0.3">
      <c r="BK1956" s="5"/>
      <c r="BL1956" s="5"/>
      <c r="BM1956" s="2"/>
      <c r="BN1956" s="151"/>
      <c r="BO1956" s="2"/>
      <c r="BP1956" s="2"/>
      <c r="BQ1956" s="2"/>
      <c r="BR1956" s="2"/>
      <c r="BS1956" s="2"/>
      <c r="BT1956" s="2"/>
    </row>
    <row r="1957" spans="63:72" x14ac:dyDescent="0.3">
      <c r="BK1957" s="5"/>
      <c r="BL1957" s="5"/>
      <c r="BM1957" s="2"/>
      <c r="BN1957" s="151"/>
      <c r="BO1957" s="2"/>
      <c r="BP1957" s="2"/>
      <c r="BQ1957" s="2"/>
      <c r="BR1957" s="2"/>
      <c r="BS1957" s="2"/>
      <c r="BT1957" s="2"/>
    </row>
    <row r="1958" spans="63:72" x14ac:dyDescent="0.3">
      <c r="BK1958" s="5"/>
      <c r="BL1958" s="5"/>
      <c r="BM1958" s="2"/>
      <c r="BN1958" s="151"/>
      <c r="BO1958" s="2"/>
      <c r="BP1958" s="2"/>
      <c r="BQ1958" s="2"/>
      <c r="BR1958" s="2"/>
      <c r="BS1958" s="2"/>
      <c r="BT1958" s="2"/>
    </row>
    <row r="1959" spans="63:72" x14ac:dyDescent="0.3">
      <c r="BK1959" s="5"/>
      <c r="BL1959" s="5"/>
      <c r="BM1959" s="2"/>
      <c r="BN1959" s="151"/>
      <c r="BO1959" s="2"/>
      <c r="BP1959" s="2"/>
      <c r="BQ1959" s="2"/>
      <c r="BR1959" s="2"/>
      <c r="BS1959" s="2"/>
      <c r="BT1959" s="2"/>
    </row>
    <row r="1960" spans="63:72" x14ac:dyDescent="0.3">
      <c r="BK1960" s="5"/>
      <c r="BL1960" s="5"/>
      <c r="BM1960" s="2"/>
      <c r="BN1960" s="151"/>
      <c r="BO1960" s="2"/>
      <c r="BP1960" s="2"/>
      <c r="BQ1960" s="2"/>
      <c r="BR1960" s="2"/>
      <c r="BS1960" s="2"/>
      <c r="BT1960" s="2"/>
    </row>
    <row r="1961" spans="63:72" x14ac:dyDescent="0.3">
      <c r="BK1961" s="5"/>
      <c r="BL1961" s="5"/>
      <c r="BM1961" s="2"/>
      <c r="BN1961" s="151"/>
      <c r="BO1961" s="2"/>
      <c r="BP1961" s="2"/>
      <c r="BQ1961" s="2"/>
      <c r="BR1961" s="2"/>
      <c r="BS1961" s="2"/>
      <c r="BT1961" s="2"/>
    </row>
    <row r="1962" spans="63:72" x14ac:dyDescent="0.3">
      <c r="BK1962" s="5"/>
      <c r="BL1962" s="5"/>
      <c r="BM1962" s="2"/>
      <c r="BN1962" s="151"/>
      <c r="BO1962" s="2"/>
      <c r="BP1962" s="2"/>
      <c r="BQ1962" s="2"/>
      <c r="BR1962" s="2"/>
      <c r="BS1962" s="2"/>
      <c r="BT1962" s="2"/>
    </row>
    <row r="1963" spans="63:72" x14ac:dyDescent="0.3">
      <c r="BK1963" s="5"/>
      <c r="BL1963" s="5"/>
      <c r="BM1963" s="2"/>
      <c r="BN1963" s="151"/>
      <c r="BO1963" s="2"/>
      <c r="BP1963" s="2"/>
      <c r="BQ1963" s="2"/>
      <c r="BR1963" s="2"/>
      <c r="BS1963" s="2"/>
      <c r="BT1963" s="2"/>
    </row>
    <row r="1964" spans="63:72" x14ac:dyDescent="0.3">
      <c r="BK1964" s="5"/>
      <c r="BL1964" s="5"/>
      <c r="BM1964" s="2"/>
      <c r="BN1964" s="151"/>
      <c r="BO1964" s="2"/>
      <c r="BP1964" s="2"/>
      <c r="BQ1964" s="2"/>
      <c r="BR1964" s="2"/>
      <c r="BS1964" s="2"/>
      <c r="BT1964" s="2"/>
    </row>
    <row r="1965" spans="63:72" x14ac:dyDescent="0.3">
      <c r="BK1965" s="5"/>
      <c r="BL1965" s="5"/>
      <c r="BM1965" s="2"/>
      <c r="BN1965" s="151"/>
      <c r="BO1965" s="2"/>
      <c r="BP1965" s="2"/>
      <c r="BQ1965" s="2"/>
      <c r="BR1965" s="2"/>
      <c r="BS1965" s="2"/>
      <c r="BT1965" s="2"/>
    </row>
    <row r="1966" spans="63:72" x14ac:dyDescent="0.3">
      <c r="BK1966" s="5"/>
      <c r="BL1966" s="5"/>
      <c r="BM1966" s="2"/>
      <c r="BN1966" s="151"/>
      <c r="BO1966" s="2"/>
      <c r="BP1966" s="2"/>
      <c r="BQ1966" s="2"/>
      <c r="BR1966" s="2"/>
      <c r="BS1966" s="2"/>
      <c r="BT1966" s="2"/>
    </row>
    <row r="1967" spans="63:72" x14ac:dyDescent="0.3">
      <c r="BK1967" s="5"/>
      <c r="BL1967" s="5"/>
      <c r="BM1967" s="2"/>
      <c r="BN1967" s="151"/>
      <c r="BO1967" s="2"/>
      <c r="BP1967" s="2"/>
      <c r="BQ1967" s="2"/>
      <c r="BR1967" s="2"/>
      <c r="BS1967" s="2"/>
      <c r="BT1967" s="2"/>
    </row>
    <row r="1968" spans="63:72" x14ac:dyDescent="0.3">
      <c r="BK1968" s="5"/>
      <c r="BL1968" s="5"/>
      <c r="BM1968" s="2"/>
      <c r="BN1968" s="151"/>
      <c r="BO1968" s="2"/>
      <c r="BP1968" s="2"/>
      <c r="BQ1968" s="2"/>
      <c r="BR1968" s="2"/>
      <c r="BS1968" s="2"/>
      <c r="BT1968" s="2"/>
    </row>
    <row r="1969" spans="63:72" x14ac:dyDescent="0.3">
      <c r="BK1969" s="5"/>
      <c r="BL1969" s="5"/>
      <c r="BM1969" s="2"/>
      <c r="BN1969" s="151"/>
      <c r="BO1969" s="2"/>
      <c r="BP1969" s="2"/>
      <c r="BQ1969" s="2"/>
      <c r="BR1969" s="2"/>
      <c r="BS1969" s="2"/>
      <c r="BT1969" s="2"/>
    </row>
    <row r="1970" spans="63:72" x14ac:dyDescent="0.3">
      <c r="BK1970" s="5"/>
      <c r="BL1970" s="5"/>
      <c r="BM1970" s="2"/>
      <c r="BN1970" s="151"/>
      <c r="BO1970" s="2"/>
      <c r="BP1970" s="2"/>
      <c r="BQ1970" s="2"/>
      <c r="BR1970" s="2"/>
      <c r="BS1970" s="2"/>
      <c r="BT1970" s="2"/>
    </row>
    <row r="1971" spans="63:72" x14ac:dyDescent="0.3">
      <c r="BK1971" s="5"/>
      <c r="BL1971" s="5"/>
      <c r="BM1971" s="2"/>
      <c r="BN1971" s="151"/>
      <c r="BO1971" s="2"/>
      <c r="BP1971" s="2"/>
      <c r="BQ1971" s="2"/>
      <c r="BR1971" s="2"/>
      <c r="BS1971" s="2"/>
      <c r="BT1971" s="2"/>
    </row>
    <row r="1972" spans="63:72" x14ac:dyDescent="0.3">
      <c r="BK1972" s="5"/>
      <c r="BL1972" s="5"/>
      <c r="BM1972" s="2"/>
      <c r="BN1972" s="151"/>
      <c r="BO1972" s="2"/>
      <c r="BP1972" s="2"/>
      <c r="BQ1972" s="2"/>
      <c r="BR1972" s="2"/>
      <c r="BS1972" s="2"/>
      <c r="BT1972" s="2"/>
    </row>
    <row r="1973" spans="63:72" x14ac:dyDescent="0.3">
      <c r="BK1973" s="5"/>
      <c r="BL1973" s="5"/>
      <c r="BM1973" s="2"/>
      <c r="BN1973" s="151"/>
      <c r="BO1973" s="2"/>
      <c r="BP1973" s="2"/>
      <c r="BQ1973" s="2"/>
      <c r="BR1973" s="2"/>
      <c r="BS1973" s="2"/>
      <c r="BT1973" s="2"/>
    </row>
    <row r="1974" spans="63:72" x14ac:dyDescent="0.3">
      <c r="BK1974" s="5"/>
      <c r="BL1974" s="5"/>
      <c r="BM1974" s="2"/>
      <c r="BN1974" s="151"/>
      <c r="BO1974" s="2"/>
      <c r="BP1974" s="2"/>
      <c r="BQ1974" s="2"/>
      <c r="BR1974" s="2"/>
      <c r="BS1974" s="2"/>
      <c r="BT1974" s="2"/>
    </row>
    <row r="1975" spans="63:72" x14ac:dyDescent="0.3">
      <c r="BK1975" s="5"/>
      <c r="BL1975" s="5"/>
      <c r="BM1975" s="2"/>
      <c r="BN1975" s="151"/>
      <c r="BO1975" s="2"/>
      <c r="BP1975" s="2"/>
      <c r="BQ1975" s="2"/>
      <c r="BR1975" s="2"/>
      <c r="BS1975" s="2"/>
      <c r="BT1975" s="2"/>
    </row>
    <row r="1976" spans="63:72" x14ac:dyDescent="0.3">
      <c r="BK1976" s="5"/>
      <c r="BL1976" s="5"/>
      <c r="BM1976" s="2"/>
      <c r="BN1976" s="151"/>
      <c r="BO1976" s="2"/>
      <c r="BP1976" s="2"/>
      <c r="BQ1976" s="2"/>
      <c r="BR1976" s="2"/>
      <c r="BS1976" s="2"/>
      <c r="BT1976" s="2"/>
    </row>
    <row r="1977" spans="63:72" x14ac:dyDescent="0.3">
      <c r="BK1977" s="5"/>
      <c r="BL1977" s="5"/>
      <c r="BM1977" s="2"/>
      <c r="BN1977" s="151"/>
      <c r="BO1977" s="2"/>
      <c r="BP1977" s="2"/>
      <c r="BQ1977" s="2"/>
      <c r="BR1977" s="2"/>
      <c r="BS1977" s="2"/>
      <c r="BT1977" s="2"/>
    </row>
    <row r="1978" spans="63:72" x14ac:dyDescent="0.3">
      <c r="BK1978" s="5"/>
      <c r="BL1978" s="5"/>
      <c r="BM1978" s="2"/>
      <c r="BN1978" s="151"/>
      <c r="BO1978" s="2"/>
      <c r="BP1978" s="2"/>
      <c r="BQ1978" s="2"/>
      <c r="BR1978" s="2"/>
      <c r="BS1978" s="2"/>
      <c r="BT1978" s="2"/>
    </row>
    <row r="1979" spans="63:72" x14ac:dyDescent="0.3">
      <c r="BK1979" s="5"/>
      <c r="BL1979" s="5"/>
      <c r="BM1979" s="2"/>
      <c r="BN1979" s="151"/>
      <c r="BO1979" s="2"/>
      <c r="BP1979" s="2"/>
      <c r="BQ1979" s="2"/>
      <c r="BR1979" s="2"/>
      <c r="BS1979" s="2"/>
      <c r="BT1979" s="2"/>
    </row>
    <row r="1980" spans="63:72" x14ac:dyDescent="0.3">
      <c r="BK1980" s="5"/>
      <c r="BL1980" s="5"/>
      <c r="BM1980" s="2"/>
      <c r="BN1980" s="151"/>
      <c r="BO1980" s="2"/>
      <c r="BP1980" s="2"/>
      <c r="BQ1980" s="2"/>
      <c r="BR1980" s="2"/>
      <c r="BS1980" s="2"/>
      <c r="BT1980" s="2"/>
    </row>
    <row r="1981" spans="63:72" x14ac:dyDescent="0.3">
      <c r="BK1981" s="5"/>
      <c r="BL1981" s="5"/>
      <c r="BM1981" s="2"/>
      <c r="BN1981" s="151"/>
      <c r="BO1981" s="2"/>
      <c r="BP1981" s="2"/>
      <c r="BQ1981" s="2"/>
      <c r="BR1981" s="2"/>
      <c r="BS1981" s="2"/>
      <c r="BT1981" s="2"/>
    </row>
    <row r="1982" spans="63:72" x14ac:dyDescent="0.3">
      <c r="BK1982" s="5"/>
      <c r="BL1982" s="5"/>
      <c r="BM1982" s="2"/>
      <c r="BN1982" s="151"/>
      <c r="BO1982" s="2"/>
      <c r="BP1982" s="2"/>
      <c r="BQ1982" s="2"/>
      <c r="BR1982" s="2"/>
      <c r="BS1982" s="2"/>
      <c r="BT1982" s="2"/>
    </row>
    <row r="1983" spans="63:72" x14ac:dyDescent="0.3">
      <c r="BK1983" s="5"/>
      <c r="BL1983" s="5"/>
      <c r="BM1983" s="2"/>
      <c r="BN1983" s="151"/>
      <c r="BO1983" s="2"/>
      <c r="BP1983" s="2"/>
      <c r="BQ1983" s="2"/>
      <c r="BR1983" s="2"/>
      <c r="BS1983" s="2"/>
      <c r="BT1983" s="2"/>
    </row>
    <row r="1984" spans="63:72" x14ac:dyDescent="0.3">
      <c r="BK1984" s="5"/>
      <c r="BL1984" s="5"/>
      <c r="BM1984" s="2"/>
      <c r="BN1984" s="151"/>
      <c r="BO1984" s="2"/>
      <c r="BP1984" s="2"/>
      <c r="BQ1984" s="2"/>
      <c r="BR1984" s="2"/>
      <c r="BS1984" s="2"/>
      <c r="BT1984" s="2"/>
    </row>
    <row r="1985" spans="63:72" x14ac:dyDescent="0.3">
      <c r="BK1985" s="5"/>
      <c r="BL1985" s="5"/>
      <c r="BM1985" s="2"/>
      <c r="BN1985" s="151"/>
      <c r="BO1985" s="2"/>
      <c r="BP1985" s="2"/>
      <c r="BQ1985" s="2"/>
      <c r="BR1985" s="2"/>
      <c r="BS1985" s="2"/>
      <c r="BT1985" s="2"/>
    </row>
    <row r="1986" spans="63:72" x14ac:dyDescent="0.3">
      <c r="BK1986" s="5"/>
      <c r="BL1986" s="5"/>
      <c r="BM1986" s="2"/>
      <c r="BN1986" s="151"/>
      <c r="BO1986" s="2"/>
      <c r="BP1986" s="2"/>
      <c r="BQ1986" s="2"/>
      <c r="BR1986" s="2"/>
      <c r="BS1986" s="2"/>
      <c r="BT1986" s="2"/>
    </row>
    <row r="1987" spans="63:72" x14ac:dyDescent="0.3">
      <c r="BK1987" s="5"/>
      <c r="BL1987" s="5"/>
      <c r="BM1987" s="2"/>
      <c r="BN1987" s="151"/>
      <c r="BO1987" s="2"/>
      <c r="BP1987" s="2"/>
      <c r="BQ1987" s="2"/>
      <c r="BR1987" s="2"/>
      <c r="BS1987" s="2"/>
      <c r="BT1987" s="2"/>
    </row>
    <row r="1988" spans="63:72" x14ac:dyDescent="0.3">
      <c r="BK1988" s="5"/>
      <c r="BL1988" s="5"/>
      <c r="BM1988" s="2"/>
      <c r="BN1988" s="151"/>
      <c r="BO1988" s="2"/>
      <c r="BP1988" s="2"/>
      <c r="BQ1988" s="2"/>
      <c r="BR1988" s="2"/>
      <c r="BS1988" s="2"/>
      <c r="BT1988" s="2"/>
    </row>
    <row r="1989" spans="63:72" x14ac:dyDescent="0.3">
      <c r="BK1989" s="5"/>
      <c r="BL1989" s="5"/>
      <c r="BM1989" s="2"/>
      <c r="BN1989" s="151"/>
      <c r="BO1989" s="2"/>
      <c r="BP1989" s="2"/>
      <c r="BQ1989" s="2"/>
      <c r="BR1989" s="2"/>
      <c r="BS1989" s="2"/>
      <c r="BT1989" s="2"/>
    </row>
    <row r="1990" spans="63:72" x14ac:dyDescent="0.3">
      <c r="BK1990" s="5"/>
      <c r="BL1990" s="5"/>
      <c r="BM1990" s="2"/>
      <c r="BN1990" s="151"/>
      <c r="BO1990" s="2"/>
      <c r="BP1990" s="2"/>
      <c r="BQ1990" s="2"/>
      <c r="BR1990" s="2"/>
      <c r="BS1990" s="2"/>
      <c r="BT1990" s="2"/>
    </row>
    <row r="1991" spans="63:72" x14ac:dyDescent="0.3">
      <c r="BK1991" s="5"/>
      <c r="BL1991" s="5"/>
      <c r="BM1991" s="2"/>
      <c r="BN1991" s="151"/>
      <c r="BO1991" s="2"/>
      <c r="BP1991" s="2"/>
      <c r="BQ1991" s="2"/>
      <c r="BR1991" s="2"/>
      <c r="BS1991" s="2"/>
      <c r="BT1991" s="2"/>
    </row>
    <row r="1992" spans="63:72" x14ac:dyDescent="0.3">
      <c r="BK1992" s="5"/>
      <c r="BL1992" s="5"/>
      <c r="BM1992" s="2"/>
      <c r="BN1992" s="151"/>
      <c r="BO1992" s="2"/>
      <c r="BP1992" s="2"/>
      <c r="BQ1992" s="2"/>
      <c r="BR1992" s="2"/>
      <c r="BS1992" s="2"/>
      <c r="BT1992" s="2"/>
    </row>
    <row r="1993" spans="63:72" x14ac:dyDescent="0.3">
      <c r="BK1993" s="5"/>
      <c r="BL1993" s="5"/>
      <c r="BM1993" s="2"/>
      <c r="BN1993" s="151"/>
      <c r="BO1993" s="2"/>
      <c r="BP1993" s="2"/>
      <c r="BQ1993" s="2"/>
      <c r="BR1993" s="2"/>
      <c r="BS1993" s="2"/>
      <c r="BT1993" s="2"/>
    </row>
    <row r="1994" spans="63:72" x14ac:dyDescent="0.3">
      <c r="BK1994" s="5"/>
      <c r="BL1994" s="5"/>
      <c r="BM1994" s="2"/>
      <c r="BN1994" s="151"/>
      <c r="BO1994" s="2"/>
      <c r="BP1994" s="2"/>
      <c r="BQ1994" s="2"/>
      <c r="BR1994" s="2"/>
      <c r="BS1994" s="2"/>
      <c r="BT1994" s="2"/>
    </row>
    <row r="1995" spans="63:72" x14ac:dyDescent="0.3">
      <c r="BK1995" s="5"/>
      <c r="BL1995" s="5"/>
      <c r="BM1995" s="2"/>
      <c r="BN1995" s="151"/>
      <c r="BO1995" s="2"/>
      <c r="BP1995" s="2"/>
      <c r="BQ1995" s="2"/>
      <c r="BR1995" s="2"/>
      <c r="BS1995" s="2"/>
      <c r="BT1995" s="2"/>
    </row>
    <row r="1996" spans="63:72" x14ac:dyDescent="0.3">
      <c r="BK1996" s="5"/>
      <c r="BL1996" s="5"/>
      <c r="BM1996" s="2"/>
      <c r="BN1996" s="151"/>
      <c r="BO1996" s="2"/>
      <c r="BP1996" s="2"/>
      <c r="BQ1996" s="2"/>
      <c r="BR1996" s="2"/>
      <c r="BS1996" s="2"/>
      <c r="BT1996" s="2"/>
    </row>
    <row r="1997" spans="63:72" x14ac:dyDescent="0.3">
      <c r="BK1997" s="5"/>
      <c r="BL1997" s="5"/>
      <c r="BM1997" s="2"/>
      <c r="BN1997" s="151"/>
      <c r="BO1997" s="2"/>
      <c r="BP1997" s="2"/>
      <c r="BQ1997" s="2"/>
      <c r="BR1997" s="2"/>
      <c r="BS1997" s="2"/>
      <c r="BT1997" s="2"/>
    </row>
    <row r="1998" spans="63:72" x14ac:dyDescent="0.3">
      <c r="BK1998" s="5"/>
      <c r="BL1998" s="5"/>
      <c r="BM1998" s="2"/>
      <c r="BN1998" s="151"/>
      <c r="BO1998" s="2"/>
      <c r="BP1998" s="2"/>
      <c r="BQ1998" s="2"/>
      <c r="BR1998" s="2"/>
      <c r="BS1998" s="2"/>
      <c r="BT1998" s="2"/>
    </row>
    <row r="1999" spans="63:72" x14ac:dyDescent="0.3">
      <c r="BK1999" s="5"/>
      <c r="BL1999" s="5"/>
      <c r="BM1999" s="2"/>
      <c r="BN1999" s="151"/>
      <c r="BO1999" s="2"/>
      <c r="BP1999" s="2"/>
      <c r="BQ1999" s="2"/>
      <c r="BR1999" s="2"/>
      <c r="BS1999" s="2"/>
      <c r="BT1999" s="2"/>
    </row>
    <row r="2000" spans="63:72" x14ac:dyDescent="0.3">
      <c r="BK2000" s="5"/>
      <c r="BL2000" s="5"/>
      <c r="BM2000" s="2"/>
      <c r="BN2000" s="151"/>
      <c r="BO2000" s="2"/>
      <c r="BP2000" s="2"/>
      <c r="BQ2000" s="2"/>
      <c r="BR2000" s="2"/>
      <c r="BS2000" s="2"/>
      <c r="BT2000" s="2"/>
    </row>
    <row r="2001" spans="63:72" x14ac:dyDescent="0.3">
      <c r="BK2001" s="5"/>
      <c r="BL2001" s="5"/>
      <c r="BM2001" s="2"/>
      <c r="BN2001" s="151"/>
      <c r="BO2001" s="2"/>
      <c r="BP2001" s="2"/>
      <c r="BQ2001" s="2"/>
      <c r="BR2001" s="2"/>
      <c r="BS2001" s="2"/>
      <c r="BT2001" s="2"/>
    </row>
    <row r="2002" spans="63:72" x14ac:dyDescent="0.3">
      <c r="BK2002" s="5"/>
      <c r="BL2002" s="5"/>
      <c r="BM2002" s="2"/>
      <c r="BN2002" s="151"/>
      <c r="BO2002" s="2"/>
      <c r="BP2002" s="2"/>
      <c r="BQ2002" s="2"/>
      <c r="BR2002" s="2"/>
      <c r="BS2002" s="2"/>
      <c r="BT2002" s="2"/>
    </row>
    <row r="2003" spans="63:72" x14ac:dyDescent="0.3">
      <c r="BK2003" s="5"/>
      <c r="BL2003" s="5"/>
      <c r="BM2003" s="2"/>
      <c r="BN2003" s="151"/>
      <c r="BO2003" s="2"/>
      <c r="BP2003" s="2"/>
      <c r="BQ2003" s="2"/>
      <c r="BR2003" s="2"/>
      <c r="BS2003" s="2"/>
      <c r="BT2003" s="2"/>
    </row>
    <row r="2004" spans="63:72" x14ac:dyDescent="0.3">
      <c r="BK2004" s="5"/>
      <c r="BL2004" s="5"/>
      <c r="BM2004" s="2"/>
      <c r="BN2004" s="151"/>
      <c r="BO2004" s="2"/>
      <c r="BP2004" s="2"/>
      <c r="BQ2004" s="2"/>
      <c r="BR2004" s="2"/>
      <c r="BS2004" s="2"/>
      <c r="BT2004" s="2"/>
    </row>
    <row r="2005" spans="63:72" x14ac:dyDescent="0.3">
      <c r="BK2005" s="5"/>
      <c r="BL2005" s="5"/>
      <c r="BM2005" s="2"/>
      <c r="BN2005" s="151"/>
      <c r="BO2005" s="2"/>
      <c r="BP2005" s="2"/>
      <c r="BQ2005" s="2"/>
      <c r="BR2005" s="2"/>
      <c r="BS2005" s="2"/>
      <c r="BT2005" s="2"/>
    </row>
    <row r="2006" spans="63:72" x14ac:dyDescent="0.3">
      <c r="BK2006" s="5"/>
      <c r="BL2006" s="5"/>
      <c r="BM2006" s="2"/>
      <c r="BN2006" s="151"/>
      <c r="BO2006" s="2"/>
      <c r="BP2006" s="2"/>
      <c r="BQ2006" s="2"/>
      <c r="BR2006" s="2"/>
      <c r="BS2006" s="2"/>
      <c r="BT2006" s="2"/>
    </row>
    <row r="2007" spans="63:72" x14ac:dyDescent="0.3">
      <c r="BK2007" s="5"/>
      <c r="BL2007" s="5"/>
      <c r="BM2007" s="2"/>
      <c r="BN2007" s="151"/>
      <c r="BO2007" s="2"/>
      <c r="BP2007" s="2"/>
      <c r="BQ2007" s="2"/>
      <c r="BR2007" s="2"/>
      <c r="BS2007" s="2"/>
      <c r="BT2007" s="2"/>
    </row>
    <row r="2008" spans="63:72" x14ac:dyDescent="0.3">
      <c r="BK2008" s="5"/>
      <c r="BL2008" s="5"/>
      <c r="BM2008" s="2"/>
      <c r="BN2008" s="151"/>
      <c r="BO2008" s="2"/>
      <c r="BP2008" s="2"/>
      <c r="BQ2008" s="2"/>
      <c r="BR2008" s="2"/>
      <c r="BS2008" s="2"/>
      <c r="BT2008" s="2"/>
    </row>
    <row r="2009" spans="63:72" x14ac:dyDescent="0.3">
      <c r="BK2009" s="5"/>
      <c r="BL2009" s="5"/>
      <c r="BM2009" s="2"/>
      <c r="BN2009" s="151"/>
      <c r="BO2009" s="2"/>
      <c r="BP2009" s="2"/>
      <c r="BQ2009" s="2"/>
      <c r="BR2009" s="2"/>
      <c r="BS2009" s="2"/>
      <c r="BT2009" s="2"/>
    </row>
    <row r="2010" spans="63:72" x14ac:dyDescent="0.3">
      <c r="BK2010" s="5"/>
      <c r="BL2010" s="5"/>
      <c r="BM2010" s="2"/>
      <c r="BN2010" s="151"/>
      <c r="BO2010" s="2"/>
      <c r="BP2010" s="2"/>
      <c r="BQ2010" s="2"/>
      <c r="BR2010" s="2"/>
      <c r="BS2010" s="2"/>
      <c r="BT2010" s="2"/>
    </row>
    <row r="2011" spans="63:72" x14ac:dyDescent="0.3">
      <c r="BK2011" s="5"/>
      <c r="BL2011" s="5"/>
      <c r="BM2011" s="2"/>
      <c r="BN2011" s="151"/>
      <c r="BO2011" s="2"/>
      <c r="BP2011" s="2"/>
      <c r="BQ2011" s="2"/>
      <c r="BR2011" s="2"/>
      <c r="BS2011" s="2"/>
      <c r="BT2011" s="2"/>
    </row>
    <row r="2012" spans="63:72" x14ac:dyDescent="0.3">
      <c r="BK2012" s="5"/>
      <c r="BL2012" s="5"/>
      <c r="BM2012" s="2"/>
      <c r="BN2012" s="151"/>
      <c r="BO2012" s="2"/>
      <c r="BP2012" s="2"/>
      <c r="BQ2012" s="2"/>
      <c r="BR2012" s="2"/>
      <c r="BS2012" s="2"/>
      <c r="BT2012" s="2"/>
    </row>
    <row r="2013" spans="63:72" x14ac:dyDescent="0.3">
      <c r="BK2013" s="5"/>
      <c r="BL2013" s="5"/>
      <c r="BM2013" s="2"/>
      <c r="BN2013" s="151"/>
      <c r="BO2013" s="2"/>
      <c r="BP2013" s="2"/>
      <c r="BQ2013" s="2"/>
      <c r="BR2013" s="2"/>
      <c r="BS2013" s="2"/>
      <c r="BT2013" s="2"/>
    </row>
    <row r="2014" spans="63:72" x14ac:dyDescent="0.3">
      <c r="BK2014" s="5"/>
      <c r="BL2014" s="5"/>
      <c r="BM2014" s="2"/>
      <c r="BN2014" s="151"/>
      <c r="BO2014" s="2"/>
      <c r="BP2014" s="2"/>
      <c r="BQ2014" s="2"/>
      <c r="BR2014" s="2"/>
      <c r="BS2014" s="2"/>
      <c r="BT2014" s="2"/>
    </row>
    <row r="2015" spans="63:72" x14ac:dyDescent="0.3">
      <c r="BK2015" s="5"/>
      <c r="BL2015" s="5"/>
      <c r="BM2015" s="2"/>
      <c r="BN2015" s="151"/>
      <c r="BO2015" s="2"/>
      <c r="BP2015" s="2"/>
      <c r="BQ2015" s="2"/>
      <c r="BR2015" s="2"/>
      <c r="BS2015" s="2"/>
      <c r="BT2015" s="2"/>
    </row>
    <row r="2016" spans="63:72" x14ac:dyDescent="0.3">
      <c r="BK2016" s="5"/>
      <c r="BL2016" s="5"/>
      <c r="BM2016" s="2"/>
      <c r="BN2016" s="151"/>
      <c r="BO2016" s="2"/>
      <c r="BP2016" s="2"/>
      <c r="BQ2016" s="2"/>
      <c r="BR2016" s="2"/>
      <c r="BS2016" s="2"/>
      <c r="BT2016" s="2"/>
    </row>
    <row r="2017" spans="63:72" x14ac:dyDescent="0.3">
      <c r="BK2017" s="5"/>
      <c r="BL2017" s="5"/>
      <c r="BM2017" s="2"/>
      <c r="BN2017" s="151"/>
      <c r="BO2017" s="2"/>
      <c r="BP2017" s="2"/>
      <c r="BQ2017" s="2"/>
      <c r="BR2017" s="2"/>
      <c r="BS2017" s="2"/>
      <c r="BT2017" s="2"/>
    </row>
    <row r="2018" spans="63:72" x14ac:dyDescent="0.3">
      <c r="BK2018" s="5"/>
      <c r="BL2018" s="5"/>
      <c r="BM2018" s="2"/>
      <c r="BN2018" s="151"/>
      <c r="BO2018" s="2"/>
      <c r="BP2018" s="2"/>
      <c r="BQ2018" s="2"/>
      <c r="BR2018" s="2"/>
      <c r="BS2018" s="2"/>
      <c r="BT2018" s="2"/>
    </row>
    <row r="2019" spans="63:72" x14ac:dyDescent="0.3">
      <c r="BK2019" s="5"/>
      <c r="BL2019" s="5"/>
      <c r="BM2019" s="2"/>
      <c r="BN2019" s="151"/>
      <c r="BO2019" s="2"/>
      <c r="BP2019" s="2"/>
      <c r="BQ2019" s="2"/>
      <c r="BR2019" s="2"/>
      <c r="BS2019" s="2"/>
      <c r="BT2019" s="2"/>
    </row>
    <row r="2020" spans="63:72" x14ac:dyDescent="0.3">
      <c r="BK2020" s="5"/>
      <c r="BL2020" s="5"/>
      <c r="BM2020" s="2"/>
      <c r="BN2020" s="151"/>
      <c r="BO2020" s="2"/>
      <c r="BP2020" s="2"/>
      <c r="BQ2020" s="2"/>
      <c r="BR2020" s="2"/>
      <c r="BS2020" s="2"/>
      <c r="BT2020" s="2"/>
    </row>
    <row r="2021" spans="63:72" x14ac:dyDescent="0.3">
      <c r="BK2021" s="5"/>
      <c r="BL2021" s="5"/>
      <c r="BM2021" s="2"/>
      <c r="BN2021" s="151"/>
      <c r="BO2021" s="2"/>
      <c r="BP2021" s="2"/>
      <c r="BQ2021" s="2"/>
      <c r="BR2021" s="2"/>
      <c r="BS2021" s="2"/>
      <c r="BT2021" s="2"/>
    </row>
    <row r="2022" spans="63:72" x14ac:dyDescent="0.3">
      <c r="BK2022" s="5"/>
      <c r="BL2022" s="5"/>
      <c r="BM2022" s="2"/>
      <c r="BN2022" s="151"/>
      <c r="BO2022" s="2"/>
      <c r="BP2022" s="2"/>
      <c r="BQ2022" s="2"/>
      <c r="BR2022" s="2"/>
      <c r="BS2022" s="2"/>
      <c r="BT2022" s="2"/>
    </row>
    <row r="2023" spans="63:72" x14ac:dyDescent="0.3">
      <c r="BK2023" s="5"/>
      <c r="BL2023" s="5"/>
      <c r="BM2023" s="2"/>
      <c r="BN2023" s="151"/>
      <c r="BO2023" s="2"/>
      <c r="BP2023" s="2"/>
      <c r="BQ2023" s="2"/>
      <c r="BR2023" s="2"/>
      <c r="BS2023" s="2"/>
      <c r="BT2023" s="2"/>
    </row>
    <row r="2024" spans="63:72" x14ac:dyDescent="0.3">
      <c r="BK2024" s="5"/>
      <c r="BL2024" s="5"/>
      <c r="BM2024" s="2"/>
      <c r="BN2024" s="151"/>
      <c r="BO2024" s="2"/>
      <c r="BP2024" s="2"/>
      <c r="BQ2024" s="2"/>
      <c r="BR2024" s="2"/>
      <c r="BS2024" s="2"/>
      <c r="BT2024" s="2"/>
    </row>
    <row r="2025" spans="63:72" x14ac:dyDescent="0.3">
      <c r="BK2025" s="5"/>
      <c r="BL2025" s="5"/>
      <c r="BM2025" s="2"/>
      <c r="BN2025" s="151"/>
      <c r="BO2025" s="2"/>
      <c r="BP2025" s="2"/>
      <c r="BQ2025" s="2"/>
      <c r="BR2025" s="2"/>
      <c r="BS2025" s="2"/>
      <c r="BT2025" s="2"/>
    </row>
    <row r="2026" spans="63:72" x14ac:dyDescent="0.3">
      <c r="BK2026" s="5"/>
      <c r="BL2026" s="5"/>
      <c r="BM2026" s="2"/>
      <c r="BN2026" s="151"/>
      <c r="BO2026" s="2"/>
      <c r="BP2026" s="2"/>
      <c r="BQ2026" s="2"/>
      <c r="BR2026" s="2"/>
      <c r="BS2026" s="2"/>
      <c r="BT2026" s="2"/>
    </row>
    <row r="2027" spans="63:72" x14ac:dyDescent="0.3">
      <c r="BK2027" s="5"/>
      <c r="BL2027" s="5"/>
      <c r="BM2027" s="2"/>
      <c r="BN2027" s="151"/>
      <c r="BO2027" s="2"/>
      <c r="BP2027" s="2"/>
      <c r="BQ2027" s="2"/>
      <c r="BR2027" s="2"/>
      <c r="BS2027" s="2"/>
      <c r="BT2027" s="2"/>
    </row>
    <row r="2028" spans="63:72" x14ac:dyDescent="0.3">
      <c r="BK2028" s="5"/>
      <c r="BL2028" s="5"/>
      <c r="BM2028" s="2"/>
      <c r="BN2028" s="151"/>
      <c r="BO2028" s="2"/>
      <c r="BP2028" s="2"/>
      <c r="BQ2028" s="2"/>
      <c r="BR2028" s="2"/>
      <c r="BS2028" s="2"/>
      <c r="BT2028" s="2"/>
    </row>
    <row r="2029" spans="63:72" x14ac:dyDescent="0.3">
      <c r="BK2029" s="5"/>
      <c r="BL2029" s="5"/>
      <c r="BM2029" s="2"/>
      <c r="BN2029" s="151"/>
      <c r="BO2029" s="2"/>
      <c r="BP2029" s="2"/>
      <c r="BQ2029" s="2"/>
      <c r="BR2029" s="2"/>
      <c r="BS2029" s="2"/>
      <c r="BT2029" s="2"/>
    </row>
    <row r="2030" spans="63:72" x14ac:dyDescent="0.3">
      <c r="BK2030" s="5"/>
      <c r="BL2030" s="5"/>
      <c r="BM2030" s="2"/>
      <c r="BN2030" s="151"/>
      <c r="BO2030" s="2"/>
      <c r="BP2030" s="2"/>
      <c r="BQ2030" s="2"/>
      <c r="BR2030" s="2"/>
      <c r="BS2030" s="2"/>
      <c r="BT2030" s="2"/>
    </row>
    <row r="2031" spans="63:72" x14ac:dyDescent="0.3">
      <c r="BK2031" s="5"/>
      <c r="BL2031" s="5"/>
      <c r="BM2031" s="2"/>
      <c r="BN2031" s="151"/>
      <c r="BO2031" s="2"/>
      <c r="BP2031" s="2"/>
      <c r="BQ2031" s="2"/>
      <c r="BR2031" s="2"/>
      <c r="BS2031" s="2"/>
      <c r="BT2031" s="2"/>
    </row>
    <row r="2032" spans="63:72" x14ac:dyDescent="0.3">
      <c r="BK2032" s="5"/>
      <c r="BL2032" s="5"/>
      <c r="BM2032" s="2"/>
      <c r="BN2032" s="151"/>
      <c r="BO2032" s="2"/>
      <c r="BP2032" s="2"/>
      <c r="BQ2032" s="2"/>
      <c r="BR2032" s="2"/>
      <c r="BS2032" s="2"/>
      <c r="BT2032" s="2"/>
    </row>
    <row r="2033" spans="63:72" x14ac:dyDescent="0.3">
      <c r="BK2033" s="5"/>
      <c r="BL2033" s="5"/>
      <c r="BM2033" s="2"/>
      <c r="BN2033" s="151"/>
      <c r="BO2033" s="2"/>
      <c r="BP2033" s="2"/>
      <c r="BQ2033" s="2"/>
      <c r="BR2033" s="2"/>
      <c r="BS2033" s="2"/>
      <c r="BT2033" s="2"/>
    </row>
    <row r="2034" spans="63:72" x14ac:dyDescent="0.3">
      <c r="BK2034" s="5"/>
      <c r="BL2034" s="5"/>
      <c r="BM2034" s="2"/>
      <c r="BN2034" s="151"/>
      <c r="BO2034" s="2"/>
      <c r="BP2034" s="2"/>
      <c r="BQ2034" s="2"/>
      <c r="BR2034" s="2"/>
      <c r="BS2034" s="2"/>
      <c r="BT2034" s="2"/>
    </row>
    <row r="2035" spans="63:72" x14ac:dyDescent="0.3">
      <c r="BK2035" s="5"/>
      <c r="BL2035" s="5"/>
      <c r="BM2035" s="2"/>
      <c r="BN2035" s="151"/>
      <c r="BO2035" s="2"/>
      <c r="BP2035" s="2"/>
      <c r="BQ2035" s="2"/>
      <c r="BR2035" s="2"/>
      <c r="BS2035" s="2"/>
      <c r="BT2035" s="2"/>
    </row>
    <row r="2036" spans="63:72" x14ac:dyDescent="0.3">
      <c r="BK2036" s="5"/>
      <c r="BL2036" s="5"/>
      <c r="BM2036" s="2"/>
      <c r="BN2036" s="151"/>
      <c r="BO2036" s="2"/>
      <c r="BP2036" s="2"/>
      <c r="BQ2036" s="2"/>
      <c r="BR2036" s="2"/>
      <c r="BS2036" s="2"/>
      <c r="BT2036" s="2"/>
    </row>
    <row r="2037" spans="63:72" x14ac:dyDescent="0.3">
      <c r="BK2037" s="5"/>
      <c r="BL2037" s="5"/>
      <c r="BM2037" s="2"/>
      <c r="BN2037" s="151"/>
      <c r="BO2037" s="2"/>
      <c r="BP2037" s="2"/>
      <c r="BQ2037" s="2"/>
      <c r="BR2037" s="2"/>
      <c r="BS2037" s="2"/>
      <c r="BT2037" s="2"/>
    </row>
    <row r="2038" spans="63:72" x14ac:dyDescent="0.3">
      <c r="BK2038" s="5"/>
      <c r="BL2038" s="5"/>
      <c r="BM2038" s="2"/>
      <c r="BN2038" s="151"/>
      <c r="BO2038" s="2"/>
      <c r="BP2038" s="2"/>
      <c r="BQ2038" s="2"/>
      <c r="BR2038" s="2"/>
      <c r="BS2038" s="2"/>
      <c r="BT2038" s="2"/>
    </row>
    <row r="2039" spans="63:72" x14ac:dyDescent="0.3">
      <c r="BK2039" s="5"/>
      <c r="BL2039" s="5"/>
      <c r="BM2039" s="2"/>
      <c r="BN2039" s="151"/>
      <c r="BO2039" s="2"/>
      <c r="BP2039" s="2"/>
      <c r="BQ2039" s="2"/>
      <c r="BR2039" s="2"/>
      <c r="BS2039" s="2"/>
      <c r="BT2039" s="2"/>
    </row>
    <row r="2040" spans="63:72" x14ac:dyDescent="0.3">
      <c r="BK2040" s="5"/>
      <c r="BL2040" s="5"/>
      <c r="BM2040" s="2"/>
      <c r="BN2040" s="151"/>
      <c r="BO2040" s="2"/>
      <c r="BP2040" s="2"/>
      <c r="BQ2040" s="2"/>
      <c r="BR2040" s="2"/>
      <c r="BS2040" s="2"/>
      <c r="BT2040" s="2"/>
    </row>
    <row r="2041" spans="63:72" x14ac:dyDescent="0.3">
      <c r="BK2041" s="5"/>
      <c r="BL2041" s="5"/>
      <c r="BM2041" s="2"/>
      <c r="BN2041" s="151"/>
      <c r="BO2041" s="2"/>
      <c r="BP2041" s="2"/>
      <c r="BQ2041" s="2"/>
      <c r="BR2041" s="2"/>
      <c r="BS2041" s="2"/>
      <c r="BT2041" s="2"/>
    </row>
    <row r="2042" spans="63:72" x14ac:dyDescent="0.3">
      <c r="BK2042" s="5"/>
      <c r="BL2042" s="5"/>
      <c r="BM2042" s="2"/>
      <c r="BN2042" s="151"/>
      <c r="BO2042" s="2"/>
      <c r="BP2042" s="2"/>
      <c r="BQ2042" s="2"/>
      <c r="BR2042" s="2"/>
      <c r="BS2042" s="2"/>
      <c r="BT2042" s="2"/>
    </row>
    <row r="2043" spans="63:72" x14ac:dyDescent="0.3">
      <c r="BK2043" s="5"/>
      <c r="BL2043" s="5"/>
      <c r="BM2043" s="2"/>
      <c r="BN2043" s="151"/>
      <c r="BO2043" s="2"/>
      <c r="BP2043" s="2"/>
      <c r="BQ2043" s="2"/>
      <c r="BR2043" s="2"/>
      <c r="BS2043" s="2"/>
      <c r="BT2043" s="2"/>
    </row>
    <row r="2044" spans="63:72" x14ac:dyDescent="0.3">
      <c r="BK2044" s="5"/>
      <c r="BL2044" s="5"/>
      <c r="BM2044" s="2"/>
      <c r="BN2044" s="151"/>
      <c r="BO2044" s="2"/>
      <c r="BP2044" s="2"/>
      <c r="BQ2044" s="2"/>
      <c r="BR2044" s="2"/>
      <c r="BS2044" s="2"/>
      <c r="BT2044" s="2"/>
    </row>
    <row r="2045" spans="63:72" x14ac:dyDescent="0.3">
      <c r="BK2045" s="5"/>
      <c r="BL2045" s="5"/>
      <c r="BM2045" s="2"/>
      <c r="BN2045" s="151"/>
      <c r="BO2045" s="2"/>
      <c r="BP2045" s="2"/>
      <c r="BQ2045" s="2"/>
      <c r="BR2045" s="2"/>
      <c r="BS2045" s="2"/>
      <c r="BT2045" s="2"/>
    </row>
    <row r="2046" spans="63:72" x14ac:dyDescent="0.3">
      <c r="BK2046" s="5"/>
      <c r="BL2046" s="5"/>
      <c r="BM2046" s="2"/>
      <c r="BN2046" s="151"/>
      <c r="BO2046" s="2"/>
      <c r="BP2046" s="2"/>
      <c r="BQ2046" s="2"/>
      <c r="BR2046" s="2"/>
      <c r="BS2046" s="2"/>
      <c r="BT2046" s="2"/>
    </row>
    <row r="2047" spans="63:72" x14ac:dyDescent="0.3">
      <c r="BK2047" s="5"/>
      <c r="BL2047" s="5"/>
      <c r="BM2047" s="2"/>
      <c r="BN2047" s="151"/>
      <c r="BO2047" s="2"/>
      <c r="BP2047" s="2"/>
      <c r="BQ2047" s="2"/>
      <c r="BR2047" s="2"/>
      <c r="BS2047" s="2"/>
      <c r="BT2047" s="2"/>
    </row>
    <row r="2048" spans="63:72" x14ac:dyDescent="0.3">
      <c r="BK2048" s="5"/>
      <c r="BL2048" s="5"/>
      <c r="BM2048" s="2"/>
      <c r="BN2048" s="151"/>
      <c r="BO2048" s="2"/>
      <c r="BP2048" s="2"/>
      <c r="BQ2048" s="2"/>
      <c r="BR2048" s="2"/>
      <c r="BS2048" s="2"/>
      <c r="BT2048" s="2"/>
    </row>
    <row r="2049" spans="63:72" x14ac:dyDescent="0.3">
      <c r="BK2049" s="5"/>
      <c r="BL2049" s="5"/>
      <c r="BM2049" s="2"/>
      <c r="BN2049" s="151"/>
      <c r="BO2049" s="2"/>
      <c r="BP2049" s="2"/>
      <c r="BQ2049" s="2"/>
      <c r="BR2049" s="2"/>
      <c r="BS2049" s="2"/>
      <c r="BT2049" s="2"/>
    </row>
    <row r="2050" spans="63:72" x14ac:dyDescent="0.3">
      <c r="BK2050" s="5"/>
      <c r="BL2050" s="5"/>
      <c r="BM2050" s="2"/>
      <c r="BN2050" s="151"/>
      <c r="BO2050" s="2"/>
      <c r="BP2050" s="2"/>
      <c r="BQ2050" s="2"/>
      <c r="BR2050" s="2"/>
      <c r="BS2050" s="2"/>
      <c r="BT2050" s="2"/>
    </row>
    <row r="2051" spans="63:72" x14ac:dyDescent="0.3">
      <c r="BK2051" s="5"/>
      <c r="BL2051" s="5"/>
      <c r="BM2051" s="2"/>
      <c r="BN2051" s="151"/>
      <c r="BO2051" s="2"/>
      <c r="BP2051" s="2"/>
      <c r="BQ2051" s="2"/>
      <c r="BR2051" s="2"/>
      <c r="BS2051" s="2"/>
      <c r="BT2051" s="2"/>
    </row>
    <row r="2052" spans="63:72" x14ac:dyDescent="0.3">
      <c r="BK2052" s="5"/>
      <c r="BL2052" s="5"/>
      <c r="BM2052" s="2"/>
      <c r="BN2052" s="151"/>
      <c r="BO2052" s="2"/>
      <c r="BP2052" s="2"/>
      <c r="BQ2052" s="2"/>
      <c r="BR2052" s="2"/>
      <c r="BS2052" s="2"/>
      <c r="BT2052" s="2"/>
    </row>
    <row r="2053" spans="63:72" x14ac:dyDescent="0.3">
      <c r="BK2053" s="5"/>
      <c r="BL2053" s="5"/>
      <c r="BM2053" s="2"/>
      <c r="BN2053" s="151"/>
      <c r="BO2053" s="2"/>
      <c r="BP2053" s="2"/>
      <c r="BQ2053" s="2"/>
      <c r="BR2053" s="2"/>
      <c r="BS2053" s="2"/>
      <c r="BT2053" s="2"/>
    </row>
    <row r="2054" spans="63:72" x14ac:dyDescent="0.3">
      <c r="BK2054" s="5"/>
      <c r="BL2054" s="5"/>
      <c r="BM2054" s="2"/>
      <c r="BN2054" s="151"/>
      <c r="BO2054" s="2"/>
      <c r="BP2054" s="2"/>
      <c r="BQ2054" s="2"/>
      <c r="BR2054" s="2"/>
      <c r="BS2054" s="2"/>
      <c r="BT2054" s="2"/>
    </row>
    <row r="2055" spans="63:72" x14ac:dyDescent="0.3">
      <c r="BK2055" s="5"/>
      <c r="BL2055" s="5"/>
      <c r="BM2055" s="2"/>
      <c r="BN2055" s="151"/>
      <c r="BO2055" s="2"/>
      <c r="BP2055" s="2"/>
      <c r="BQ2055" s="2"/>
      <c r="BR2055" s="2"/>
      <c r="BS2055" s="2"/>
      <c r="BT2055" s="2"/>
    </row>
    <row r="2056" spans="63:72" x14ac:dyDescent="0.3">
      <c r="BK2056" s="5"/>
      <c r="BL2056" s="5"/>
      <c r="BM2056" s="2"/>
      <c r="BN2056" s="151"/>
      <c r="BO2056" s="2"/>
      <c r="BP2056" s="2"/>
      <c r="BQ2056" s="2"/>
      <c r="BR2056" s="2"/>
      <c r="BS2056" s="2"/>
      <c r="BT2056" s="2"/>
    </row>
    <row r="2057" spans="63:72" x14ac:dyDescent="0.3">
      <c r="BK2057" s="5"/>
      <c r="BL2057" s="5"/>
      <c r="BM2057" s="2"/>
      <c r="BN2057" s="151"/>
      <c r="BO2057" s="2"/>
      <c r="BP2057" s="2"/>
      <c r="BQ2057" s="2"/>
      <c r="BR2057" s="2"/>
      <c r="BS2057" s="2"/>
      <c r="BT2057" s="2"/>
    </row>
    <row r="2058" spans="63:72" x14ac:dyDescent="0.3">
      <c r="BK2058" s="5"/>
      <c r="BL2058" s="5"/>
      <c r="BM2058" s="2"/>
      <c r="BN2058" s="151"/>
      <c r="BO2058" s="2"/>
      <c r="BP2058" s="2"/>
      <c r="BQ2058" s="2"/>
      <c r="BR2058" s="2"/>
      <c r="BS2058" s="2"/>
      <c r="BT2058" s="2"/>
    </row>
    <row r="2059" spans="63:72" x14ac:dyDescent="0.3">
      <c r="BK2059" s="5"/>
      <c r="BL2059" s="5"/>
      <c r="BM2059" s="2"/>
      <c r="BN2059" s="151"/>
      <c r="BO2059" s="2"/>
      <c r="BP2059" s="2"/>
      <c r="BQ2059" s="2"/>
      <c r="BR2059" s="2"/>
      <c r="BS2059" s="2"/>
      <c r="BT2059" s="2"/>
    </row>
    <row r="2060" spans="63:72" x14ac:dyDescent="0.3">
      <c r="BK2060" s="5"/>
      <c r="BL2060" s="5"/>
      <c r="BM2060" s="2"/>
      <c r="BN2060" s="151"/>
      <c r="BO2060" s="2"/>
      <c r="BP2060" s="2"/>
      <c r="BQ2060" s="2"/>
      <c r="BR2060" s="2"/>
      <c r="BS2060" s="2"/>
      <c r="BT2060" s="2"/>
    </row>
    <row r="2061" spans="63:72" x14ac:dyDescent="0.3">
      <c r="BK2061" s="5"/>
      <c r="BL2061" s="5"/>
      <c r="BM2061" s="2"/>
      <c r="BN2061" s="151"/>
      <c r="BO2061" s="2"/>
      <c r="BP2061" s="2"/>
      <c r="BQ2061" s="2"/>
      <c r="BR2061" s="2"/>
      <c r="BS2061" s="2"/>
      <c r="BT2061" s="2"/>
    </row>
    <row r="2062" spans="63:72" x14ac:dyDescent="0.3">
      <c r="BK2062" s="5"/>
      <c r="BL2062" s="5"/>
      <c r="BM2062" s="2"/>
      <c r="BN2062" s="151"/>
      <c r="BO2062" s="2"/>
      <c r="BP2062" s="2"/>
      <c r="BQ2062" s="2"/>
      <c r="BR2062" s="2"/>
      <c r="BS2062" s="2"/>
      <c r="BT2062" s="2"/>
    </row>
    <row r="2063" spans="63:72" x14ac:dyDescent="0.3">
      <c r="BK2063" s="5"/>
      <c r="BL2063" s="5"/>
      <c r="BM2063" s="2"/>
      <c r="BN2063" s="151"/>
      <c r="BO2063" s="2"/>
      <c r="BP2063" s="2"/>
      <c r="BQ2063" s="2"/>
      <c r="BR2063" s="2"/>
      <c r="BS2063" s="2"/>
      <c r="BT2063" s="2"/>
    </row>
    <row r="2064" spans="63:72" x14ac:dyDescent="0.3">
      <c r="BK2064" s="5"/>
      <c r="BL2064" s="5"/>
      <c r="BM2064" s="2"/>
      <c r="BN2064" s="151"/>
      <c r="BO2064" s="2"/>
      <c r="BP2064" s="2"/>
      <c r="BQ2064" s="2"/>
      <c r="BR2064" s="2"/>
      <c r="BS2064" s="2"/>
      <c r="BT2064" s="2"/>
    </row>
    <row r="2065" spans="63:72" x14ac:dyDescent="0.3">
      <c r="BK2065" s="5"/>
      <c r="BL2065" s="5"/>
      <c r="BM2065" s="2"/>
      <c r="BN2065" s="151"/>
      <c r="BO2065" s="2"/>
      <c r="BP2065" s="2"/>
      <c r="BQ2065" s="2"/>
      <c r="BR2065" s="2"/>
      <c r="BS2065" s="2"/>
      <c r="BT2065" s="2"/>
    </row>
    <row r="2066" spans="63:72" x14ac:dyDescent="0.3">
      <c r="BK2066" s="5"/>
      <c r="BL2066" s="5"/>
      <c r="BM2066" s="2"/>
      <c r="BN2066" s="151"/>
      <c r="BO2066" s="2"/>
      <c r="BP2066" s="2"/>
      <c r="BQ2066" s="2"/>
      <c r="BR2066" s="2"/>
      <c r="BS2066" s="2"/>
      <c r="BT2066" s="2"/>
    </row>
    <row r="2067" spans="63:72" x14ac:dyDescent="0.3">
      <c r="BK2067" s="5"/>
      <c r="BL2067" s="5"/>
      <c r="BM2067" s="2"/>
      <c r="BN2067" s="151"/>
      <c r="BO2067" s="2"/>
      <c r="BP2067" s="2"/>
      <c r="BQ2067" s="2"/>
      <c r="BR2067" s="2"/>
      <c r="BS2067" s="2"/>
      <c r="BT2067" s="2"/>
    </row>
    <row r="2068" spans="63:72" x14ac:dyDescent="0.3">
      <c r="BK2068" s="5"/>
      <c r="BL2068" s="5"/>
      <c r="BM2068" s="2"/>
      <c r="BN2068" s="151"/>
      <c r="BO2068" s="2"/>
      <c r="BP2068" s="2"/>
      <c r="BQ2068" s="2"/>
      <c r="BR2068" s="2"/>
      <c r="BS2068" s="2"/>
      <c r="BT2068" s="2"/>
    </row>
    <row r="2069" spans="63:72" x14ac:dyDescent="0.3">
      <c r="BK2069" s="5"/>
      <c r="BL2069" s="5"/>
      <c r="BM2069" s="2"/>
      <c r="BN2069" s="151"/>
      <c r="BO2069" s="2"/>
      <c r="BP2069" s="2"/>
      <c r="BQ2069" s="2"/>
      <c r="BR2069" s="2"/>
      <c r="BS2069" s="2"/>
      <c r="BT2069" s="2"/>
    </row>
    <row r="2070" spans="63:72" x14ac:dyDescent="0.3">
      <c r="BK2070" s="5"/>
      <c r="BL2070" s="5"/>
      <c r="BM2070" s="2"/>
      <c r="BN2070" s="151"/>
      <c r="BO2070" s="2"/>
      <c r="BP2070" s="2"/>
      <c r="BQ2070" s="2"/>
      <c r="BR2070" s="2"/>
      <c r="BS2070" s="2"/>
      <c r="BT2070" s="2"/>
    </row>
    <row r="2071" spans="63:72" x14ac:dyDescent="0.3">
      <c r="BK2071" s="5"/>
      <c r="BL2071" s="5"/>
      <c r="BM2071" s="2"/>
      <c r="BN2071" s="151"/>
      <c r="BO2071" s="2"/>
      <c r="BP2071" s="2"/>
      <c r="BQ2071" s="2"/>
      <c r="BR2071" s="2"/>
      <c r="BS2071" s="2"/>
      <c r="BT2071" s="2"/>
    </row>
    <row r="2072" spans="63:72" x14ac:dyDescent="0.3">
      <c r="BK2072" s="5"/>
      <c r="BL2072" s="5"/>
      <c r="BM2072" s="2"/>
      <c r="BN2072" s="151"/>
      <c r="BO2072" s="2"/>
      <c r="BP2072" s="2"/>
      <c r="BQ2072" s="2"/>
      <c r="BR2072" s="2"/>
      <c r="BS2072" s="2"/>
      <c r="BT2072" s="2"/>
    </row>
    <row r="2073" spans="63:72" x14ac:dyDescent="0.3">
      <c r="BK2073" s="5"/>
      <c r="BL2073" s="5"/>
      <c r="BM2073" s="2"/>
      <c r="BN2073" s="151"/>
      <c r="BO2073" s="2"/>
      <c r="BP2073" s="2"/>
      <c r="BQ2073" s="2"/>
      <c r="BR2073" s="2"/>
      <c r="BS2073" s="2"/>
      <c r="BT2073" s="2"/>
    </row>
    <row r="2074" spans="63:72" x14ac:dyDescent="0.3">
      <c r="BK2074" s="5"/>
      <c r="BL2074" s="5"/>
      <c r="BM2074" s="2"/>
      <c r="BN2074" s="151"/>
      <c r="BO2074" s="2"/>
      <c r="BP2074" s="2"/>
      <c r="BQ2074" s="2"/>
      <c r="BR2074" s="2"/>
      <c r="BS2074" s="2"/>
      <c r="BT2074" s="2"/>
    </row>
    <row r="2075" spans="63:72" x14ac:dyDescent="0.3">
      <c r="BK2075" s="5"/>
      <c r="BL2075" s="5"/>
      <c r="BM2075" s="2"/>
      <c r="BN2075" s="151"/>
      <c r="BO2075" s="2"/>
      <c r="BP2075" s="2"/>
      <c r="BQ2075" s="2"/>
      <c r="BR2075" s="2"/>
      <c r="BS2075" s="2"/>
      <c r="BT2075" s="2"/>
    </row>
    <row r="2076" spans="63:72" x14ac:dyDescent="0.3">
      <c r="BK2076" s="5"/>
      <c r="BL2076" s="5"/>
      <c r="BM2076" s="2"/>
      <c r="BN2076" s="151"/>
      <c r="BO2076" s="2"/>
      <c r="BP2076" s="2"/>
      <c r="BQ2076" s="2"/>
      <c r="BR2076" s="2"/>
      <c r="BS2076" s="2"/>
      <c r="BT2076" s="2"/>
    </row>
    <row r="2077" spans="63:72" x14ac:dyDescent="0.3">
      <c r="BK2077" s="5"/>
      <c r="BL2077" s="5"/>
      <c r="BM2077" s="2"/>
      <c r="BN2077" s="151"/>
      <c r="BO2077" s="2"/>
      <c r="BP2077" s="2"/>
      <c r="BQ2077" s="2"/>
      <c r="BR2077" s="2"/>
      <c r="BS2077" s="2"/>
      <c r="BT2077" s="2"/>
    </row>
    <row r="2078" spans="63:72" x14ac:dyDescent="0.3">
      <c r="BK2078" s="5"/>
      <c r="BL2078" s="5"/>
      <c r="BM2078" s="2"/>
      <c r="BN2078" s="151"/>
      <c r="BO2078" s="2"/>
      <c r="BP2078" s="2"/>
      <c r="BQ2078" s="2"/>
      <c r="BR2078" s="2"/>
      <c r="BS2078" s="2"/>
      <c r="BT2078" s="2"/>
    </row>
    <row r="2079" spans="63:72" x14ac:dyDescent="0.3">
      <c r="BK2079" s="5"/>
      <c r="BL2079" s="5"/>
      <c r="BM2079" s="2"/>
      <c r="BN2079" s="151"/>
      <c r="BO2079" s="2"/>
      <c r="BP2079" s="2"/>
      <c r="BQ2079" s="2"/>
      <c r="BR2079" s="2"/>
      <c r="BS2079" s="2"/>
      <c r="BT2079" s="2"/>
    </row>
    <row r="2080" spans="63:72" x14ac:dyDescent="0.3">
      <c r="BK2080" s="5"/>
      <c r="BL2080" s="5"/>
      <c r="BM2080" s="2"/>
      <c r="BN2080" s="151"/>
      <c r="BO2080" s="2"/>
      <c r="BP2080" s="2"/>
      <c r="BQ2080" s="2"/>
      <c r="BR2080" s="2"/>
      <c r="BS2080" s="2"/>
      <c r="BT2080" s="2"/>
    </row>
    <row r="2081" spans="63:72" x14ac:dyDescent="0.3">
      <c r="BK2081" s="5"/>
      <c r="BL2081" s="5"/>
      <c r="BM2081" s="2"/>
      <c r="BN2081" s="151"/>
      <c r="BO2081" s="2"/>
      <c r="BP2081" s="2"/>
      <c r="BQ2081" s="2"/>
      <c r="BR2081" s="2"/>
      <c r="BS2081" s="2"/>
      <c r="BT2081" s="2"/>
    </row>
    <row r="2082" spans="63:72" x14ac:dyDescent="0.3">
      <c r="BK2082" s="5"/>
      <c r="BL2082" s="5"/>
      <c r="BM2082" s="2"/>
      <c r="BN2082" s="151"/>
      <c r="BO2082" s="2"/>
      <c r="BP2082" s="2"/>
      <c r="BQ2082" s="2"/>
      <c r="BR2082" s="2"/>
      <c r="BS2082" s="2"/>
      <c r="BT2082" s="2"/>
    </row>
    <row r="2083" spans="63:72" x14ac:dyDescent="0.3">
      <c r="BK2083" s="5"/>
      <c r="BL2083" s="5"/>
      <c r="BM2083" s="2"/>
      <c r="BN2083" s="151"/>
      <c r="BO2083" s="2"/>
      <c r="BP2083" s="2"/>
      <c r="BQ2083" s="2"/>
      <c r="BR2083" s="2"/>
      <c r="BS2083" s="2"/>
      <c r="BT2083" s="2"/>
    </row>
    <row r="2084" spans="63:72" x14ac:dyDescent="0.3">
      <c r="BK2084" s="5"/>
      <c r="BL2084" s="5"/>
      <c r="BM2084" s="2"/>
      <c r="BN2084" s="151"/>
      <c r="BO2084" s="2"/>
      <c r="BP2084" s="2"/>
      <c r="BQ2084" s="2"/>
      <c r="BR2084" s="2"/>
      <c r="BS2084" s="2"/>
      <c r="BT2084" s="2"/>
    </row>
    <row r="2085" spans="63:72" x14ac:dyDescent="0.3">
      <c r="BK2085" s="5"/>
      <c r="BL2085" s="5"/>
      <c r="BM2085" s="2"/>
      <c r="BN2085" s="151"/>
      <c r="BO2085" s="2"/>
      <c r="BP2085" s="2"/>
      <c r="BQ2085" s="2"/>
      <c r="BR2085" s="2"/>
      <c r="BS2085" s="2"/>
      <c r="BT2085" s="2"/>
    </row>
    <row r="2086" spans="63:72" x14ac:dyDescent="0.3">
      <c r="BK2086" s="5"/>
      <c r="BL2086" s="5"/>
      <c r="BM2086" s="2"/>
      <c r="BN2086" s="151"/>
      <c r="BO2086" s="2"/>
      <c r="BP2086" s="2"/>
      <c r="BQ2086" s="2"/>
      <c r="BR2086" s="2"/>
      <c r="BS2086" s="2"/>
      <c r="BT2086" s="2"/>
    </row>
    <row r="2087" spans="63:72" x14ac:dyDescent="0.3">
      <c r="BK2087" s="5"/>
      <c r="BL2087" s="5"/>
      <c r="BM2087" s="2"/>
      <c r="BN2087" s="151"/>
      <c r="BO2087" s="2"/>
      <c r="BP2087" s="2"/>
      <c r="BQ2087" s="2"/>
      <c r="BR2087" s="2"/>
      <c r="BS2087" s="2"/>
      <c r="BT2087" s="2"/>
    </row>
    <row r="2088" spans="63:72" x14ac:dyDescent="0.3">
      <c r="BK2088" s="5"/>
      <c r="BL2088" s="5"/>
      <c r="BM2088" s="2"/>
      <c r="BN2088" s="151"/>
      <c r="BO2088" s="2"/>
      <c r="BP2088" s="2"/>
      <c r="BQ2088" s="2"/>
      <c r="BR2088" s="2"/>
      <c r="BS2088" s="2"/>
      <c r="BT2088" s="2"/>
    </row>
    <row r="2089" spans="63:72" x14ac:dyDescent="0.3">
      <c r="BK2089" s="5"/>
      <c r="BL2089" s="5"/>
      <c r="BM2089" s="2"/>
      <c r="BN2089" s="151"/>
      <c r="BO2089" s="2"/>
      <c r="BP2089" s="2"/>
      <c r="BQ2089" s="2"/>
      <c r="BR2089" s="2"/>
      <c r="BS2089" s="2"/>
      <c r="BT2089" s="2"/>
    </row>
    <row r="2090" spans="63:72" x14ac:dyDescent="0.3">
      <c r="BK2090" s="5"/>
      <c r="BL2090" s="5"/>
      <c r="BM2090" s="2"/>
      <c r="BN2090" s="151"/>
      <c r="BO2090" s="2"/>
      <c r="BP2090" s="2"/>
      <c r="BQ2090" s="2"/>
      <c r="BR2090" s="2"/>
      <c r="BS2090" s="2"/>
      <c r="BT2090" s="2"/>
    </row>
    <row r="2091" spans="63:72" x14ac:dyDescent="0.3">
      <c r="BK2091" s="5"/>
      <c r="BL2091" s="5"/>
      <c r="BM2091" s="2"/>
      <c r="BN2091" s="151"/>
      <c r="BO2091" s="2"/>
      <c r="BP2091" s="2"/>
      <c r="BQ2091" s="2"/>
      <c r="BR2091" s="2"/>
      <c r="BS2091" s="2"/>
      <c r="BT2091" s="2"/>
    </row>
    <row r="2092" spans="63:72" x14ac:dyDescent="0.3">
      <c r="BK2092" s="5"/>
      <c r="BL2092" s="5"/>
      <c r="BM2092" s="2"/>
      <c r="BN2092" s="151"/>
      <c r="BO2092" s="2"/>
      <c r="BP2092" s="2"/>
      <c r="BQ2092" s="2"/>
      <c r="BR2092" s="2"/>
      <c r="BS2092" s="2"/>
      <c r="BT2092" s="2"/>
    </row>
    <row r="2093" spans="63:72" x14ac:dyDescent="0.3">
      <c r="BK2093" s="5"/>
      <c r="BL2093" s="5"/>
      <c r="BM2093" s="2"/>
      <c r="BN2093" s="151"/>
      <c r="BO2093" s="2"/>
      <c r="BP2093" s="2"/>
      <c r="BQ2093" s="2"/>
      <c r="BR2093" s="2"/>
      <c r="BS2093" s="2"/>
      <c r="BT2093" s="2"/>
    </row>
    <row r="2094" spans="63:72" x14ac:dyDescent="0.3">
      <c r="BK2094" s="5"/>
      <c r="BL2094" s="5"/>
      <c r="BM2094" s="2"/>
      <c r="BN2094" s="151"/>
      <c r="BO2094" s="2"/>
      <c r="BP2094" s="2"/>
      <c r="BQ2094" s="2"/>
      <c r="BR2094" s="2"/>
      <c r="BS2094" s="2"/>
      <c r="BT2094" s="2"/>
    </row>
    <row r="2095" spans="63:72" x14ac:dyDescent="0.3">
      <c r="BK2095" s="5"/>
      <c r="BL2095" s="5"/>
      <c r="BM2095" s="2"/>
      <c r="BN2095" s="151"/>
      <c r="BO2095" s="2"/>
      <c r="BP2095" s="2"/>
      <c r="BQ2095" s="2"/>
      <c r="BR2095" s="2"/>
      <c r="BS2095" s="2"/>
      <c r="BT2095" s="2"/>
    </row>
    <row r="2096" spans="63:72" x14ac:dyDescent="0.3">
      <c r="BK2096" s="5"/>
      <c r="BL2096" s="5"/>
      <c r="BM2096" s="2"/>
      <c r="BN2096" s="151"/>
      <c r="BO2096" s="2"/>
      <c r="BP2096" s="2"/>
      <c r="BQ2096" s="2"/>
      <c r="BR2096" s="2"/>
      <c r="BS2096" s="2"/>
      <c r="BT2096" s="2"/>
    </row>
    <row r="2097" spans="63:72" x14ac:dyDescent="0.3">
      <c r="BK2097" s="5"/>
      <c r="BL2097" s="5"/>
      <c r="BM2097" s="2"/>
      <c r="BN2097" s="151"/>
      <c r="BO2097" s="2"/>
      <c r="BP2097" s="2"/>
      <c r="BQ2097" s="2"/>
      <c r="BR2097" s="2"/>
      <c r="BS2097" s="2"/>
      <c r="BT2097" s="2"/>
    </row>
    <row r="2098" spans="63:72" x14ac:dyDescent="0.3">
      <c r="BK2098" s="5"/>
      <c r="BL2098" s="5"/>
      <c r="BM2098" s="2"/>
      <c r="BN2098" s="151"/>
      <c r="BO2098" s="2"/>
      <c r="BP2098" s="2"/>
      <c r="BQ2098" s="2"/>
      <c r="BR2098" s="2"/>
      <c r="BS2098" s="2"/>
      <c r="BT2098" s="2"/>
    </row>
    <row r="2099" spans="63:72" x14ac:dyDescent="0.3">
      <c r="BK2099" s="5"/>
      <c r="BL2099" s="5"/>
      <c r="BM2099" s="2"/>
      <c r="BN2099" s="151"/>
      <c r="BO2099" s="2"/>
      <c r="BP2099" s="2"/>
      <c r="BQ2099" s="2"/>
      <c r="BR2099" s="2"/>
      <c r="BS2099" s="2"/>
      <c r="BT2099" s="2"/>
    </row>
    <row r="2100" spans="63:72" x14ac:dyDescent="0.3">
      <c r="BK2100" s="5"/>
      <c r="BL2100" s="5"/>
      <c r="BM2100" s="2"/>
      <c r="BN2100" s="151"/>
      <c r="BO2100" s="2"/>
      <c r="BP2100" s="2"/>
      <c r="BQ2100" s="2"/>
      <c r="BR2100" s="2"/>
      <c r="BS2100" s="2"/>
      <c r="BT2100" s="2"/>
    </row>
    <row r="2101" spans="63:72" x14ac:dyDescent="0.3">
      <c r="BK2101" s="5"/>
      <c r="BL2101" s="5"/>
      <c r="BM2101" s="2"/>
      <c r="BN2101" s="151"/>
      <c r="BO2101" s="2"/>
      <c r="BP2101" s="2"/>
      <c r="BQ2101" s="2"/>
      <c r="BR2101" s="2"/>
      <c r="BS2101" s="2"/>
      <c r="BT2101" s="2"/>
    </row>
    <row r="2102" spans="63:72" x14ac:dyDescent="0.3">
      <c r="BK2102" s="5"/>
      <c r="BL2102" s="5"/>
      <c r="BM2102" s="2"/>
      <c r="BN2102" s="151"/>
      <c r="BO2102" s="2"/>
      <c r="BP2102" s="2"/>
      <c r="BQ2102" s="2"/>
      <c r="BR2102" s="2"/>
      <c r="BS2102" s="2"/>
      <c r="BT2102" s="2"/>
    </row>
    <row r="2103" spans="63:72" x14ac:dyDescent="0.3">
      <c r="BK2103" s="5"/>
      <c r="BL2103" s="5"/>
      <c r="BM2103" s="2"/>
      <c r="BN2103" s="151"/>
      <c r="BO2103" s="2"/>
      <c r="BP2103" s="2"/>
      <c r="BQ2103" s="2"/>
      <c r="BR2103" s="2"/>
      <c r="BS2103" s="2"/>
      <c r="BT2103" s="2"/>
    </row>
    <row r="2104" spans="63:72" x14ac:dyDescent="0.3">
      <c r="BK2104" s="5"/>
      <c r="BL2104" s="5"/>
      <c r="BM2104" s="2"/>
      <c r="BN2104" s="151"/>
      <c r="BO2104" s="2"/>
      <c r="BP2104" s="2"/>
      <c r="BQ2104" s="2"/>
      <c r="BR2104" s="2"/>
      <c r="BS2104" s="2"/>
      <c r="BT2104" s="2"/>
    </row>
    <row r="2105" spans="63:72" x14ac:dyDescent="0.3">
      <c r="BK2105" s="5"/>
      <c r="BL2105" s="5"/>
      <c r="BM2105" s="2"/>
      <c r="BN2105" s="151"/>
      <c r="BO2105" s="2"/>
      <c r="BP2105" s="2"/>
      <c r="BQ2105" s="2"/>
      <c r="BR2105" s="2"/>
      <c r="BS2105" s="2"/>
      <c r="BT2105" s="2"/>
    </row>
    <row r="2106" spans="63:72" x14ac:dyDescent="0.3">
      <c r="BK2106" s="5"/>
      <c r="BL2106" s="5"/>
      <c r="BM2106" s="2"/>
      <c r="BN2106" s="151"/>
      <c r="BO2106" s="2"/>
      <c r="BP2106" s="2"/>
      <c r="BQ2106" s="2"/>
      <c r="BR2106" s="2"/>
      <c r="BS2106" s="2"/>
      <c r="BT2106" s="2"/>
    </row>
    <row r="2107" spans="63:72" x14ac:dyDescent="0.3">
      <c r="BK2107" s="5"/>
      <c r="BL2107" s="5"/>
      <c r="BM2107" s="2"/>
      <c r="BN2107" s="151"/>
      <c r="BO2107" s="2"/>
      <c r="BP2107" s="2"/>
      <c r="BQ2107" s="2"/>
      <c r="BR2107" s="2"/>
      <c r="BS2107" s="2"/>
      <c r="BT2107" s="2"/>
    </row>
    <row r="2108" spans="63:72" x14ac:dyDescent="0.3">
      <c r="BK2108" s="5"/>
      <c r="BL2108" s="5"/>
      <c r="BM2108" s="2"/>
      <c r="BN2108" s="151"/>
      <c r="BO2108" s="2"/>
      <c r="BP2108" s="2"/>
      <c r="BQ2108" s="2"/>
      <c r="BR2108" s="2"/>
      <c r="BS2108" s="2"/>
      <c r="BT2108" s="2"/>
    </row>
    <row r="2109" spans="63:72" x14ac:dyDescent="0.3">
      <c r="BK2109" s="5"/>
      <c r="BL2109" s="5"/>
      <c r="BM2109" s="2"/>
      <c r="BN2109" s="151"/>
      <c r="BO2109" s="2"/>
      <c r="BP2109" s="2"/>
      <c r="BQ2109" s="2"/>
      <c r="BR2109" s="2"/>
      <c r="BS2109" s="2"/>
      <c r="BT2109" s="2"/>
    </row>
    <row r="2110" spans="63:72" x14ac:dyDescent="0.3">
      <c r="BK2110" s="5"/>
      <c r="BL2110" s="5"/>
      <c r="BM2110" s="2"/>
      <c r="BN2110" s="151"/>
      <c r="BO2110" s="2"/>
      <c r="BP2110" s="2"/>
      <c r="BQ2110" s="2"/>
      <c r="BR2110" s="2"/>
      <c r="BS2110" s="2"/>
      <c r="BT2110" s="2"/>
    </row>
    <row r="2111" spans="63:72" x14ac:dyDescent="0.3">
      <c r="BK2111" s="5"/>
      <c r="BL2111" s="5"/>
      <c r="BM2111" s="2"/>
      <c r="BN2111" s="151"/>
      <c r="BO2111" s="2"/>
      <c r="BP2111" s="2"/>
      <c r="BQ2111" s="2"/>
      <c r="BR2111" s="2"/>
      <c r="BS2111" s="2"/>
      <c r="BT2111" s="2"/>
    </row>
    <row r="2112" spans="63:72" x14ac:dyDescent="0.3">
      <c r="BK2112" s="5"/>
      <c r="BL2112" s="5"/>
      <c r="BM2112" s="2"/>
      <c r="BN2112" s="151"/>
      <c r="BO2112" s="2"/>
      <c r="BP2112" s="2"/>
      <c r="BQ2112" s="2"/>
      <c r="BR2112" s="2"/>
      <c r="BS2112" s="2"/>
      <c r="BT2112" s="2"/>
    </row>
    <row r="2113" spans="63:72" x14ac:dyDescent="0.3">
      <c r="BK2113" s="5"/>
      <c r="BL2113" s="5"/>
      <c r="BM2113" s="2"/>
      <c r="BN2113" s="151"/>
      <c r="BO2113" s="2"/>
      <c r="BP2113" s="2"/>
      <c r="BQ2113" s="2"/>
      <c r="BR2113" s="2"/>
      <c r="BS2113" s="2"/>
      <c r="BT2113" s="2"/>
    </row>
    <row r="2114" spans="63:72" x14ac:dyDescent="0.3">
      <c r="BK2114" s="5"/>
      <c r="BL2114" s="5"/>
      <c r="BM2114" s="2"/>
      <c r="BN2114" s="151"/>
      <c r="BO2114" s="2"/>
      <c r="BP2114" s="2"/>
      <c r="BQ2114" s="2"/>
      <c r="BR2114" s="2"/>
      <c r="BS2114" s="2"/>
      <c r="BT2114" s="2"/>
    </row>
    <row r="2115" spans="63:72" x14ac:dyDescent="0.3">
      <c r="BK2115" s="5"/>
      <c r="BL2115" s="5"/>
      <c r="BM2115" s="2"/>
      <c r="BN2115" s="151"/>
      <c r="BO2115" s="2"/>
      <c r="BP2115" s="2"/>
      <c r="BQ2115" s="2"/>
      <c r="BR2115" s="2"/>
      <c r="BS2115" s="2"/>
      <c r="BT2115" s="2"/>
    </row>
    <row r="2116" spans="63:72" x14ac:dyDescent="0.3">
      <c r="BK2116" s="5"/>
      <c r="BL2116" s="5"/>
      <c r="BM2116" s="2"/>
      <c r="BN2116" s="151"/>
      <c r="BO2116" s="2"/>
      <c r="BP2116" s="2"/>
      <c r="BQ2116" s="2"/>
      <c r="BR2116" s="2"/>
      <c r="BS2116" s="2"/>
      <c r="BT2116" s="2"/>
    </row>
    <row r="2117" spans="63:72" x14ac:dyDescent="0.3">
      <c r="BK2117" s="5"/>
      <c r="BL2117" s="5"/>
      <c r="BM2117" s="2"/>
      <c r="BN2117" s="151"/>
      <c r="BO2117" s="2"/>
      <c r="BP2117" s="2"/>
      <c r="BQ2117" s="2"/>
      <c r="BR2117" s="2"/>
      <c r="BS2117" s="2"/>
      <c r="BT2117" s="2"/>
    </row>
    <row r="2118" spans="63:72" x14ac:dyDescent="0.3">
      <c r="BK2118" s="5"/>
      <c r="BL2118" s="5"/>
      <c r="BM2118" s="2"/>
      <c r="BN2118" s="151"/>
      <c r="BO2118" s="2"/>
      <c r="BP2118" s="2"/>
      <c r="BQ2118" s="2"/>
      <c r="BR2118" s="2"/>
      <c r="BS2118" s="2"/>
      <c r="BT2118" s="2"/>
    </row>
    <row r="2119" spans="63:72" x14ac:dyDescent="0.3">
      <c r="BK2119" s="5"/>
      <c r="BL2119" s="5"/>
      <c r="BM2119" s="2"/>
      <c r="BN2119" s="151"/>
      <c r="BO2119" s="2"/>
      <c r="BP2119" s="2"/>
      <c r="BQ2119" s="2"/>
      <c r="BR2119" s="2"/>
      <c r="BS2119" s="2"/>
      <c r="BT2119" s="2"/>
    </row>
    <row r="2120" spans="63:72" x14ac:dyDescent="0.3">
      <c r="BK2120" s="5"/>
      <c r="BL2120" s="5"/>
      <c r="BM2120" s="2"/>
      <c r="BN2120" s="151"/>
      <c r="BO2120" s="2"/>
      <c r="BP2120" s="2"/>
      <c r="BQ2120" s="2"/>
      <c r="BR2120" s="2"/>
      <c r="BS2120" s="2"/>
      <c r="BT2120" s="2"/>
    </row>
    <row r="2121" spans="63:72" x14ac:dyDescent="0.3">
      <c r="BK2121" s="5"/>
      <c r="BL2121" s="5"/>
      <c r="BM2121" s="2"/>
      <c r="BN2121" s="151"/>
      <c r="BO2121" s="2"/>
      <c r="BP2121" s="2"/>
      <c r="BQ2121" s="2"/>
      <c r="BR2121" s="2"/>
      <c r="BS2121" s="2"/>
      <c r="BT2121" s="2"/>
    </row>
    <row r="2122" spans="63:72" x14ac:dyDescent="0.3">
      <c r="BK2122" s="5"/>
      <c r="BL2122" s="5"/>
      <c r="BM2122" s="2"/>
      <c r="BN2122" s="151"/>
      <c r="BO2122" s="2"/>
      <c r="BP2122" s="2"/>
      <c r="BQ2122" s="2"/>
      <c r="BR2122" s="2"/>
      <c r="BS2122" s="2"/>
      <c r="BT2122" s="2"/>
    </row>
    <row r="2123" spans="63:72" x14ac:dyDescent="0.3">
      <c r="BK2123" s="5"/>
      <c r="BL2123" s="5"/>
      <c r="BM2123" s="2"/>
      <c r="BN2123" s="151"/>
      <c r="BO2123" s="2"/>
      <c r="BP2123" s="2"/>
      <c r="BQ2123" s="2"/>
      <c r="BR2123" s="2"/>
      <c r="BS2123" s="2"/>
      <c r="BT2123" s="2"/>
    </row>
    <row r="2124" spans="63:72" x14ac:dyDescent="0.3">
      <c r="BK2124" s="5"/>
      <c r="BL2124" s="5"/>
      <c r="BM2124" s="2"/>
      <c r="BN2124" s="151"/>
      <c r="BO2124" s="2"/>
      <c r="BP2124" s="2"/>
      <c r="BQ2124" s="2"/>
      <c r="BR2124" s="2"/>
      <c r="BS2124" s="2"/>
      <c r="BT2124" s="2"/>
    </row>
    <row r="2125" spans="63:72" x14ac:dyDescent="0.3">
      <c r="BK2125" s="5"/>
      <c r="BL2125" s="5"/>
      <c r="BM2125" s="2"/>
      <c r="BN2125" s="151"/>
      <c r="BO2125" s="2"/>
      <c r="BP2125" s="2"/>
      <c r="BQ2125" s="2"/>
      <c r="BR2125" s="2"/>
      <c r="BS2125" s="2"/>
      <c r="BT2125" s="2"/>
    </row>
    <row r="2126" spans="63:72" x14ac:dyDescent="0.3">
      <c r="BK2126" s="5"/>
      <c r="BL2126" s="5"/>
      <c r="BM2126" s="2"/>
      <c r="BN2126" s="151"/>
      <c r="BO2126" s="2"/>
      <c r="BP2126" s="2"/>
      <c r="BQ2126" s="2"/>
      <c r="BR2126" s="2"/>
      <c r="BS2126" s="2"/>
      <c r="BT2126" s="2"/>
    </row>
    <row r="2127" spans="63:72" x14ac:dyDescent="0.3">
      <c r="BK2127" s="5"/>
      <c r="BL2127" s="5"/>
      <c r="BM2127" s="2"/>
      <c r="BN2127" s="151"/>
      <c r="BO2127" s="2"/>
      <c r="BP2127" s="2"/>
      <c r="BQ2127" s="2"/>
      <c r="BR2127" s="2"/>
      <c r="BS2127" s="2"/>
      <c r="BT2127" s="2"/>
    </row>
    <row r="2128" spans="63:72" x14ac:dyDescent="0.3">
      <c r="BK2128" s="5"/>
      <c r="BL2128" s="5"/>
      <c r="BM2128" s="2"/>
      <c r="BN2128" s="151"/>
      <c r="BO2128" s="2"/>
      <c r="BP2128" s="2"/>
      <c r="BQ2128" s="2"/>
      <c r="BR2128" s="2"/>
      <c r="BS2128" s="2"/>
      <c r="BT2128" s="2"/>
    </row>
    <row r="2129" spans="63:72" x14ac:dyDescent="0.3">
      <c r="BK2129" s="5"/>
      <c r="BL2129" s="5"/>
      <c r="BM2129" s="2"/>
      <c r="BN2129" s="151"/>
      <c r="BO2129" s="2"/>
      <c r="BP2129" s="2"/>
      <c r="BQ2129" s="2"/>
      <c r="BR2129" s="2"/>
      <c r="BS2129" s="2"/>
      <c r="BT2129" s="2"/>
    </row>
    <row r="2130" spans="63:72" x14ac:dyDescent="0.3">
      <c r="BK2130" s="5"/>
      <c r="BL2130" s="5"/>
      <c r="BM2130" s="2"/>
      <c r="BN2130" s="151"/>
      <c r="BO2130" s="2"/>
      <c r="BP2130" s="2"/>
      <c r="BQ2130" s="2"/>
      <c r="BR2130" s="2"/>
      <c r="BS2130" s="2"/>
      <c r="BT2130" s="2"/>
    </row>
    <row r="2131" spans="63:72" x14ac:dyDescent="0.3">
      <c r="BK2131" s="5"/>
      <c r="BL2131" s="5"/>
      <c r="BM2131" s="2"/>
      <c r="BN2131" s="151"/>
      <c r="BO2131" s="2"/>
      <c r="BP2131" s="2"/>
      <c r="BQ2131" s="2"/>
      <c r="BR2131" s="2"/>
      <c r="BS2131" s="2"/>
      <c r="BT2131" s="2"/>
    </row>
    <row r="2132" spans="63:72" x14ac:dyDescent="0.3">
      <c r="BK2132" s="5"/>
      <c r="BL2132" s="5"/>
      <c r="BM2132" s="2"/>
      <c r="BN2132" s="151"/>
      <c r="BO2132" s="2"/>
      <c r="BP2132" s="2"/>
      <c r="BQ2132" s="2"/>
      <c r="BR2132" s="2"/>
      <c r="BS2132" s="2"/>
      <c r="BT2132" s="2"/>
    </row>
    <row r="2133" spans="63:72" x14ac:dyDescent="0.3">
      <c r="BK2133" s="5"/>
      <c r="BL2133" s="5"/>
      <c r="BM2133" s="2"/>
      <c r="BN2133" s="151"/>
      <c r="BO2133" s="2"/>
      <c r="BP2133" s="2"/>
      <c r="BQ2133" s="2"/>
      <c r="BR2133" s="2"/>
      <c r="BS2133" s="2"/>
      <c r="BT2133" s="2"/>
    </row>
    <row r="2134" spans="63:72" x14ac:dyDescent="0.3">
      <c r="BK2134" s="5"/>
      <c r="BL2134" s="5"/>
      <c r="BM2134" s="2"/>
      <c r="BN2134" s="151"/>
      <c r="BO2134" s="2"/>
      <c r="BP2134" s="2"/>
      <c r="BQ2134" s="2"/>
      <c r="BR2134" s="2"/>
      <c r="BS2134" s="2"/>
      <c r="BT2134" s="2"/>
    </row>
    <row r="2135" spans="63:72" x14ac:dyDescent="0.3">
      <c r="BK2135" s="5"/>
      <c r="BL2135" s="5"/>
      <c r="BM2135" s="2"/>
      <c r="BN2135" s="151"/>
      <c r="BO2135" s="2"/>
      <c r="BP2135" s="2"/>
      <c r="BQ2135" s="2"/>
      <c r="BR2135" s="2"/>
      <c r="BS2135" s="2"/>
      <c r="BT2135" s="2"/>
    </row>
    <row r="2136" spans="63:72" x14ac:dyDescent="0.3">
      <c r="BK2136" s="5"/>
      <c r="BL2136" s="5"/>
      <c r="BM2136" s="2"/>
      <c r="BN2136" s="151"/>
      <c r="BO2136" s="2"/>
      <c r="BP2136" s="2"/>
      <c r="BQ2136" s="2"/>
      <c r="BR2136" s="2"/>
      <c r="BS2136" s="2"/>
      <c r="BT2136" s="2"/>
    </row>
    <row r="2137" spans="63:72" x14ac:dyDescent="0.3">
      <c r="BK2137" s="5"/>
      <c r="BL2137" s="5"/>
      <c r="BM2137" s="2"/>
      <c r="BN2137" s="151"/>
      <c r="BO2137" s="2"/>
      <c r="BP2137" s="2"/>
      <c r="BQ2137" s="2"/>
      <c r="BR2137" s="2"/>
      <c r="BS2137" s="2"/>
      <c r="BT2137" s="2"/>
    </row>
    <row r="2138" spans="63:72" x14ac:dyDescent="0.3">
      <c r="BK2138" s="5"/>
      <c r="BL2138" s="5"/>
      <c r="BM2138" s="2"/>
      <c r="BN2138" s="151"/>
      <c r="BO2138" s="2"/>
      <c r="BP2138" s="2"/>
      <c r="BQ2138" s="2"/>
      <c r="BR2138" s="2"/>
      <c r="BS2138" s="2"/>
      <c r="BT2138" s="2"/>
    </row>
    <row r="2139" spans="63:72" x14ac:dyDescent="0.3">
      <c r="BK2139" s="5"/>
      <c r="BL2139" s="5"/>
      <c r="BM2139" s="2"/>
      <c r="BN2139" s="151"/>
      <c r="BO2139" s="2"/>
      <c r="BP2139" s="2"/>
      <c r="BQ2139" s="2"/>
      <c r="BR2139" s="2"/>
      <c r="BS2139" s="2"/>
      <c r="BT2139" s="2"/>
    </row>
    <row r="2140" spans="63:72" x14ac:dyDescent="0.3">
      <c r="BK2140" s="5"/>
      <c r="BL2140" s="5"/>
      <c r="BM2140" s="2"/>
      <c r="BN2140" s="151"/>
      <c r="BO2140" s="2"/>
      <c r="BP2140" s="2"/>
      <c r="BQ2140" s="2"/>
      <c r="BR2140" s="2"/>
      <c r="BS2140" s="2"/>
      <c r="BT2140" s="2"/>
    </row>
    <row r="2141" spans="63:72" x14ac:dyDescent="0.3">
      <c r="BK2141" s="5"/>
      <c r="BL2141" s="5"/>
      <c r="BM2141" s="2"/>
      <c r="BN2141" s="151"/>
      <c r="BO2141" s="2"/>
      <c r="BP2141" s="2"/>
      <c r="BQ2141" s="2"/>
      <c r="BR2141" s="2"/>
      <c r="BS2141" s="2"/>
      <c r="BT2141" s="2"/>
    </row>
    <row r="2142" spans="63:72" x14ac:dyDescent="0.3">
      <c r="BK2142" s="5"/>
      <c r="BL2142" s="5"/>
      <c r="BM2142" s="2"/>
      <c r="BN2142" s="151"/>
      <c r="BO2142" s="2"/>
      <c r="BP2142" s="2"/>
      <c r="BQ2142" s="2"/>
      <c r="BR2142" s="2"/>
      <c r="BS2142" s="2"/>
      <c r="BT2142" s="2"/>
    </row>
    <row r="2143" spans="63:72" x14ac:dyDescent="0.3">
      <c r="BK2143" s="5"/>
      <c r="BL2143" s="5"/>
      <c r="BM2143" s="2"/>
      <c r="BN2143" s="151"/>
      <c r="BO2143" s="2"/>
      <c r="BP2143" s="2"/>
      <c r="BQ2143" s="2"/>
      <c r="BR2143" s="2"/>
      <c r="BS2143" s="2"/>
      <c r="BT2143" s="2"/>
    </row>
    <row r="2144" spans="63:72" x14ac:dyDescent="0.3">
      <c r="BK2144" s="5"/>
      <c r="BL2144" s="5"/>
      <c r="BM2144" s="2"/>
      <c r="BN2144" s="151"/>
      <c r="BO2144" s="2"/>
      <c r="BP2144" s="2"/>
      <c r="BQ2144" s="2"/>
      <c r="BR2144" s="2"/>
      <c r="BS2144" s="2"/>
      <c r="BT2144" s="2"/>
    </row>
    <row r="2145" spans="63:72" x14ac:dyDescent="0.3">
      <c r="BK2145" s="5"/>
      <c r="BL2145" s="5"/>
      <c r="BM2145" s="2"/>
      <c r="BN2145" s="151"/>
      <c r="BO2145" s="2"/>
      <c r="BP2145" s="2"/>
      <c r="BQ2145" s="2"/>
      <c r="BR2145" s="2"/>
      <c r="BS2145" s="2"/>
      <c r="BT2145" s="2"/>
    </row>
    <row r="2146" spans="63:72" x14ac:dyDescent="0.3">
      <c r="BK2146" s="5"/>
      <c r="BL2146" s="5"/>
      <c r="BM2146" s="2"/>
      <c r="BN2146" s="151"/>
      <c r="BO2146" s="2"/>
      <c r="BP2146" s="2"/>
      <c r="BQ2146" s="2"/>
      <c r="BR2146" s="2"/>
      <c r="BS2146" s="2"/>
      <c r="BT2146" s="2"/>
    </row>
    <row r="2147" spans="63:72" x14ac:dyDescent="0.3">
      <c r="BK2147" s="5"/>
      <c r="BL2147" s="5"/>
      <c r="BM2147" s="2"/>
      <c r="BN2147" s="151"/>
      <c r="BO2147" s="2"/>
      <c r="BP2147" s="2"/>
      <c r="BQ2147" s="2"/>
      <c r="BR2147" s="2"/>
      <c r="BS2147" s="2"/>
      <c r="BT2147" s="2"/>
    </row>
    <row r="2148" spans="63:72" x14ac:dyDescent="0.3">
      <c r="BK2148" s="5"/>
      <c r="BL2148" s="5"/>
      <c r="BM2148" s="2"/>
      <c r="BN2148" s="151"/>
      <c r="BO2148" s="2"/>
      <c r="BP2148" s="2"/>
      <c r="BQ2148" s="2"/>
      <c r="BR2148" s="2"/>
      <c r="BS2148" s="2"/>
      <c r="BT2148" s="2"/>
    </row>
    <row r="2149" spans="63:72" x14ac:dyDescent="0.3">
      <c r="BK2149" s="5"/>
      <c r="BL2149" s="5"/>
      <c r="BM2149" s="2"/>
      <c r="BN2149" s="151"/>
      <c r="BO2149" s="2"/>
      <c r="BP2149" s="2"/>
      <c r="BQ2149" s="2"/>
      <c r="BR2149" s="2"/>
      <c r="BS2149" s="2"/>
      <c r="BT2149" s="2"/>
    </row>
    <row r="2150" spans="63:72" x14ac:dyDescent="0.3">
      <c r="BK2150" s="5"/>
      <c r="BL2150" s="5"/>
      <c r="BM2150" s="2"/>
      <c r="BN2150" s="151"/>
      <c r="BO2150" s="2"/>
      <c r="BP2150" s="2"/>
      <c r="BQ2150" s="2"/>
      <c r="BR2150" s="2"/>
      <c r="BS2150" s="2"/>
      <c r="BT2150" s="2"/>
    </row>
    <row r="2151" spans="63:72" x14ac:dyDescent="0.3">
      <c r="BK2151" s="5"/>
      <c r="BL2151" s="5"/>
      <c r="BM2151" s="2"/>
      <c r="BN2151" s="151"/>
      <c r="BO2151" s="2"/>
      <c r="BP2151" s="2"/>
      <c r="BQ2151" s="2"/>
      <c r="BR2151" s="2"/>
      <c r="BS2151" s="2"/>
      <c r="BT2151" s="2"/>
    </row>
    <row r="2152" spans="63:72" x14ac:dyDescent="0.3">
      <c r="BK2152" s="5"/>
      <c r="BL2152" s="5"/>
      <c r="BM2152" s="2"/>
      <c r="BN2152" s="151"/>
      <c r="BO2152" s="2"/>
      <c r="BP2152" s="2"/>
      <c r="BQ2152" s="2"/>
      <c r="BR2152" s="2"/>
      <c r="BS2152" s="2"/>
      <c r="BT2152" s="2"/>
    </row>
    <row r="2153" spans="63:72" x14ac:dyDescent="0.3">
      <c r="BK2153" s="5"/>
      <c r="BL2153" s="5"/>
      <c r="BM2153" s="2"/>
      <c r="BN2153" s="151"/>
      <c r="BO2153" s="2"/>
      <c r="BP2153" s="2"/>
      <c r="BQ2153" s="2"/>
      <c r="BR2153" s="2"/>
      <c r="BS2153" s="2"/>
      <c r="BT2153" s="2"/>
    </row>
    <row r="2154" spans="63:72" x14ac:dyDescent="0.3">
      <c r="BK2154" s="5"/>
      <c r="BL2154" s="5"/>
      <c r="BM2154" s="2"/>
      <c r="BN2154" s="151"/>
      <c r="BO2154" s="2"/>
      <c r="BP2154" s="2"/>
      <c r="BQ2154" s="2"/>
      <c r="BR2154" s="2"/>
      <c r="BS2154" s="2"/>
      <c r="BT2154" s="2"/>
    </row>
    <row r="2155" spans="63:72" x14ac:dyDescent="0.3">
      <c r="BK2155" s="5"/>
      <c r="BL2155" s="5"/>
      <c r="BM2155" s="2"/>
      <c r="BN2155" s="151"/>
      <c r="BO2155" s="2"/>
      <c r="BP2155" s="2"/>
      <c r="BQ2155" s="2"/>
      <c r="BR2155" s="2"/>
      <c r="BS2155" s="2"/>
      <c r="BT2155" s="2"/>
    </row>
    <row r="2156" spans="63:72" x14ac:dyDescent="0.3">
      <c r="BK2156" s="5"/>
      <c r="BL2156" s="5"/>
      <c r="BM2156" s="2"/>
      <c r="BN2156" s="151"/>
      <c r="BO2156" s="2"/>
      <c r="BP2156" s="2"/>
      <c r="BQ2156" s="2"/>
      <c r="BR2156" s="2"/>
      <c r="BS2156" s="2"/>
      <c r="BT2156" s="2"/>
    </row>
    <row r="2157" spans="63:72" x14ac:dyDescent="0.3">
      <c r="BK2157" s="5"/>
      <c r="BL2157" s="5"/>
      <c r="BM2157" s="2"/>
      <c r="BN2157" s="151"/>
      <c r="BO2157" s="2"/>
      <c r="BP2157" s="2"/>
      <c r="BQ2157" s="2"/>
      <c r="BR2157" s="2"/>
      <c r="BS2157" s="2"/>
      <c r="BT2157" s="2"/>
    </row>
    <row r="2158" spans="63:72" x14ac:dyDescent="0.3">
      <c r="BK2158" s="5"/>
      <c r="BL2158" s="5"/>
      <c r="BM2158" s="2"/>
      <c r="BN2158" s="151"/>
      <c r="BO2158" s="2"/>
      <c r="BP2158" s="2"/>
      <c r="BQ2158" s="2"/>
      <c r="BR2158" s="2"/>
      <c r="BS2158" s="2"/>
      <c r="BT2158" s="2"/>
    </row>
    <row r="2159" spans="63:72" x14ac:dyDescent="0.3">
      <c r="BK2159" s="5"/>
      <c r="BL2159" s="5"/>
      <c r="BM2159" s="2"/>
      <c r="BN2159" s="151"/>
      <c r="BO2159" s="2"/>
      <c r="BP2159" s="2"/>
      <c r="BQ2159" s="2"/>
      <c r="BR2159" s="2"/>
      <c r="BS2159" s="2"/>
      <c r="BT2159" s="2"/>
    </row>
    <row r="2160" spans="63:72" x14ac:dyDescent="0.3">
      <c r="BK2160" s="5"/>
      <c r="BL2160" s="5"/>
      <c r="BM2160" s="2"/>
      <c r="BN2160" s="151"/>
      <c r="BO2160" s="2"/>
      <c r="BP2160" s="2"/>
      <c r="BQ2160" s="2"/>
      <c r="BR2160" s="2"/>
      <c r="BS2160" s="2"/>
      <c r="BT2160" s="2"/>
    </row>
    <row r="2161" spans="63:72" x14ac:dyDescent="0.3">
      <c r="BK2161" s="5"/>
      <c r="BL2161" s="5"/>
      <c r="BM2161" s="2"/>
      <c r="BN2161" s="151"/>
      <c r="BO2161" s="2"/>
      <c r="BP2161" s="2"/>
      <c r="BQ2161" s="2"/>
      <c r="BR2161" s="2"/>
      <c r="BS2161" s="2"/>
      <c r="BT2161" s="2"/>
    </row>
    <row r="2162" spans="63:72" x14ac:dyDescent="0.3">
      <c r="BK2162" s="5"/>
      <c r="BL2162" s="5"/>
      <c r="BM2162" s="2"/>
      <c r="BN2162" s="151"/>
      <c r="BO2162" s="2"/>
      <c r="BP2162" s="2"/>
      <c r="BQ2162" s="2"/>
      <c r="BR2162" s="2"/>
      <c r="BS2162" s="2"/>
      <c r="BT2162" s="2"/>
    </row>
    <row r="2163" spans="63:72" x14ac:dyDescent="0.3">
      <c r="BK2163" s="5"/>
      <c r="BL2163" s="5"/>
      <c r="BM2163" s="2"/>
      <c r="BN2163" s="151"/>
      <c r="BO2163" s="2"/>
      <c r="BP2163" s="2"/>
      <c r="BQ2163" s="2"/>
      <c r="BR2163" s="2"/>
      <c r="BS2163" s="2"/>
      <c r="BT2163" s="2"/>
    </row>
    <row r="2164" spans="63:72" x14ac:dyDescent="0.3">
      <c r="BK2164" s="5"/>
      <c r="BL2164" s="5"/>
      <c r="BM2164" s="2"/>
      <c r="BN2164" s="151"/>
      <c r="BO2164" s="2"/>
      <c r="BP2164" s="2"/>
      <c r="BQ2164" s="2"/>
      <c r="BR2164" s="2"/>
      <c r="BS2164" s="2"/>
      <c r="BT2164" s="2"/>
    </row>
    <row r="2165" spans="63:72" x14ac:dyDescent="0.3">
      <c r="BK2165" s="5"/>
      <c r="BL2165" s="5"/>
      <c r="BM2165" s="2"/>
      <c r="BN2165" s="151"/>
      <c r="BO2165" s="2"/>
      <c r="BP2165" s="2"/>
      <c r="BQ2165" s="2"/>
      <c r="BR2165" s="2"/>
      <c r="BS2165" s="2"/>
      <c r="BT2165" s="2"/>
    </row>
    <row r="2166" spans="63:72" x14ac:dyDescent="0.3">
      <c r="BK2166" s="5"/>
      <c r="BL2166" s="5"/>
      <c r="BM2166" s="2"/>
      <c r="BN2166" s="151"/>
      <c r="BO2166" s="2"/>
      <c r="BP2166" s="2"/>
      <c r="BQ2166" s="2"/>
      <c r="BR2166" s="2"/>
      <c r="BS2166" s="2"/>
      <c r="BT2166" s="2"/>
    </row>
    <row r="2167" spans="63:72" x14ac:dyDescent="0.3">
      <c r="BK2167" s="5"/>
      <c r="BL2167" s="5"/>
      <c r="BM2167" s="2"/>
      <c r="BN2167" s="151"/>
      <c r="BO2167" s="2"/>
      <c r="BP2167" s="2"/>
      <c r="BQ2167" s="2"/>
      <c r="BR2167" s="2"/>
      <c r="BS2167" s="2"/>
      <c r="BT2167" s="2"/>
    </row>
    <row r="2168" spans="63:72" x14ac:dyDescent="0.3">
      <c r="BK2168" s="5"/>
      <c r="BL2168" s="5"/>
      <c r="BM2168" s="2"/>
      <c r="BN2168" s="151"/>
      <c r="BO2168" s="2"/>
      <c r="BP2168" s="2"/>
      <c r="BQ2168" s="2"/>
      <c r="BR2168" s="2"/>
      <c r="BS2168" s="2"/>
      <c r="BT2168" s="2"/>
    </row>
    <row r="2169" spans="63:72" x14ac:dyDescent="0.3">
      <c r="BK2169" s="5"/>
      <c r="BL2169" s="5"/>
      <c r="BM2169" s="2"/>
      <c r="BN2169" s="151"/>
      <c r="BO2169" s="2"/>
      <c r="BP2169" s="2"/>
      <c r="BQ2169" s="2"/>
      <c r="BR2169" s="2"/>
      <c r="BS2169" s="2"/>
      <c r="BT2169" s="2"/>
    </row>
    <row r="2170" spans="63:72" x14ac:dyDescent="0.3">
      <c r="BK2170" s="5"/>
      <c r="BL2170" s="5"/>
      <c r="BM2170" s="2"/>
      <c r="BN2170" s="151"/>
      <c r="BO2170" s="2"/>
      <c r="BP2170" s="2"/>
      <c r="BQ2170" s="2"/>
      <c r="BR2170" s="2"/>
      <c r="BS2170" s="2"/>
      <c r="BT2170" s="2"/>
    </row>
    <row r="2171" spans="63:72" x14ac:dyDescent="0.3">
      <c r="BK2171" s="5"/>
      <c r="BL2171" s="5"/>
      <c r="BM2171" s="2"/>
      <c r="BN2171" s="151"/>
      <c r="BO2171" s="2"/>
      <c r="BP2171" s="2"/>
      <c r="BQ2171" s="2"/>
      <c r="BR2171" s="2"/>
      <c r="BS2171" s="2"/>
      <c r="BT2171" s="2"/>
    </row>
    <row r="2172" spans="63:72" x14ac:dyDescent="0.3">
      <c r="BK2172" s="5"/>
      <c r="BL2172" s="5"/>
      <c r="BM2172" s="2"/>
      <c r="BN2172" s="151"/>
      <c r="BO2172" s="2"/>
      <c r="BP2172" s="2"/>
      <c r="BQ2172" s="2"/>
      <c r="BR2172" s="2"/>
      <c r="BS2172" s="2"/>
      <c r="BT2172" s="2"/>
    </row>
    <row r="2173" spans="63:72" x14ac:dyDescent="0.3">
      <c r="BK2173" s="5"/>
      <c r="BL2173" s="5"/>
      <c r="BM2173" s="2"/>
      <c r="BN2173" s="151"/>
      <c r="BO2173" s="2"/>
      <c r="BP2173" s="2"/>
      <c r="BQ2173" s="2"/>
      <c r="BR2173" s="2"/>
      <c r="BS2173" s="2"/>
      <c r="BT2173" s="2"/>
    </row>
    <row r="2174" spans="63:72" x14ac:dyDescent="0.3">
      <c r="BK2174" s="5"/>
      <c r="BL2174" s="5"/>
      <c r="BM2174" s="2"/>
      <c r="BN2174" s="151"/>
      <c r="BO2174" s="2"/>
      <c r="BP2174" s="2"/>
      <c r="BQ2174" s="2"/>
      <c r="BR2174" s="2"/>
      <c r="BS2174" s="2"/>
      <c r="BT2174" s="2"/>
    </row>
    <row r="2175" spans="63:72" x14ac:dyDescent="0.3">
      <c r="BK2175" s="5"/>
      <c r="BL2175" s="5"/>
      <c r="BM2175" s="2"/>
      <c r="BN2175" s="151"/>
      <c r="BO2175" s="2"/>
      <c r="BP2175" s="2"/>
      <c r="BQ2175" s="2"/>
      <c r="BR2175" s="2"/>
      <c r="BS2175" s="2"/>
      <c r="BT2175" s="2"/>
    </row>
    <row r="2176" spans="63:72" x14ac:dyDescent="0.3">
      <c r="BK2176" s="5"/>
      <c r="BL2176" s="5"/>
      <c r="BM2176" s="2"/>
      <c r="BN2176" s="151"/>
      <c r="BO2176" s="2"/>
      <c r="BP2176" s="2"/>
      <c r="BQ2176" s="2"/>
      <c r="BR2176" s="2"/>
      <c r="BS2176" s="2"/>
      <c r="BT2176" s="2"/>
    </row>
    <row r="2177" spans="63:72" x14ac:dyDescent="0.3">
      <c r="BK2177" s="5"/>
      <c r="BL2177" s="5"/>
      <c r="BM2177" s="2"/>
      <c r="BN2177" s="151"/>
      <c r="BO2177" s="2"/>
      <c r="BP2177" s="2"/>
      <c r="BQ2177" s="2"/>
      <c r="BR2177" s="2"/>
      <c r="BS2177" s="2"/>
      <c r="BT2177" s="2"/>
    </row>
    <row r="2178" spans="63:72" x14ac:dyDescent="0.3">
      <c r="BK2178" s="5"/>
      <c r="BL2178" s="5"/>
      <c r="BM2178" s="2"/>
      <c r="BN2178" s="151"/>
      <c r="BO2178" s="2"/>
      <c r="BP2178" s="2"/>
      <c r="BQ2178" s="2"/>
      <c r="BR2178" s="2"/>
      <c r="BS2178" s="2"/>
      <c r="BT2178" s="2"/>
    </row>
    <row r="2179" spans="63:72" x14ac:dyDescent="0.3">
      <c r="BK2179" s="5"/>
      <c r="BL2179" s="5"/>
      <c r="BM2179" s="2"/>
      <c r="BN2179" s="151"/>
      <c r="BO2179" s="2"/>
      <c r="BP2179" s="2"/>
      <c r="BQ2179" s="2"/>
      <c r="BR2179" s="2"/>
      <c r="BS2179" s="2"/>
      <c r="BT2179" s="2"/>
    </row>
    <row r="2180" spans="63:72" x14ac:dyDescent="0.3">
      <c r="BK2180" s="5"/>
      <c r="BL2180" s="5"/>
      <c r="BM2180" s="2"/>
      <c r="BN2180" s="151"/>
      <c r="BO2180" s="2"/>
      <c r="BP2180" s="2"/>
      <c r="BQ2180" s="2"/>
      <c r="BR2180" s="2"/>
      <c r="BS2180" s="2"/>
      <c r="BT2180" s="2"/>
    </row>
    <row r="2181" spans="63:72" x14ac:dyDescent="0.3">
      <c r="BK2181" s="5"/>
      <c r="BL2181" s="5"/>
      <c r="BM2181" s="2"/>
      <c r="BN2181" s="151"/>
      <c r="BO2181" s="2"/>
      <c r="BP2181" s="2"/>
      <c r="BQ2181" s="2"/>
      <c r="BR2181" s="2"/>
      <c r="BS2181" s="2"/>
      <c r="BT2181" s="2"/>
    </row>
    <row r="2182" spans="63:72" x14ac:dyDescent="0.3">
      <c r="BK2182" s="5"/>
      <c r="BL2182" s="5"/>
      <c r="BM2182" s="2"/>
      <c r="BN2182" s="151"/>
      <c r="BO2182" s="2"/>
      <c r="BP2182" s="2"/>
      <c r="BQ2182" s="2"/>
      <c r="BR2182" s="2"/>
      <c r="BS2182" s="2"/>
      <c r="BT2182" s="2"/>
    </row>
    <row r="2183" spans="63:72" x14ac:dyDescent="0.3">
      <c r="BK2183" s="5"/>
      <c r="BL2183" s="5"/>
      <c r="BM2183" s="2"/>
      <c r="BN2183" s="151"/>
      <c r="BO2183" s="2"/>
      <c r="BP2183" s="2"/>
      <c r="BQ2183" s="2"/>
      <c r="BR2183" s="2"/>
      <c r="BS2183" s="2"/>
      <c r="BT2183" s="2"/>
    </row>
    <row r="2184" spans="63:72" x14ac:dyDescent="0.3">
      <c r="BK2184" s="5"/>
      <c r="BL2184" s="5"/>
      <c r="BM2184" s="2"/>
      <c r="BN2184" s="151"/>
      <c r="BO2184" s="2"/>
      <c r="BP2184" s="2"/>
      <c r="BQ2184" s="2"/>
      <c r="BR2184" s="2"/>
      <c r="BS2184" s="2"/>
      <c r="BT2184" s="2"/>
    </row>
    <row r="2185" spans="63:72" x14ac:dyDescent="0.3">
      <c r="BK2185" s="5"/>
      <c r="BL2185" s="5"/>
      <c r="BM2185" s="2"/>
      <c r="BN2185" s="151"/>
      <c r="BO2185" s="2"/>
      <c r="BP2185" s="2"/>
      <c r="BQ2185" s="2"/>
      <c r="BR2185" s="2"/>
      <c r="BS2185" s="2"/>
      <c r="BT2185" s="2"/>
    </row>
    <row r="2186" spans="63:72" x14ac:dyDescent="0.3">
      <c r="BK2186" s="5"/>
      <c r="BL2186" s="5"/>
      <c r="BM2186" s="2"/>
      <c r="BN2186" s="151"/>
      <c r="BO2186" s="2"/>
      <c r="BP2186" s="2"/>
      <c r="BQ2186" s="2"/>
      <c r="BR2186" s="2"/>
      <c r="BS2186" s="2"/>
      <c r="BT2186" s="2"/>
    </row>
    <row r="2187" spans="63:72" x14ac:dyDescent="0.3">
      <c r="BK2187" s="5"/>
      <c r="BL2187" s="5"/>
      <c r="BM2187" s="2"/>
      <c r="BN2187" s="151"/>
      <c r="BO2187" s="2"/>
      <c r="BP2187" s="2"/>
      <c r="BQ2187" s="2"/>
      <c r="BR2187" s="2"/>
      <c r="BS2187" s="2"/>
      <c r="BT2187" s="2"/>
    </row>
    <row r="2188" spans="63:72" x14ac:dyDescent="0.3">
      <c r="BK2188" s="5"/>
      <c r="BL2188" s="5"/>
      <c r="BM2188" s="2"/>
      <c r="BN2188" s="151"/>
      <c r="BO2188" s="2"/>
      <c r="BP2188" s="2"/>
      <c r="BQ2188" s="2"/>
      <c r="BR2188" s="2"/>
      <c r="BS2188" s="2"/>
      <c r="BT2188" s="2"/>
    </row>
    <row r="2189" spans="63:72" x14ac:dyDescent="0.3">
      <c r="BK2189" s="5"/>
      <c r="BL2189" s="5"/>
      <c r="BM2189" s="2"/>
      <c r="BN2189" s="151"/>
      <c r="BO2189" s="2"/>
      <c r="BP2189" s="2"/>
      <c r="BQ2189" s="2"/>
      <c r="BR2189" s="2"/>
      <c r="BS2189" s="2"/>
      <c r="BT2189" s="2"/>
    </row>
    <row r="2190" spans="63:72" x14ac:dyDescent="0.3">
      <c r="BK2190" s="5"/>
      <c r="BL2190" s="5"/>
      <c r="BM2190" s="2"/>
      <c r="BN2190" s="151"/>
      <c r="BO2190" s="2"/>
      <c r="BP2190" s="2"/>
      <c r="BQ2190" s="2"/>
      <c r="BR2190" s="2"/>
      <c r="BS2190" s="2"/>
      <c r="BT2190" s="2"/>
    </row>
    <row r="2191" spans="63:72" x14ac:dyDescent="0.3">
      <c r="BK2191" s="5"/>
      <c r="BL2191" s="5"/>
      <c r="BM2191" s="2"/>
      <c r="BN2191" s="151"/>
      <c r="BO2191" s="2"/>
      <c r="BP2191" s="2"/>
      <c r="BQ2191" s="2"/>
      <c r="BR2191" s="2"/>
      <c r="BS2191" s="2"/>
      <c r="BT2191" s="2"/>
    </row>
    <row r="2192" spans="63:72" x14ac:dyDescent="0.3">
      <c r="BK2192" s="5"/>
      <c r="BL2192" s="5"/>
      <c r="BM2192" s="2"/>
      <c r="BN2192" s="151"/>
      <c r="BO2192" s="2"/>
      <c r="BP2192" s="2"/>
      <c r="BQ2192" s="2"/>
      <c r="BR2192" s="2"/>
      <c r="BS2192" s="2"/>
      <c r="BT2192" s="2"/>
    </row>
    <row r="2193" spans="63:72" x14ac:dyDescent="0.3">
      <c r="BK2193" s="5"/>
      <c r="BL2193" s="5"/>
      <c r="BM2193" s="2"/>
      <c r="BN2193" s="151"/>
      <c r="BO2193" s="2"/>
      <c r="BP2193" s="2"/>
      <c r="BQ2193" s="2"/>
      <c r="BR2193" s="2"/>
      <c r="BS2193" s="2"/>
      <c r="BT2193" s="2"/>
    </row>
    <row r="2194" spans="63:72" x14ac:dyDescent="0.3">
      <c r="BK2194" s="5"/>
      <c r="BL2194" s="5"/>
      <c r="BM2194" s="2"/>
      <c r="BN2194" s="151"/>
      <c r="BO2194" s="2"/>
      <c r="BP2194" s="2"/>
      <c r="BQ2194" s="2"/>
      <c r="BR2194" s="2"/>
      <c r="BS2194" s="2"/>
      <c r="BT2194" s="2"/>
    </row>
    <row r="2195" spans="63:72" x14ac:dyDescent="0.3">
      <c r="BK2195" s="5"/>
      <c r="BL2195" s="5"/>
      <c r="BM2195" s="2"/>
      <c r="BN2195" s="151"/>
      <c r="BO2195" s="2"/>
      <c r="BP2195" s="2"/>
      <c r="BQ2195" s="2"/>
      <c r="BR2195" s="2"/>
      <c r="BS2195" s="2"/>
      <c r="BT2195" s="2"/>
    </row>
    <row r="2196" spans="63:72" x14ac:dyDescent="0.3">
      <c r="BK2196" s="5"/>
      <c r="BL2196" s="5"/>
      <c r="BM2196" s="2"/>
      <c r="BN2196" s="151"/>
      <c r="BO2196" s="2"/>
      <c r="BP2196" s="2"/>
      <c r="BQ2196" s="2"/>
      <c r="BR2196" s="2"/>
      <c r="BS2196" s="2"/>
      <c r="BT2196" s="2"/>
    </row>
    <row r="2197" spans="63:72" x14ac:dyDescent="0.3">
      <c r="BK2197" s="5"/>
      <c r="BL2197" s="5"/>
      <c r="BM2197" s="2"/>
      <c r="BN2197" s="151"/>
      <c r="BO2197" s="2"/>
      <c r="BP2197" s="2"/>
      <c r="BQ2197" s="2"/>
      <c r="BR2197" s="2"/>
      <c r="BS2197" s="2"/>
      <c r="BT2197" s="2"/>
    </row>
    <row r="2198" spans="63:72" x14ac:dyDescent="0.3">
      <c r="BK2198" s="5"/>
      <c r="BL2198" s="5"/>
      <c r="BM2198" s="2"/>
      <c r="BN2198" s="151"/>
      <c r="BO2198" s="2"/>
      <c r="BP2198" s="2"/>
      <c r="BQ2198" s="2"/>
      <c r="BR2198" s="2"/>
      <c r="BS2198" s="2"/>
      <c r="BT2198" s="2"/>
    </row>
    <row r="2199" spans="63:72" x14ac:dyDescent="0.3">
      <c r="BK2199" s="5"/>
      <c r="BL2199" s="5"/>
      <c r="BM2199" s="2"/>
      <c r="BN2199" s="151"/>
      <c r="BO2199" s="2"/>
      <c r="BP2199" s="2"/>
      <c r="BQ2199" s="2"/>
      <c r="BR2199" s="2"/>
      <c r="BS2199" s="2"/>
      <c r="BT2199" s="2"/>
    </row>
    <row r="2200" spans="63:72" x14ac:dyDescent="0.3">
      <c r="BK2200" s="5"/>
      <c r="BL2200" s="5"/>
      <c r="BM2200" s="2"/>
      <c r="BN2200" s="151"/>
      <c r="BO2200" s="2"/>
      <c r="BP2200" s="2"/>
      <c r="BQ2200" s="2"/>
      <c r="BR2200" s="2"/>
      <c r="BS2200" s="2"/>
      <c r="BT2200" s="2"/>
    </row>
    <row r="2201" spans="63:72" x14ac:dyDescent="0.3">
      <c r="BK2201" s="5"/>
      <c r="BL2201" s="5"/>
      <c r="BM2201" s="2"/>
      <c r="BN2201" s="151"/>
      <c r="BO2201" s="2"/>
      <c r="BP2201" s="2"/>
      <c r="BQ2201" s="2"/>
      <c r="BR2201" s="2"/>
      <c r="BS2201" s="2"/>
      <c r="BT2201" s="2"/>
    </row>
    <row r="2202" spans="63:72" x14ac:dyDescent="0.3">
      <c r="BK2202" s="5"/>
      <c r="BL2202" s="5"/>
      <c r="BM2202" s="2"/>
      <c r="BN2202" s="151"/>
      <c r="BO2202" s="2"/>
      <c r="BP2202" s="2"/>
      <c r="BQ2202" s="2"/>
      <c r="BR2202" s="2"/>
      <c r="BS2202" s="2"/>
      <c r="BT2202" s="2"/>
    </row>
    <row r="2203" spans="63:72" x14ac:dyDescent="0.3">
      <c r="BK2203" s="5"/>
      <c r="BL2203" s="5"/>
      <c r="BM2203" s="2"/>
      <c r="BN2203" s="151"/>
      <c r="BO2203" s="2"/>
      <c r="BP2203" s="2"/>
      <c r="BQ2203" s="2"/>
      <c r="BR2203" s="2"/>
      <c r="BS2203" s="2"/>
      <c r="BT2203" s="2"/>
    </row>
    <row r="2204" spans="63:72" x14ac:dyDescent="0.3">
      <c r="BK2204" s="5"/>
      <c r="BL2204" s="5"/>
      <c r="BM2204" s="2"/>
      <c r="BN2204" s="151"/>
      <c r="BO2204" s="2"/>
      <c r="BP2204" s="2"/>
      <c r="BQ2204" s="2"/>
      <c r="BR2204" s="2"/>
      <c r="BS2204" s="2"/>
      <c r="BT2204" s="2"/>
    </row>
    <row r="2205" spans="63:72" x14ac:dyDescent="0.3">
      <c r="BK2205" s="5"/>
      <c r="BL2205" s="5"/>
      <c r="BM2205" s="2"/>
      <c r="BN2205" s="151"/>
      <c r="BO2205" s="2"/>
      <c r="BP2205" s="2"/>
      <c r="BQ2205" s="2"/>
      <c r="BR2205" s="2"/>
      <c r="BS2205" s="2"/>
      <c r="BT2205" s="2"/>
    </row>
    <row r="2206" spans="63:72" x14ac:dyDescent="0.3">
      <c r="BK2206" s="5"/>
      <c r="BL2206" s="5"/>
      <c r="BM2206" s="2"/>
      <c r="BN2206" s="151"/>
      <c r="BO2206" s="2"/>
      <c r="BP2206" s="2"/>
      <c r="BQ2206" s="2"/>
      <c r="BR2206" s="2"/>
      <c r="BS2206" s="2"/>
      <c r="BT2206" s="2"/>
    </row>
    <row r="2207" spans="63:72" x14ac:dyDescent="0.3">
      <c r="BK2207" s="5"/>
      <c r="BL2207" s="5"/>
      <c r="BM2207" s="2"/>
      <c r="BN2207" s="151"/>
      <c r="BO2207" s="2"/>
      <c r="BP2207" s="2"/>
      <c r="BQ2207" s="2"/>
      <c r="BR2207" s="2"/>
      <c r="BS2207" s="2"/>
      <c r="BT2207" s="2"/>
    </row>
    <row r="2208" spans="63:72" x14ac:dyDescent="0.3">
      <c r="BK2208" s="5"/>
      <c r="BL2208" s="5"/>
      <c r="BM2208" s="2"/>
      <c r="BN2208" s="151"/>
      <c r="BO2208" s="2"/>
      <c r="BP2208" s="2"/>
      <c r="BQ2208" s="2"/>
      <c r="BR2208" s="2"/>
      <c r="BS2208" s="2"/>
      <c r="BT2208" s="2"/>
    </row>
    <row r="2209" spans="63:72" x14ac:dyDescent="0.3">
      <c r="BK2209" s="5"/>
      <c r="BL2209" s="5"/>
      <c r="BM2209" s="2"/>
      <c r="BN2209" s="151"/>
      <c r="BO2209" s="2"/>
      <c r="BP2209" s="2"/>
      <c r="BQ2209" s="2"/>
      <c r="BR2209" s="2"/>
      <c r="BS2209" s="2"/>
      <c r="BT2209" s="2"/>
    </row>
    <row r="2210" spans="63:72" x14ac:dyDescent="0.3">
      <c r="BK2210" s="5"/>
      <c r="BL2210" s="5"/>
      <c r="BM2210" s="2"/>
      <c r="BN2210" s="151"/>
      <c r="BO2210" s="2"/>
      <c r="BP2210" s="2"/>
      <c r="BQ2210" s="2"/>
      <c r="BR2210" s="2"/>
      <c r="BS2210" s="2"/>
      <c r="BT2210" s="2"/>
    </row>
    <row r="2211" spans="63:72" x14ac:dyDescent="0.3">
      <c r="BK2211" s="5"/>
      <c r="BL2211" s="5"/>
      <c r="BM2211" s="2"/>
      <c r="BN2211" s="151"/>
      <c r="BO2211" s="2"/>
      <c r="BP2211" s="2"/>
      <c r="BQ2211" s="2"/>
      <c r="BR2211" s="2"/>
      <c r="BS2211" s="2"/>
      <c r="BT2211" s="2"/>
    </row>
    <row r="2212" spans="63:72" x14ac:dyDescent="0.3">
      <c r="BK2212" s="5"/>
      <c r="BL2212" s="5"/>
      <c r="BM2212" s="2"/>
      <c r="BN2212" s="151"/>
      <c r="BO2212" s="2"/>
      <c r="BP2212" s="2"/>
      <c r="BQ2212" s="2"/>
      <c r="BR2212" s="2"/>
      <c r="BS2212" s="2"/>
      <c r="BT2212" s="2"/>
    </row>
    <row r="2213" spans="63:72" x14ac:dyDescent="0.3">
      <c r="BK2213" s="5"/>
      <c r="BL2213" s="5"/>
      <c r="BM2213" s="2"/>
      <c r="BN2213" s="151"/>
      <c r="BO2213" s="2"/>
      <c r="BP2213" s="2"/>
      <c r="BQ2213" s="2"/>
      <c r="BR2213" s="2"/>
      <c r="BS2213" s="2"/>
      <c r="BT2213" s="2"/>
    </row>
    <row r="2214" spans="63:72" x14ac:dyDescent="0.3">
      <c r="BK2214" s="5"/>
      <c r="BL2214" s="5"/>
      <c r="BM2214" s="2"/>
      <c r="BN2214" s="151"/>
      <c r="BO2214" s="2"/>
      <c r="BP2214" s="2"/>
      <c r="BQ2214" s="2"/>
      <c r="BR2214" s="2"/>
      <c r="BS2214" s="2"/>
      <c r="BT2214" s="2"/>
    </row>
    <row r="2215" spans="63:72" x14ac:dyDescent="0.3">
      <c r="BK2215" s="5"/>
      <c r="BL2215" s="5"/>
      <c r="BM2215" s="2"/>
      <c r="BN2215" s="151"/>
      <c r="BO2215" s="2"/>
      <c r="BP2215" s="2"/>
      <c r="BQ2215" s="2"/>
      <c r="BR2215" s="2"/>
      <c r="BS2215" s="2"/>
      <c r="BT2215" s="2"/>
    </row>
    <row r="2216" spans="63:72" x14ac:dyDescent="0.3">
      <c r="BK2216" s="5"/>
      <c r="BL2216" s="5"/>
      <c r="BM2216" s="2"/>
      <c r="BN2216" s="151"/>
      <c r="BO2216" s="2"/>
      <c r="BP2216" s="2"/>
      <c r="BQ2216" s="2"/>
      <c r="BR2216" s="2"/>
      <c r="BS2216" s="2"/>
      <c r="BT2216" s="2"/>
    </row>
    <row r="2217" spans="63:72" x14ac:dyDescent="0.3">
      <c r="BK2217" s="5"/>
      <c r="BL2217" s="5"/>
      <c r="BM2217" s="2"/>
      <c r="BN2217" s="151"/>
      <c r="BO2217" s="2"/>
      <c r="BP2217" s="2"/>
      <c r="BQ2217" s="2"/>
      <c r="BR2217" s="2"/>
      <c r="BS2217" s="2"/>
      <c r="BT2217" s="2"/>
    </row>
    <row r="2218" spans="63:72" x14ac:dyDescent="0.3">
      <c r="BK2218" s="5"/>
      <c r="BL2218" s="5"/>
      <c r="BM2218" s="2"/>
      <c r="BN2218" s="151"/>
      <c r="BO2218" s="2"/>
      <c r="BP2218" s="2"/>
      <c r="BQ2218" s="2"/>
      <c r="BR2218" s="2"/>
      <c r="BS2218" s="2"/>
      <c r="BT2218" s="2"/>
    </row>
    <row r="2219" spans="63:72" x14ac:dyDescent="0.3">
      <c r="BK2219" s="5"/>
      <c r="BL2219" s="5"/>
      <c r="BM2219" s="2"/>
      <c r="BN2219" s="151"/>
      <c r="BO2219" s="2"/>
      <c r="BP2219" s="2"/>
      <c r="BQ2219" s="2"/>
      <c r="BR2219" s="2"/>
      <c r="BS2219" s="2"/>
      <c r="BT2219" s="2"/>
    </row>
    <row r="2220" spans="63:72" x14ac:dyDescent="0.3">
      <c r="BK2220" s="5"/>
      <c r="BL2220" s="5"/>
      <c r="BM2220" s="2"/>
      <c r="BN2220" s="151"/>
      <c r="BO2220" s="2"/>
      <c r="BP2220" s="2"/>
      <c r="BQ2220" s="2"/>
      <c r="BR2220" s="2"/>
      <c r="BS2220" s="2"/>
      <c r="BT2220" s="2"/>
    </row>
    <row r="2221" spans="63:72" x14ac:dyDescent="0.3">
      <c r="BK2221" s="5"/>
      <c r="BL2221" s="5"/>
      <c r="BM2221" s="2"/>
      <c r="BN2221" s="151"/>
      <c r="BO2221" s="2"/>
      <c r="BP2221" s="2"/>
      <c r="BQ2221" s="2"/>
      <c r="BR2221" s="2"/>
      <c r="BS2221" s="2"/>
      <c r="BT2221" s="2"/>
    </row>
    <row r="2222" spans="63:72" x14ac:dyDescent="0.3">
      <c r="BK2222" s="5"/>
      <c r="BL2222" s="5"/>
      <c r="BM2222" s="2"/>
      <c r="BN2222" s="151"/>
      <c r="BO2222" s="2"/>
      <c r="BP2222" s="2"/>
      <c r="BQ2222" s="2"/>
      <c r="BR2222" s="2"/>
      <c r="BS2222" s="2"/>
      <c r="BT2222" s="2"/>
    </row>
    <row r="2223" spans="63:72" x14ac:dyDescent="0.3">
      <c r="BK2223" s="5"/>
      <c r="BL2223" s="5"/>
      <c r="BM2223" s="2"/>
      <c r="BN2223" s="151"/>
      <c r="BO2223" s="2"/>
      <c r="BP2223" s="2"/>
      <c r="BQ2223" s="2"/>
      <c r="BR2223" s="2"/>
      <c r="BS2223" s="2"/>
      <c r="BT2223" s="2"/>
    </row>
    <row r="2224" spans="63:72" x14ac:dyDescent="0.3">
      <c r="BK2224" s="5"/>
      <c r="BL2224" s="5"/>
      <c r="BM2224" s="2"/>
      <c r="BN2224" s="151"/>
      <c r="BO2224" s="2"/>
      <c r="BP2224" s="2"/>
      <c r="BQ2224" s="2"/>
      <c r="BR2224" s="2"/>
      <c r="BS2224" s="2"/>
      <c r="BT2224" s="2"/>
    </row>
    <row r="2225" spans="63:72" x14ac:dyDescent="0.3">
      <c r="BK2225" s="5"/>
      <c r="BL2225" s="5"/>
      <c r="BM2225" s="2"/>
      <c r="BN2225" s="151"/>
      <c r="BO2225" s="2"/>
      <c r="BP2225" s="2"/>
      <c r="BQ2225" s="2"/>
      <c r="BR2225" s="2"/>
      <c r="BS2225" s="2"/>
      <c r="BT2225" s="2"/>
    </row>
    <row r="2226" spans="63:72" x14ac:dyDescent="0.3">
      <c r="BK2226" s="5"/>
      <c r="BL2226" s="5"/>
      <c r="BM2226" s="2"/>
      <c r="BN2226" s="151"/>
      <c r="BO2226" s="2"/>
      <c r="BP2226" s="2"/>
      <c r="BQ2226" s="2"/>
      <c r="BR2226" s="2"/>
      <c r="BS2226" s="2"/>
      <c r="BT2226" s="2"/>
    </row>
    <row r="2227" spans="63:72" x14ac:dyDescent="0.3">
      <c r="BK2227" s="5"/>
      <c r="BL2227" s="5"/>
      <c r="BM2227" s="2"/>
      <c r="BN2227" s="151"/>
      <c r="BO2227" s="2"/>
      <c r="BP2227" s="2"/>
      <c r="BQ2227" s="2"/>
      <c r="BR2227" s="2"/>
      <c r="BS2227" s="2"/>
      <c r="BT2227" s="2"/>
    </row>
    <row r="2228" spans="63:72" x14ac:dyDescent="0.3">
      <c r="BK2228" s="5"/>
      <c r="BL2228" s="5"/>
      <c r="BM2228" s="2"/>
      <c r="BN2228" s="151"/>
      <c r="BO2228" s="2"/>
      <c r="BP2228" s="2"/>
      <c r="BQ2228" s="2"/>
      <c r="BR2228" s="2"/>
      <c r="BS2228" s="2"/>
      <c r="BT2228" s="2"/>
    </row>
    <row r="2229" spans="63:72" x14ac:dyDescent="0.3">
      <c r="BK2229" s="5"/>
      <c r="BL2229" s="5"/>
      <c r="BM2229" s="2"/>
      <c r="BN2229" s="151"/>
      <c r="BO2229" s="2"/>
      <c r="BP2229" s="2"/>
      <c r="BQ2229" s="2"/>
      <c r="BR2229" s="2"/>
      <c r="BS2229" s="2"/>
      <c r="BT2229" s="2"/>
    </row>
    <row r="2230" spans="63:72" x14ac:dyDescent="0.3">
      <c r="BK2230" s="5"/>
      <c r="BL2230" s="5"/>
      <c r="BM2230" s="2"/>
      <c r="BN2230" s="151"/>
      <c r="BO2230" s="2"/>
      <c r="BP2230" s="2"/>
      <c r="BQ2230" s="2"/>
      <c r="BR2230" s="2"/>
      <c r="BS2230" s="2"/>
      <c r="BT2230" s="2"/>
    </row>
    <row r="2231" spans="63:72" x14ac:dyDescent="0.3">
      <c r="BK2231" s="5"/>
      <c r="BL2231" s="5"/>
      <c r="BM2231" s="2"/>
      <c r="BN2231" s="151"/>
      <c r="BO2231" s="2"/>
      <c r="BP2231" s="2"/>
      <c r="BQ2231" s="2"/>
      <c r="BR2231" s="2"/>
      <c r="BS2231" s="2"/>
      <c r="BT2231" s="2"/>
    </row>
    <row r="2232" spans="63:72" x14ac:dyDescent="0.3">
      <c r="BK2232" s="5"/>
      <c r="BL2232" s="5"/>
      <c r="BM2232" s="2"/>
      <c r="BN2232" s="151"/>
      <c r="BO2232" s="2"/>
      <c r="BP2232" s="2"/>
      <c r="BQ2232" s="2"/>
      <c r="BR2232" s="2"/>
      <c r="BS2232" s="2"/>
      <c r="BT2232" s="2"/>
    </row>
    <row r="2233" spans="63:72" x14ac:dyDescent="0.3">
      <c r="BK2233" s="5"/>
      <c r="BL2233" s="5"/>
      <c r="BM2233" s="2"/>
      <c r="BN2233" s="151"/>
      <c r="BO2233" s="2"/>
      <c r="BP2233" s="2"/>
      <c r="BQ2233" s="2"/>
      <c r="BR2233" s="2"/>
      <c r="BS2233" s="2"/>
      <c r="BT2233" s="2"/>
    </row>
    <row r="2234" spans="63:72" x14ac:dyDescent="0.3">
      <c r="BK2234" s="5"/>
      <c r="BL2234" s="5"/>
      <c r="BM2234" s="2"/>
      <c r="BN2234" s="151"/>
      <c r="BO2234" s="2"/>
      <c r="BP2234" s="2"/>
      <c r="BQ2234" s="2"/>
      <c r="BR2234" s="2"/>
      <c r="BS2234" s="2"/>
      <c r="BT2234" s="2"/>
    </row>
    <row r="2235" spans="63:72" x14ac:dyDescent="0.3">
      <c r="BK2235" s="5"/>
      <c r="BL2235" s="5"/>
      <c r="BM2235" s="2"/>
      <c r="BN2235" s="151"/>
      <c r="BO2235" s="2"/>
      <c r="BP2235" s="2"/>
      <c r="BQ2235" s="2"/>
      <c r="BR2235" s="2"/>
      <c r="BS2235" s="2"/>
      <c r="BT2235" s="2"/>
    </row>
    <row r="2236" spans="63:72" x14ac:dyDescent="0.3">
      <c r="BK2236" s="5"/>
      <c r="BL2236" s="5"/>
      <c r="BM2236" s="2"/>
      <c r="BN2236" s="151"/>
      <c r="BO2236" s="2"/>
      <c r="BP2236" s="2"/>
      <c r="BQ2236" s="2"/>
      <c r="BR2236" s="2"/>
      <c r="BS2236" s="2"/>
      <c r="BT2236" s="2"/>
    </row>
    <row r="2237" spans="63:72" x14ac:dyDescent="0.3">
      <c r="BK2237" s="5"/>
      <c r="BL2237" s="5"/>
      <c r="BM2237" s="2"/>
      <c r="BN2237" s="151"/>
      <c r="BO2237" s="2"/>
      <c r="BP2237" s="2"/>
      <c r="BQ2237" s="2"/>
      <c r="BR2237" s="2"/>
      <c r="BS2237" s="2"/>
      <c r="BT2237" s="2"/>
    </row>
    <row r="2238" spans="63:72" x14ac:dyDescent="0.3">
      <c r="BK2238" s="5"/>
      <c r="BL2238" s="5"/>
      <c r="BM2238" s="2"/>
      <c r="BN2238" s="151"/>
      <c r="BO2238" s="2"/>
      <c r="BP2238" s="2"/>
      <c r="BQ2238" s="2"/>
      <c r="BR2238" s="2"/>
      <c r="BS2238" s="2"/>
      <c r="BT2238" s="2"/>
    </row>
    <row r="2239" spans="63:72" x14ac:dyDescent="0.3">
      <c r="BK2239" s="5"/>
      <c r="BL2239" s="5"/>
      <c r="BM2239" s="2"/>
      <c r="BN2239" s="151"/>
      <c r="BO2239" s="2"/>
      <c r="BP2239" s="2"/>
      <c r="BQ2239" s="2"/>
      <c r="BR2239" s="2"/>
      <c r="BS2239" s="2"/>
      <c r="BT2239" s="2"/>
    </row>
    <row r="2240" spans="63:72" x14ac:dyDescent="0.3">
      <c r="BK2240" s="5"/>
      <c r="BL2240" s="5"/>
      <c r="BM2240" s="2"/>
      <c r="BN2240" s="151"/>
      <c r="BO2240" s="2"/>
      <c r="BP2240" s="2"/>
      <c r="BQ2240" s="2"/>
      <c r="BR2240" s="2"/>
      <c r="BS2240" s="2"/>
      <c r="BT2240" s="2"/>
    </row>
    <row r="2241" spans="63:72" x14ac:dyDescent="0.3">
      <c r="BK2241" s="5"/>
      <c r="BL2241" s="5"/>
      <c r="BM2241" s="2"/>
      <c r="BN2241" s="151"/>
      <c r="BO2241" s="2"/>
      <c r="BP2241" s="2"/>
      <c r="BQ2241" s="2"/>
      <c r="BR2241" s="2"/>
      <c r="BS2241" s="2"/>
      <c r="BT2241" s="2"/>
    </row>
    <row r="2242" spans="63:72" x14ac:dyDescent="0.3">
      <c r="BK2242" s="5"/>
      <c r="BL2242" s="5"/>
      <c r="BM2242" s="2"/>
      <c r="BN2242" s="151"/>
      <c r="BO2242" s="2"/>
      <c r="BP2242" s="2"/>
      <c r="BQ2242" s="2"/>
      <c r="BR2242" s="2"/>
      <c r="BS2242" s="2"/>
      <c r="BT2242" s="2"/>
    </row>
    <row r="2243" spans="63:72" x14ac:dyDescent="0.3">
      <c r="BK2243" s="5"/>
      <c r="BL2243" s="5"/>
      <c r="BM2243" s="2"/>
      <c r="BN2243" s="151"/>
      <c r="BO2243" s="2"/>
      <c r="BP2243" s="2"/>
      <c r="BQ2243" s="2"/>
      <c r="BR2243" s="2"/>
      <c r="BS2243" s="2"/>
      <c r="BT2243" s="2"/>
    </row>
    <row r="2244" spans="63:72" x14ac:dyDescent="0.3">
      <c r="BK2244" s="5"/>
      <c r="BL2244" s="5"/>
      <c r="BM2244" s="2"/>
      <c r="BN2244" s="151"/>
      <c r="BO2244" s="2"/>
      <c r="BP2244" s="2"/>
      <c r="BQ2244" s="2"/>
      <c r="BR2244" s="2"/>
      <c r="BS2244" s="2"/>
      <c r="BT2244" s="2"/>
    </row>
    <row r="2245" spans="63:72" x14ac:dyDescent="0.3">
      <c r="BK2245" s="5"/>
      <c r="BL2245" s="5"/>
      <c r="BM2245" s="2"/>
      <c r="BN2245" s="151"/>
      <c r="BO2245" s="2"/>
      <c r="BP2245" s="2"/>
      <c r="BQ2245" s="2"/>
      <c r="BR2245" s="2"/>
      <c r="BS2245" s="2"/>
      <c r="BT2245" s="2"/>
    </row>
    <row r="2246" spans="63:72" x14ac:dyDescent="0.3">
      <c r="BK2246" s="5"/>
      <c r="BL2246" s="5"/>
      <c r="BM2246" s="2"/>
      <c r="BN2246" s="151"/>
      <c r="BO2246" s="2"/>
      <c r="BP2246" s="2"/>
      <c r="BQ2246" s="2"/>
      <c r="BR2246" s="2"/>
      <c r="BS2246" s="2"/>
      <c r="BT2246" s="2"/>
    </row>
    <row r="2247" spans="63:72" x14ac:dyDescent="0.3">
      <c r="BK2247" s="5"/>
      <c r="BL2247" s="5"/>
      <c r="BM2247" s="2"/>
      <c r="BN2247" s="151"/>
      <c r="BO2247" s="2"/>
      <c r="BP2247" s="2"/>
      <c r="BQ2247" s="2"/>
      <c r="BR2247" s="2"/>
      <c r="BS2247" s="2"/>
      <c r="BT2247" s="2"/>
    </row>
    <row r="2248" spans="63:72" x14ac:dyDescent="0.3">
      <c r="BK2248" s="5"/>
      <c r="BL2248" s="5"/>
      <c r="BM2248" s="2"/>
      <c r="BN2248" s="151"/>
      <c r="BO2248" s="2"/>
      <c r="BP2248" s="2"/>
      <c r="BQ2248" s="2"/>
      <c r="BR2248" s="2"/>
      <c r="BS2248" s="2"/>
      <c r="BT2248" s="2"/>
    </row>
    <row r="2249" spans="63:72" x14ac:dyDescent="0.3">
      <c r="BK2249" s="5"/>
      <c r="BL2249" s="5"/>
      <c r="BM2249" s="2"/>
      <c r="BN2249" s="151"/>
      <c r="BO2249" s="2"/>
      <c r="BP2249" s="2"/>
      <c r="BQ2249" s="2"/>
      <c r="BR2249" s="2"/>
      <c r="BS2249" s="2"/>
      <c r="BT2249" s="2"/>
    </row>
    <row r="2250" spans="63:72" x14ac:dyDescent="0.3">
      <c r="BK2250" s="5"/>
      <c r="BL2250" s="5"/>
      <c r="BM2250" s="2"/>
      <c r="BN2250" s="151"/>
      <c r="BO2250" s="2"/>
      <c r="BP2250" s="2"/>
      <c r="BQ2250" s="2"/>
      <c r="BR2250" s="2"/>
      <c r="BS2250" s="2"/>
      <c r="BT2250" s="2"/>
    </row>
    <row r="2251" spans="63:72" x14ac:dyDescent="0.3">
      <c r="BK2251" s="5"/>
      <c r="BL2251" s="5"/>
      <c r="BM2251" s="2"/>
      <c r="BN2251" s="151"/>
      <c r="BO2251" s="2"/>
      <c r="BP2251" s="2"/>
      <c r="BQ2251" s="2"/>
      <c r="BR2251" s="2"/>
      <c r="BS2251" s="2"/>
      <c r="BT2251" s="2"/>
    </row>
    <row r="2252" spans="63:72" x14ac:dyDescent="0.3">
      <c r="BK2252" s="5"/>
      <c r="BL2252" s="5"/>
      <c r="BM2252" s="2"/>
      <c r="BN2252" s="151"/>
      <c r="BO2252" s="2"/>
      <c r="BP2252" s="2"/>
      <c r="BQ2252" s="2"/>
      <c r="BR2252" s="2"/>
      <c r="BS2252" s="2"/>
      <c r="BT2252" s="2"/>
    </row>
    <row r="2253" spans="63:72" x14ac:dyDescent="0.3">
      <c r="BK2253" s="5"/>
      <c r="BL2253" s="5"/>
      <c r="BM2253" s="2"/>
      <c r="BN2253" s="151"/>
      <c r="BO2253" s="2"/>
      <c r="BP2253" s="2"/>
      <c r="BQ2253" s="2"/>
      <c r="BR2253" s="2"/>
      <c r="BS2253" s="2"/>
      <c r="BT2253" s="2"/>
    </row>
    <row r="2254" spans="63:72" x14ac:dyDescent="0.3">
      <c r="BK2254" s="5"/>
      <c r="BL2254" s="5"/>
      <c r="BM2254" s="2"/>
      <c r="BN2254" s="151"/>
      <c r="BO2254" s="2"/>
      <c r="BP2254" s="2"/>
      <c r="BQ2254" s="2"/>
      <c r="BR2254" s="2"/>
      <c r="BS2254" s="2"/>
      <c r="BT2254" s="2"/>
    </row>
    <row r="2255" spans="63:72" x14ac:dyDescent="0.3">
      <c r="BK2255" s="5"/>
      <c r="BL2255" s="5"/>
      <c r="BM2255" s="2"/>
      <c r="BN2255" s="151"/>
      <c r="BO2255" s="2"/>
      <c r="BP2255" s="2"/>
      <c r="BQ2255" s="2"/>
      <c r="BR2255" s="2"/>
      <c r="BS2255" s="2"/>
      <c r="BT2255" s="2"/>
    </row>
    <row r="2256" spans="63:72" x14ac:dyDescent="0.3">
      <c r="BK2256" s="5"/>
      <c r="BL2256" s="5"/>
      <c r="BM2256" s="2"/>
      <c r="BN2256" s="151"/>
      <c r="BO2256" s="2"/>
      <c r="BP2256" s="2"/>
      <c r="BQ2256" s="2"/>
      <c r="BR2256" s="2"/>
      <c r="BS2256" s="2"/>
      <c r="BT2256" s="2"/>
    </row>
    <row r="2257" spans="63:72" x14ac:dyDescent="0.3">
      <c r="BK2257" s="5"/>
      <c r="BL2257" s="5"/>
      <c r="BM2257" s="2"/>
      <c r="BN2257" s="151"/>
      <c r="BO2257" s="2"/>
      <c r="BP2257" s="2"/>
      <c r="BQ2257" s="2"/>
      <c r="BR2257" s="2"/>
      <c r="BS2257" s="2"/>
      <c r="BT2257" s="2"/>
    </row>
    <row r="2258" spans="63:72" x14ac:dyDescent="0.3">
      <c r="BK2258" s="5"/>
      <c r="BL2258" s="5"/>
      <c r="BM2258" s="2"/>
      <c r="BN2258" s="151"/>
      <c r="BO2258" s="2"/>
      <c r="BP2258" s="2"/>
      <c r="BQ2258" s="2"/>
      <c r="BR2258" s="2"/>
      <c r="BS2258" s="2"/>
      <c r="BT2258" s="2"/>
    </row>
    <row r="2259" spans="63:72" x14ac:dyDescent="0.3">
      <c r="BK2259" s="5"/>
      <c r="BL2259" s="5"/>
      <c r="BM2259" s="2"/>
      <c r="BN2259" s="151"/>
      <c r="BO2259" s="2"/>
      <c r="BP2259" s="2"/>
      <c r="BQ2259" s="2"/>
      <c r="BR2259" s="2"/>
      <c r="BS2259" s="2"/>
      <c r="BT2259" s="2"/>
    </row>
    <row r="2260" spans="63:72" x14ac:dyDescent="0.3">
      <c r="BK2260" s="5"/>
      <c r="BL2260" s="5"/>
      <c r="BM2260" s="2"/>
      <c r="BN2260" s="151"/>
      <c r="BO2260" s="2"/>
      <c r="BP2260" s="2"/>
      <c r="BQ2260" s="2"/>
      <c r="BR2260" s="2"/>
      <c r="BS2260" s="2"/>
      <c r="BT2260" s="2"/>
    </row>
    <row r="2261" spans="63:72" x14ac:dyDescent="0.3">
      <c r="BK2261" s="5"/>
      <c r="BL2261" s="5"/>
      <c r="BM2261" s="2"/>
      <c r="BN2261" s="151"/>
      <c r="BO2261" s="2"/>
      <c r="BP2261" s="2"/>
      <c r="BQ2261" s="2"/>
      <c r="BR2261" s="2"/>
      <c r="BS2261" s="2"/>
      <c r="BT2261" s="2"/>
    </row>
    <row r="2262" spans="63:72" x14ac:dyDescent="0.3">
      <c r="BK2262" s="5"/>
      <c r="BL2262" s="5"/>
      <c r="BM2262" s="2"/>
      <c r="BN2262" s="151"/>
      <c r="BO2262" s="2"/>
      <c r="BP2262" s="2"/>
      <c r="BQ2262" s="2"/>
      <c r="BR2262" s="2"/>
      <c r="BS2262" s="2"/>
      <c r="BT2262" s="2"/>
    </row>
    <row r="2263" spans="63:72" x14ac:dyDescent="0.3">
      <c r="BK2263" s="5"/>
      <c r="BL2263" s="5"/>
      <c r="BM2263" s="2"/>
      <c r="BN2263" s="151"/>
      <c r="BO2263" s="2"/>
      <c r="BP2263" s="2"/>
      <c r="BQ2263" s="2"/>
      <c r="BR2263" s="2"/>
      <c r="BS2263" s="2"/>
      <c r="BT2263" s="2"/>
    </row>
    <row r="2264" spans="63:72" x14ac:dyDescent="0.3">
      <c r="BK2264" s="5"/>
      <c r="BL2264" s="5"/>
      <c r="BM2264" s="2"/>
      <c r="BN2264" s="151"/>
      <c r="BO2264" s="2"/>
      <c r="BP2264" s="2"/>
      <c r="BQ2264" s="2"/>
      <c r="BR2264" s="2"/>
      <c r="BS2264" s="2"/>
      <c r="BT2264" s="2"/>
    </row>
    <row r="2265" spans="63:72" x14ac:dyDescent="0.3">
      <c r="BK2265" s="5"/>
      <c r="BL2265" s="5"/>
      <c r="BM2265" s="2"/>
      <c r="BN2265" s="151"/>
      <c r="BO2265" s="2"/>
      <c r="BP2265" s="2"/>
      <c r="BQ2265" s="2"/>
      <c r="BR2265" s="2"/>
      <c r="BS2265" s="2"/>
      <c r="BT2265" s="2"/>
    </row>
    <row r="2266" spans="63:72" x14ac:dyDescent="0.3">
      <c r="BK2266" s="5"/>
      <c r="BL2266" s="5"/>
      <c r="BM2266" s="2"/>
      <c r="BN2266" s="151"/>
      <c r="BO2266" s="2"/>
      <c r="BP2266" s="2"/>
      <c r="BQ2266" s="2"/>
      <c r="BR2266" s="2"/>
      <c r="BS2266" s="2"/>
      <c r="BT2266" s="2"/>
    </row>
    <row r="2267" spans="63:72" x14ac:dyDescent="0.3">
      <c r="BK2267" s="5"/>
      <c r="BL2267" s="5"/>
      <c r="BM2267" s="2"/>
      <c r="BN2267" s="151"/>
      <c r="BO2267" s="2"/>
      <c r="BP2267" s="2"/>
      <c r="BQ2267" s="2"/>
      <c r="BR2267" s="2"/>
      <c r="BS2267" s="2"/>
      <c r="BT2267" s="2"/>
    </row>
    <row r="2268" spans="63:72" x14ac:dyDescent="0.3">
      <c r="BK2268" s="5"/>
      <c r="BL2268" s="5"/>
      <c r="BM2268" s="2"/>
      <c r="BN2268" s="151"/>
      <c r="BO2268" s="2"/>
      <c r="BP2268" s="2"/>
      <c r="BQ2268" s="2"/>
      <c r="BR2268" s="2"/>
      <c r="BS2268" s="2"/>
      <c r="BT2268" s="2"/>
    </row>
    <row r="2269" spans="63:72" x14ac:dyDescent="0.3">
      <c r="BK2269" s="5"/>
      <c r="BL2269" s="5"/>
      <c r="BM2269" s="2"/>
      <c r="BN2269" s="151"/>
      <c r="BO2269" s="2"/>
      <c r="BP2269" s="2"/>
      <c r="BQ2269" s="2"/>
      <c r="BR2269" s="2"/>
      <c r="BS2269" s="2"/>
      <c r="BT2269" s="2"/>
    </row>
    <row r="2270" spans="63:72" x14ac:dyDescent="0.3">
      <c r="BK2270" s="5"/>
      <c r="BL2270" s="5"/>
      <c r="BM2270" s="2"/>
      <c r="BN2270" s="151"/>
      <c r="BO2270" s="2"/>
      <c r="BP2270" s="2"/>
      <c r="BQ2270" s="2"/>
      <c r="BR2270" s="2"/>
      <c r="BS2270" s="2"/>
      <c r="BT2270" s="2"/>
    </row>
    <row r="2271" spans="63:72" x14ac:dyDescent="0.3">
      <c r="BK2271" s="5"/>
      <c r="BL2271" s="5"/>
      <c r="BM2271" s="2"/>
      <c r="BN2271" s="151"/>
      <c r="BO2271" s="2"/>
      <c r="BP2271" s="2"/>
      <c r="BQ2271" s="2"/>
      <c r="BR2271" s="2"/>
      <c r="BS2271" s="2"/>
      <c r="BT2271" s="2"/>
    </row>
    <row r="2272" spans="63:72" x14ac:dyDescent="0.3">
      <c r="BK2272" s="5"/>
      <c r="BL2272" s="5"/>
      <c r="BM2272" s="2"/>
      <c r="BN2272" s="151"/>
      <c r="BO2272" s="2"/>
      <c r="BP2272" s="2"/>
      <c r="BQ2272" s="2"/>
      <c r="BR2272" s="2"/>
      <c r="BS2272" s="2"/>
      <c r="BT2272" s="2"/>
    </row>
    <row r="2273" spans="63:72" x14ac:dyDescent="0.3">
      <c r="BK2273" s="5"/>
      <c r="BL2273" s="5"/>
      <c r="BM2273" s="2"/>
      <c r="BN2273" s="151"/>
      <c r="BO2273" s="2"/>
      <c r="BP2273" s="2"/>
      <c r="BQ2273" s="2"/>
      <c r="BR2273" s="2"/>
      <c r="BS2273" s="2"/>
      <c r="BT2273" s="2"/>
    </row>
    <row r="2274" spans="63:72" x14ac:dyDescent="0.3">
      <c r="BK2274" s="5"/>
      <c r="BL2274" s="5"/>
      <c r="BM2274" s="2"/>
      <c r="BN2274" s="151"/>
      <c r="BO2274" s="2"/>
      <c r="BP2274" s="2"/>
      <c r="BQ2274" s="2"/>
      <c r="BR2274" s="2"/>
      <c r="BS2274" s="2"/>
      <c r="BT2274" s="2"/>
    </row>
    <row r="2275" spans="63:72" x14ac:dyDescent="0.3">
      <c r="BK2275" s="5"/>
      <c r="BL2275" s="5"/>
      <c r="BM2275" s="2"/>
      <c r="BN2275" s="151"/>
      <c r="BO2275" s="2"/>
      <c r="BP2275" s="2"/>
      <c r="BQ2275" s="2"/>
      <c r="BR2275" s="2"/>
      <c r="BS2275" s="2"/>
      <c r="BT2275" s="2"/>
    </row>
    <row r="2276" spans="63:72" x14ac:dyDescent="0.3">
      <c r="BK2276" s="5"/>
      <c r="BL2276" s="5"/>
      <c r="BM2276" s="2"/>
      <c r="BN2276" s="151"/>
      <c r="BO2276" s="2"/>
      <c r="BP2276" s="2"/>
      <c r="BQ2276" s="2"/>
      <c r="BR2276" s="2"/>
      <c r="BS2276" s="2"/>
      <c r="BT2276" s="2"/>
    </row>
    <row r="2277" spans="63:72" x14ac:dyDescent="0.3">
      <c r="BK2277" s="5"/>
      <c r="BL2277" s="5"/>
      <c r="BM2277" s="2"/>
      <c r="BN2277" s="151"/>
      <c r="BO2277" s="2"/>
      <c r="BP2277" s="2"/>
      <c r="BQ2277" s="2"/>
      <c r="BR2277" s="2"/>
      <c r="BS2277" s="2"/>
      <c r="BT2277" s="2"/>
    </row>
    <row r="2278" spans="63:72" x14ac:dyDescent="0.3">
      <c r="BK2278" s="5"/>
      <c r="BL2278" s="5"/>
      <c r="BM2278" s="2"/>
      <c r="BN2278" s="151"/>
      <c r="BO2278" s="2"/>
      <c r="BP2278" s="2"/>
      <c r="BQ2278" s="2"/>
      <c r="BR2278" s="2"/>
      <c r="BS2278" s="2"/>
      <c r="BT2278" s="2"/>
    </row>
    <row r="2279" spans="63:72" x14ac:dyDescent="0.3">
      <c r="BK2279" s="5"/>
      <c r="BL2279" s="5"/>
      <c r="BM2279" s="2"/>
      <c r="BN2279" s="151"/>
      <c r="BO2279" s="2"/>
      <c r="BP2279" s="2"/>
      <c r="BQ2279" s="2"/>
      <c r="BR2279" s="2"/>
      <c r="BS2279" s="2"/>
      <c r="BT2279" s="2"/>
    </row>
    <row r="2280" spans="63:72" x14ac:dyDescent="0.3">
      <c r="BK2280" s="5"/>
      <c r="BL2280" s="5"/>
      <c r="BM2280" s="2"/>
      <c r="BN2280" s="151"/>
      <c r="BO2280" s="2"/>
      <c r="BP2280" s="2"/>
      <c r="BQ2280" s="2"/>
      <c r="BR2280" s="2"/>
      <c r="BS2280" s="2"/>
      <c r="BT2280" s="2"/>
    </row>
    <row r="2281" spans="63:72" x14ac:dyDescent="0.3">
      <c r="BK2281" s="5"/>
      <c r="BL2281" s="5"/>
      <c r="BM2281" s="2"/>
      <c r="BN2281" s="151"/>
      <c r="BO2281" s="2"/>
      <c r="BP2281" s="2"/>
      <c r="BQ2281" s="2"/>
      <c r="BR2281" s="2"/>
      <c r="BS2281" s="2"/>
      <c r="BT2281" s="2"/>
    </row>
    <row r="2282" spans="63:72" x14ac:dyDescent="0.3">
      <c r="BK2282" s="5"/>
      <c r="BL2282" s="5"/>
      <c r="BM2282" s="2"/>
      <c r="BN2282" s="151"/>
      <c r="BO2282" s="2"/>
      <c r="BP2282" s="2"/>
      <c r="BQ2282" s="2"/>
      <c r="BR2282" s="2"/>
      <c r="BS2282" s="2"/>
      <c r="BT2282" s="2"/>
    </row>
    <row r="2283" spans="63:72" x14ac:dyDescent="0.3">
      <c r="BK2283" s="5"/>
      <c r="BL2283" s="5"/>
      <c r="BM2283" s="2"/>
      <c r="BN2283" s="151"/>
      <c r="BO2283" s="2"/>
      <c r="BP2283" s="2"/>
      <c r="BQ2283" s="2"/>
      <c r="BR2283" s="2"/>
      <c r="BS2283" s="2"/>
      <c r="BT2283" s="2"/>
    </row>
    <row r="2284" spans="63:72" x14ac:dyDescent="0.3">
      <c r="BK2284" s="5"/>
      <c r="BL2284" s="5"/>
      <c r="BM2284" s="2"/>
      <c r="BN2284" s="151"/>
      <c r="BO2284" s="2"/>
      <c r="BP2284" s="2"/>
      <c r="BQ2284" s="2"/>
      <c r="BR2284" s="2"/>
      <c r="BS2284" s="2"/>
      <c r="BT2284" s="2"/>
    </row>
    <row r="2285" spans="63:72" x14ac:dyDescent="0.3">
      <c r="BK2285" s="5"/>
      <c r="BL2285" s="5"/>
      <c r="BM2285" s="2"/>
      <c r="BN2285" s="151"/>
      <c r="BO2285" s="2"/>
      <c r="BP2285" s="2"/>
      <c r="BQ2285" s="2"/>
      <c r="BR2285" s="2"/>
      <c r="BS2285" s="2"/>
      <c r="BT2285" s="2"/>
    </row>
    <row r="2286" spans="63:72" x14ac:dyDescent="0.3">
      <c r="BK2286" s="5"/>
      <c r="BL2286" s="5"/>
      <c r="BM2286" s="2"/>
      <c r="BN2286" s="151"/>
      <c r="BO2286" s="2"/>
      <c r="BP2286" s="2"/>
      <c r="BQ2286" s="2"/>
      <c r="BR2286" s="2"/>
      <c r="BS2286" s="2"/>
      <c r="BT2286" s="2"/>
    </row>
    <row r="2287" spans="63:72" x14ac:dyDescent="0.3">
      <c r="BK2287" s="5"/>
      <c r="BL2287" s="5"/>
      <c r="BM2287" s="2"/>
      <c r="BN2287" s="151"/>
      <c r="BO2287" s="2"/>
      <c r="BP2287" s="2"/>
      <c r="BQ2287" s="2"/>
      <c r="BR2287" s="2"/>
      <c r="BS2287" s="2"/>
      <c r="BT2287" s="2"/>
    </row>
    <row r="2288" spans="63:72" x14ac:dyDescent="0.3">
      <c r="BK2288" s="5"/>
      <c r="BL2288" s="5"/>
      <c r="BM2288" s="2"/>
      <c r="BN2288" s="151"/>
      <c r="BO2288" s="2"/>
      <c r="BP2288" s="2"/>
      <c r="BQ2288" s="2"/>
      <c r="BR2288" s="2"/>
      <c r="BS2288" s="2"/>
      <c r="BT2288" s="2"/>
    </row>
    <row r="2289" spans="63:72" x14ac:dyDescent="0.3">
      <c r="BK2289" s="5"/>
      <c r="BL2289" s="5"/>
      <c r="BM2289" s="2"/>
      <c r="BN2289" s="151"/>
      <c r="BO2289" s="2"/>
      <c r="BP2289" s="2"/>
      <c r="BQ2289" s="2"/>
      <c r="BR2289" s="2"/>
      <c r="BS2289" s="2"/>
      <c r="BT2289" s="2"/>
    </row>
    <row r="2290" spans="63:72" x14ac:dyDescent="0.3">
      <c r="BK2290" s="5"/>
      <c r="BL2290" s="5"/>
      <c r="BM2290" s="2"/>
      <c r="BN2290" s="151"/>
      <c r="BO2290" s="2"/>
      <c r="BP2290" s="2"/>
      <c r="BQ2290" s="2"/>
      <c r="BR2290" s="2"/>
      <c r="BS2290" s="2"/>
      <c r="BT2290" s="2"/>
    </row>
    <row r="2291" spans="63:72" x14ac:dyDescent="0.3">
      <c r="BK2291" s="5"/>
      <c r="BL2291" s="5"/>
      <c r="BM2291" s="2"/>
      <c r="BN2291" s="151"/>
      <c r="BO2291" s="2"/>
      <c r="BP2291" s="2"/>
      <c r="BQ2291" s="2"/>
      <c r="BR2291" s="2"/>
      <c r="BS2291" s="2"/>
      <c r="BT2291" s="2"/>
    </row>
    <row r="2292" spans="63:72" x14ac:dyDescent="0.3">
      <c r="BK2292" s="5"/>
      <c r="BL2292" s="5"/>
      <c r="BM2292" s="2"/>
      <c r="BN2292" s="151"/>
      <c r="BO2292" s="2"/>
      <c r="BP2292" s="2"/>
      <c r="BQ2292" s="2"/>
      <c r="BR2292" s="2"/>
      <c r="BS2292" s="2"/>
      <c r="BT2292" s="2"/>
    </row>
    <row r="2293" spans="63:72" x14ac:dyDescent="0.3">
      <c r="BK2293" s="5"/>
      <c r="BL2293" s="5"/>
      <c r="BM2293" s="2"/>
      <c r="BN2293" s="151"/>
      <c r="BO2293" s="2"/>
      <c r="BP2293" s="2"/>
      <c r="BQ2293" s="2"/>
      <c r="BR2293" s="2"/>
      <c r="BS2293" s="2"/>
      <c r="BT2293" s="2"/>
    </row>
    <row r="2294" spans="63:72" x14ac:dyDescent="0.3">
      <c r="BK2294" s="5"/>
      <c r="BL2294" s="5"/>
      <c r="BM2294" s="2"/>
      <c r="BN2294" s="151"/>
      <c r="BO2294" s="2"/>
      <c r="BP2294" s="2"/>
      <c r="BQ2294" s="2"/>
      <c r="BR2294" s="2"/>
      <c r="BS2294" s="2"/>
      <c r="BT2294" s="2"/>
    </row>
    <row r="2295" spans="63:72" x14ac:dyDescent="0.3">
      <c r="BK2295" s="5"/>
      <c r="BL2295" s="5"/>
      <c r="BM2295" s="2"/>
      <c r="BN2295" s="151"/>
      <c r="BO2295" s="2"/>
      <c r="BP2295" s="2"/>
      <c r="BQ2295" s="2"/>
      <c r="BR2295" s="2"/>
      <c r="BS2295" s="2"/>
      <c r="BT2295" s="2"/>
    </row>
    <row r="2296" spans="63:72" x14ac:dyDescent="0.3">
      <c r="BK2296" s="5"/>
      <c r="BL2296" s="5"/>
      <c r="BM2296" s="2"/>
      <c r="BN2296" s="151"/>
      <c r="BO2296" s="2"/>
      <c r="BP2296" s="2"/>
      <c r="BQ2296" s="2"/>
      <c r="BR2296" s="2"/>
      <c r="BS2296" s="2"/>
      <c r="BT2296" s="2"/>
    </row>
    <row r="2297" spans="63:72" x14ac:dyDescent="0.3">
      <c r="BK2297" s="5"/>
      <c r="BL2297" s="5"/>
      <c r="BM2297" s="2"/>
      <c r="BN2297" s="151"/>
      <c r="BO2297" s="2"/>
      <c r="BP2297" s="2"/>
      <c r="BQ2297" s="2"/>
      <c r="BR2297" s="2"/>
      <c r="BS2297" s="2"/>
      <c r="BT2297" s="2"/>
    </row>
    <row r="2298" spans="63:72" x14ac:dyDescent="0.3">
      <c r="BK2298" s="5"/>
      <c r="BL2298" s="5"/>
      <c r="BM2298" s="2"/>
      <c r="BN2298" s="151"/>
      <c r="BO2298" s="2"/>
      <c r="BP2298" s="2"/>
      <c r="BQ2298" s="2"/>
      <c r="BR2298" s="2"/>
      <c r="BS2298" s="2"/>
      <c r="BT2298" s="2"/>
    </row>
    <row r="2299" spans="63:72" x14ac:dyDescent="0.3">
      <c r="BK2299" s="5"/>
      <c r="BL2299" s="5"/>
      <c r="BM2299" s="2"/>
      <c r="BN2299" s="151"/>
      <c r="BO2299" s="2"/>
      <c r="BP2299" s="2"/>
      <c r="BQ2299" s="2"/>
      <c r="BR2299" s="2"/>
      <c r="BS2299" s="2"/>
      <c r="BT2299" s="2"/>
    </row>
    <row r="2300" spans="63:72" x14ac:dyDescent="0.3">
      <c r="BK2300" s="5"/>
      <c r="BL2300" s="5"/>
      <c r="BM2300" s="2"/>
      <c r="BN2300" s="151"/>
      <c r="BO2300" s="2"/>
      <c r="BP2300" s="2"/>
      <c r="BQ2300" s="2"/>
      <c r="BR2300" s="2"/>
      <c r="BS2300" s="2"/>
      <c r="BT2300" s="2"/>
    </row>
    <row r="2301" spans="63:72" x14ac:dyDescent="0.3">
      <c r="BK2301" s="5"/>
      <c r="BL2301" s="5"/>
      <c r="BM2301" s="2"/>
      <c r="BN2301" s="151"/>
      <c r="BO2301" s="2"/>
      <c r="BP2301" s="2"/>
      <c r="BQ2301" s="2"/>
      <c r="BR2301" s="2"/>
      <c r="BS2301" s="2"/>
      <c r="BT2301" s="2"/>
    </row>
    <row r="2302" spans="63:72" x14ac:dyDescent="0.3">
      <c r="BK2302" s="5"/>
      <c r="BL2302" s="5"/>
      <c r="BM2302" s="2"/>
      <c r="BN2302" s="151"/>
      <c r="BO2302" s="2"/>
      <c r="BP2302" s="2"/>
      <c r="BQ2302" s="2"/>
      <c r="BR2302" s="2"/>
      <c r="BS2302" s="2"/>
      <c r="BT2302" s="2"/>
    </row>
    <row r="2303" spans="63:72" x14ac:dyDescent="0.3">
      <c r="BK2303" s="5"/>
      <c r="BL2303" s="5"/>
      <c r="BM2303" s="2"/>
      <c r="BN2303" s="151"/>
      <c r="BO2303" s="2"/>
      <c r="BP2303" s="2"/>
      <c r="BQ2303" s="2"/>
      <c r="BR2303" s="2"/>
      <c r="BS2303" s="2"/>
      <c r="BT2303" s="2"/>
    </row>
    <row r="2304" spans="63:72" x14ac:dyDescent="0.3">
      <c r="BK2304" s="5"/>
      <c r="BL2304" s="5"/>
      <c r="BM2304" s="2"/>
      <c r="BN2304" s="151"/>
      <c r="BO2304" s="2"/>
      <c r="BP2304" s="2"/>
      <c r="BQ2304" s="2"/>
      <c r="BR2304" s="2"/>
      <c r="BS2304" s="2"/>
      <c r="BT2304" s="2"/>
    </row>
    <row r="2305" spans="63:72" x14ac:dyDescent="0.3">
      <c r="BK2305" s="5"/>
      <c r="BL2305" s="5"/>
      <c r="BM2305" s="2"/>
      <c r="BN2305" s="151"/>
      <c r="BO2305" s="2"/>
      <c r="BP2305" s="2"/>
      <c r="BQ2305" s="2"/>
      <c r="BR2305" s="2"/>
      <c r="BS2305" s="2"/>
      <c r="BT2305" s="2"/>
    </row>
    <row r="2306" spans="63:72" x14ac:dyDescent="0.3">
      <c r="BK2306" s="5"/>
      <c r="BL2306" s="5"/>
      <c r="BM2306" s="2"/>
      <c r="BN2306" s="151"/>
      <c r="BO2306" s="2"/>
      <c r="BP2306" s="2"/>
      <c r="BQ2306" s="2"/>
      <c r="BR2306" s="2"/>
      <c r="BS2306" s="2"/>
      <c r="BT2306" s="2"/>
    </row>
    <row r="2307" spans="63:72" x14ac:dyDescent="0.3">
      <c r="BK2307" s="5"/>
      <c r="BL2307" s="5"/>
      <c r="BM2307" s="2"/>
      <c r="BN2307" s="151"/>
      <c r="BO2307" s="2"/>
      <c r="BP2307" s="2"/>
      <c r="BQ2307" s="2"/>
      <c r="BR2307" s="2"/>
      <c r="BS2307" s="2"/>
      <c r="BT2307" s="2"/>
    </row>
    <row r="2308" spans="63:72" x14ac:dyDescent="0.3">
      <c r="BK2308" s="5"/>
      <c r="BL2308" s="5"/>
      <c r="BM2308" s="2"/>
      <c r="BN2308" s="151"/>
      <c r="BO2308" s="2"/>
      <c r="BP2308" s="2"/>
      <c r="BQ2308" s="2"/>
      <c r="BR2308" s="2"/>
      <c r="BS2308" s="2"/>
      <c r="BT2308" s="2"/>
    </row>
    <row r="2309" spans="63:72" x14ac:dyDescent="0.3">
      <c r="BK2309" s="5"/>
      <c r="BL2309" s="5"/>
      <c r="BM2309" s="2"/>
      <c r="BN2309" s="151"/>
      <c r="BO2309" s="2"/>
      <c r="BP2309" s="2"/>
      <c r="BQ2309" s="2"/>
      <c r="BR2309" s="2"/>
      <c r="BS2309" s="2"/>
      <c r="BT2309" s="2"/>
    </row>
    <row r="2310" spans="63:72" x14ac:dyDescent="0.3">
      <c r="BK2310" s="5"/>
      <c r="BL2310" s="5"/>
      <c r="BM2310" s="2"/>
      <c r="BN2310" s="151"/>
      <c r="BO2310" s="2"/>
      <c r="BP2310" s="2"/>
      <c r="BQ2310" s="2"/>
      <c r="BR2310" s="2"/>
      <c r="BS2310" s="2"/>
      <c r="BT2310" s="2"/>
    </row>
    <row r="2311" spans="63:72" x14ac:dyDescent="0.3">
      <c r="BK2311" s="5"/>
      <c r="BL2311" s="5"/>
      <c r="BM2311" s="2"/>
      <c r="BN2311" s="151"/>
      <c r="BO2311" s="2"/>
      <c r="BP2311" s="2"/>
      <c r="BQ2311" s="2"/>
      <c r="BR2311" s="2"/>
      <c r="BS2311" s="2"/>
      <c r="BT2311" s="2"/>
    </row>
    <row r="2312" spans="63:72" x14ac:dyDescent="0.3">
      <c r="BK2312" s="5"/>
      <c r="BL2312" s="5"/>
      <c r="BM2312" s="2"/>
      <c r="BN2312" s="151"/>
      <c r="BO2312" s="2"/>
      <c r="BP2312" s="2"/>
      <c r="BQ2312" s="2"/>
      <c r="BR2312" s="2"/>
      <c r="BS2312" s="2"/>
      <c r="BT2312" s="2"/>
    </row>
    <row r="2313" spans="63:72" x14ac:dyDescent="0.3">
      <c r="BK2313" s="5"/>
      <c r="BL2313" s="5"/>
      <c r="BM2313" s="2"/>
      <c r="BN2313" s="151"/>
      <c r="BO2313" s="2"/>
      <c r="BP2313" s="2"/>
      <c r="BQ2313" s="2"/>
      <c r="BR2313" s="2"/>
      <c r="BS2313" s="2"/>
      <c r="BT2313" s="2"/>
    </row>
    <row r="2314" spans="63:72" x14ac:dyDescent="0.3">
      <c r="BK2314" s="5"/>
      <c r="BL2314" s="5"/>
      <c r="BM2314" s="2"/>
      <c r="BN2314" s="151"/>
      <c r="BO2314" s="2"/>
      <c r="BP2314" s="2"/>
      <c r="BQ2314" s="2"/>
      <c r="BR2314" s="2"/>
      <c r="BS2314" s="2"/>
      <c r="BT2314" s="2"/>
    </row>
    <row r="2315" spans="63:72" x14ac:dyDescent="0.3">
      <c r="BK2315" s="5"/>
      <c r="BL2315" s="5"/>
      <c r="BM2315" s="2"/>
      <c r="BN2315" s="151"/>
      <c r="BO2315" s="2"/>
      <c r="BP2315" s="2"/>
      <c r="BQ2315" s="2"/>
      <c r="BR2315" s="2"/>
      <c r="BS2315" s="2"/>
      <c r="BT2315" s="2"/>
    </row>
    <row r="2316" spans="63:72" x14ac:dyDescent="0.3">
      <c r="BK2316" s="5"/>
      <c r="BL2316" s="5"/>
      <c r="BM2316" s="2"/>
      <c r="BN2316" s="151"/>
      <c r="BO2316" s="2"/>
      <c r="BP2316" s="2"/>
      <c r="BQ2316" s="2"/>
      <c r="BR2316" s="2"/>
      <c r="BS2316" s="2"/>
      <c r="BT2316" s="2"/>
    </row>
    <row r="2317" spans="63:72" x14ac:dyDescent="0.3">
      <c r="BK2317" s="5"/>
      <c r="BL2317" s="5"/>
      <c r="BM2317" s="2"/>
      <c r="BN2317" s="151"/>
      <c r="BO2317" s="2"/>
      <c r="BP2317" s="2"/>
      <c r="BQ2317" s="2"/>
      <c r="BR2317" s="2"/>
      <c r="BS2317" s="2"/>
      <c r="BT2317" s="2"/>
    </row>
    <row r="2318" spans="63:72" x14ac:dyDescent="0.3">
      <c r="BK2318" s="5"/>
      <c r="BL2318" s="5"/>
      <c r="BM2318" s="2"/>
      <c r="BN2318" s="151"/>
      <c r="BO2318" s="2"/>
      <c r="BP2318" s="2"/>
      <c r="BQ2318" s="2"/>
      <c r="BR2318" s="2"/>
      <c r="BS2318" s="2"/>
      <c r="BT2318" s="2"/>
    </row>
    <row r="2319" spans="63:72" x14ac:dyDescent="0.3">
      <c r="BK2319" s="5"/>
      <c r="BL2319" s="5"/>
      <c r="BM2319" s="2"/>
      <c r="BN2319" s="151"/>
      <c r="BO2319" s="2"/>
      <c r="BP2319" s="2"/>
      <c r="BQ2319" s="2"/>
      <c r="BR2319" s="2"/>
      <c r="BS2319" s="2"/>
      <c r="BT2319" s="2"/>
    </row>
    <row r="2320" spans="63:72" x14ac:dyDescent="0.3">
      <c r="BK2320" s="5"/>
      <c r="BL2320" s="5"/>
      <c r="BM2320" s="2"/>
      <c r="BN2320" s="151"/>
      <c r="BO2320" s="2"/>
      <c r="BP2320" s="2"/>
      <c r="BQ2320" s="2"/>
      <c r="BR2320" s="2"/>
      <c r="BS2320" s="2"/>
      <c r="BT2320" s="2"/>
    </row>
    <row r="2321" spans="63:72" x14ac:dyDescent="0.3">
      <c r="BK2321" s="5"/>
      <c r="BL2321" s="5"/>
      <c r="BM2321" s="2"/>
      <c r="BN2321" s="151"/>
      <c r="BO2321" s="2"/>
      <c r="BP2321" s="2"/>
      <c r="BQ2321" s="2"/>
      <c r="BR2321" s="2"/>
      <c r="BS2321" s="2"/>
      <c r="BT2321" s="2"/>
    </row>
    <row r="2322" spans="63:72" x14ac:dyDescent="0.3">
      <c r="BK2322" s="5"/>
      <c r="BL2322" s="5"/>
      <c r="BM2322" s="2"/>
      <c r="BN2322" s="151"/>
      <c r="BO2322" s="2"/>
      <c r="BP2322" s="2"/>
      <c r="BQ2322" s="2"/>
      <c r="BR2322" s="2"/>
      <c r="BS2322" s="2"/>
      <c r="BT2322" s="2"/>
    </row>
    <row r="2323" spans="63:72" x14ac:dyDescent="0.3">
      <c r="BK2323" s="5"/>
      <c r="BL2323" s="5"/>
      <c r="BM2323" s="2"/>
      <c r="BN2323" s="151"/>
      <c r="BO2323" s="2"/>
      <c r="BP2323" s="2"/>
      <c r="BQ2323" s="2"/>
      <c r="BR2323" s="2"/>
      <c r="BS2323" s="2"/>
      <c r="BT2323" s="2"/>
    </row>
    <row r="2324" spans="63:72" x14ac:dyDescent="0.3">
      <c r="BK2324" s="5"/>
      <c r="BL2324" s="5"/>
      <c r="BM2324" s="2"/>
      <c r="BN2324" s="151"/>
      <c r="BO2324" s="2"/>
      <c r="BP2324" s="2"/>
      <c r="BQ2324" s="2"/>
      <c r="BR2324" s="2"/>
      <c r="BS2324" s="2"/>
      <c r="BT2324" s="2"/>
    </row>
    <row r="2325" spans="63:72" x14ac:dyDescent="0.3">
      <c r="BK2325" s="5"/>
      <c r="BL2325" s="5"/>
      <c r="BM2325" s="2"/>
      <c r="BN2325" s="151"/>
      <c r="BO2325" s="2"/>
      <c r="BP2325" s="2"/>
      <c r="BQ2325" s="2"/>
      <c r="BR2325" s="2"/>
      <c r="BS2325" s="2"/>
      <c r="BT2325" s="2"/>
    </row>
    <row r="2326" spans="63:72" x14ac:dyDescent="0.3">
      <c r="BK2326" s="5"/>
      <c r="BL2326" s="5"/>
      <c r="BM2326" s="2"/>
      <c r="BN2326" s="151"/>
      <c r="BO2326" s="2"/>
      <c r="BP2326" s="2"/>
      <c r="BQ2326" s="2"/>
      <c r="BR2326" s="2"/>
      <c r="BS2326" s="2"/>
      <c r="BT2326" s="2"/>
    </row>
    <row r="2327" spans="63:72" x14ac:dyDescent="0.3">
      <c r="BK2327" s="5"/>
      <c r="BL2327" s="5"/>
      <c r="BM2327" s="2"/>
      <c r="BN2327" s="151"/>
      <c r="BO2327" s="2"/>
      <c r="BP2327" s="2"/>
      <c r="BQ2327" s="2"/>
      <c r="BR2327" s="2"/>
      <c r="BS2327" s="2"/>
      <c r="BT2327" s="2"/>
    </row>
    <row r="2328" spans="63:72" x14ac:dyDescent="0.3">
      <c r="BK2328" s="5"/>
      <c r="BL2328" s="5"/>
      <c r="BM2328" s="2"/>
      <c r="BN2328" s="151"/>
      <c r="BO2328" s="2"/>
      <c r="BP2328" s="2"/>
      <c r="BQ2328" s="2"/>
      <c r="BR2328" s="2"/>
      <c r="BS2328" s="2"/>
      <c r="BT2328" s="2"/>
    </row>
    <row r="2329" spans="63:72" x14ac:dyDescent="0.3">
      <c r="BK2329" s="5"/>
      <c r="BL2329" s="5"/>
      <c r="BM2329" s="2"/>
      <c r="BN2329" s="151"/>
      <c r="BO2329" s="2"/>
      <c r="BP2329" s="2"/>
      <c r="BQ2329" s="2"/>
      <c r="BR2329" s="2"/>
      <c r="BS2329" s="2"/>
      <c r="BT2329" s="2"/>
    </row>
    <row r="2330" spans="63:72" x14ac:dyDescent="0.3">
      <c r="BK2330" s="5"/>
      <c r="BL2330" s="5"/>
      <c r="BM2330" s="2"/>
      <c r="BN2330" s="151"/>
      <c r="BO2330" s="2"/>
      <c r="BP2330" s="2"/>
      <c r="BQ2330" s="2"/>
      <c r="BR2330" s="2"/>
      <c r="BS2330" s="2"/>
      <c r="BT2330" s="2"/>
    </row>
    <row r="2331" spans="63:72" x14ac:dyDescent="0.3">
      <c r="BK2331" s="5"/>
      <c r="BL2331" s="5"/>
      <c r="BM2331" s="2"/>
      <c r="BN2331" s="151"/>
      <c r="BO2331" s="2"/>
      <c r="BP2331" s="2"/>
      <c r="BQ2331" s="2"/>
      <c r="BR2331" s="2"/>
      <c r="BS2331" s="2"/>
      <c r="BT2331" s="2"/>
    </row>
    <row r="2332" spans="63:72" x14ac:dyDescent="0.3">
      <c r="BK2332" s="5"/>
      <c r="BL2332" s="5"/>
      <c r="BM2332" s="2"/>
      <c r="BN2332" s="151"/>
      <c r="BO2332" s="2"/>
      <c r="BP2332" s="2"/>
      <c r="BQ2332" s="2"/>
      <c r="BR2332" s="2"/>
      <c r="BS2332" s="2"/>
      <c r="BT2332" s="2"/>
    </row>
    <row r="2333" spans="63:72" x14ac:dyDescent="0.3">
      <c r="BK2333" s="5"/>
      <c r="BL2333" s="5"/>
      <c r="BM2333" s="2"/>
      <c r="BN2333" s="151"/>
      <c r="BO2333" s="2"/>
      <c r="BP2333" s="2"/>
      <c r="BQ2333" s="2"/>
      <c r="BR2333" s="2"/>
      <c r="BS2333" s="2"/>
      <c r="BT2333" s="2"/>
    </row>
    <row r="2334" spans="63:72" x14ac:dyDescent="0.3">
      <c r="BK2334" s="5"/>
      <c r="BL2334" s="5"/>
      <c r="BM2334" s="2"/>
      <c r="BN2334" s="151"/>
      <c r="BO2334" s="2"/>
      <c r="BP2334" s="2"/>
      <c r="BQ2334" s="2"/>
      <c r="BR2334" s="2"/>
      <c r="BS2334" s="2"/>
      <c r="BT2334" s="2"/>
    </row>
    <row r="2335" spans="63:72" x14ac:dyDescent="0.3">
      <c r="BK2335" s="5"/>
      <c r="BL2335" s="5"/>
      <c r="BM2335" s="2"/>
      <c r="BN2335" s="151"/>
      <c r="BO2335" s="2"/>
      <c r="BP2335" s="2"/>
      <c r="BQ2335" s="2"/>
      <c r="BR2335" s="2"/>
      <c r="BS2335" s="2"/>
      <c r="BT2335" s="2"/>
    </row>
    <row r="2336" spans="63:72" x14ac:dyDescent="0.3">
      <c r="BK2336" s="5"/>
      <c r="BL2336" s="5"/>
      <c r="BM2336" s="2"/>
      <c r="BN2336" s="151"/>
      <c r="BO2336" s="2"/>
      <c r="BP2336" s="2"/>
      <c r="BQ2336" s="2"/>
      <c r="BR2336" s="2"/>
      <c r="BS2336" s="2"/>
      <c r="BT2336" s="2"/>
    </row>
    <row r="2337" spans="63:72" x14ac:dyDescent="0.3">
      <c r="BK2337" s="5"/>
      <c r="BL2337" s="5"/>
      <c r="BM2337" s="2"/>
      <c r="BN2337" s="151"/>
      <c r="BO2337" s="2"/>
      <c r="BP2337" s="2"/>
      <c r="BQ2337" s="2"/>
      <c r="BR2337" s="2"/>
      <c r="BS2337" s="2"/>
      <c r="BT2337" s="2"/>
    </row>
    <row r="2338" spans="63:72" x14ac:dyDescent="0.3">
      <c r="BK2338" s="5"/>
      <c r="BL2338" s="5"/>
      <c r="BM2338" s="2"/>
      <c r="BN2338" s="151"/>
      <c r="BO2338" s="2"/>
      <c r="BP2338" s="2"/>
      <c r="BQ2338" s="2"/>
      <c r="BR2338" s="2"/>
      <c r="BS2338" s="2"/>
      <c r="BT2338" s="2"/>
    </row>
    <row r="2339" spans="63:72" x14ac:dyDescent="0.3">
      <c r="BK2339" s="5"/>
      <c r="BL2339" s="5"/>
      <c r="BM2339" s="2"/>
      <c r="BN2339" s="151"/>
      <c r="BO2339" s="2"/>
      <c r="BP2339" s="2"/>
      <c r="BQ2339" s="2"/>
      <c r="BR2339" s="2"/>
      <c r="BS2339" s="2"/>
      <c r="BT2339" s="2"/>
    </row>
    <row r="2340" spans="63:72" x14ac:dyDescent="0.3">
      <c r="BK2340" s="5"/>
      <c r="BL2340" s="5"/>
      <c r="BM2340" s="2"/>
      <c r="BN2340" s="151"/>
      <c r="BO2340" s="2"/>
      <c r="BP2340" s="2"/>
      <c r="BQ2340" s="2"/>
      <c r="BR2340" s="2"/>
      <c r="BS2340" s="2"/>
      <c r="BT2340" s="2"/>
    </row>
    <row r="2341" spans="63:72" x14ac:dyDescent="0.3">
      <c r="BK2341" s="5"/>
      <c r="BL2341" s="5"/>
      <c r="BM2341" s="2"/>
      <c r="BN2341" s="151"/>
      <c r="BO2341" s="2"/>
      <c r="BP2341" s="2"/>
      <c r="BQ2341" s="2"/>
      <c r="BR2341" s="2"/>
      <c r="BS2341" s="2"/>
      <c r="BT2341" s="2"/>
    </row>
    <row r="2342" spans="63:72" x14ac:dyDescent="0.3">
      <c r="BK2342" s="5"/>
      <c r="BL2342" s="5"/>
      <c r="BM2342" s="2"/>
      <c r="BN2342" s="151"/>
      <c r="BO2342" s="2"/>
      <c r="BP2342" s="2"/>
      <c r="BQ2342" s="2"/>
      <c r="BR2342" s="2"/>
      <c r="BS2342" s="2"/>
      <c r="BT2342" s="2"/>
    </row>
    <row r="2343" spans="63:72" x14ac:dyDescent="0.3">
      <c r="BK2343" s="5"/>
      <c r="BL2343" s="5"/>
      <c r="BM2343" s="2"/>
      <c r="BN2343" s="151"/>
      <c r="BO2343" s="2"/>
      <c r="BP2343" s="2"/>
      <c r="BQ2343" s="2"/>
      <c r="BR2343" s="2"/>
      <c r="BS2343" s="2"/>
      <c r="BT2343" s="2"/>
    </row>
    <row r="2344" spans="63:72" x14ac:dyDescent="0.3">
      <c r="BK2344" s="5"/>
      <c r="BL2344" s="5"/>
      <c r="BM2344" s="2"/>
      <c r="BN2344" s="151"/>
      <c r="BO2344" s="2"/>
      <c r="BP2344" s="2"/>
      <c r="BQ2344" s="2"/>
      <c r="BR2344" s="2"/>
      <c r="BS2344" s="2"/>
      <c r="BT2344" s="2"/>
    </row>
    <row r="2345" spans="63:72" x14ac:dyDescent="0.3">
      <c r="BK2345" s="5"/>
      <c r="BL2345" s="5"/>
      <c r="BM2345" s="2"/>
      <c r="BN2345" s="151"/>
      <c r="BO2345" s="2"/>
      <c r="BP2345" s="2"/>
      <c r="BQ2345" s="2"/>
      <c r="BR2345" s="2"/>
      <c r="BS2345" s="2"/>
      <c r="BT2345" s="2"/>
    </row>
    <row r="2346" spans="63:72" x14ac:dyDescent="0.3">
      <c r="BK2346" s="5"/>
      <c r="BL2346" s="5"/>
      <c r="BM2346" s="2"/>
      <c r="BN2346" s="151"/>
      <c r="BO2346" s="2"/>
      <c r="BP2346" s="2"/>
      <c r="BQ2346" s="2"/>
      <c r="BR2346" s="2"/>
      <c r="BS2346" s="2"/>
      <c r="BT2346" s="2"/>
    </row>
    <row r="2347" spans="63:72" x14ac:dyDescent="0.3">
      <c r="BK2347" s="5"/>
      <c r="BL2347" s="5"/>
      <c r="BM2347" s="2"/>
      <c r="BN2347" s="151"/>
      <c r="BO2347" s="2"/>
      <c r="BP2347" s="2"/>
      <c r="BQ2347" s="2"/>
      <c r="BR2347" s="2"/>
      <c r="BS2347" s="2"/>
      <c r="BT2347" s="2"/>
    </row>
    <row r="2348" spans="63:72" x14ac:dyDescent="0.3">
      <c r="BK2348" s="5"/>
      <c r="BL2348" s="5"/>
      <c r="BM2348" s="2"/>
      <c r="BN2348" s="151"/>
      <c r="BO2348" s="2"/>
      <c r="BP2348" s="2"/>
      <c r="BQ2348" s="2"/>
      <c r="BR2348" s="2"/>
      <c r="BS2348" s="2"/>
      <c r="BT2348" s="2"/>
    </row>
    <row r="2349" spans="63:72" x14ac:dyDescent="0.3">
      <c r="BK2349" s="5"/>
      <c r="BL2349" s="5"/>
      <c r="BM2349" s="2"/>
      <c r="BN2349" s="151"/>
      <c r="BO2349" s="2"/>
      <c r="BP2349" s="2"/>
      <c r="BQ2349" s="2"/>
      <c r="BR2349" s="2"/>
      <c r="BS2349" s="2"/>
      <c r="BT2349" s="2"/>
    </row>
    <row r="2350" spans="63:72" x14ac:dyDescent="0.3">
      <c r="BK2350" s="5"/>
      <c r="BL2350" s="5"/>
      <c r="BM2350" s="2"/>
      <c r="BN2350" s="151"/>
      <c r="BO2350" s="2"/>
      <c r="BP2350" s="2"/>
      <c r="BQ2350" s="2"/>
      <c r="BR2350" s="2"/>
      <c r="BS2350" s="2"/>
      <c r="BT2350" s="2"/>
    </row>
    <row r="2351" spans="63:72" x14ac:dyDescent="0.3">
      <c r="BK2351" s="5"/>
      <c r="BL2351" s="5"/>
      <c r="BM2351" s="2"/>
      <c r="BN2351" s="151"/>
      <c r="BO2351" s="2"/>
      <c r="BP2351" s="2"/>
      <c r="BQ2351" s="2"/>
      <c r="BR2351" s="2"/>
      <c r="BS2351" s="2"/>
      <c r="BT2351" s="2"/>
    </row>
    <row r="2352" spans="63:72" x14ac:dyDescent="0.3">
      <c r="BK2352" s="5"/>
      <c r="BL2352" s="5"/>
      <c r="BM2352" s="2"/>
      <c r="BN2352" s="151"/>
      <c r="BO2352" s="2"/>
      <c r="BP2352" s="2"/>
      <c r="BQ2352" s="2"/>
      <c r="BR2352" s="2"/>
      <c r="BS2352" s="2"/>
      <c r="BT2352" s="2"/>
    </row>
    <row r="2353" spans="63:72" x14ac:dyDescent="0.3">
      <c r="BK2353" s="5"/>
      <c r="BL2353" s="5"/>
      <c r="BM2353" s="2"/>
      <c r="BN2353" s="151"/>
      <c r="BO2353" s="2"/>
      <c r="BP2353" s="2"/>
      <c r="BQ2353" s="2"/>
      <c r="BR2353" s="2"/>
      <c r="BS2353" s="2"/>
      <c r="BT2353" s="2"/>
    </row>
    <row r="2354" spans="63:72" x14ac:dyDescent="0.3">
      <c r="BK2354" s="5"/>
      <c r="BL2354" s="5"/>
      <c r="BM2354" s="2"/>
      <c r="BN2354" s="151"/>
      <c r="BO2354" s="2"/>
      <c r="BP2354" s="2"/>
      <c r="BQ2354" s="2"/>
      <c r="BR2354" s="2"/>
      <c r="BS2354" s="2"/>
      <c r="BT2354" s="2"/>
    </row>
    <row r="2355" spans="63:72" x14ac:dyDescent="0.3">
      <c r="BK2355" s="5"/>
      <c r="BL2355" s="5"/>
      <c r="BM2355" s="2"/>
      <c r="BN2355" s="151"/>
      <c r="BO2355" s="2"/>
      <c r="BP2355" s="2"/>
      <c r="BQ2355" s="2"/>
      <c r="BR2355" s="2"/>
      <c r="BS2355" s="2"/>
      <c r="BT2355" s="2"/>
    </row>
    <row r="2356" spans="63:72" x14ac:dyDescent="0.3">
      <c r="BK2356" s="5"/>
      <c r="BL2356" s="5"/>
      <c r="BM2356" s="2"/>
      <c r="BN2356" s="151"/>
      <c r="BO2356" s="2"/>
      <c r="BP2356" s="2"/>
      <c r="BQ2356" s="2"/>
      <c r="BR2356" s="2"/>
      <c r="BS2356" s="2"/>
      <c r="BT2356" s="2"/>
    </row>
    <row r="2357" spans="63:72" x14ac:dyDescent="0.3">
      <c r="BK2357" s="5"/>
      <c r="BL2357" s="5"/>
      <c r="BM2357" s="2"/>
      <c r="BN2357" s="151"/>
      <c r="BO2357" s="2"/>
      <c r="BP2357" s="2"/>
      <c r="BQ2357" s="2"/>
      <c r="BR2357" s="2"/>
      <c r="BS2357" s="2"/>
      <c r="BT2357" s="2"/>
    </row>
    <row r="2358" spans="63:72" x14ac:dyDescent="0.3">
      <c r="BK2358" s="5"/>
      <c r="BL2358" s="5"/>
      <c r="BM2358" s="2"/>
      <c r="BN2358" s="151"/>
      <c r="BO2358" s="2"/>
      <c r="BP2358" s="2"/>
      <c r="BQ2358" s="2"/>
      <c r="BR2358" s="2"/>
      <c r="BS2358" s="2"/>
      <c r="BT2358" s="2"/>
    </row>
    <row r="2359" spans="63:72" x14ac:dyDescent="0.3">
      <c r="BK2359" s="5"/>
      <c r="BL2359" s="5"/>
      <c r="BM2359" s="2"/>
      <c r="BN2359" s="151"/>
      <c r="BO2359" s="2"/>
      <c r="BP2359" s="2"/>
      <c r="BQ2359" s="2"/>
      <c r="BR2359" s="2"/>
      <c r="BS2359" s="2"/>
      <c r="BT2359" s="2"/>
    </row>
    <row r="2360" spans="63:72" x14ac:dyDescent="0.3">
      <c r="BK2360" s="5"/>
      <c r="BL2360" s="5"/>
      <c r="BM2360" s="2"/>
      <c r="BN2360" s="151"/>
      <c r="BO2360" s="2"/>
      <c r="BP2360" s="2"/>
      <c r="BQ2360" s="2"/>
      <c r="BR2360" s="2"/>
      <c r="BS2360" s="2"/>
      <c r="BT2360" s="2"/>
    </row>
    <row r="2361" spans="63:72" x14ac:dyDescent="0.3">
      <c r="BK2361" s="5"/>
      <c r="BL2361" s="5"/>
      <c r="BM2361" s="2"/>
      <c r="BN2361" s="151"/>
      <c r="BO2361" s="2"/>
      <c r="BP2361" s="2"/>
      <c r="BQ2361" s="2"/>
      <c r="BR2361" s="2"/>
      <c r="BS2361" s="2"/>
      <c r="BT2361" s="2"/>
    </row>
    <row r="2362" spans="63:72" x14ac:dyDescent="0.3">
      <c r="BK2362" s="5"/>
      <c r="BL2362" s="5"/>
      <c r="BM2362" s="2"/>
      <c r="BN2362" s="151"/>
      <c r="BO2362" s="2"/>
      <c r="BP2362" s="2"/>
      <c r="BQ2362" s="2"/>
      <c r="BR2362" s="2"/>
      <c r="BS2362" s="2"/>
      <c r="BT2362" s="2"/>
    </row>
    <row r="2363" spans="63:72" x14ac:dyDescent="0.3">
      <c r="BK2363" s="5"/>
      <c r="BL2363" s="5"/>
      <c r="BM2363" s="2"/>
      <c r="BN2363" s="151"/>
      <c r="BO2363" s="2"/>
      <c r="BP2363" s="2"/>
      <c r="BQ2363" s="2"/>
      <c r="BR2363" s="2"/>
      <c r="BS2363" s="2"/>
      <c r="BT2363" s="2"/>
    </row>
    <row r="2364" spans="63:72" x14ac:dyDescent="0.3">
      <c r="BK2364" s="5"/>
      <c r="BL2364" s="5"/>
      <c r="BM2364" s="2"/>
      <c r="BN2364" s="151"/>
      <c r="BO2364" s="2"/>
      <c r="BP2364" s="2"/>
      <c r="BQ2364" s="2"/>
      <c r="BR2364" s="2"/>
      <c r="BS2364" s="2"/>
      <c r="BT2364" s="2"/>
    </row>
    <row r="2365" spans="63:72" x14ac:dyDescent="0.3">
      <c r="BK2365" s="5"/>
      <c r="BL2365" s="5"/>
      <c r="BM2365" s="2"/>
      <c r="BN2365" s="151"/>
      <c r="BO2365" s="2"/>
      <c r="BP2365" s="2"/>
      <c r="BQ2365" s="2"/>
      <c r="BR2365" s="2"/>
      <c r="BS2365" s="2"/>
      <c r="BT2365" s="2"/>
    </row>
    <row r="2366" spans="63:72" x14ac:dyDescent="0.3">
      <c r="BK2366" s="5"/>
      <c r="BL2366" s="5"/>
      <c r="BM2366" s="2"/>
      <c r="BN2366" s="151"/>
      <c r="BO2366" s="2"/>
      <c r="BP2366" s="2"/>
      <c r="BQ2366" s="2"/>
      <c r="BR2366" s="2"/>
      <c r="BS2366" s="2"/>
      <c r="BT2366" s="2"/>
    </row>
    <row r="2367" spans="63:72" x14ac:dyDescent="0.3">
      <c r="BK2367" s="5"/>
      <c r="BL2367" s="5"/>
      <c r="BM2367" s="2"/>
      <c r="BN2367" s="151"/>
      <c r="BO2367" s="2"/>
      <c r="BP2367" s="2"/>
      <c r="BQ2367" s="2"/>
      <c r="BR2367" s="2"/>
      <c r="BS2367" s="2"/>
      <c r="BT2367" s="2"/>
    </row>
    <row r="2368" spans="63:72" x14ac:dyDescent="0.3">
      <c r="BK2368" s="5"/>
      <c r="BL2368" s="5"/>
      <c r="BM2368" s="2"/>
      <c r="BN2368" s="151"/>
      <c r="BO2368" s="2"/>
      <c r="BP2368" s="2"/>
      <c r="BQ2368" s="2"/>
      <c r="BR2368" s="2"/>
      <c r="BS2368" s="2"/>
      <c r="BT2368" s="2"/>
    </row>
    <row r="2369" spans="63:72" x14ac:dyDescent="0.3">
      <c r="BK2369" s="5"/>
      <c r="BL2369" s="5"/>
      <c r="BM2369" s="2"/>
      <c r="BN2369" s="151"/>
      <c r="BO2369" s="2"/>
      <c r="BP2369" s="2"/>
      <c r="BQ2369" s="2"/>
      <c r="BR2369" s="2"/>
      <c r="BS2369" s="2"/>
      <c r="BT2369" s="2"/>
    </row>
    <row r="2370" spans="63:72" x14ac:dyDescent="0.3">
      <c r="BK2370" s="5"/>
      <c r="BL2370" s="5"/>
      <c r="BM2370" s="2"/>
      <c r="BN2370" s="151"/>
      <c r="BO2370" s="2"/>
      <c r="BP2370" s="2"/>
      <c r="BQ2370" s="2"/>
      <c r="BR2370" s="2"/>
      <c r="BS2370" s="2"/>
      <c r="BT2370" s="2"/>
    </row>
    <row r="2371" spans="63:72" x14ac:dyDescent="0.3">
      <c r="BK2371" s="5"/>
      <c r="BL2371" s="5"/>
      <c r="BM2371" s="2"/>
      <c r="BN2371" s="151"/>
      <c r="BO2371" s="2"/>
      <c r="BP2371" s="2"/>
      <c r="BQ2371" s="2"/>
      <c r="BR2371" s="2"/>
      <c r="BS2371" s="2"/>
      <c r="BT2371" s="2"/>
    </row>
    <row r="2372" spans="63:72" x14ac:dyDescent="0.3">
      <c r="BK2372" s="5"/>
      <c r="BL2372" s="5"/>
      <c r="BM2372" s="2"/>
      <c r="BN2372" s="151"/>
      <c r="BO2372" s="2"/>
      <c r="BP2372" s="2"/>
      <c r="BQ2372" s="2"/>
      <c r="BR2372" s="2"/>
      <c r="BS2372" s="2"/>
      <c r="BT2372" s="2"/>
    </row>
    <row r="2373" spans="63:72" x14ac:dyDescent="0.3">
      <c r="BK2373" s="5"/>
      <c r="BL2373" s="5"/>
      <c r="BM2373" s="2"/>
      <c r="BN2373" s="151"/>
      <c r="BO2373" s="2"/>
      <c r="BP2373" s="2"/>
      <c r="BQ2373" s="2"/>
      <c r="BR2373" s="2"/>
      <c r="BS2373" s="2"/>
      <c r="BT2373" s="2"/>
    </row>
    <row r="2374" spans="63:72" x14ac:dyDescent="0.3">
      <c r="BK2374" s="5"/>
      <c r="BL2374" s="5"/>
      <c r="BM2374" s="2"/>
      <c r="BN2374" s="151"/>
      <c r="BO2374" s="2"/>
      <c r="BP2374" s="2"/>
      <c r="BQ2374" s="2"/>
      <c r="BR2374" s="2"/>
      <c r="BS2374" s="2"/>
      <c r="BT2374" s="2"/>
    </row>
    <row r="2375" spans="63:72" x14ac:dyDescent="0.3">
      <c r="BK2375" s="5"/>
      <c r="BL2375" s="5"/>
      <c r="BM2375" s="2"/>
      <c r="BN2375" s="151"/>
      <c r="BO2375" s="2"/>
      <c r="BP2375" s="2"/>
      <c r="BQ2375" s="2"/>
      <c r="BR2375" s="2"/>
      <c r="BS2375" s="2"/>
      <c r="BT2375" s="2"/>
    </row>
    <row r="2376" spans="63:72" x14ac:dyDescent="0.3">
      <c r="BK2376" s="5"/>
      <c r="BL2376" s="5"/>
      <c r="BM2376" s="2"/>
      <c r="BN2376" s="151"/>
      <c r="BO2376" s="2"/>
      <c r="BP2376" s="2"/>
      <c r="BQ2376" s="2"/>
      <c r="BR2376" s="2"/>
      <c r="BS2376" s="2"/>
      <c r="BT2376" s="2"/>
    </row>
    <row r="2377" spans="63:72" x14ac:dyDescent="0.3">
      <c r="BK2377" s="5"/>
      <c r="BL2377" s="5"/>
      <c r="BM2377" s="2"/>
      <c r="BN2377" s="151"/>
      <c r="BO2377" s="2"/>
      <c r="BP2377" s="2"/>
      <c r="BQ2377" s="2"/>
      <c r="BR2377" s="2"/>
      <c r="BS2377" s="2"/>
      <c r="BT2377" s="2"/>
    </row>
    <row r="2378" spans="63:72" x14ac:dyDescent="0.3">
      <c r="BK2378" s="5"/>
      <c r="BL2378" s="5"/>
      <c r="BM2378" s="2"/>
      <c r="BN2378" s="151"/>
      <c r="BO2378" s="2"/>
      <c r="BP2378" s="2"/>
      <c r="BQ2378" s="2"/>
      <c r="BR2378" s="2"/>
      <c r="BS2378" s="2"/>
      <c r="BT2378" s="2"/>
    </row>
    <row r="2379" spans="63:72" x14ac:dyDescent="0.3">
      <c r="BK2379" s="5"/>
      <c r="BL2379" s="5"/>
      <c r="BM2379" s="2"/>
      <c r="BN2379" s="151"/>
      <c r="BO2379" s="2"/>
      <c r="BP2379" s="2"/>
      <c r="BQ2379" s="2"/>
      <c r="BR2379" s="2"/>
      <c r="BS2379" s="2"/>
      <c r="BT2379" s="2"/>
    </row>
    <row r="2380" spans="63:72" x14ac:dyDescent="0.3">
      <c r="BK2380" s="5"/>
      <c r="BL2380" s="5"/>
      <c r="BM2380" s="2"/>
      <c r="BN2380" s="151"/>
      <c r="BO2380" s="2"/>
      <c r="BP2380" s="2"/>
      <c r="BQ2380" s="2"/>
      <c r="BR2380" s="2"/>
      <c r="BS2380" s="2"/>
      <c r="BT2380" s="2"/>
    </row>
    <row r="2381" spans="63:72" x14ac:dyDescent="0.3">
      <c r="BK2381" s="5"/>
      <c r="BL2381" s="5"/>
      <c r="BM2381" s="2"/>
      <c r="BN2381" s="151"/>
      <c r="BO2381" s="2"/>
      <c r="BP2381" s="2"/>
      <c r="BQ2381" s="2"/>
      <c r="BR2381" s="2"/>
      <c r="BS2381" s="2"/>
      <c r="BT2381" s="2"/>
    </row>
    <row r="2382" spans="63:72" x14ac:dyDescent="0.3">
      <c r="BK2382" s="5"/>
      <c r="BL2382" s="5"/>
      <c r="BM2382" s="2"/>
      <c r="BN2382" s="151"/>
      <c r="BO2382" s="2"/>
      <c r="BP2382" s="2"/>
      <c r="BQ2382" s="2"/>
      <c r="BR2382" s="2"/>
      <c r="BS2382" s="2"/>
      <c r="BT2382" s="2"/>
    </row>
    <row r="2383" spans="63:72" x14ac:dyDescent="0.3">
      <c r="BK2383" s="5"/>
      <c r="BL2383" s="5"/>
      <c r="BM2383" s="2"/>
      <c r="BN2383" s="151"/>
      <c r="BO2383" s="2"/>
      <c r="BP2383" s="2"/>
      <c r="BQ2383" s="2"/>
      <c r="BR2383" s="2"/>
      <c r="BS2383" s="2"/>
      <c r="BT2383" s="2"/>
    </row>
    <row r="2384" spans="63:72" x14ac:dyDescent="0.3">
      <c r="BK2384" s="5"/>
      <c r="BL2384" s="5"/>
      <c r="BM2384" s="2"/>
      <c r="BN2384" s="151"/>
      <c r="BO2384" s="2"/>
      <c r="BP2384" s="2"/>
      <c r="BQ2384" s="2"/>
      <c r="BR2384" s="2"/>
      <c r="BS2384" s="2"/>
      <c r="BT2384" s="2"/>
    </row>
    <row r="2385" spans="63:72" x14ac:dyDescent="0.3">
      <c r="BK2385" s="5"/>
      <c r="BL2385" s="5"/>
      <c r="BM2385" s="2"/>
      <c r="BN2385" s="151"/>
      <c r="BO2385" s="2"/>
      <c r="BP2385" s="2"/>
      <c r="BQ2385" s="2"/>
      <c r="BR2385" s="2"/>
      <c r="BS2385" s="2"/>
      <c r="BT2385" s="2"/>
    </row>
    <row r="2386" spans="63:72" x14ac:dyDescent="0.3">
      <c r="BK2386" s="5"/>
      <c r="BL2386" s="5"/>
      <c r="BM2386" s="2"/>
      <c r="BN2386" s="151"/>
      <c r="BO2386" s="2"/>
      <c r="BP2386" s="2"/>
      <c r="BQ2386" s="2"/>
      <c r="BR2386" s="2"/>
      <c r="BS2386" s="2"/>
      <c r="BT2386" s="2"/>
    </row>
    <row r="2387" spans="63:72" x14ac:dyDescent="0.3">
      <c r="BK2387" s="5"/>
      <c r="BL2387" s="5"/>
      <c r="BM2387" s="2"/>
      <c r="BN2387" s="151"/>
      <c r="BO2387" s="2"/>
      <c r="BP2387" s="2"/>
      <c r="BQ2387" s="2"/>
      <c r="BR2387" s="2"/>
      <c r="BS2387" s="2"/>
      <c r="BT2387" s="2"/>
    </row>
    <row r="2388" spans="63:72" x14ac:dyDescent="0.3">
      <c r="BK2388" s="5"/>
      <c r="BL2388" s="5"/>
      <c r="BM2388" s="2"/>
      <c r="BN2388" s="151"/>
      <c r="BO2388" s="2"/>
      <c r="BP2388" s="2"/>
      <c r="BQ2388" s="2"/>
      <c r="BR2388" s="2"/>
      <c r="BS2388" s="2"/>
      <c r="BT2388" s="2"/>
    </row>
    <row r="2389" spans="63:72" x14ac:dyDescent="0.3">
      <c r="BK2389" s="5"/>
      <c r="BL2389" s="5"/>
      <c r="BM2389" s="2"/>
      <c r="BN2389" s="151"/>
      <c r="BO2389" s="2"/>
      <c r="BP2389" s="2"/>
      <c r="BQ2389" s="2"/>
      <c r="BR2389" s="2"/>
      <c r="BS2389" s="2"/>
      <c r="BT2389" s="2"/>
    </row>
    <row r="2390" spans="63:72" x14ac:dyDescent="0.3">
      <c r="BK2390" s="5"/>
      <c r="BL2390" s="5"/>
      <c r="BM2390" s="2"/>
      <c r="BN2390" s="151"/>
      <c r="BO2390" s="2"/>
      <c r="BP2390" s="2"/>
      <c r="BQ2390" s="2"/>
      <c r="BR2390" s="2"/>
      <c r="BS2390" s="2"/>
      <c r="BT2390" s="2"/>
    </row>
    <row r="2391" spans="63:72" x14ac:dyDescent="0.3">
      <c r="BK2391" s="5"/>
      <c r="BL2391" s="5"/>
      <c r="BM2391" s="2"/>
      <c r="BN2391" s="151"/>
      <c r="BO2391" s="2"/>
      <c r="BP2391" s="2"/>
      <c r="BQ2391" s="2"/>
      <c r="BR2391" s="2"/>
      <c r="BS2391" s="2"/>
      <c r="BT2391" s="2"/>
    </row>
    <row r="2392" spans="63:72" x14ac:dyDescent="0.3">
      <c r="BK2392" s="5"/>
      <c r="BL2392" s="5"/>
      <c r="BM2392" s="2"/>
      <c r="BN2392" s="151"/>
      <c r="BO2392" s="2"/>
      <c r="BP2392" s="2"/>
      <c r="BQ2392" s="2"/>
      <c r="BR2392" s="2"/>
      <c r="BS2392" s="2"/>
      <c r="BT2392" s="2"/>
    </row>
    <row r="2393" spans="63:72" x14ac:dyDescent="0.3">
      <c r="BK2393" s="5"/>
      <c r="BL2393" s="5"/>
      <c r="BM2393" s="2"/>
      <c r="BN2393" s="151"/>
      <c r="BO2393" s="2"/>
      <c r="BP2393" s="2"/>
      <c r="BQ2393" s="2"/>
      <c r="BR2393" s="2"/>
      <c r="BS2393" s="2"/>
      <c r="BT2393" s="2"/>
    </row>
    <row r="2394" spans="63:72" x14ac:dyDescent="0.3">
      <c r="BK2394" s="5"/>
      <c r="BL2394" s="5"/>
      <c r="BM2394" s="2"/>
      <c r="BN2394" s="151"/>
      <c r="BO2394" s="2"/>
      <c r="BP2394" s="2"/>
      <c r="BQ2394" s="2"/>
      <c r="BR2394" s="2"/>
      <c r="BS2394" s="2"/>
      <c r="BT2394" s="2"/>
    </row>
    <row r="2395" spans="63:72" x14ac:dyDescent="0.3">
      <c r="BK2395" s="5"/>
      <c r="BL2395" s="5"/>
      <c r="BM2395" s="2"/>
      <c r="BN2395" s="151"/>
      <c r="BO2395" s="2"/>
      <c r="BP2395" s="2"/>
      <c r="BQ2395" s="2"/>
      <c r="BR2395" s="2"/>
      <c r="BS2395" s="2"/>
      <c r="BT2395" s="2"/>
    </row>
    <row r="2396" spans="63:72" x14ac:dyDescent="0.3">
      <c r="BK2396" s="5"/>
      <c r="BL2396" s="5"/>
      <c r="BM2396" s="2"/>
      <c r="BN2396" s="151"/>
      <c r="BO2396" s="2"/>
      <c r="BP2396" s="2"/>
      <c r="BQ2396" s="2"/>
      <c r="BR2396" s="2"/>
      <c r="BS2396" s="2"/>
      <c r="BT2396" s="2"/>
    </row>
    <row r="2397" spans="63:72" x14ac:dyDescent="0.3">
      <c r="BK2397" s="5"/>
      <c r="BL2397" s="5"/>
      <c r="BM2397" s="2"/>
      <c r="BN2397" s="151"/>
      <c r="BO2397" s="2"/>
      <c r="BP2397" s="2"/>
      <c r="BQ2397" s="2"/>
      <c r="BR2397" s="2"/>
      <c r="BS2397" s="2"/>
      <c r="BT2397" s="2"/>
    </row>
    <row r="2398" spans="63:72" x14ac:dyDescent="0.3">
      <c r="BK2398" s="5"/>
      <c r="BL2398" s="5"/>
      <c r="BM2398" s="2"/>
      <c r="BN2398" s="151"/>
      <c r="BO2398" s="2"/>
      <c r="BP2398" s="2"/>
      <c r="BQ2398" s="2"/>
      <c r="BR2398" s="2"/>
      <c r="BS2398" s="2"/>
      <c r="BT2398" s="2"/>
    </row>
    <row r="2399" spans="63:72" x14ac:dyDescent="0.3">
      <c r="BK2399" s="5"/>
      <c r="BL2399" s="5"/>
      <c r="BM2399" s="2"/>
      <c r="BN2399" s="151"/>
      <c r="BO2399" s="2"/>
      <c r="BP2399" s="2"/>
      <c r="BQ2399" s="2"/>
      <c r="BR2399" s="2"/>
      <c r="BS2399" s="2"/>
      <c r="BT2399" s="2"/>
    </row>
    <row r="2400" spans="63:72" x14ac:dyDescent="0.3">
      <c r="BK2400" s="5"/>
      <c r="BL2400" s="5"/>
      <c r="BM2400" s="2"/>
      <c r="BN2400" s="151"/>
      <c r="BO2400" s="2"/>
      <c r="BP2400" s="2"/>
      <c r="BQ2400" s="2"/>
      <c r="BR2400" s="2"/>
      <c r="BS2400" s="2"/>
      <c r="BT2400" s="2"/>
    </row>
    <row r="2401" spans="63:72" x14ac:dyDescent="0.3">
      <c r="BK2401" s="5"/>
      <c r="BL2401" s="5"/>
      <c r="BM2401" s="2"/>
      <c r="BN2401" s="151"/>
      <c r="BO2401" s="2"/>
      <c r="BP2401" s="2"/>
      <c r="BQ2401" s="2"/>
      <c r="BR2401" s="2"/>
      <c r="BS2401" s="2"/>
      <c r="BT2401" s="2"/>
    </row>
    <row r="2402" spans="63:72" x14ac:dyDescent="0.3">
      <c r="BK2402" s="5"/>
      <c r="BL2402" s="5"/>
      <c r="BM2402" s="2"/>
      <c r="BN2402" s="151"/>
      <c r="BO2402" s="2"/>
      <c r="BP2402" s="2"/>
      <c r="BQ2402" s="2"/>
      <c r="BR2402" s="2"/>
      <c r="BS2402" s="2"/>
      <c r="BT2402" s="2"/>
    </row>
    <row r="2403" spans="63:72" x14ac:dyDescent="0.3">
      <c r="BK2403" s="5"/>
      <c r="BL2403" s="5"/>
      <c r="BM2403" s="2"/>
      <c r="BN2403" s="151"/>
      <c r="BO2403" s="2"/>
      <c r="BP2403" s="2"/>
      <c r="BQ2403" s="2"/>
      <c r="BR2403" s="2"/>
      <c r="BS2403" s="2"/>
      <c r="BT2403" s="2"/>
    </row>
    <row r="2404" spans="63:72" x14ac:dyDescent="0.3">
      <c r="BK2404" s="5"/>
      <c r="BL2404" s="5"/>
      <c r="BM2404" s="2"/>
      <c r="BN2404" s="151"/>
      <c r="BO2404" s="2"/>
      <c r="BP2404" s="2"/>
      <c r="BQ2404" s="2"/>
      <c r="BR2404" s="2"/>
      <c r="BS2404" s="2"/>
      <c r="BT2404" s="2"/>
    </row>
    <row r="2405" spans="63:72" x14ac:dyDescent="0.3">
      <c r="BK2405" s="5"/>
      <c r="BL2405" s="5"/>
      <c r="BM2405" s="2"/>
      <c r="BN2405" s="151"/>
      <c r="BO2405" s="2"/>
      <c r="BP2405" s="2"/>
      <c r="BQ2405" s="2"/>
      <c r="BR2405" s="2"/>
      <c r="BS2405" s="2"/>
      <c r="BT2405" s="2"/>
    </row>
    <row r="2406" spans="63:72" x14ac:dyDescent="0.3">
      <c r="BK2406" s="5"/>
      <c r="BL2406" s="5"/>
      <c r="BM2406" s="2"/>
      <c r="BN2406" s="151"/>
      <c r="BO2406" s="2"/>
      <c r="BP2406" s="2"/>
      <c r="BQ2406" s="2"/>
      <c r="BR2406" s="2"/>
      <c r="BS2406" s="2"/>
      <c r="BT2406" s="2"/>
    </row>
    <row r="2407" spans="63:72" x14ac:dyDescent="0.3">
      <c r="BK2407" s="5"/>
      <c r="BL2407" s="5"/>
      <c r="BM2407" s="2"/>
      <c r="BN2407" s="151"/>
      <c r="BO2407" s="2"/>
      <c r="BP2407" s="2"/>
      <c r="BQ2407" s="2"/>
      <c r="BR2407" s="2"/>
      <c r="BS2407" s="2"/>
      <c r="BT2407" s="2"/>
    </row>
    <row r="2408" spans="63:72" x14ac:dyDescent="0.3">
      <c r="BK2408" s="5"/>
      <c r="BL2408" s="5"/>
      <c r="BM2408" s="2"/>
      <c r="BN2408" s="151"/>
      <c r="BO2408" s="2"/>
      <c r="BP2408" s="2"/>
      <c r="BQ2408" s="2"/>
      <c r="BR2408" s="2"/>
      <c r="BS2408" s="2"/>
      <c r="BT2408" s="2"/>
    </row>
    <row r="2409" spans="63:72" x14ac:dyDescent="0.3">
      <c r="BK2409" s="5"/>
      <c r="BL2409" s="5"/>
      <c r="BM2409" s="2"/>
      <c r="BN2409" s="151"/>
      <c r="BO2409" s="2"/>
      <c r="BP2409" s="2"/>
      <c r="BQ2409" s="2"/>
      <c r="BR2409" s="2"/>
      <c r="BS2409" s="2"/>
      <c r="BT2409" s="2"/>
    </row>
    <row r="2410" spans="63:72" x14ac:dyDescent="0.3">
      <c r="BK2410" s="5"/>
      <c r="BL2410" s="5"/>
      <c r="BM2410" s="2"/>
      <c r="BN2410" s="151"/>
      <c r="BO2410" s="2"/>
      <c r="BP2410" s="2"/>
      <c r="BQ2410" s="2"/>
      <c r="BR2410" s="2"/>
      <c r="BS2410" s="2"/>
      <c r="BT2410" s="2"/>
    </row>
    <row r="2411" spans="63:72" x14ac:dyDescent="0.3">
      <c r="BK2411" s="5"/>
      <c r="BL2411" s="5"/>
      <c r="BM2411" s="2"/>
      <c r="BN2411" s="151"/>
      <c r="BO2411" s="2"/>
      <c r="BP2411" s="2"/>
      <c r="BQ2411" s="2"/>
      <c r="BR2411" s="2"/>
      <c r="BS2411" s="2"/>
      <c r="BT2411" s="2"/>
    </row>
    <row r="2412" spans="63:72" x14ac:dyDescent="0.3">
      <c r="BK2412" s="5"/>
      <c r="BL2412" s="5"/>
      <c r="BM2412" s="2"/>
      <c r="BN2412" s="151"/>
      <c r="BO2412" s="2"/>
      <c r="BP2412" s="2"/>
      <c r="BQ2412" s="2"/>
      <c r="BR2412" s="2"/>
      <c r="BS2412" s="2"/>
      <c r="BT2412" s="2"/>
    </row>
    <row r="2413" spans="63:72" x14ac:dyDescent="0.3">
      <c r="BK2413" s="5"/>
      <c r="BL2413" s="5"/>
      <c r="BM2413" s="2"/>
      <c r="BN2413" s="151"/>
      <c r="BO2413" s="2"/>
      <c r="BP2413" s="2"/>
      <c r="BQ2413" s="2"/>
      <c r="BR2413" s="2"/>
      <c r="BS2413" s="2"/>
      <c r="BT2413" s="2"/>
    </row>
    <row r="2414" spans="63:72" x14ac:dyDescent="0.3">
      <c r="BK2414" s="5"/>
      <c r="BL2414" s="5"/>
      <c r="BM2414" s="2"/>
      <c r="BN2414" s="151"/>
      <c r="BO2414" s="2"/>
      <c r="BP2414" s="2"/>
      <c r="BQ2414" s="2"/>
      <c r="BR2414" s="2"/>
      <c r="BS2414" s="2"/>
      <c r="BT2414" s="2"/>
    </row>
    <row r="2415" spans="63:72" x14ac:dyDescent="0.3">
      <c r="BK2415" s="5"/>
      <c r="BL2415" s="5"/>
      <c r="BM2415" s="2"/>
      <c r="BN2415" s="151"/>
      <c r="BO2415" s="2"/>
      <c r="BP2415" s="2"/>
      <c r="BQ2415" s="2"/>
      <c r="BR2415" s="2"/>
      <c r="BS2415" s="2"/>
      <c r="BT2415" s="2"/>
    </row>
    <row r="2416" spans="63:72" x14ac:dyDescent="0.3">
      <c r="BK2416" s="5"/>
      <c r="BL2416" s="5"/>
      <c r="BM2416" s="2"/>
      <c r="BN2416" s="151"/>
      <c r="BO2416" s="2"/>
      <c r="BP2416" s="2"/>
      <c r="BQ2416" s="2"/>
      <c r="BR2416" s="2"/>
      <c r="BS2416" s="2"/>
      <c r="BT2416" s="2"/>
    </row>
    <row r="2417" spans="63:72" x14ac:dyDescent="0.3">
      <c r="BK2417" s="5"/>
      <c r="BL2417" s="5"/>
      <c r="BM2417" s="2"/>
      <c r="BN2417" s="151"/>
      <c r="BO2417" s="2"/>
      <c r="BP2417" s="2"/>
      <c r="BQ2417" s="2"/>
      <c r="BR2417" s="2"/>
      <c r="BS2417" s="2"/>
      <c r="BT2417" s="2"/>
    </row>
    <row r="2418" spans="63:72" x14ac:dyDescent="0.3">
      <c r="BK2418" s="5"/>
      <c r="BL2418" s="5"/>
      <c r="BM2418" s="2"/>
      <c r="BN2418" s="151"/>
      <c r="BO2418" s="2"/>
      <c r="BP2418" s="2"/>
      <c r="BQ2418" s="2"/>
      <c r="BR2418" s="2"/>
      <c r="BS2418" s="2"/>
      <c r="BT2418" s="2"/>
    </row>
    <row r="2419" spans="63:72" x14ac:dyDescent="0.3">
      <c r="BK2419" s="5"/>
      <c r="BL2419" s="5"/>
      <c r="BM2419" s="2"/>
      <c r="BN2419" s="151"/>
      <c r="BO2419" s="2"/>
      <c r="BP2419" s="2"/>
      <c r="BQ2419" s="2"/>
      <c r="BR2419" s="2"/>
      <c r="BS2419" s="2"/>
      <c r="BT2419" s="2"/>
    </row>
    <row r="2420" spans="63:72" x14ac:dyDescent="0.3">
      <c r="BK2420" s="5"/>
      <c r="BL2420" s="5"/>
      <c r="BM2420" s="2"/>
      <c r="BN2420" s="151"/>
      <c r="BO2420" s="2"/>
      <c r="BP2420" s="2"/>
      <c r="BQ2420" s="2"/>
      <c r="BR2420" s="2"/>
      <c r="BS2420" s="2"/>
      <c r="BT2420" s="2"/>
    </row>
    <row r="2421" spans="63:72" x14ac:dyDescent="0.3">
      <c r="BK2421" s="5"/>
      <c r="BL2421" s="5"/>
      <c r="BM2421" s="2"/>
      <c r="BN2421" s="151"/>
      <c r="BO2421" s="2"/>
      <c r="BP2421" s="2"/>
      <c r="BQ2421" s="2"/>
      <c r="BR2421" s="2"/>
      <c r="BS2421" s="2"/>
      <c r="BT2421" s="2"/>
    </row>
    <row r="2422" spans="63:72" x14ac:dyDescent="0.3">
      <c r="BK2422" s="5"/>
      <c r="BL2422" s="5"/>
      <c r="BM2422" s="2"/>
      <c r="BN2422" s="151"/>
      <c r="BO2422" s="2"/>
      <c r="BP2422" s="2"/>
      <c r="BQ2422" s="2"/>
      <c r="BR2422" s="2"/>
      <c r="BS2422" s="2"/>
      <c r="BT2422" s="2"/>
    </row>
    <row r="2423" spans="63:72" x14ac:dyDescent="0.3">
      <c r="BK2423" s="5"/>
      <c r="BL2423" s="5"/>
      <c r="BM2423" s="2"/>
      <c r="BN2423" s="151"/>
      <c r="BO2423" s="2"/>
      <c r="BP2423" s="2"/>
      <c r="BQ2423" s="2"/>
      <c r="BR2423" s="2"/>
      <c r="BS2423" s="2"/>
      <c r="BT2423" s="2"/>
    </row>
    <row r="2424" spans="63:72" x14ac:dyDescent="0.3">
      <c r="BK2424" s="5"/>
      <c r="BL2424" s="5"/>
      <c r="BM2424" s="2"/>
      <c r="BN2424" s="151"/>
      <c r="BO2424" s="2"/>
      <c r="BP2424" s="2"/>
      <c r="BQ2424" s="2"/>
      <c r="BR2424" s="2"/>
      <c r="BS2424" s="2"/>
      <c r="BT2424" s="2"/>
    </row>
    <row r="2425" spans="63:72" x14ac:dyDescent="0.3">
      <c r="BK2425" s="5"/>
      <c r="BL2425" s="5"/>
      <c r="BM2425" s="2"/>
      <c r="BN2425" s="151"/>
      <c r="BO2425" s="2"/>
      <c r="BP2425" s="2"/>
      <c r="BQ2425" s="2"/>
      <c r="BR2425" s="2"/>
      <c r="BS2425" s="2"/>
      <c r="BT2425" s="2"/>
    </row>
    <row r="2426" spans="63:72" x14ac:dyDescent="0.3">
      <c r="BK2426" s="5"/>
      <c r="BL2426" s="5"/>
      <c r="BM2426" s="2"/>
      <c r="BN2426" s="151"/>
      <c r="BO2426" s="2"/>
      <c r="BP2426" s="2"/>
      <c r="BQ2426" s="2"/>
      <c r="BR2426" s="2"/>
      <c r="BS2426" s="2"/>
      <c r="BT2426" s="2"/>
    </row>
    <row r="2427" spans="63:72" x14ac:dyDescent="0.3">
      <c r="BK2427" s="5"/>
      <c r="BL2427" s="5"/>
      <c r="BM2427" s="2"/>
      <c r="BN2427" s="151"/>
      <c r="BO2427" s="2"/>
      <c r="BP2427" s="2"/>
      <c r="BQ2427" s="2"/>
      <c r="BR2427" s="2"/>
      <c r="BS2427" s="2"/>
      <c r="BT2427" s="2"/>
    </row>
    <row r="2428" spans="63:72" x14ac:dyDescent="0.3">
      <c r="BK2428" s="5"/>
      <c r="BL2428" s="5"/>
      <c r="BM2428" s="2"/>
      <c r="BN2428" s="151"/>
      <c r="BO2428" s="2"/>
      <c r="BP2428" s="2"/>
      <c r="BQ2428" s="2"/>
      <c r="BR2428" s="2"/>
      <c r="BS2428" s="2"/>
      <c r="BT2428" s="2"/>
    </row>
    <row r="2429" spans="63:72" x14ac:dyDescent="0.3">
      <c r="BK2429" s="5"/>
      <c r="BL2429" s="5"/>
      <c r="BM2429" s="2"/>
      <c r="BN2429" s="151"/>
      <c r="BO2429" s="2"/>
      <c r="BP2429" s="2"/>
      <c r="BQ2429" s="2"/>
      <c r="BR2429" s="2"/>
      <c r="BS2429" s="2"/>
      <c r="BT2429" s="2"/>
    </row>
    <row r="2430" spans="63:72" x14ac:dyDescent="0.3">
      <c r="BK2430" s="5"/>
      <c r="BL2430" s="5"/>
      <c r="BM2430" s="2"/>
      <c r="BN2430" s="151"/>
      <c r="BO2430" s="2"/>
      <c r="BP2430" s="2"/>
      <c r="BQ2430" s="2"/>
      <c r="BR2430" s="2"/>
      <c r="BS2430" s="2"/>
      <c r="BT2430" s="2"/>
    </row>
    <row r="2431" spans="63:72" x14ac:dyDescent="0.3">
      <c r="BK2431" s="5"/>
      <c r="BL2431" s="5"/>
      <c r="BM2431" s="2"/>
      <c r="BN2431" s="151"/>
      <c r="BO2431" s="2"/>
      <c r="BP2431" s="2"/>
      <c r="BQ2431" s="2"/>
      <c r="BR2431" s="2"/>
      <c r="BS2431" s="2"/>
      <c r="BT2431" s="2"/>
    </row>
    <row r="2432" spans="63:72" x14ac:dyDescent="0.3">
      <c r="BK2432" s="5"/>
      <c r="BL2432" s="5"/>
      <c r="BM2432" s="2"/>
      <c r="BN2432" s="151"/>
      <c r="BO2432" s="2"/>
      <c r="BP2432" s="2"/>
      <c r="BQ2432" s="2"/>
      <c r="BR2432" s="2"/>
      <c r="BS2432" s="2"/>
      <c r="BT2432" s="2"/>
    </row>
    <row r="2433" spans="63:72" x14ac:dyDescent="0.3">
      <c r="BK2433" s="5"/>
      <c r="BL2433" s="5"/>
      <c r="BM2433" s="2"/>
      <c r="BN2433" s="151"/>
      <c r="BO2433" s="2"/>
      <c r="BP2433" s="2"/>
      <c r="BQ2433" s="2"/>
      <c r="BR2433" s="2"/>
      <c r="BS2433" s="2"/>
      <c r="BT2433" s="2"/>
    </row>
    <row r="2434" spans="63:72" x14ac:dyDescent="0.3">
      <c r="BK2434" s="5"/>
      <c r="BL2434" s="5"/>
      <c r="BM2434" s="2"/>
      <c r="BN2434" s="151"/>
      <c r="BO2434" s="2"/>
      <c r="BP2434" s="2"/>
      <c r="BQ2434" s="2"/>
      <c r="BR2434" s="2"/>
      <c r="BS2434" s="2"/>
      <c r="BT2434" s="2"/>
    </row>
    <row r="2435" spans="63:72" x14ac:dyDescent="0.3">
      <c r="BK2435" s="5"/>
      <c r="BL2435" s="5"/>
      <c r="BM2435" s="2"/>
      <c r="BN2435" s="151"/>
      <c r="BO2435" s="2"/>
      <c r="BP2435" s="2"/>
      <c r="BQ2435" s="2"/>
      <c r="BR2435" s="2"/>
      <c r="BS2435" s="2"/>
      <c r="BT2435" s="2"/>
    </row>
    <row r="2436" spans="63:72" x14ac:dyDescent="0.3">
      <c r="BK2436" s="5"/>
      <c r="BL2436" s="5"/>
      <c r="BM2436" s="2"/>
      <c r="BN2436" s="151"/>
      <c r="BO2436" s="2"/>
      <c r="BP2436" s="2"/>
      <c r="BQ2436" s="2"/>
      <c r="BR2436" s="2"/>
      <c r="BS2436" s="2"/>
      <c r="BT2436" s="2"/>
    </row>
    <row r="2437" spans="63:72" x14ac:dyDescent="0.3">
      <c r="BK2437" s="5"/>
      <c r="BL2437" s="5"/>
      <c r="BM2437" s="2"/>
      <c r="BN2437" s="151"/>
      <c r="BO2437" s="2"/>
      <c r="BP2437" s="2"/>
      <c r="BQ2437" s="2"/>
      <c r="BR2437" s="2"/>
      <c r="BS2437" s="2"/>
      <c r="BT2437" s="2"/>
    </row>
    <row r="2438" spans="63:72" x14ac:dyDescent="0.3">
      <c r="BK2438" s="5"/>
      <c r="BL2438" s="5"/>
      <c r="BM2438" s="2"/>
      <c r="BN2438" s="151"/>
      <c r="BO2438" s="2"/>
      <c r="BP2438" s="2"/>
      <c r="BQ2438" s="2"/>
      <c r="BR2438" s="2"/>
      <c r="BS2438" s="2"/>
      <c r="BT2438" s="2"/>
    </row>
    <row r="2439" spans="63:72" x14ac:dyDescent="0.3">
      <c r="BK2439" s="5"/>
      <c r="BL2439" s="5"/>
      <c r="BM2439" s="2"/>
      <c r="BN2439" s="151"/>
      <c r="BO2439" s="2"/>
      <c r="BP2439" s="2"/>
      <c r="BQ2439" s="2"/>
      <c r="BR2439" s="2"/>
      <c r="BS2439" s="2"/>
      <c r="BT2439" s="2"/>
    </row>
    <row r="2440" spans="63:72" x14ac:dyDescent="0.3">
      <c r="BK2440" s="5"/>
      <c r="BL2440" s="5"/>
      <c r="BM2440" s="2"/>
      <c r="BN2440" s="151"/>
      <c r="BO2440" s="2"/>
      <c r="BP2440" s="2"/>
      <c r="BQ2440" s="2"/>
      <c r="BR2440" s="2"/>
      <c r="BS2440" s="2"/>
      <c r="BT2440" s="2"/>
    </row>
    <row r="2441" spans="63:72" x14ac:dyDescent="0.3">
      <c r="BK2441" s="5"/>
      <c r="BL2441" s="5"/>
      <c r="BM2441" s="2"/>
      <c r="BN2441" s="151"/>
      <c r="BO2441" s="2"/>
      <c r="BP2441" s="2"/>
      <c r="BQ2441" s="2"/>
      <c r="BR2441" s="2"/>
      <c r="BS2441" s="2"/>
      <c r="BT2441" s="2"/>
    </row>
    <row r="2442" spans="63:72" x14ac:dyDescent="0.3">
      <c r="BK2442" s="5"/>
      <c r="BL2442" s="5"/>
      <c r="BM2442" s="2"/>
      <c r="BN2442" s="151"/>
      <c r="BO2442" s="2"/>
      <c r="BP2442" s="2"/>
      <c r="BQ2442" s="2"/>
      <c r="BR2442" s="2"/>
      <c r="BS2442" s="2"/>
      <c r="BT2442" s="2"/>
    </row>
    <row r="2443" spans="63:72" x14ac:dyDescent="0.3">
      <c r="BK2443" s="5"/>
      <c r="BL2443" s="5"/>
      <c r="BM2443" s="2"/>
      <c r="BN2443" s="151"/>
      <c r="BO2443" s="2"/>
      <c r="BP2443" s="2"/>
      <c r="BQ2443" s="2"/>
      <c r="BR2443" s="2"/>
      <c r="BS2443" s="2"/>
      <c r="BT2443" s="2"/>
    </row>
    <row r="2444" spans="63:72" x14ac:dyDescent="0.3">
      <c r="BK2444" s="5"/>
      <c r="BL2444" s="5"/>
      <c r="BM2444" s="2"/>
      <c r="BN2444" s="151"/>
      <c r="BO2444" s="2"/>
      <c r="BP2444" s="2"/>
      <c r="BQ2444" s="2"/>
      <c r="BR2444" s="2"/>
      <c r="BS2444" s="2"/>
      <c r="BT2444" s="2"/>
    </row>
    <row r="2445" spans="63:72" x14ac:dyDescent="0.3">
      <c r="BK2445" s="5"/>
      <c r="BL2445" s="5"/>
      <c r="BM2445" s="2"/>
      <c r="BN2445" s="151"/>
      <c r="BO2445" s="2"/>
      <c r="BP2445" s="2"/>
      <c r="BQ2445" s="2"/>
      <c r="BR2445" s="2"/>
      <c r="BS2445" s="2"/>
      <c r="BT2445" s="2"/>
    </row>
    <row r="2446" spans="63:72" x14ac:dyDescent="0.3">
      <c r="BK2446" s="5"/>
      <c r="BL2446" s="5"/>
      <c r="BM2446" s="2"/>
      <c r="BN2446" s="151"/>
      <c r="BO2446" s="2"/>
      <c r="BP2446" s="2"/>
      <c r="BQ2446" s="2"/>
      <c r="BR2446" s="2"/>
      <c r="BS2446" s="2"/>
      <c r="BT2446" s="2"/>
    </row>
    <row r="2447" spans="63:72" x14ac:dyDescent="0.3">
      <c r="BK2447" s="5"/>
      <c r="BL2447" s="5"/>
      <c r="BM2447" s="2"/>
      <c r="BN2447" s="151"/>
      <c r="BO2447" s="2"/>
      <c r="BP2447" s="2"/>
      <c r="BQ2447" s="2"/>
      <c r="BR2447" s="2"/>
      <c r="BS2447" s="2"/>
      <c r="BT2447" s="2"/>
    </row>
    <row r="2448" spans="63:72" x14ac:dyDescent="0.3">
      <c r="BK2448" s="5"/>
      <c r="BL2448" s="5"/>
      <c r="BM2448" s="2"/>
      <c r="BN2448" s="151"/>
      <c r="BO2448" s="2"/>
      <c r="BP2448" s="2"/>
      <c r="BQ2448" s="2"/>
      <c r="BR2448" s="2"/>
      <c r="BS2448" s="2"/>
      <c r="BT2448" s="2"/>
    </row>
    <row r="2449" spans="63:72" x14ac:dyDescent="0.3">
      <c r="BK2449" s="5"/>
      <c r="BL2449" s="5"/>
      <c r="BM2449" s="2"/>
      <c r="BN2449" s="151"/>
      <c r="BO2449" s="2"/>
      <c r="BP2449" s="2"/>
      <c r="BQ2449" s="2"/>
      <c r="BR2449" s="2"/>
      <c r="BS2449" s="2"/>
      <c r="BT2449" s="2"/>
    </row>
    <row r="2450" spans="63:72" x14ac:dyDescent="0.3">
      <c r="BK2450" s="5"/>
      <c r="BL2450" s="5"/>
      <c r="BM2450" s="2"/>
      <c r="BN2450" s="151"/>
      <c r="BO2450" s="2"/>
      <c r="BP2450" s="2"/>
      <c r="BQ2450" s="2"/>
      <c r="BR2450" s="2"/>
      <c r="BS2450" s="2"/>
      <c r="BT2450" s="2"/>
    </row>
    <row r="2451" spans="63:72" x14ac:dyDescent="0.3">
      <c r="BK2451" s="5"/>
      <c r="BL2451" s="5"/>
      <c r="BM2451" s="2"/>
      <c r="BN2451" s="151"/>
      <c r="BO2451" s="2"/>
      <c r="BP2451" s="2"/>
      <c r="BQ2451" s="2"/>
      <c r="BR2451" s="2"/>
      <c r="BS2451" s="2"/>
      <c r="BT2451" s="2"/>
    </row>
    <row r="2452" spans="63:72" x14ac:dyDescent="0.3">
      <c r="BK2452" s="5"/>
      <c r="BL2452" s="5"/>
      <c r="BM2452" s="2"/>
      <c r="BN2452" s="151"/>
      <c r="BO2452" s="2"/>
      <c r="BP2452" s="2"/>
      <c r="BQ2452" s="2"/>
      <c r="BR2452" s="2"/>
      <c r="BS2452" s="2"/>
      <c r="BT2452" s="2"/>
    </row>
    <row r="2453" spans="63:72" x14ac:dyDescent="0.3">
      <c r="BK2453" s="5"/>
      <c r="BL2453" s="5"/>
      <c r="BM2453" s="2"/>
      <c r="BN2453" s="151"/>
      <c r="BO2453" s="2"/>
      <c r="BP2453" s="2"/>
      <c r="BQ2453" s="2"/>
      <c r="BR2453" s="2"/>
      <c r="BS2453" s="2"/>
      <c r="BT2453" s="2"/>
    </row>
    <row r="2454" spans="63:72" x14ac:dyDescent="0.3">
      <c r="BK2454" s="5"/>
      <c r="BL2454" s="5"/>
      <c r="BM2454" s="2"/>
      <c r="BN2454" s="151"/>
      <c r="BO2454" s="2"/>
      <c r="BP2454" s="2"/>
      <c r="BQ2454" s="2"/>
      <c r="BR2454" s="2"/>
      <c r="BS2454" s="2"/>
      <c r="BT2454" s="2"/>
    </row>
    <row r="2455" spans="63:72" x14ac:dyDescent="0.3">
      <c r="BK2455" s="5"/>
      <c r="BL2455" s="5"/>
      <c r="BM2455" s="2"/>
      <c r="BN2455" s="151"/>
      <c r="BO2455" s="2"/>
      <c r="BP2455" s="2"/>
      <c r="BQ2455" s="2"/>
      <c r="BR2455" s="2"/>
      <c r="BS2455" s="2"/>
      <c r="BT2455" s="2"/>
    </row>
    <row r="2456" spans="63:72" x14ac:dyDescent="0.3">
      <c r="BK2456" s="5"/>
      <c r="BL2456" s="5"/>
      <c r="BM2456" s="2"/>
      <c r="BN2456" s="151"/>
      <c r="BO2456" s="2"/>
      <c r="BP2456" s="2"/>
      <c r="BQ2456" s="2"/>
      <c r="BR2456" s="2"/>
      <c r="BS2456" s="2"/>
      <c r="BT2456" s="2"/>
    </row>
    <row r="2457" spans="63:72" x14ac:dyDescent="0.3">
      <c r="BK2457" s="5"/>
      <c r="BL2457" s="5"/>
      <c r="BM2457" s="2"/>
      <c r="BN2457" s="151"/>
      <c r="BO2457" s="2"/>
      <c r="BP2457" s="2"/>
      <c r="BQ2457" s="2"/>
      <c r="BR2457" s="2"/>
      <c r="BS2457" s="2"/>
      <c r="BT2457" s="2"/>
    </row>
    <row r="2458" spans="63:72" x14ac:dyDescent="0.3">
      <c r="BK2458" s="5"/>
      <c r="BL2458" s="5"/>
      <c r="BM2458" s="2"/>
      <c r="BN2458" s="151"/>
      <c r="BO2458" s="2"/>
      <c r="BP2458" s="2"/>
      <c r="BQ2458" s="2"/>
      <c r="BR2458" s="2"/>
      <c r="BS2458" s="2"/>
      <c r="BT2458" s="2"/>
    </row>
    <row r="2459" spans="63:72" x14ac:dyDescent="0.3">
      <c r="BK2459" s="5"/>
      <c r="BL2459" s="5"/>
      <c r="BM2459" s="2"/>
      <c r="BN2459" s="151"/>
      <c r="BO2459" s="2"/>
      <c r="BP2459" s="2"/>
      <c r="BQ2459" s="2"/>
      <c r="BR2459" s="2"/>
      <c r="BS2459" s="2"/>
      <c r="BT2459" s="2"/>
    </row>
    <row r="2460" spans="63:72" x14ac:dyDescent="0.3">
      <c r="BK2460" s="5"/>
      <c r="BL2460" s="5"/>
      <c r="BM2460" s="2"/>
      <c r="BN2460" s="151"/>
      <c r="BO2460" s="2"/>
      <c r="BP2460" s="2"/>
      <c r="BQ2460" s="2"/>
      <c r="BR2460" s="2"/>
      <c r="BS2460" s="2"/>
      <c r="BT2460" s="2"/>
    </row>
    <row r="2461" spans="63:72" x14ac:dyDescent="0.3">
      <c r="BK2461" s="5"/>
      <c r="BL2461" s="5"/>
      <c r="BM2461" s="2"/>
      <c r="BN2461" s="151"/>
      <c r="BO2461" s="2"/>
      <c r="BP2461" s="2"/>
      <c r="BQ2461" s="2"/>
      <c r="BR2461" s="2"/>
      <c r="BS2461" s="2"/>
      <c r="BT2461" s="2"/>
    </row>
    <row r="2462" spans="63:72" x14ac:dyDescent="0.3">
      <c r="BK2462" s="5"/>
      <c r="BL2462" s="5"/>
      <c r="BM2462" s="2"/>
      <c r="BN2462" s="151"/>
      <c r="BO2462" s="2"/>
      <c r="BP2462" s="2"/>
      <c r="BQ2462" s="2"/>
      <c r="BR2462" s="2"/>
      <c r="BS2462" s="2"/>
      <c r="BT2462" s="2"/>
    </row>
    <row r="2463" spans="63:72" x14ac:dyDescent="0.3">
      <c r="BK2463" s="5"/>
      <c r="BL2463" s="5"/>
      <c r="BM2463" s="2"/>
      <c r="BN2463" s="151"/>
      <c r="BO2463" s="2"/>
      <c r="BP2463" s="2"/>
      <c r="BQ2463" s="2"/>
      <c r="BR2463" s="2"/>
      <c r="BS2463" s="2"/>
      <c r="BT2463" s="2"/>
    </row>
    <row r="2464" spans="63:72" x14ac:dyDescent="0.3">
      <c r="BK2464" s="5"/>
      <c r="BL2464" s="5"/>
      <c r="BM2464" s="2"/>
      <c r="BN2464" s="151"/>
      <c r="BO2464" s="2"/>
      <c r="BP2464" s="2"/>
      <c r="BQ2464" s="2"/>
      <c r="BR2464" s="2"/>
      <c r="BS2464" s="2"/>
      <c r="BT2464" s="2"/>
    </row>
    <row r="2465" spans="63:72" x14ac:dyDescent="0.3">
      <c r="BK2465" s="5"/>
      <c r="BL2465" s="5"/>
      <c r="BM2465" s="2"/>
      <c r="BN2465" s="151"/>
      <c r="BO2465" s="2"/>
      <c r="BP2465" s="2"/>
      <c r="BQ2465" s="2"/>
      <c r="BR2465" s="2"/>
      <c r="BS2465" s="2"/>
      <c r="BT2465" s="2"/>
    </row>
    <row r="2466" spans="63:72" x14ac:dyDescent="0.3">
      <c r="BK2466" s="5"/>
      <c r="BL2466" s="5"/>
      <c r="BM2466" s="2"/>
      <c r="BN2466" s="151"/>
      <c r="BO2466" s="2"/>
      <c r="BP2466" s="2"/>
      <c r="BQ2466" s="2"/>
      <c r="BR2466" s="2"/>
      <c r="BS2466" s="2"/>
      <c r="BT2466" s="2"/>
    </row>
    <row r="2467" spans="63:72" x14ac:dyDescent="0.3">
      <c r="BK2467" s="5"/>
      <c r="BL2467" s="5"/>
      <c r="BM2467" s="2"/>
      <c r="BN2467" s="151"/>
      <c r="BO2467" s="2"/>
      <c r="BP2467" s="2"/>
      <c r="BQ2467" s="2"/>
      <c r="BR2467" s="2"/>
      <c r="BS2467" s="2"/>
      <c r="BT2467" s="2"/>
    </row>
    <row r="2468" spans="63:72" x14ac:dyDescent="0.3">
      <c r="BK2468" s="5"/>
      <c r="BL2468" s="5"/>
      <c r="BM2468" s="2"/>
      <c r="BN2468" s="151"/>
      <c r="BO2468" s="2"/>
      <c r="BP2468" s="2"/>
      <c r="BQ2468" s="2"/>
      <c r="BR2468" s="2"/>
      <c r="BS2468" s="2"/>
      <c r="BT2468" s="2"/>
    </row>
    <row r="2469" spans="63:72" x14ac:dyDescent="0.3">
      <c r="BK2469" s="5"/>
      <c r="BL2469" s="5"/>
      <c r="BM2469" s="2"/>
      <c r="BN2469" s="151"/>
      <c r="BO2469" s="2"/>
      <c r="BP2469" s="2"/>
      <c r="BQ2469" s="2"/>
      <c r="BR2469" s="2"/>
      <c r="BS2469" s="2"/>
      <c r="BT2469" s="2"/>
    </row>
    <row r="2470" spans="63:72" x14ac:dyDescent="0.3">
      <c r="BK2470" s="5"/>
      <c r="BL2470" s="5"/>
      <c r="BM2470" s="2"/>
      <c r="BN2470" s="151"/>
      <c r="BO2470" s="2"/>
      <c r="BP2470" s="2"/>
      <c r="BQ2470" s="2"/>
      <c r="BR2470" s="2"/>
      <c r="BS2470" s="2"/>
      <c r="BT2470" s="2"/>
    </row>
    <row r="2471" spans="63:72" x14ac:dyDescent="0.3">
      <c r="BK2471" s="5"/>
      <c r="BL2471" s="5"/>
      <c r="BM2471" s="2"/>
      <c r="BN2471" s="151"/>
      <c r="BO2471" s="2"/>
      <c r="BP2471" s="2"/>
      <c r="BQ2471" s="2"/>
      <c r="BR2471" s="2"/>
      <c r="BS2471" s="2"/>
      <c r="BT2471" s="2"/>
    </row>
    <row r="2472" spans="63:72" x14ac:dyDescent="0.3">
      <c r="BK2472" s="5"/>
      <c r="BL2472" s="5"/>
      <c r="BM2472" s="2"/>
      <c r="BN2472" s="151"/>
      <c r="BO2472" s="2"/>
      <c r="BP2472" s="2"/>
      <c r="BQ2472" s="2"/>
      <c r="BR2472" s="2"/>
      <c r="BS2472" s="2"/>
      <c r="BT2472" s="2"/>
    </row>
    <row r="2473" spans="63:72" x14ac:dyDescent="0.3">
      <c r="BK2473" s="5"/>
      <c r="BL2473" s="5"/>
      <c r="BM2473" s="2"/>
      <c r="BN2473" s="151"/>
      <c r="BO2473" s="2"/>
      <c r="BP2473" s="2"/>
      <c r="BQ2473" s="2"/>
      <c r="BR2473" s="2"/>
      <c r="BS2473" s="2"/>
      <c r="BT2473" s="2"/>
    </row>
    <row r="2474" spans="63:72" x14ac:dyDescent="0.3">
      <c r="BK2474" s="5"/>
      <c r="BL2474" s="5"/>
      <c r="BM2474" s="2"/>
      <c r="BN2474" s="151"/>
      <c r="BO2474" s="2"/>
      <c r="BP2474" s="2"/>
      <c r="BQ2474" s="2"/>
      <c r="BR2474" s="2"/>
      <c r="BS2474" s="2"/>
      <c r="BT2474" s="2"/>
    </row>
    <row r="2475" spans="63:72" x14ac:dyDescent="0.3">
      <c r="BK2475" s="5"/>
      <c r="BL2475" s="5"/>
      <c r="BM2475" s="2"/>
      <c r="BN2475" s="151"/>
      <c r="BO2475" s="2"/>
      <c r="BP2475" s="2"/>
      <c r="BQ2475" s="2"/>
      <c r="BR2475" s="2"/>
      <c r="BS2475" s="2"/>
      <c r="BT2475" s="2"/>
    </row>
    <row r="2476" spans="63:72" x14ac:dyDescent="0.3">
      <c r="BK2476" s="5"/>
      <c r="BL2476" s="5"/>
      <c r="BM2476" s="2"/>
      <c r="BN2476" s="151"/>
      <c r="BO2476" s="2"/>
      <c r="BP2476" s="2"/>
      <c r="BQ2476" s="2"/>
      <c r="BR2476" s="2"/>
      <c r="BS2476" s="2"/>
      <c r="BT2476" s="2"/>
    </row>
    <row r="2477" spans="63:72" x14ac:dyDescent="0.3">
      <c r="BK2477" s="5"/>
      <c r="BL2477" s="5"/>
      <c r="BM2477" s="2"/>
      <c r="BN2477" s="151"/>
      <c r="BO2477" s="2"/>
      <c r="BP2477" s="2"/>
      <c r="BQ2477" s="2"/>
      <c r="BR2477" s="2"/>
      <c r="BS2477" s="2"/>
      <c r="BT2477" s="2"/>
    </row>
    <row r="2478" spans="63:72" x14ac:dyDescent="0.3">
      <c r="BK2478" s="5"/>
      <c r="BL2478" s="5"/>
      <c r="BM2478" s="2"/>
      <c r="BN2478" s="151"/>
      <c r="BO2478" s="2"/>
      <c r="BP2478" s="2"/>
      <c r="BQ2478" s="2"/>
      <c r="BR2478" s="2"/>
      <c r="BS2478" s="2"/>
      <c r="BT2478" s="2"/>
    </row>
    <row r="2479" spans="63:72" x14ac:dyDescent="0.3">
      <c r="BK2479" s="5"/>
      <c r="BL2479" s="5"/>
      <c r="BM2479" s="2"/>
      <c r="BN2479" s="151"/>
      <c r="BO2479" s="2"/>
      <c r="BP2479" s="2"/>
      <c r="BQ2479" s="2"/>
      <c r="BR2479" s="2"/>
      <c r="BS2479" s="2"/>
      <c r="BT2479" s="2"/>
    </row>
    <row r="2480" spans="63:72" x14ac:dyDescent="0.3">
      <c r="BK2480" s="5"/>
      <c r="BL2480" s="5"/>
      <c r="BM2480" s="2"/>
      <c r="BN2480" s="151"/>
      <c r="BO2480" s="2"/>
      <c r="BP2480" s="2"/>
      <c r="BQ2480" s="2"/>
      <c r="BR2480" s="2"/>
      <c r="BS2480" s="2"/>
      <c r="BT2480" s="2"/>
    </row>
    <row r="2481" spans="63:72" x14ac:dyDescent="0.3">
      <c r="BK2481" s="5"/>
      <c r="BL2481" s="5"/>
      <c r="BM2481" s="2"/>
      <c r="BN2481" s="151"/>
      <c r="BO2481" s="2"/>
      <c r="BP2481" s="2"/>
      <c r="BQ2481" s="2"/>
      <c r="BR2481" s="2"/>
      <c r="BS2481" s="2"/>
      <c r="BT2481" s="2"/>
    </row>
    <row r="2482" spans="63:72" x14ac:dyDescent="0.3">
      <c r="BK2482" s="5"/>
      <c r="BL2482" s="5"/>
      <c r="BM2482" s="2"/>
      <c r="BN2482" s="151"/>
      <c r="BO2482" s="2"/>
      <c r="BP2482" s="2"/>
      <c r="BQ2482" s="2"/>
      <c r="BR2482" s="2"/>
      <c r="BS2482" s="2"/>
      <c r="BT2482" s="2"/>
    </row>
    <row r="2483" spans="63:72" x14ac:dyDescent="0.3">
      <c r="BK2483" s="5"/>
      <c r="BL2483" s="5"/>
      <c r="BM2483" s="2"/>
      <c r="BN2483" s="151"/>
      <c r="BO2483" s="2"/>
      <c r="BP2483" s="2"/>
      <c r="BQ2483" s="2"/>
      <c r="BR2483" s="2"/>
      <c r="BS2483" s="2"/>
      <c r="BT2483" s="2"/>
    </row>
    <row r="2484" spans="63:72" x14ac:dyDescent="0.3">
      <c r="BK2484" s="5"/>
      <c r="BL2484" s="5"/>
      <c r="BM2484" s="2"/>
      <c r="BN2484" s="151"/>
      <c r="BO2484" s="2"/>
      <c r="BP2484" s="2"/>
      <c r="BQ2484" s="2"/>
      <c r="BR2484" s="2"/>
      <c r="BS2484" s="2"/>
      <c r="BT2484" s="2"/>
    </row>
    <row r="2485" spans="63:72" x14ac:dyDescent="0.3">
      <c r="BK2485" s="5"/>
      <c r="BL2485" s="5"/>
      <c r="BM2485" s="2"/>
      <c r="BN2485" s="151"/>
      <c r="BO2485" s="2"/>
      <c r="BP2485" s="2"/>
      <c r="BQ2485" s="2"/>
      <c r="BR2485" s="2"/>
      <c r="BS2485" s="2"/>
      <c r="BT2485" s="2"/>
    </row>
    <row r="2486" spans="63:72" x14ac:dyDescent="0.3">
      <c r="BK2486" s="5"/>
      <c r="BL2486" s="5"/>
      <c r="BM2486" s="2"/>
      <c r="BN2486" s="151"/>
      <c r="BO2486" s="2"/>
      <c r="BP2486" s="2"/>
      <c r="BQ2486" s="2"/>
      <c r="BR2486" s="2"/>
      <c r="BS2486" s="2"/>
      <c r="BT2486" s="2"/>
    </row>
    <row r="2487" spans="63:72" x14ac:dyDescent="0.3">
      <c r="BK2487" s="5"/>
      <c r="BL2487" s="5"/>
      <c r="BM2487" s="2"/>
      <c r="BN2487" s="151"/>
      <c r="BO2487" s="2"/>
      <c r="BP2487" s="2"/>
      <c r="BQ2487" s="2"/>
      <c r="BR2487" s="2"/>
      <c r="BS2487" s="2"/>
      <c r="BT2487" s="2"/>
    </row>
    <row r="2488" spans="63:72" x14ac:dyDescent="0.3">
      <c r="BK2488" s="5"/>
      <c r="BL2488" s="5"/>
      <c r="BM2488" s="2"/>
      <c r="BN2488" s="151"/>
      <c r="BO2488" s="2"/>
      <c r="BP2488" s="2"/>
      <c r="BQ2488" s="2"/>
      <c r="BR2488" s="2"/>
      <c r="BS2488" s="2"/>
      <c r="BT2488" s="2"/>
    </row>
    <row r="2489" spans="63:72" x14ac:dyDescent="0.3">
      <c r="BK2489" s="5"/>
      <c r="BL2489" s="5"/>
      <c r="BM2489" s="2"/>
      <c r="BN2489" s="151"/>
      <c r="BO2489" s="2"/>
      <c r="BP2489" s="2"/>
      <c r="BQ2489" s="2"/>
      <c r="BR2489" s="2"/>
      <c r="BS2489" s="2"/>
      <c r="BT2489" s="2"/>
    </row>
    <row r="2490" spans="63:72" x14ac:dyDescent="0.3">
      <c r="BK2490" s="5"/>
      <c r="BL2490" s="5"/>
      <c r="BM2490" s="2"/>
      <c r="BN2490" s="151"/>
      <c r="BO2490" s="2"/>
      <c r="BP2490" s="2"/>
      <c r="BQ2490" s="2"/>
      <c r="BR2490" s="2"/>
      <c r="BS2490" s="2"/>
      <c r="BT2490" s="2"/>
    </row>
    <row r="2491" spans="63:72" x14ac:dyDescent="0.3">
      <c r="BK2491" s="5"/>
      <c r="BL2491" s="5"/>
      <c r="BM2491" s="2"/>
      <c r="BN2491" s="151"/>
      <c r="BO2491" s="2"/>
      <c r="BP2491" s="2"/>
      <c r="BQ2491" s="2"/>
      <c r="BR2491" s="2"/>
      <c r="BS2491" s="2"/>
      <c r="BT2491" s="2"/>
    </row>
    <row r="2492" spans="63:72" x14ac:dyDescent="0.3">
      <c r="BK2492" s="5"/>
      <c r="BL2492" s="5"/>
      <c r="BM2492" s="2"/>
      <c r="BN2492" s="151"/>
      <c r="BO2492" s="2"/>
      <c r="BP2492" s="2"/>
      <c r="BQ2492" s="2"/>
      <c r="BR2492" s="2"/>
      <c r="BS2492" s="2"/>
      <c r="BT2492" s="2"/>
    </row>
    <row r="2493" spans="63:72" x14ac:dyDescent="0.3">
      <c r="BK2493" s="5"/>
      <c r="BL2493" s="5"/>
      <c r="BM2493" s="2"/>
      <c r="BN2493" s="151"/>
      <c r="BO2493" s="2"/>
      <c r="BP2493" s="2"/>
      <c r="BQ2493" s="2"/>
      <c r="BR2493" s="2"/>
      <c r="BS2493" s="2"/>
      <c r="BT2493" s="2"/>
    </row>
    <row r="2494" spans="63:72" x14ac:dyDescent="0.3">
      <c r="BK2494" s="5"/>
      <c r="BL2494" s="5"/>
      <c r="BM2494" s="2"/>
      <c r="BN2494" s="151"/>
      <c r="BO2494" s="2"/>
      <c r="BP2494" s="2"/>
      <c r="BQ2494" s="2"/>
      <c r="BR2494" s="2"/>
      <c r="BS2494" s="2"/>
      <c r="BT2494" s="2"/>
    </row>
    <row r="2495" spans="63:72" x14ac:dyDescent="0.3">
      <c r="BK2495" s="5"/>
      <c r="BL2495" s="5"/>
      <c r="BM2495" s="2"/>
      <c r="BN2495" s="151"/>
      <c r="BO2495" s="2"/>
      <c r="BP2495" s="2"/>
      <c r="BQ2495" s="2"/>
      <c r="BR2495" s="2"/>
      <c r="BS2495" s="2"/>
      <c r="BT2495" s="2"/>
    </row>
    <row r="2496" spans="63:72" x14ac:dyDescent="0.3">
      <c r="BK2496" s="5"/>
      <c r="BL2496" s="5"/>
      <c r="BM2496" s="2"/>
      <c r="BN2496" s="151"/>
      <c r="BO2496" s="2"/>
      <c r="BP2496" s="2"/>
      <c r="BQ2496" s="2"/>
      <c r="BR2496" s="2"/>
      <c r="BS2496" s="2"/>
      <c r="BT2496" s="2"/>
    </row>
    <row r="2497" spans="63:72" x14ac:dyDescent="0.3">
      <c r="BK2497" s="5"/>
      <c r="BL2497" s="5"/>
      <c r="BM2497" s="2"/>
      <c r="BN2497" s="151"/>
      <c r="BO2497" s="2"/>
      <c r="BP2497" s="2"/>
      <c r="BQ2497" s="2"/>
      <c r="BR2497" s="2"/>
      <c r="BS2497" s="2"/>
      <c r="BT2497" s="2"/>
    </row>
    <row r="2498" spans="63:72" x14ac:dyDescent="0.3">
      <c r="BK2498" s="5"/>
      <c r="BL2498" s="5"/>
      <c r="BM2498" s="2"/>
      <c r="BN2498" s="151"/>
      <c r="BO2498" s="2"/>
      <c r="BP2498" s="2"/>
      <c r="BQ2498" s="2"/>
      <c r="BR2498" s="2"/>
      <c r="BS2498" s="2"/>
      <c r="BT2498" s="2"/>
    </row>
    <row r="2499" spans="63:72" x14ac:dyDescent="0.3">
      <c r="BK2499" s="5"/>
      <c r="BL2499" s="5"/>
      <c r="BM2499" s="2"/>
      <c r="BN2499" s="151"/>
      <c r="BO2499" s="2"/>
      <c r="BP2499" s="2"/>
      <c r="BQ2499" s="2"/>
      <c r="BR2499" s="2"/>
      <c r="BS2499" s="2"/>
      <c r="BT2499" s="2"/>
    </row>
    <row r="2500" spans="63:72" x14ac:dyDescent="0.3">
      <c r="BK2500" s="5"/>
      <c r="BL2500" s="5"/>
      <c r="BM2500" s="2"/>
      <c r="BN2500" s="151"/>
      <c r="BO2500" s="2"/>
      <c r="BP2500" s="2"/>
      <c r="BQ2500" s="2"/>
      <c r="BR2500" s="2"/>
      <c r="BS2500" s="2"/>
      <c r="BT2500" s="2"/>
    </row>
    <row r="2501" spans="63:72" x14ac:dyDescent="0.3">
      <c r="BK2501" s="5"/>
      <c r="BL2501" s="5"/>
      <c r="BM2501" s="2"/>
      <c r="BN2501" s="151"/>
      <c r="BO2501" s="2"/>
      <c r="BP2501" s="2"/>
      <c r="BQ2501" s="2"/>
      <c r="BR2501" s="2"/>
      <c r="BS2501" s="2"/>
      <c r="BT2501" s="2"/>
    </row>
    <row r="2502" spans="63:72" x14ac:dyDescent="0.3">
      <c r="BK2502" s="5"/>
      <c r="BL2502" s="5"/>
      <c r="BM2502" s="2"/>
      <c r="BN2502" s="151"/>
      <c r="BO2502" s="2"/>
      <c r="BP2502" s="2"/>
      <c r="BQ2502" s="2"/>
      <c r="BR2502" s="2"/>
      <c r="BS2502" s="2"/>
      <c r="BT2502" s="2"/>
    </row>
    <row r="2503" spans="63:72" x14ac:dyDescent="0.3">
      <c r="BK2503" s="5"/>
      <c r="BL2503" s="5"/>
      <c r="BM2503" s="2"/>
      <c r="BN2503" s="151"/>
      <c r="BO2503" s="2"/>
      <c r="BP2503" s="2"/>
      <c r="BQ2503" s="2"/>
      <c r="BR2503" s="2"/>
      <c r="BS2503" s="2"/>
      <c r="BT2503" s="2"/>
    </row>
    <row r="2504" spans="63:72" x14ac:dyDescent="0.3">
      <c r="BK2504" s="5"/>
      <c r="BL2504" s="5"/>
      <c r="BM2504" s="2"/>
      <c r="BN2504" s="151"/>
      <c r="BO2504" s="2"/>
      <c r="BP2504" s="2"/>
      <c r="BQ2504" s="2"/>
      <c r="BR2504" s="2"/>
      <c r="BS2504" s="2"/>
      <c r="BT2504" s="2"/>
    </row>
    <row r="2505" spans="63:72" x14ac:dyDescent="0.3">
      <c r="BK2505" s="5"/>
      <c r="BL2505" s="5"/>
      <c r="BM2505" s="2"/>
      <c r="BN2505" s="151"/>
      <c r="BO2505" s="2"/>
      <c r="BP2505" s="2"/>
      <c r="BQ2505" s="2"/>
      <c r="BR2505" s="2"/>
      <c r="BS2505" s="2"/>
      <c r="BT2505" s="2"/>
    </row>
    <row r="2506" spans="63:72" x14ac:dyDescent="0.3">
      <c r="BK2506" s="5"/>
      <c r="BL2506" s="5"/>
      <c r="BM2506" s="2"/>
      <c r="BN2506" s="151"/>
      <c r="BO2506" s="2"/>
      <c r="BP2506" s="2"/>
      <c r="BQ2506" s="2"/>
      <c r="BR2506" s="2"/>
      <c r="BS2506" s="2"/>
      <c r="BT2506" s="2"/>
    </row>
    <row r="2507" spans="63:72" x14ac:dyDescent="0.3">
      <c r="BK2507" s="5"/>
      <c r="BL2507" s="5"/>
      <c r="BM2507" s="2"/>
      <c r="BN2507" s="151"/>
      <c r="BO2507" s="2"/>
      <c r="BP2507" s="2"/>
      <c r="BQ2507" s="2"/>
      <c r="BR2507" s="2"/>
      <c r="BS2507" s="2"/>
      <c r="BT2507" s="2"/>
    </row>
    <row r="2508" spans="63:72" x14ac:dyDescent="0.3">
      <c r="BK2508" s="5"/>
      <c r="BL2508" s="5"/>
      <c r="BM2508" s="2"/>
      <c r="BN2508" s="151"/>
      <c r="BO2508" s="2"/>
      <c r="BP2508" s="2"/>
      <c r="BQ2508" s="2"/>
      <c r="BR2508" s="2"/>
      <c r="BS2508" s="2"/>
      <c r="BT2508" s="2"/>
    </row>
    <row r="2509" spans="63:72" x14ac:dyDescent="0.3">
      <c r="BK2509" s="5"/>
      <c r="BL2509" s="5"/>
      <c r="BM2509" s="2"/>
      <c r="BN2509" s="151"/>
      <c r="BO2509" s="2"/>
      <c r="BP2509" s="2"/>
      <c r="BQ2509" s="2"/>
      <c r="BR2509" s="2"/>
      <c r="BS2509" s="2"/>
      <c r="BT2509" s="2"/>
    </row>
    <row r="2510" spans="63:72" x14ac:dyDescent="0.3">
      <c r="BK2510" s="5"/>
      <c r="BL2510" s="5"/>
      <c r="BM2510" s="2"/>
      <c r="BN2510" s="151"/>
      <c r="BO2510" s="2"/>
      <c r="BP2510" s="2"/>
      <c r="BQ2510" s="2"/>
      <c r="BR2510" s="2"/>
      <c r="BS2510" s="2"/>
      <c r="BT2510" s="2"/>
    </row>
    <row r="2511" spans="63:72" x14ac:dyDescent="0.3">
      <c r="BK2511" s="5"/>
      <c r="BL2511" s="5"/>
      <c r="BM2511" s="2"/>
      <c r="BN2511" s="151"/>
      <c r="BO2511" s="2"/>
      <c r="BP2511" s="2"/>
      <c r="BQ2511" s="2"/>
      <c r="BR2511" s="2"/>
      <c r="BS2511" s="2"/>
      <c r="BT2511" s="2"/>
    </row>
    <row r="2512" spans="63:72" x14ac:dyDescent="0.3">
      <c r="BK2512" s="5"/>
      <c r="BL2512" s="5"/>
      <c r="BM2512" s="2"/>
      <c r="BN2512" s="151"/>
      <c r="BO2512" s="2"/>
      <c r="BP2512" s="2"/>
      <c r="BQ2512" s="2"/>
      <c r="BR2512" s="2"/>
      <c r="BS2512" s="2"/>
      <c r="BT2512" s="2"/>
    </row>
    <row r="2513" spans="63:72" x14ac:dyDescent="0.3">
      <c r="BK2513" s="5"/>
      <c r="BL2513" s="5"/>
      <c r="BM2513" s="2"/>
      <c r="BN2513" s="151"/>
      <c r="BO2513" s="2"/>
      <c r="BP2513" s="2"/>
      <c r="BQ2513" s="2"/>
      <c r="BR2513" s="2"/>
      <c r="BS2513" s="2"/>
      <c r="BT2513" s="2"/>
    </row>
    <row r="2514" spans="63:72" x14ac:dyDescent="0.3">
      <c r="BK2514" s="5"/>
      <c r="BL2514" s="5"/>
      <c r="BM2514" s="2"/>
      <c r="BN2514" s="151"/>
      <c r="BO2514" s="2"/>
      <c r="BP2514" s="2"/>
      <c r="BQ2514" s="2"/>
      <c r="BR2514" s="2"/>
      <c r="BS2514" s="2"/>
      <c r="BT2514" s="2"/>
    </row>
    <row r="2515" spans="63:72" x14ac:dyDescent="0.3">
      <c r="BK2515" s="5"/>
      <c r="BL2515" s="5"/>
      <c r="BM2515" s="2"/>
      <c r="BN2515" s="151"/>
      <c r="BO2515" s="2"/>
      <c r="BP2515" s="2"/>
      <c r="BQ2515" s="2"/>
      <c r="BR2515" s="2"/>
      <c r="BS2515" s="2"/>
      <c r="BT2515" s="2"/>
    </row>
    <row r="2516" spans="63:72" x14ac:dyDescent="0.3">
      <c r="BK2516" s="5"/>
      <c r="BL2516" s="5"/>
      <c r="BM2516" s="2"/>
      <c r="BN2516" s="151"/>
      <c r="BO2516" s="2"/>
      <c r="BP2516" s="2"/>
      <c r="BQ2516" s="2"/>
      <c r="BR2516" s="2"/>
      <c r="BS2516" s="2"/>
      <c r="BT2516" s="2"/>
    </row>
    <row r="2517" spans="63:72" x14ac:dyDescent="0.3">
      <c r="BK2517" s="5"/>
      <c r="BL2517" s="5"/>
      <c r="BM2517" s="2"/>
      <c r="BN2517" s="151"/>
      <c r="BO2517" s="2"/>
      <c r="BP2517" s="2"/>
      <c r="BQ2517" s="2"/>
      <c r="BR2517" s="2"/>
      <c r="BS2517" s="2"/>
      <c r="BT2517" s="2"/>
    </row>
    <row r="2518" spans="63:72" x14ac:dyDescent="0.3">
      <c r="BK2518" s="5"/>
      <c r="BL2518" s="5"/>
      <c r="BM2518" s="2"/>
      <c r="BN2518" s="151"/>
      <c r="BO2518" s="2"/>
      <c r="BP2518" s="2"/>
      <c r="BQ2518" s="2"/>
      <c r="BR2518" s="2"/>
      <c r="BS2518" s="2"/>
      <c r="BT2518" s="2"/>
    </row>
    <row r="2519" spans="63:72" x14ac:dyDescent="0.3">
      <c r="BK2519" s="5"/>
      <c r="BL2519" s="5"/>
      <c r="BM2519" s="2"/>
      <c r="BN2519" s="151"/>
      <c r="BO2519" s="2"/>
      <c r="BP2519" s="2"/>
      <c r="BQ2519" s="2"/>
      <c r="BR2519" s="2"/>
      <c r="BS2519" s="2"/>
      <c r="BT2519" s="2"/>
    </row>
    <row r="2520" spans="63:72" x14ac:dyDescent="0.3">
      <c r="BK2520" s="5"/>
      <c r="BL2520" s="5"/>
      <c r="BM2520" s="2"/>
      <c r="BN2520" s="151"/>
      <c r="BO2520" s="2"/>
      <c r="BP2520" s="2"/>
      <c r="BQ2520" s="2"/>
      <c r="BR2520" s="2"/>
      <c r="BS2520" s="2"/>
      <c r="BT2520" s="2"/>
    </row>
    <row r="2521" spans="63:72" x14ac:dyDescent="0.3">
      <c r="BK2521" s="5"/>
      <c r="BL2521" s="5"/>
      <c r="BM2521" s="2"/>
      <c r="BN2521" s="151"/>
      <c r="BO2521" s="2"/>
      <c r="BP2521" s="2"/>
      <c r="BQ2521" s="2"/>
      <c r="BR2521" s="2"/>
      <c r="BS2521" s="2"/>
      <c r="BT2521" s="2"/>
    </row>
    <row r="2522" spans="63:72" x14ac:dyDescent="0.3">
      <c r="BK2522" s="5"/>
      <c r="BL2522" s="5"/>
      <c r="BM2522" s="2"/>
      <c r="BN2522" s="151"/>
      <c r="BO2522" s="2"/>
      <c r="BP2522" s="2"/>
      <c r="BQ2522" s="2"/>
      <c r="BR2522" s="2"/>
      <c r="BS2522" s="2"/>
      <c r="BT2522" s="2"/>
    </row>
    <row r="2523" spans="63:72" x14ac:dyDescent="0.3">
      <c r="BK2523" s="5"/>
      <c r="BL2523" s="5"/>
      <c r="BM2523" s="2"/>
      <c r="BN2523" s="151"/>
      <c r="BO2523" s="2"/>
      <c r="BP2523" s="2"/>
      <c r="BQ2523" s="2"/>
      <c r="BR2523" s="2"/>
      <c r="BS2523" s="2"/>
      <c r="BT2523" s="2"/>
    </row>
    <row r="2524" spans="63:72" x14ac:dyDescent="0.3">
      <c r="BK2524" s="5"/>
      <c r="BL2524" s="5"/>
      <c r="BM2524" s="2"/>
      <c r="BN2524" s="151"/>
      <c r="BO2524" s="2"/>
      <c r="BP2524" s="2"/>
      <c r="BQ2524" s="2"/>
      <c r="BR2524" s="2"/>
      <c r="BS2524" s="2"/>
      <c r="BT2524" s="2"/>
    </row>
    <row r="2525" spans="63:72" x14ac:dyDescent="0.3">
      <c r="BK2525" s="5"/>
      <c r="BL2525" s="5"/>
      <c r="BM2525" s="2"/>
      <c r="BN2525" s="151"/>
      <c r="BO2525" s="2"/>
      <c r="BP2525" s="2"/>
      <c r="BQ2525" s="2"/>
      <c r="BR2525" s="2"/>
      <c r="BS2525" s="2"/>
      <c r="BT2525" s="2"/>
    </row>
    <row r="2526" spans="63:72" x14ac:dyDescent="0.3">
      <c r="BK2526" s="5"/>
      <c r="BL2526" s="5"/>
      <c r="BM2526" s="2"/>
      <c r="BN2526" s="151"/>
      <c r="BO2526" s="2"/>
      <c r="BP2526" s="2"/>
      <c r="BQ2526" s="2"/>
      <c r="BR2526" s="2"/>
      <c r="BS2526" s="2"/>
      <c r="BT2526" s="2"/>
    </row>
    <row r="2527" spans="63:72" x14ac:dyDescent="0.3">
      <c r="BK2527" s="5"/>
      <c r="BL2527" s="5"/>
      <c r="BM2527" s="2"/>
      <c r="BN2527" s="151"/>
      <c r="BO2527" s="2"/>
      <c r="BP2527" s="2"/>
      <c r="BQ2527" s="2"/>
      <c r="BR2527" s="2"/>
      <c r="BS2527" s="2"/>
      <c r="BT2527" s="2"/>
    </row>
    <row r="2528" spans="63:72" x14ac:dyDescent="0.3">
      <c r="BK2528" s="5"/>
      <c r="BL2528" s="5"/>
      <c r="BM2528" s="2"/>
      <c r="BN2528" s="151"/>
      <c r="BO2528" s="2"/>
      <c r="BP2528" s="2"/>
      <c r="BQ2528" s="2"/>
      <c r="BR2528" s="2"/>
      <c r="BS2528" s="2"/>
      <c r="BT2528" s="2"/>
    </row>
    <row r="2529" spans="63:72" x14ac:dyDescent="0.3">
      <c r="BK2529" s="5"/>
      <c r="BL2529" s="5"/>
      <c r="BM2529" s="2"/>
      <c r="BN2529" s="151"/>
      <c r="BO2529" s="2"/>
      <c r="BP2529" s="2"/>
      <c r="BQ2529" s="2"/>
      <c r="BR2529" s="2"/>
      <c r="BS2529" s="2"/>
      <c r="BT2529" s="2"/>
    </row>
    <row r="2530" spans="63:72" x14ac:dyDescent="0.3">
      <c r="BK2530" s="5"/>
      <c r="BL2530" s="5"/>
      <c r="BM2530" s="2"/>
      <c r="BN2530" s="151"/>
      <c r="BO2530" s="2"/>
      <c r="BP2530" s="2"/>
      <c r="BQ2530" s="2"/>
      <c r="BR2530" s="2"/>
      <c r="BS2530" s="2"/>
      <c r="BT2530" s="2"/>
    </row>
    <row r="2531" spans="63:72" x14ac:dyDescent="0.3">
      <c r="BK2531" s="5"/>
      <c r="BL2531" s="5"/>
      <c r="BM2531" s="2"/>
      <c r="BN2531" s="151"/>
      <c r="BO2531" s="2"/>
      <c r="BP2531" s="2"/>
      <c r="BQ2531" s="2"/>
      <c r="BR2531" s="2"/>
      <c r="BS2531" s="2"/>
      <c r="BT2531" s="2"/>
    </row>
    <row r="2532" spans="63:72" x14ac:dyDescent="0.3">
      <c r="BK2532" s="5"/>
      <c r="BL2532" s="5"/>
      <c r="BM2532" s="2"/>
      <c r="BN2532" s="151"/>
      <c r="BO2532" s="2"/>
      <c r="BP2532" s="2"/>
      <c r="BQ2532" s="2"/>
      <c r="BR2532" s="2"/>
      <c r="BS2532" s="2"/>
      <c r="BT2532" s="2"/>
    </row>
    <row r="2533" spans="63:72" x14ac:dyDescent="0.3">
      <c r="BK2533" s="5"/>
      <c r="BL2533" s="5"/>
      <c r="BM2533" s="2"/>
      <c r="BN2533" s="151"/>
      <c r="BO2533" s="2"/>
      <c r="BP2533" s="2"/>
      <c r="BQ2533" s="2"/>
      <c r="BR2533" s="2"/>
      <c r="BS2533" s="2"/>
      <c r="BT2533" s="2"/>
    </row>
    <row r="2534" spans="63:72" x14ac:dyDescent="0.3">
      <c r="BK2534" s="5"/>
      <c r="BL2534" s="5"/>
      <c r="BM2534" s="2"/>
      <c r="BN2534" s="151"/>
      <c r="BO2534" s="2"/>
      <c r="BP2534" s="2"/>
      <c r="BQ2534" s="2"/>
      <c r="BR2534" s="2"/>
      <c r="BS2534" s="2"/>
      <c r="BT2534" s="2"/>
    </row>
    <row r="2535" spans="63:72" x14ac:dyDescent="0.3">
      <c r="BK2535" s="5"/>
      <c r="BL2535" s="5"/>
      <c r="BM2535" s="2"/>
      <c r="BN2535" s="151"/>
      <c r="BO2535" s="2"/>
      <c r="BP2535" s="2"/>
      <c r="BQ2535" s="2"/>
      <c r="BR2535" s="2"/>
      <c r="BS2535" s="2"/>
      <c r="BT2535" s="2"/>
    </row>
    <row r="2536" spans="63:72" x14ac:dyDescent="0.3">
      <c r="BK2536" s="5"/>
      <c r="BL2536" s="5"/>
      <c r="BM2536" s="2"/>
      <c r="BN2536" s="151"/>
      <c r="BO2536" s="2"/>
      <c r="BP2536" s="2"/>
      <c r="BQ2536" s="2"/>
      <c r="BR2536" s="2"/>
      <c r="BS2536" s="2"/>
      <c r="BT2536" s="2"/>
    </row>
    <row r="2537" spans="63:72" x14ac:dyDescent="0.3">
      <c r="BK2537" s="5"/>
      <c r="BL2537" s="5"/>
      <c r="BM2537" s="2"/>
      <c r="BN2537" s="151"/>
      <c r="BO2537" s="2"/>
      <c r="BP2537" s="2"/>
      <c r="BQ2537" s="2"/>
      <c r="BR2537" s="2"/>
      <c r="BS2537" s="2"/>
      <c r="BT2537" s="2"/>
    </row>
    <row r="2538" spans="63:72" x14ac:dyDescent="0.3">
      <c r="BK2538" s="5"/>
      <c r="BL2538" s="5"/>
      <c r="BM2538" s="2"/>
      <c r="BN2538" s="151"/>
      <c r="BO2538" s="2"/>
      <c r="BP2538" s="2"/>
      <c r="BQ2538" s="2"/>
      <c r="BR2538" s="2"/>
      <c r="BS2538" s="2"/>
      <c r="BT2538" s="2"/>
    </row>
    <row r="2539" spans="63:72" x14ac:dyDescent="0.3">
      <c r="BK2539" s="5"/>
      <c r="BL2539" s="5"/>
      <c r="BM2539" s="2"/>
      <c r="BN2539" s="151"/>
      <c r="BO2539" s="2"/>
      <c r="BP2539" s="2"/>
      <c r="BQ2539" s="2"/>
      <c r="BR2539" s="2"/>
      <c r="BS2539" s="2"/>
      <c r="BT2539" s="2"/>
    </row>
    <row r="2540" spans="63:72" x14ac:dyDescent="0.3">
      <c r="BK2540" s="5"/>
      <c r="BL2540" s="5"/>
      <c r="BM2540" s="2"/>
      <c r="BN2540" s="151"/>
      <c r="BO2540" s="2"/>
      <c r="BP2540" s="2"/>
      <c r="BQ2540" s="2"/>
      <c r="BR2540" s="2"/>
      <c r="BS2540" s="2"/>
      <c r="BT2540" s="2"/>
    </row>
    <row r="2541" spans="63:72" x14ac:dyDescent="0.3">
      <c r="BK2541" s="5"/>
      <c r="BL2541" s="5"/>
      <c r="BM2541" s="2"/>
      <c r="BN2541" s="151"/>
      <c r="BO2541" s="2"/>
      <c r="BP2541" s="2"/>
      <c r="BQ2541" s="2"/>
      <c r="BR2541" s="2"/>
      <c r="BS2541" s="2"/>
      <c r="BT2541" s="2"/>
    </row>
    <row r="2542" spans="63:72" x14ac:dyDescent="0.3">
      <c r="BK2542" s="5"/>
      <c r="BL2542" s="5"/>
      <c r="BM2542" s="2"/>
      <c r="BN2542" s="151"/>
      <c r="BO2542" s="2"/>
      <c r="BP2542" s="2"/>
      <c r="BQ2542" s="2"/>
      <c r="BR2542" s="2"/>
      <c r="BS2542" s="2"/>
      <c r="BT2542" s="2"/>
    </row>
    <row r="2543" spans="63:72" x14ac:dyDescent="0.3">
      <c r="BK2543" s="5"/>
      <c r="BL2543" s="5"/>
      <c r="BM2543" s="2"/>
      <c r="BN2543" s="151"/>
      <c r="BO2543" s="2"/>
      <c r="BP2543" s="2"/>
      <c r="BQ2543" s="2"/>
      <c r="BR2543" s="2"/>
      <c r="BS2543" s="2"/>
      <c r="BT2543" s="2"/>
    </row>
    <row r="2544" spans="63:72" x14ac:dyDescent="0.3">
      <c r="BK2544" s="5"/>
      <c r="BL2544" s="5"/>
      <c r="BM2544" s="2"/>
      <c r="BN2544" s="151"/>
      <c r="BO2544" s="2"/>
      <c r="BP2544" s="2"/>
      <c r="BQ2544" s="2"/>
      <c r="BR2544" s="2"/>
      <c r="BS2544" s="2"/>
      <c r="BT2544" s="2"/>
    </row>
    <row r="2545" spans="63:72" x14ac:dyDescent="0.3">
      <c r="BK2545" s="5"/>
      <c r="BL2545" s="5"/>
      <c r="BM2545" s="2"/>
      <c r="BN2545" s="151"/>
      <c r="BO2545" s="2"/>
      <c r="BP2545" s="2"/>
      <c r="BQ2545" s="2"/>
      <c r="BR2545" s="2"/>
      <c r="BS2545" s="2"/>
      <c r="BT2545" s="2"/>
    </row>
    <row r="2546" spans="63:72" x14ac:dyDescent="0.3">
      <c r="BK2546" s="5"/>
      <c r="BL2546" s="5"/>
      <c r="BM2546" s="2"/>
      <c r="BN2546" s="151"/>
      <c r="BO2546" s="2"/>
      <c r="BP2546" s="2"/>
      <c r="BQ2546" s="2"/>
      <c r="BR2546" s="2"/>
      <c r="BS2546" s="2"/>
      <c r="BT2546" s="2"/>
    </row>
    <row r="2547" spans="63:72" x14ac:dyDescent="0.3">
      <c r="BK2547" s="5"/>
      <c r="BL2547" s="5"/>
      <c r="BM2547" s="2"/>
      <c r="BN2547" s="151"/>
      <c r="BO2547" s="2"/>
      <c r="BP2547" s="2"/>
      <c r="BQ2547" s="2"/>
      <c r="BR2547" s="2"/>
      <c r="BS2547" s="2"/>
      <c r="BT2547" s="2"/>
    </row>
    <row r="2548" spans="63:72" x14ac:dyDescent="0.3">
      <c r="BK2548" s="5"/>
      <c r="BL2548" s="5"/>
      <c r="BM2548" s="2"/>
      <c r="BN2548" s="151"/>
      <c r="BO2548" s="2"/>
      <c r="BP2548" s="2"/>
      <c r="BQ2548" s="2"/>
      <c r="BR2548" s="2"/>
      <c r="BS2548" s="2"/>
      <c r="BT2548" s="2"/>
    </row>
    <row r="2549" spans="63:72" x14ac:dyDescent="0.3">
      <c r="BK2549" s="5"/>
      <c r="BL2549" s="5"/>
      <c r="BM2549" s="2"/>
      <c r="BN2549" s="151"/>
      <c r="BO2549" s="2"/>
      <c r="BP2549" s="2"/>
      <c r="BQ2549" s="2"/>
      <c r="BR2549" s="2"/>
      <c r="BS2549" s="2"/>
      <c r="BT2549" s="2"/>
    </row>
    <row r="2550" spans="63:72" x14ac:dyDescent="0.3">
      <c r="BK2550" s="5"/>
      <c r="BL2550" s="5"/>
      <c r="BM2550" s="2"/>
      <c r="BN2550" s="151"/>
      <c r="BO2550" s="2"/>
      <c r="BP2550" s="2"/>
      <c r="BQ2550" s="2"/>
      <c r="BR2550" s="2"/>
      <c r="BS2550" s="2"/>
      <c r="BT2550" s="2"/>
    </row>
    <row r="2551" spans="63:72" x14ac:dyDescent="0.3">
      <c r="BK2551" s="5"/>
      <c r="BL2551" s="5"/>
      <c r="BM2551" s="2"/>
      <c r="BN2551" s="151"/>
      <c r="BO2551" s="2"/>
      <c r="BP2551" s="2"/>
      <c r="BQ2551" s="2"/>
      <c r="BR2551" s="2"/>
      <c r="BS2551" s="2"/>
      <c r="BT2551" s="2"/>
    </row>
    <row r="2552" spans="63:72" x14ac:dyDescent="0.3">
      <c r="BK2552" s="5"/>
      <c r="BL2552" s="5"/>
      <c r="BM2552" s="2"/>
      <c r="BN2552" s="151"/>
      <c r="BO2552" s="2"/>
      <c r="BP2552" s="2"/>
      <c r="BQ2552" s="2"/>
      <c r="BR2552" s="2"/>
      <c r="BS2552" s="2"/>
      <c r="BT2552" s="2"/>
    </row>
    <row r="2553" spans="63:72" x14ac:dyDescent="0.3">
      <c r="BK2553" s="5"/>
      <c r="BL2553" s="5"/>
      <c r="BM2553" s="2"/>
      <c r="BN2553" s="151"/>
      <c r="BO2553" s="2"/>
      <c r="BP2553" s="2"/>
      <c r="BQ2553" s="2"/>
      <c r="BR2553" s="2"/>
      <c r="BS2553" s="2"/>
      <c r="BT2553" s="2"/>
    </row>
    <row r="2554" spans="63:72" x14ac:dyDescent="0.3">
      <c r="BK2554" s="5"/>
      <c r="BL2554" s="5"/>
      <c r="BM2554" s="2"/>
      <c r="BN2554" s="151"/>
      <c r="BO2554" s="2"/>
      <c r="BP2554" s="2"/>
      <c r="BQ2554" s="2"/>
      <c r="BR2554" s="2"/>
      <c r="BS2554" s="2"/>
      <c r="BT2554" s="2"/>
    </row>
    <row r="2555" spans="63:72" x14ac:dyDescent="0.3">
      <c r="BK2555" s="5"/>
      <c r="BL2555" s="5"/>
      <c r="BM2555" s="2"/>
      <c r="BN2555" s="151"/>
      <c r="BO2555" s="2"/>
      <c r="BP2555" s="2"/>
      <c r="BQ2555" s="2"/>
      <c r="BR2555" s="2"/>
      <c r="BS2555" s="2"/>
      <c r="BT2555" s="2"/>
    </row>
    <row r="2556" spans="63:72" x14ac:dyDescent="0.3">
      <c r="BK2556" s="5"/>
      <c r="BL2556" s="5"/>
      <c r="BM2556" s="2"/>
      <c r="BN2556" s="151"/>
      <c r="BO2556" s="2"/>
      <c r="BP2556" s="2"/>
      <c r="BQ2556" s="2"/>
      <c r="BR2556" s="2"/>
      <c r="BS2556" s="2"/>
      <c r="BT2556" s="2"/>
    </row>
    <row r="2557" spans="63:72" x14ac:dyDescent="0.3">
      <c r="BK2557" s="5"/>
      <c r="BL2557" s="5"/>
      <c r="BM2557" s="2"/>
      <c r="BN2557" s="151"/>
      <c r="BO2557" s="2"/>
      <c r="BP2557" s="2"/>
      <c r="BQ2557" s="2"/>
      <c r="BR2557" s="2"/>
      <c r="BS2557" s="2"/>
      <c r="BT2557" s="2"/>
    </row>
    <row r="2558" spans="63:72" x14ac:dyDescent="0.3">
      <c r="BK2558" s="5"/>
      <c r="BL2558" s="5"/>
      <c r="BM2558" s="2"/>
      <c r="BN2558" s="151"/>
      <c r="BO2558" s="2"/>
      <c r="BP2558" s="2"/>
      <c r="BQ2558" s="2"/>
      <c r="BR2558" s="2"/>
      <c r="BS2558" s="2"/>
      <c r="BT2558" s="2"/>
    </row>
    <row r="2559" spans="63:72" x14ac:dyDescent="0.3">
      <c r="BK2559" s="5"/>
      <c r="BL2559" s="5"/>
      <c r="BM2559" s="2"/>
      <c r="BN2559" s="151"/>
      <c r="BO2559" s="2"/>
      <c r="BP2559" s="2"/>
      <c r="BQ2559" s="2"/>
      <c r="BR2559" s="2"/>
      <c r="BS2559" s="2"/>
      <c r="BT2559" s="2"/>
    </row>
    <row r="2560" spans="63:72" x14ac:dyDescent="0.3">
      <c r="BK2560" s="5"/>
      <c r="BL2560" s="5"/>
      <c r="BM2560" s="2"/>
      <c r="BN2560" s="151"/>
      <c r="BO2560" s="2"/>
      <c r="BP2560" s="2"/>
      <c r="BQ2560" s="2"/>
      <c r="BR2560" s="2"/>
      <c r="BS2560" s="2"/>
      <c r="BT2560" s="2"/>
    </row>
    <row r="2561" spans="63:72" x14ac:dyDescent="0.3">
      <c r="BK2561" s="5"/>
      <c r="BL2561" s="5"/>
      <c r="BM2561" s="2"/>
      <c r="BN2561" s="151"/>
      <c r="BO2561" s="2"/>
      <c r="BP2561" s="2"/>
      <c r="BQ2561" s="2"/>
      <c r="BR2561" s="2"/>
      <c r="BS2561" s="2"/>
      <c r="BT2561" s="2"/>
    </row>
    <row r="2562" spans="63:72" x14ac:dyDescent="0.3">
      <c r="BK2562" s="5"/>
      <c r="BL2562" s="5"/>
      <c r="BM2562" s="2"/>
      <c r="BN2562" s="151"/>
      <c r="BO2562" s="2"/>
      <c r="BP2562" s="2"/>
      <c r="BQ2562" s="2"/>
      <c r="BR2562" s="2"/>
      <c r="BS2562" s="2"/>
      <c r="BT2562" s="2"/>
    </row>
    <row r="2563" spans="63:72" x14ac:dyDescent="0.3">
      <c r="BK2563" s="5"/>
      <c r="BL2563" s="5"/>
      <c r="BM2563" s="2"/>
      <c r="BN2563" s="151"/>
      <c r="BO2563" s="2"/>
      <c r="BP2563" s="2"/>
      <c r="BQ2563" s="2"/>
      <c r="BR2563" s="2"/>
      <c r="BS2563" s="2"/>
      <c r="BT2563" s="2"/>
    </row>
    <row r="2564" spans="63:72" x14ac:dyDescent="0.3">
      <c r="BK2564" s="5"/>
      <c r="BL2564" s="5"/>
      <c r="BM2564" s="2"/>
      <c r="BN2564" s="151"/>
      <c r="BO2564" s="2"/>
      <c r="BP2564" s="2"/>
      <c r="BQ2564" s="2"/>
      <c r="BR2564" s="2"/>
      <c r="BS2564" s="2"/>
      <c r="BT2564" s="2"/>
    </row>
    <row r="2565" spans="63:72" x14ac:dyDescent="0.3">
      <c r="BK2565" s="5"/>
      <c r="BL2565" s="5"/>
      <c r="BM2565" s="2"/>
      <c r="BN2565" s="151"/>
      <c r="BO2565" s="2"/>
      <c r="BP2565" s="2"/>
      <c r="BQ2565" s="2"/>
      <c r="BR2565" s="2"/>
      <c r="BS2565" s="2"/>
      <c r="BT2565" s="2"/>
    </row>
    <row r="2566" spans="63:72" x14ac:dyDescent="0.3">
      <c r="BK2566" s="5"/>
      <c r="BL2566" s="5"/>
      <c r="BM2566" s="2"/>
      <c r="BN2566" s="151"/>
      <c r="BO2566" s="2"/>
      <c r="BP2566" s="2"/>
      <c r="BQ2566" s="2"/>
      <c r="BR2566" s="2"/>
      <c r="BS2566" s="2"/>
      <c r="BT2566" s="2"/>
    </row>
    <row r="2567" spans="63:72" x14ac:dyDescent="0.3">
      <c r="BK2567" s="5"/>
      <c r="BL2567" s="5"/>
      <c r="BM2567" s="2"/>
      <c r="BN2567" s="151"/>
      <c r="BO2567" s="2"/>
      <c r="BP2567" s="2"/>
      <c r="BQ2567" s="2"/>
      <c r="BR2567" s="2"/>
      <c r="BS2567" s="2"/>
      <c r="BT2567" s="2"/>
    </row>
    <row r="2568" spans="63:72" x14ac:dyDescent="0.3">
      <c r="BK2568" s="5"/>
      <c r="BL2568" s="5"/>
      <c r="BM2568" s="2"/>
      <c r="BN2568" s="151"/>
      <c r="BO2568" s="2"/>
      <c r="BP2568" s="2"/>
      <c r="BQ2568" s="2"/>
      <c r="BR2568" s="2"/>
      <c r="BS2568" s="2"/>
      <c r="BT2568" s="2"/>
    </row>
    <row r="2569" spans="63:72" x14ac:dyDescent="0.3">
      <c r="BK2569" s="5"/>
      <c r="BL2569" s="5"/>
      <c r="BM2569" s="2"/>
      <c r="BN2569" s="151"/>
      <c r="BO2569" s="2"/>
      <c r="BP2569" s="2"/>
      <c r="BQ2569" s="2"/>
      <c r="BR2569" s="2"/>
      <c r="BS2569" s="2"/>
      <c r="BT2569" s="2"/>
    </row>
    <row r="2570" spans="63:72" x14ac:dyDescent="0.3">
      <c r="BK2570" s="5"/>
      <c r="BL2570" s="5"/>
      <c r="BM2570" s="2"/>
      <c r="BN2570" s="151"/>
      <c r="BO2570" s="2"/>
      <c r="BP2570" s="2"/>
      <c r="BQ2570" s="2"/>
      <c r="BR2570" s="2"/>
      <c r="BS2570" s="2"/>
      <c r="BT2570" s="2"/>
    </row>
    <row r="2571" spans="63:72" x14ac:dyDescent="0.3">
      <c r="BK2571" s="5"/>
      <c r="BL2571" s="5"/>
      <c r="BM2571" s="2"/>
      <c r="BN2571" s="151"/>
      <c r="BO2571" s="2"/>
      <c r="BP2571" s="2"/>
      <c r="BQ2571" s="2"/>
      <c r="BR2571" s="2"/>
      <c r="BS2571" s="2"/>
      <c r="BT2571" s="2"/>
    </row>
    <row r="2572" spans="63:72" x14ac:dyDescent="0.3">
      <c r="BK2572" s="5"/>
      <c r="BL2572" s="5"/>
      <c r="BM2572" s="2"/>
      <c r="BN2572" s="151"/>
      <c r="BO2572" s="2"/>
      <c r="BP2572" s="2"/>
      <c r="BQ2572" s="2"/>
      <c r="BR2572" s="2"/>
      <c r="BS2572" s="2"/>
      <c r="BT2572" s="2"/>
    </row>
    <row r="2573" spans="63:72" x14ac:dyDescent="0.3">
      <c r="BK2573" s="5"/>
      <c r="BL2573" s="5"/>
      <c r="BM2573" s="2"/>
      <c r="BN2573" s="151"/>
      <c r="BO2573" s="2"/>
      <c r="BP2573" s="2"/>
      <c r="BQ2573" s="2"/>
      <c r="BR2573" s="2"/>
      <c r="BS2573" s="2"/>
      <c r="BT2573" s="2"/>
    </row>
    <row r="2574" spans="63:72" x14ac:dyDescent="0.3">
      <c r="BK2574" s="5"/>
      <c r="BL2574" s="5"/>
      <c r="BM2574" s="2"/>
      <c r="BN2574" s="151"/>
      <c r="BO2574" s="2"/>
      <c r="BP2574" s="2"/>
      <c r="BQ2574" s="2"/>
      <c r="BR2574" s="2"/>
      <c r="BS2574" s="2"/>
      <c r="BT2574" s="2"/>
    </row>
    <row r="2575" spans="63:72" x14ac:dyDescent="0.3">
      <c r="BK2575" s="5"/>
      <c r="BL2575" s="5"/>
      <c r="BM2575" s="2"/>
      <c r="BN2575" s="151"/>
      <c r="BO2575" s="2"/>
      <c r="BP2575" s="2"/>
      <c r="BQ2575" s="2"/>
      <c r="BR2575" s="2"/>
      <c r="BS2575" s="2"/>
      <c r="BT2575" s="2"/>
    </row>
    <row r="2576" spans="63:72" x14ac:dyDescent="0.3">
      <c r="BK2576" s="5"/>
      <c r="BL2576" s="5"/>
      <c r="BM2576" s="2"/>
      <c r="BN2576" s="151"/>
      <c r="BO2576" s="2"/>
      <c r="BP2576" s="2"/>
      <c r="BQ2576" s="2"/>
      <c r="BR2576" s="2"/>
      <c r="BS2576" s="2"/>
      <c r="BT2576" s="2"/>
    </row>
    <row r="2577" spans="63:72" x14ac:dyDescent="0.3">
      <c r="BK2577" s="5"/>
      <c r="BL2577" s="5"/>
      <c r="BM2577" s="2"/>
      <c r="BN2577" s="151"/>
      <c r="BO2577" s="2"/>
      <c r="BP2577" s="2"/>
      <c r="BQ2577" s="2"/>
      <c r="BR2577" s="2"/>
      <c r="BS2577" s="2"/>
      <c r="BT2577" s="2"/>
    </row>
    <row r="2578" spans="63:72" x14ac:dyDescent="0.3">
      <c r="BK2578" s="5"/>
      <c r="BL2578" s="5"/>
      <c r="BM2578" s="2"/>
      <c r="BN2578" s="151"/>
      <c r="BO2578" s="2"/>
      <c r="BP2578" s="2"/>
      <c r="BQ2578" s="2"/>
      <c r="BR2578" s="2"/>
      <c r="BS2578" s="2"/>
      <c r="BT2578" s="2"/>
    </row>
    <row r="2579" spans="63:72" x14ac:dyDescent="0.3">
      <c r="BK2579" s="5"/>
      <c r="BL2579" s="5"/>
      <c r="BM2579" s="2"/>
      <c r="BN2579" s="151"/>
      <c r="BO2579" s="2"/>
      <c r="BP2579" s="2"/>
      <c r="BQ2579" s="2"/>
      <c r="BR2579" s="2"/>
      <c r="BS2579" s="2"/>
      <c r="BT2579" s="2"/>
    </row>
    <row r="2580" spans="63:72" x14ac:dyDescent="0.3">
      <c r="BK2580" s="5"/>
      <c r="BL2580" s="5"/>
      <c r="BM2580" s="2"/>
      <c r="BN2580" s="151"/>
      <c r="BO2580" s="2"/>
      <c r="BP2580" s="2"/>
      <c r="BQ2580" s="2"/>
      <c r="BR2580" s="2"/>
      <c r="BS2580" s="2"/>
      <c r="BT2580" s="2"/>
    </row>
    <row r="2581" spans="63:72" x14ac:dyDescent="0.3">
      <c r="BK2581" s="5"/>
      <c r="BL2581" s="5"/>
      <c r="BM2581" s="2"/>
      <c r="BN2581" s="151"/>
      <c r="BO2581" s="2"/>
      <c r="BP2581" s="2"/>
      <c r="BQ2581" s="2"/>
      <c r="BR2581" s="2"/>
      <c r="BS2581" s="2"/>
      <c r="BT2581" s="2"/>
    </row>
    <row r="2582" spans="63:72" x14ac:dyDescent="0.3">
      <c r="BK2582" s="5"/>
      <c r="BL2582" s="5"/>
      <c r="BM2582" s="2"/>
      <c r="BN2582" s="151"/>
      <c r="BO2582" s="2"/>
      <c r="BP2582" s="2"/>
      <c r="BQ2582" s="2"/>
      <c r="BR2582" s="2"/>
      <c r="BS2582" s="2"/>
      <c r="BT2582" s="2"/>
    </row>
    <row r="2583" spans="63:72" x14ac:dyDescent="0.3">
      <c r="BK2583" s="5"/>
      <c r="BL2583" s="5"/>
      <c r="BM2583" s="2"/>
      <c r="BN2583" s="151"/>
      <c r="BO2583" s="2"/>
      <c r="BP2583" s="2"/>
      <c r="BQ2583" s="2"/>
      <c r="BR2583" s="2"/>
      <c r="BS2583" s="2"/>
      <c r="BT2583" s="2"/>
    </row>
    <row r="2584" spans="63:72" x14ac:dyDescent="0.3">
      <c r="BK2584" s="5"/>
      <c r="BL2584" s="5"/>
      <c r="BM2584" s="2"/>
      <c r="BN2584" s="151"/>
      <c r="BO2584" s="2"/>
      <c r="BP2584" s="2"/>
      <c r="BQ2584" s="2"/>
      <c r="BR2584" s="2"/>
      <c r="BS2584" s="2"/>
      <c r="BT2584" s="2"/>
    </row>
    <row r="2585" spans="63:72" x14ac:dyDescent="0.3">
      <c r="BK2585" s="5"/>
      <c r="BL2585" s="5"/>
      <c r="BM2585" s="2"/>
      <c r="BN2585" s="151"/>
      <c r="BO2585" s="2"/>
      <c r="BP2585" s="2"/>
      <c r="BQ2585" s="2"/>
      <c r="BR2585" s="2"/>
      <c r="BS2585" s="2"/>
      <c r="BT2585" s="2"/>
    </row>
    <row r="2586" spans="63:72" x14ac:dyDescent="0.3">
      <c r="BK2586" s="5"/>
      <c r="BL2586" s="5"/>
      <c r="BM2586" s="2"/>
      <c r="BN2586" s="151"/>
      <c r="BO2586" s="2"/>
      <c r="BP2586" s="2"/>
      <c r="BQ2586" s="2"/>
      <c r="BR2586" s="2"/>
      <c r="BS2586" s="2"/>
      <c r="BT2586" s="2"/>
    </row>
    <row r="2587" spans="63:72" x14ac:dyDescent="0.3">
      <c r="BK2587" s="5"/>
      <c r="BL2587" s="5"/>
      <c r="BM2587" s="2"/>
      <c r="BN2587" s="151"/>
      <c r="BO2587" s="2"/>
      <c r="BP2587" s="2"/>
      <c r="BQ2587" s="2"/>
      <c r="BR2587" s="2"/>
      <c r="BS2587" s="2"/>
      <c r="BT2587" s="2"/>
    </row>
    <row r="2588" spans="63:72" x14ac:dyDescent="0.3">
      <c r="BK2588" s="5"/>
      <c r="BL2588" s="5"/>
      <c r="BM2588" s="2"/>
      <c r="BN2588" s="151"/>
      <c r="BO2588" s="2"/>
      <c r="BP2588" s="2"/>
      <c r="BQ2588" s="2"/>
      <c r="BR2588" s="2"/>
      <c r="BS2588" s="2"/>
      <c r="BT2588" s="2"/>
    </row>
    <row r="2589" spans="63:72" x14ac:dyDescent="0.3">
      <c r="BK2589" s="5"/>
      <c r="BL2589" s="5"/>
      <c r="BM2589" s="2"/>
      <c r="BN2589" s="151"/>
      <c r="BO2589" s="2"/>
      <c r="BP2589" s="2"/>
      <c r="BQ2589" s="2"/>
      <c r="BR2589" s="2"/>
      <c r="BS2589" s="2"/>
      <c r="BT2589" s="2"/>
    </row>
    <row r="2590" spans="63:72" x14ac:dyDescent="0.3">
      <c r="BK2590" s="5"/>
      <c r="BL2590" s="5"/>
      <c r="BM2590" s="2"/>
      <c r="BN2590" s="151"/>
      <c r="BO2590" s="2"/>
      <c r="BP2590" s="2"/>
      <c r="BQ2590" s="2"/>
      <c r="BR2590" s="2"/>
      <c r="BS2590" s="2"/>
      <c r="BT2590" s="2"/>
    </row>
    <row r="2591" spans="63:72" x14ac:dyDescent="0.3">
      <c r="BK2591" s="5"/>
      <c r="BL2591" s="5"/>
      <c r="BM2591" s="2"/>
      <c r="BN2591" s="151"/>
      <c r="BO2591" s="2"/>
      <c r="BP2591" s="2"/>
      <c r="BQ2591" s="2"/>
      <c r="BR2591" s="2"/>
      <c r="BS2591" s="2"/>
      <c r="BT2591" s="2"/>
    </row>
    <row r="2592" spans="63:72" x14ac:dyDescent="0.3">
      <c r="BK2592" s="5"/>
      <c r="BL2592" s="5"/>
      <c r="BM2592" s="2"/>
      <c r="BN2592" s="151"/>
      <c r="BO2592" s="2"/>
      <c r="BP2592" s="2"/>
      <c r="BQ2592" s="2"/>
      <c r="BR2592" s="2"/>
      <c r="BS2592" s="2"/>
      <c r="BT2592" s="2"/>
    </row>
    <row r="2593" spans="63:72" x14ac:dyDescent="0.3">
      <c r="BK2593" s="5"/>
      <c r="BL2593" s="5"/>
      <c r="BM2593" s="2"/>
      <c r="BN2593" s="151"/>
      <c r="BO2593" s="2"/>
      <c r="BP2593" s="2"/>
      <c r="BQ2593" s="2"/>
      <c r="BR2593" s="2"/>
      <c r="BS2593" s="2"/>
      <c r="BT2593" s="2"/>
    </row>
    <row r="2594" spans="63:72" x14ac:dyDescent="0.3">
      <c r="BK2594" s="5"/>
      <c r="BL2594" s="5"/>
      <c r="BM2594" s="2"/>
      <c r="BN2594" s="151"/>
      <c r="BO2594" s="2"/>
      <c r="BP2594" s="2"/>
      <c r="BQ2594" s="2"/>
      <c r="BR2594" s="2"/>
      <c r="BS2594" s="2"/>
      <c r="BT2594" s="2"/>
    </row>
    <row r="2595" spans="63:72" x14ac:dyDescent="0.3">
      <c r="BK2595" s="5"/>
      <c r="BL2595" s="5"/>
      <c r="BM2595" s="2"/>
      <c r="BN2595" s="151"/>
      <c r="BO2595" s="2"/>
      <c r="BP2595" s="2"/>
      <c r="BQ2595" s="2"/>
      <c r="BR2595" s="2"/>
      <c r="BS2595" s="2"/>
      <c r="BT2595" s="2"/>
    </row>
    <row r="2596" spans="63:72" x14ac:dyDescent="0.3">
      <c r="BK2596" s="5"/>
      <c r="BL2596" s="5"/>
      <c r="BM2596" s="2"/>
      <c r="BN2596" s="151"/>
      <c r="BO2596" s="2"/>
      <c r="BP2596" s="2"/>
      <c r="BQ2596" s="2"/>
      <c r="BR2596" s="2"/>
      <c r="BS2596" s="2"/>
      <c r="BT2596" s="2"/>
    </row>
    <row r="2597" spans="63:72" x14ac:dyDescent="0.3">
      <c r="BK2597" s="5"/>
      <c r="BL2597" s="5"/>
      <c r="BM2597" s="2"/>
      <c r="BN2597" s="151"/>
      <c r="BO2597" s="2"/>
      <c r="BP2597" s="2"/>
      <c r="BQ2597" s="2"/>
      <c r="BR2597" s="2"/>
      <c r="BS2597" s="2"/>
      <c r="BT2597" s="2"/>
    </row>
    <row r="2598" spans="63:72" x14ac:dyDescent="0.3">
      <c r="BK2598" s="5"/>
      <c r="BL2598" s="5"/>
      <c r="BM2598" s="2"/>
      <c r="BN2598" s="151"/>
      <c r="BO2598" s="2"/>
      <c r="BP2598" s="2"/>
      <c r="BQ2598" s="2"/>
      <c r="BR2598" s="2"/>
      <c r="BS2598" s="2"/>
      <c r="BT2598" s="2"/>
    </row>
    <row r="2599" spans="63:72" x14ac:dyDescent="0.3">
      <c r="BK2599" s="5"/>
      <c r="BL2599" s="5"/>
      <c r="BM2599" s="2"/>
      <c r="BN2599" s="151"/>
      <c r="BO2599" s="2"/>
      <c r="BP2599" s="2"/>
      <c r="BQ2599" s="2"/>
      <c r="BR2599" s="2"/>
      <c r="BS2599" s="2"/>
      <c r="BT2599" s="2"/>
    </row>
    <row r="2600" spans="63:72" x14ac:dyDescent="0.3">
      <c r="BK2600" s="5"/>
      <c r="BL2600" s="5"/>
      <c r="BM2600" s="2"/>
      <c r="BN2600" s="151"/>
      <c r="BO2600" s="2"/>
      <c r="BP2600" s="2"/>
      <c r="BQ2600" s="2"/>
      <c r="BR2600" s="2"/>
      <c r="BS2600" s="2"/>
      <c r="BT2600" s="2"/>
    </row>
    <row r="2601" spans="63:72" x14ac:dyDescent="0.3">
      <c r="BK2601" s="5"/>
      <c r="BL2601" s="5"/>
      <c r="BM2601" s="2"/>
      <c r="BN2601" s="151"/>
      <c r="BO2601" s="2"/>
      <c r="BP2601" s="2"/>
      <c r="BQ2601" s="2"/>
      <c r="BR2601" s="2"/>
      <c r="BS2601" s="2"/>
      <c r="BT2601" s="2"/>
    </row>
    <row r="2602" spans="63:72" x14ac:dyDescent="0.3">
      <c r="BK2602" s="5"/>
      <c r="BL2602" s="5"/>
      <c r="BM2602" s="2"/>
      <c r="BN2602" s="151"/>
      <c r="BO2602" s="2"/>
      <c r="BP2602" s="2"/>
      <c r="BQ2602" s="2"/>
      <c r="BR2602" s="2"/>
      <c r="BS2602" s="2"/>
      <c r="BT2602" s="2"/>
    </row>
    <row r="2603" spans="63:72" x14ac:dyDescent="0.3">
      <c r="BK2603" s="5"/>
      <c r="BL2603" s="5"/>
      <c r="BM2603" s="2"/>
      <c r="BN2603" s="151"/>
      <c r="BO2603" s="2"/>
      <c r="BP2603" s="2"/>
      <c r="BQ2603" s="2"/>
      <c r="BR2603" s="2"/>
      <c r="BS2603" s="2"/>
      <c r="BT2603" s="2"/>
    </row>
    <row r="2604" spans="63:72" x14ac:dyDescent="0.3">
      <c r="BK2604" s="5"/>
      <c r="BL2604" s="5"/>
      <c r="BM2604" s="2"/>
      <c r="BN2604" s="151"/>
      <c r="BO2604" s="2"/>
      <c r="BP2604" s="2"/>
      <c r="BQ2604" s="2"/>
      <c r="BR2604" s="2"/>
      <c r="BS2604" s="2"/>
      <c r="BT2604" s="2"/>
    </row>
    <row r="2605" spans="63:72" x14ac:dyDescent="0.3">
      <c r="BK2605" s="5"/>
      <c r="BL2605" s="5"/>
      <c r="BM2605" s="2"/>
      <c r="BN2605" s="151"/>
      <c r="BO2605" s="2"/>
      <c r="BP2605" s="2"/>
      <c r="BQ2605" s="2"/>
      <c r="BR2605" s="2"/>
      <c r="BS2605" s="2"/>
      <c r="BT2605" s="2"/>
    </row>
    <row r="2606" spans="63:72" x14ac:dyDescent="0.3">
      <c r="BK2606" s="5"/>
      <c r="BL2606" s="5"/>
      <c r="BM2606" s="2"/>
      <c r="BN2606" s="151"/>
      <c r="BO2606" s="2"/>
      <c r="BP2606" s="2"/>
      <c r="BQ2606" s="2"/>
      <c r="BR2606" s="2"/>
      <c r="BS2606" s="2"/>
      <c r="BT2606" s="2"/>
    </row>
    <row r="2607" spans="63:72" x14ac:dyDescent="0.3">
      <c r="BK2607" s="5"/>
      <c r="BL2607" s="5"/>
      <c r="BM2607" s="2"/>
      <c r="BN2607" s="151"/>
      <c r="BO2607" s="2"/>
      <c r="BP2607" s="2"/>
      <c r="BQ2607" s="2"/>
      <c r="BR2607" s="2"/>
      <c r="BS2607" s="2"/>
      <c r="BT2607" s="2"/>
    </row>
    <row r="2608" spans="63:72" x14ac:dyDescent="0.3">
      <c r="BK2608" s="5"/>
      <c r="BL2608" s="5"/>
      <c r="BM2608" s="2"/>
      <c r="BN2608" s="151"/>
      <c r="BO2608" s="2"/>
      <c r="BP2608" s="2"/>
      <c r="BQ2608" s="2"/>
      <c r="BR2608" s="2"/>
      <c r="BS2608" s="2"/>
      <c r="BT2608" s="2"/>
    </row>
    <row r="2609" spans="63:72" x14ac:dyDescent="0.3">
      <c r="BK2609" s="5"/>
      <c r="BL2609" s="5"/>
      <c r="BM2609" s="2"/>
      <c r="BN2609" s="151"/>
      <c r="BO2609" s="2"/>
      <c r="BP2609" s="2"/>
      <c r="BQ2609" s="2"/>
      <c r="BR2609" s="2"/>
      <c r="BS2609" s="2"/>
      <c r="BT2609" s="2"/>
    </row>
    <row r="2610" spans="63:72" x14ac:dyDescent="0.3">
      <c r="BK2610" s="5"/>
      <c r="BL2610" s="5"/>
      <c r="BM2610" s="2"/>
      <c r="BN2610" s="151"/>
      <c r="BO2610" s="2"/>
      <c r="BP2610" s="2"/>
      <c r="BQ2610" s="2"/>
      <c r="BR2610" s="2"/>
      <c r="BS2610" s="2"/>
      <c r="BT2610" s="2"/>
    </row>
    <row r="2611" spans="63:72" x14ac:dyDescent="0.3">
      <c r="BK2611" s="5"/>
      <c r="BL2611" s="5"/>
      <c r="BM2611" s="2"/>
      <c r="BN2611" s="151"/>
      <c r="BO2611" s="2"/>
      <c r="BP2611" s="2"/>
      <c r="BQ2611" s="2"/>
      <c r="BR2611" s="2"/>
      <c r="BS2611" s="2"/>
      <c r="BT2611" s="2"/>
    </row>
    <row r="2612" spans="63:72" x14ac:dyDescent="0.3">
      <c r="BK2612" s="5"/>
      <c r="BL2612" s="5"/>
      <c r="BM2612" s="2"/>
      <c r="BN2612" s="151"/>
      <c r="BO2612" s="2"/>
      <c r="BP2612" s="2"/>
      <c r="BQ2612" s="2"/>
      <c r="BR2612" s="2"/>
      <c r="BS2612" s="2"/>
      <c r="BT2612" s="2"/>
    </row>
    <row r="2613" spans="63:72" x14ac:dyDescent="0.3">
      <c r="BK2613" s="5"/>
      <c r="BL2613" s="5"/>
      <c r="BM2613" s="2"/>
      <c r="BN2613" s="151"/>
      <c r="BO2613" s="2"/>
      <c r="BP2613" s="2"/>
      <c r="BQ2613" s="2"/>
      <c r="BR2613" s="2"/>
      <c r="BS2613" s="2"/>
      <c r="BT2613" s="2"/>
    </row>
    <row r="2614" spans="63:72" x14ac:dyDescent="0.3">
      <c r="BK2614" s="5"/>
      <c r="BL2614" s="5"/>
      <c r="BM2614" s="2"/>
      <c r="BN2614" s="151"/>
      <c r="BO2614" s="2"/>
      <c r="BP2614" s="2"/>
      <c r="BQ2614" s="2"/>
      <c r="BR2614" s="2"/>
      <c r="BS2614" s="2"/>
      <c r="BT2614" s="2"/>
    </row>
    <row r="2615" spans="63:72" x14ac:dyDescent="0.3">
      <c r="BK2615" s="5"/>
      <c r="BL2615" s="5"/>
      <c r="BM2615" s="2"/>
      <c r="BN2615" s="151"/>
      <c r="BO2615" s="2"/>
      <c r="BP2615" s="2"/>
      <c r="BQ2615" s="2"/>
      <c r="BR2615" s="2"/>
      <c r="BS2615" s="2"/>
      <c r="BT2615" s="2"/>
    </row>
    <row r="2616" spans="63:72" x14ac:dyDescent="0.3">
      <c r="BK2616" s="5"/>
      <c r="BL2616" s="5"/>
      <c r="BM2616" s="2"/>
      <c r="BN2616" s="151"/>
      <c r="BO2616" s="2"/>
      <c r="BP2616" s="2"/>
      <c r="BQ2616" s="2"/>
      <c r="BR2616" s="2"/>
      <c r="BS2616" s="2"/>
      <c r="BT2616" s="2"/>
    </row>
    <row r="2617" spans="63:72" x14ac:dyDescent="0.3">
      <c r="BK2617" s="5"/>
      <c r="BL2617" s="5"/>
      <c r="BM2617" s="2"/>
      <c r="BN2617" s="151"/>
      <c r="BO2617" s="2"/>
      <c r="BP2617" s="2"/>
      <c r="BQ2617" s="2"/>
      <c r="BR2617" s="2"/>
      <c r="BS2617" s="2"/>
      <c r="BT2617" s="2"/>
    </row>
    <row r="2618" spans="63:72" x14ac:dyDescent="0.3">
      <c r="BK2618" s="5"/>
      <c r="BL2618" s="5"/>
      <c r="BM2618" s="2"/>
      <c r="BN2618" s="151"/>
      <c r="BO2618" s="2"/>
      <c r="BP2618" s="2"/>
      <c r="BQ2618" s="2"/>
      <c r="BR2618" s="2"/>
      <c r="BS2618" s="2"/>
      <c r="BT2618" s="2"/>
    </row>
    <row r="2619" spans="63:72" x14ac:dyDescent="0.3">
      <c r="BK2619" s="5"/>
      <c r="BL2619" s="5"/>
      <c r="BM2619" s="2"/>
      <c r="BN2619" s="151"/>
      <c r="BO2619" s="2"/>
      <c r="BP2619" s="2"/>
      <c r="BQ2619" s="2"/>
      <c r="BR2619" s="2"/>
      <c r="BS2619" s="2"/>
      <c r="BT2619" s="2"/>
    </row>
    <row r="2620" spans="63:72" x14ac:dyDescent="0.3">
      <c r="BK2620" s="5"/>
      <c r="BL2620" s="5"/>
      <c r="BM2620" s="2"/>
      <c r="BN2620" s="151"/>
      <c r="BO2620" s="2"/>
      <c r="BP2620" s="2"/>
      <c r="BQ2620" s="2"/>
      <c r="BR2620" s="2"/>
      <c r="BS2620" s="2"/>
      <c r="BT2620" s="2"/>
    </row>
    <row r="2621" spans="63:72" x14ac:dyDescent="0.3">
      <c r="BK2621" s="5"/>
      <c r="BL2621" s="5"/>
      <c r="BM2621" s="2"/>
      <c r="BN2621" s="151"/>
      <c r="BO2621" s="2"/>
      <c r="BP2621" s="2"/>
      <c r="BQ2621" s="2"/>
      <c r="BR2621" s="2"/>
      <c r="BS2621" s="2"/>
      <c r="BT2621" s="2"/>
    </row>
    <row r="2622" spans="63:72" x14ac:dyDescent="0.3">
      <c r="BK2622" s="5"/>
      <c r="BL2622" s="5"/>
      <c r="BM2622" s="2"/>
      <c r="BN2622" s="151"/>
      <c r="BO2622" s="2"/>
      <c r="BP2622" s="2"/>
      <c r="BQ2622" s="2"/>
      <c r="BR2622" s="2"/>
      <c r="BS2622" s="2"/>
      <c r="BT2622" s="2"/>
    </row>
    <row r="2623" spans="63:72" x14ac:dyDescent="0.3">
      <c r="BK2623" s="5"/>
      <c r="BL2623" s="5"/>
      <c r="BM2623" s="2"/>
      <c r="BN2623" s="151"/>
      <c r="BO2623" s="2"/>
      <c r="BP2623" s="2"/>
      <c r="BQ2623" s="2"/>
      <c r="BR2623" s="2"/>
      <c r="BS2623" s="2"/>
      <c r="BT2623" s="2"/>
    </row>
    <row r="2624" spans="63:72" x14ac:dyDescent="0.3">
      <c r="BK2624" s="5"/>
      <c r="BL2624" s="5"/>
      <c r="BM2624" s="2"/>
      <c r="BN2624" s="151"/>
      <c r="BO2624" s="2"/>
      <c r="BP2624" s="2"/>
      <c r="BQ2624" s="2"/>
      <c r="BR2624" s="2"/>
      <c r="BS2624" s="2"/>
      <c r="BT2624" s="2"/>
    </row>
    <row r="2625" spans="63:72" x14ac:dyDescent="0.3">
      <c r="BK2625" s="5"/>
      <c r="BL2625" s="5"/>
      <c r="BM2625" s="2"/>
      <c r="BN2625" s="151"/>
      <c r="BO2625" s="2"/>
      <c r="BP2625" s="2"/>
      <c r="BQ2625" s="2"/>
      <c r="BR2625" s="2"/>
      <c r="BS2625" s="2"/>
      <c r="BT2625" s="2"/>
    </row>
    <row r="2626" spans="63:72" x14ac:dyDescent="0.3">
      <c r="BK2626" s="5"/>
      <c r="BL2626" s="5"/>
      <c r="BM2626" s="2"/>
      <c r="BN2626" s="151"/>
      <c r="BO2626" s="2"/>
      <c r="BP2626" s="2"/>
      <c r="BQ2626" s="2"/>
      <c r="BR2626" s="2"/>
      <c r="BS2626" s="2"/>
      <c r="BT2626" s="2"/>
    </row>
    <row r="2627" spans="63:72" x14ac:dyDescent="0.3">
      <c r="BK2627" s="5"/>
      <c r="BL2627" s="5"/>
      <c r="BM2627" s="2"/>
      <c r="BN2627" s="151"/>
      <c r="BO2627" s="2"/>
      <c r="BP2627" s="2"/>
      <c r="BQ2627" s="2"/>
      <c r="BR2627" s="2"/>
      <c r="BS2627" s="2"/>
      <c r="BT2627" s="2"/>
    </row>
    <row r="2628" spans="63:72" x14ac:dyDescent="0.3">
      <c r="BK2628" s="5"/>
      <c r="BL2628" s="5"/>
      <c r="BM2628" s="2"/>
      <c r="BN2628" s="151"/>
      <c r="BO2628" s="2"/>
      <c r="BP2628" s="2"/>
      <c r="BQ2628" s="2"/>
      <c r="BR2628" s="2"/>
      <c r="BS2628" s="2"/>
      <c r="BT2628" s="2"/>
    </row>
    <row r="2629" spans="63:72" x14ac:dyDescent="0.3">
      <c r="BK2629" s="5"/>
      <c r="BL2629" s="5"/>
      <c r="BM2629" s="2"/>
      <c r="BN2629" s="151"/>
      <c r="BO2629" s="2"/>
      <c r="BP2629" s="2"/>
      <c r="BQ2629" s="2"/>
      <c r="BR2629" s="2"/>
      <c r="BS2629" s="2"/>
      <c r="BT2629" s="2"/>
    </row>
    <row r="2630" spans="63:72" x14ac:dyDescent="0.3">
      <c r="BK2630" s="5"/>
      <c r="BL2630" s="5"/>
      <c r="BM2630" s="2"/>
      <c r="BN2630" s="151"/>
      <c r="BO2630" s="2"/>
      <c r="BP2630" s="2"/>
      <c r="BQ2630" s="2"/>
      <c r="BR2630" s="2"/>
      <c r="BS2630" s="2"/>
      <c r="BT2630" s="2"/>
    </row>
    <row r="2631" spans="63:72" x14ac:dyDescent="0.3">
      <c r="BK2631" s="5"/>
      <c r="BL2631" s="5"/>
      <c r="BM2631" s="2"/>
      <c r="BN2631" s="151"/>
      <c r="BO2631" s="2"/>
      <c r="BP2631" s="2"/>
      <c r="BQ2631" s="2"/>
      <c r="BR2631" s="2"/>
      <c r="BS2631" s="2"/>
      <c r="BT2631" s="2"/>
    </row>
    <row r="2632" spans="63:72" x14ac:dyDescent="0.3">
      <c r="BK2632" s="5"/>
      <c r="BL2632" s="5"/>
      <c r="BM2632" s="2"/>
      <c r="BN2632" s="151"/>
      <c r="BO2632" s="2"/>
      <c r="BP2632" s="2"/>
      <c r="BQ2632" s="2"/>
      <c r="BR2632" s="2"/>
      <c r="BS2632" s="2"/>
      <c r="BT2632" s="2"/>
    </row>
    <row r="2633" spans="63:72" x14ac:dyDescent="0.3">
      <c r="BK2633" s="5"/>
      <c r="BL2633" s="5"/>
      <c r="BM2633" s="2"/>
      <c r="BN2633" s="151"/>
      <c r="BO2633" s="2"/>
      <c r="BP2633" s="2"/>
      <c r="BQ2633" s="2"/>
      <c r="BR2633" s="2"/>
      <c r="BS2633" s="2"/>
      <c r="BT2633" s="2"/>
    </row>
    <row r="2634" spans="63:72" x14ac:dyDescent="0.3">
      <c r="BK2634" s="5"/>
      <c r="BL2634" s="5"/>
      <c r="BM2634" s="2"/>
      <c r="BN2634" s="151"/>
      <c r="BO2634" s="2"/>
      <c r="BP2634" s="2"/>
      <c r="BQ2634" s="2"/>
      <c r="BR2634" s="2"/>
      <c r="BS2634" s="2"/>
      <c r="BT2634" s="2"/>
    </row>
    <row r="2635" spans="63:72" x14ac:dyDescent="0.3">
      <c r="BK2635" s="5"/>
      <c r="BL2635" s="5"/>
      <c r="BM2635" s="2"/>
      <c r="BN2635" s="151"/>
      <c r="BO2635" s="2"/>
      <c r="BP2635" s="2"/>
      <c r="BQ2635" s="2"/>
      <c r="BR2635" s="2"/>
      <c r="BS2635" s="2"/>
      <c r="BT2635" s="2"/>
    </row>
    <row r="2636" spans="63:72" x14ac:dyDescent="0.3">
      <c r="BK2636" s="5"/>
      <c r="BL2636" s="5"/>
      <c r="BM2636" s="2"/>
      <c r="BN2636" s="151"/>
      <c r="BO2636" s="2"/>
      <c r="BP2636" s="2"/>
      <c r="BQ2636" s="2"/>
      <c r="BR2636" s="2"/>
      <c r="BS2636" s="2"/>
      <c r="BT2636" s="2"/>
    </row>
    <row r="2637" spans="63:72" x14ac:dyDescent="0.3">
      <c r="BK2637" s="5"/>
      <c r="BL2637" s="5"/>
      <c r="BM2637" s="2"/>
      <c r="BN2637" s="151"/>
      <c r="BO2637" s="2"/>
      <c r="BP2637" s="2"/>
      <c r="BQ2637" s="2"/>
      <c r="BR2637" s="2"/>
      <c r="BS2637" s="2"/>
      <c r="BT2637" s="2"/>
    </row>
    <row r="2638" spans="63:72" x14ac:dyDescent="0.3">
      <c r="BK2638" s="5"/>
      <c r="BL2638" s="5"/>
      <c r="BM2638" s="2"/>
      <c r="BN2638" s="151"/>
      <c r="BO2638" s="2"/>
      <c r="BP2638" s="2"/>
      <c r="BQ2638" s="2"/>
      <c r="BR2638" s="2"/>
      <c r="BS2638" s="2"/>
      <c r="BT2638" s="2"/>
    </row>
    <row r="2639" spans="63:72" x14ac:dyDescent="0.3">
      <c r="BK2639" s="5"/>
      <c r="BL2639" s="5"/>
      <c r="BM2639" s="2"/>
      <c r="BN2639" s="151"/>
      <c r="BO2639" s="2"/>
      <c r="BP2639" s="2"/>
      <c r="BQ2639" s="2"/>
      <c r="BR2639" s="2"/>
      <c r="BS2639" s="2"/>
      <c r="BT2639" s="2"/>
    </row>
    <row r="2640" spans="63:72" x14ac:dyDescent="0.3">
      <c r="BK2640" s="5"/>
      <c r="BL2640" s="5"/>
      <c r="BM2640" s="2"/>
      <c r="BN2640" s="151"/>
      <c r="BO2640" s="2"/>
      <c r="BP2640" s="2"/>
      <c r="BQ2640" s="2"/>
      <c r="BR2640" s="2"/>
      <c r="BS2640" s="2"/>
      <c r="BT2640" s="2"/>
    </row>
    <row r="2641" spans="63:72" x14ac:dyDescent="0.3">
      <c r="BK2641" s="5"/>
      <c r="BL2641" s="5"/>
      <c r="BM2641" s="2"/>
      <c r="BN2641" s="151"/>
      <c r="BO2641" s="2"/>
      <c r="BP2641" s="2"/>
      <c r="BQ2641" s="2"/>
      <c r="BR2641" s="2"/>
      <c r="BS2641" s="2"/>
      <c r="BT2641" s="2"/>
    </row>
    <row r="2642" spans="63:72" x14ac:dyDescent="0.3">
      <c r="BK2642" s="5"/>
      <c r="BL2642" s="5"/>
      <c r="BM2642" s="2"/>
      <c r="BN2642" s="151"/>
      <c r="BO2642" s="2"/>
      <c r="BP2642" s="2"/>
      <c r="BQ2642" s="2"/>
      <c r="BR2642" s="2"/>
      <c r="BS2642" s="2"/>
      <c r="BT2642" s="2"/>
    </row>
    <row r="2643" spans="63:72" x14ac:dyDescent="0.3">
      <c r="BK2643" s="5"/>
      <c r="BL2643" s="5"/>
      <c r="BM2643" s="2"/>
      <c r="BN2643" s="151"/>
      <c r="BO2643" s="2"/>
      <c r="BP2643" s="2"/>
      <c r="BQ2643" s="2"/>
      <c r="BR2643" s="2"/>
      <c r="BS2643" s="2"/>
      <c r="BT2643" s="2"/>
    </row>
    <row r="2644" spans="63:72" x14ac:dyDescent="0.3">
      <c r="BK2644" s="5"/>
      <c r="BL2644" s="5"/>
      <c r="BM2644" s="2"/>
      <c r="BN2644" s="151"/>
      <c r="BO2644" s="2"/>
      <c r="BP2644" s="2"/>
      <c r="BQ2644" s="2"/>
      <c r="BR2644" s="2"/>
      <c r="BS2644" s="2"/>
      <c r="BT2644" s="2"/>
    </row>
    <row r="2645" spans="63:72" x14ac:dyDescent="0.3">
      <c r="BK2645" s="5"/>
      <c r="BL2645" s="5"/>
      <c r="BM2645" s="2"/>
      <c r="BN2645" s="151"/>
      <c r="BO2645" s="2"/>
      <c r="BP2645" s="2"/>
      <c r="BQ2645" s="2"/>
      <c r="BR2645" s="2"/>
      <c r="BS2645" s="2"/>
      <c r="BT2645" s="2"/>
    </row>
    <row r="2646" spans="63:72" x14ac:dyDescent="0.3">
      <c r="BK2646" s="5"/>
      <c r="BL2646" s="5"/>
      <c r="BM2646" s="2"/>
      <c r="BN2646" s="151"/>
      <c r="BO2646" s="2"/>
      <c r="BP2646" s="2"/>
      <c r="BQ2646" s="2"/>
      <c r="BR2646" s="2"/>
      <c r="BS2646" s="2"/>
      <c r="BT2646" s="2"/>
    </row>
    <row r="2647" spans="63:72" x14ac:dyDescent="0.3">
      <c r="BK2647" s="5"/>
      <c r="BL2647" s="5"/>
      <c r="BM2647" s="2"/>
      <c r="BN2647" s="151"/>
      <c r="BO2647" s="2"/>
      <c r="BP2647" s="2"/>
      <c r="BQ2647" s="2"/>
      <c r="BR2647" s="2"/>
      <c r="BS2647" s="2"/>
      <c r="BT2647" s="2"/>
    </row>
    <row r="2648" spans="63:72" x14ac:dyDescent="0.3">
      <c r="BK2648" s="5"/>
      <c r="BL2648" s="5"/>
      <c r="BM2648" s="2"/>
      <c r="BN2648" s="151"/>
      <c r="BO2648" s="2"/>
      <c r="BP2648" s="2"/>
      <c r="BQ2648" s="2"/>
      <c r="BR2648" s="2"/>
      <c r="BS2648" s="2"/>
      <c r="BT2648" s="2"/>
    </row>
    <row r="2649" spans="63:72" x14ac:dyDescent="0.3">
      <c r="BK2649" s="5"/>
      <c r="BL2649" s="5"/>
      <c r="BM2649" s="2"/>
      <c r="BN2649" s="151"/>
      <c r="BO2649" s="2"/>
      <c r="BP2649" s="2"/>
      <c r="BQ2649" s="2"/>
      <c r="BR2649" s="2"/>
      <c r="BS2649" s="2"/>
      <c r="BT2649" s="2"/>
    </row>
    <row r="2650" spans="63:72" x14ac:dyDescent="0.3">
      <c r="BK2650" s="5"/>
      <c r="BL2650" s="5"/>
      <c r="BM2650" s="2"/>
      <c r="BN2650" s="151"/>
      <c r="BO2650" s="2"/>
      <c r="BP2650" s="2"/>
      <c r="BQ2650" s="2"/>
      <c r="BR2650" s="2"/>
      <c r="BS2650" s="2"/>
      <c r="BT2650" s="2"/>
    </row>
    <row r="2651" spans="63:72" x14ac:dyDescent="0.3">
      <c r="BK2651" s="5"/>
      <c r="BL2651" s="5"/>
      <c r="BM2651" s="2"/>
      <c r="BN2651" s="151"/>
      <c r="BO2651" s="2"/>
      <c r="BP2651" s="2"/>
      <c r="BQ2651" s="2"/>
      <c r="BR2651" s="2"/>
      <c r="BS2651" s="2"/>
      <c r="BT2651" s="2"/>
    </row>
    <row r="2652" spans="63:72" x14ac:dyDescent="0.3">
      <c r="BK2652" s="5"/>
      <c r="BL2652" s="5"/>
      <c r="BM2652" s="2"/>
      <c r="BN2652" s="151"/>
      <c r="BO2652" s="2"/>
      <c r="BP2652" s="2"/>
      <c r="BQ2652" s="2"/>
      <c r="BR2652" s="2"/>
      <c r="BS2652" s="2"/>
      <c r="BT2652" s="2"/>
    </row>
    <row r="2653" spans="63:72" x14ac:dyDescent="0.3">
      <c r="BK2653" s="5"/>
      <c r="BL2653" s="5"/>
      <c r="BM2653" s="2"/>
      <c r="BN2653" s="151"/>
      <c r="BO2653" s="2"/>
      <c r="BP2653" s="2"/>
      <c r="BQ2653" s="2"/>
      <c r="BR2653" s="2"/>
      <c r="BS2653" s="2"/>
      <c r="BT2653" s="2"/>
    </row>
    <row r="2654" spans="63:72" x14ac:dyDescent="0.3">
      <c r="BK2654" s="5"/>
      <c r="BL2654" s="5"/>
      <c r="BM2654" s="2"/>
      <c r="BN2654" s="151"/>
      <c r="BO2654" s="2"/>
      <c r="BP2654" s="2"/>
      <c r="BQ2654" s="2"/>
      <c r="BR2654" s="2"/>
      <c r="BS2654" s="2"/>
      <c r="BT2654" s="2"/>
    </row>
    <row r="2655" spans="63:72" x14ac:dyDescent="0.3">
      <c r="BK2655" s="5"/>
      <c r="BL2655" s="5"/>
      <c r="BM2655" s="2"/>
      <c r="BN2655" s="151"/>
      <c r="BO2655" s="2"/>
      <c r="BP2655" s="2"/>
      <c r="BQ2655" s="2"/>
      <c r="BR2655" s="2"/>
      <c r="BS2655" s="2"/>
      <c r="BT2655" s="2"/>
    </row>
    <row r="2656" spans="63:72" x14ac:dyDescent="0.3">
      <c r="BK2656" s="5"/>
      <c r="BL2656" s="5"/>
      <c r="BM2656" s="2"/>
      <c r="BN2656" s="151"/>
      <c r="BO2656" s="2"/>
      <c r="BP2656" s="2"/>
      <c r="BQ2656" s="2"/>
      <c r="BR2656" s="2"/>
      <c r="BS2656" s="2"/>
      <c r="BT2656" s="2"/>
    </row>
    <row r="2657" spans="63:72" x14ac:dyDescent="0.3">
      <c r="BK2657" s="5"/>
      <c r="BL2657" s="5"/>
      <c r="BM2657" s="2"/>
      <c r="BN2657" s="151"/>
      <c r="BO2657" s="2"/>
      <c r="BP2657" s="2"/>
      <c r="BQ2657" s="2"/>
      <c r="BR2657" s="2"/>
      <c r="BS2657" s="2"/>
      <c r="BT2657" s="2"/>
    </row>
    <row r="2658" spans="63:72" x14ac:dyDescent="0.3">
      <c r="BK2658" s="5"/>
      <c r="BL2658" s="5"/>
      <c r="BM2658" s="2"/>
      <c r="BN2658" s="151"/>
      <c r="BO2658" s="2"/>
      <c r="BP2658" s="2"/>
      <c r="BQ2658" s="2"/>
      <c r="BR2658" s="2"/>
      <c r="BS2658" s="2"/>
      <c r="BT2658" s="2"/>
    </row>
    <row r="2659" spans="63:72" x14ac:dyDescent="0.3">
      <c r="BK2659" s="5"/>
      <c r="BL2659" s="5"/>
      <c r="BM2659" s="2"/>
      <c r="BN2659" s="151"/>
      <c r="BO2659" s="2"/>
      <c r="BP2659" s="2"/>
      <c r="BQ2659" s="2"/>
      <c r="BR2659" s="2"/>
      <c r="BS2659" s="2"/>
      <c r="BT2659" s="2"/>
    </row>
    <row r="2660" spans="63:72" x14ac:dyDescent="0.3">
      <c r="BK2660" s="5"/>
      <c r="BL2660" s="5"/>
      <c r="BM2660" s="2"/>
      <c r="BN2660" s="151"/>
      <c r="BO2660" s="2"/>
      <c r="BP2660" s="2"/>
      <c r="BQ2660" s="2"/>
      <c r="BR2660" s="2"/>
      <c r="BS2660" s="2"/>
      <c r="BT2660" s="2"/>
    </row>
    <row r="2661" spans="63:72" x14ac:dyDescent="0.3">
      <c r="BK2661" s="5"/>
      <c r="BL2661" s="5"/>
      <c r="BM2661" s="2"/>
      <c r="BN2661" s="151"/>
      <c r="BO2661" s="2"/>
      <c r="BP2661" s="2"/>
      <c r="BQ2661" s="2"/>
      <c r="BR2661" s="2"/>
      <c r="BS2661" s="2"/>
      <c r="BT2661" s="2"/>
    </row>
    <row r="2662" spans="63:72" x14ac:dyDescent="0.3">
      <c r="BK2662" s="5"/>
      <c r="BL2662" s="5"/>
      <c r="BM2662" s="2"/>
      <c r="BN2662" s="151"/>
      <c r="BO2662" s="2"/>
      <c r="BP2662" s="2"/>
      <c r="BQ2662" s="2"/>
      <c r="BR2662" s="2"/>
      <c r="BS2662" s="2"/>
      <c r="BT2662" s="2"/>
    </row>
    <row r="2663" spans="63:72" x14ac:dyDescent="0.3">
      <c r="BK2663" s="5"/>
      <c r="BL2663" s="5"/>
      <c r="BM2663" s="2"/>
      <c r="BN2663" s="151"/>
      <c r="BO2663" s="2"/>
      <c r="BP2663" s="2"/>
      <c r="BQ2663" s="2"/>
      <c r="BR2663" s="2"/>
      <c r="BS2663" s="2"/>
      <c r="BT2663" s="2"/>
    </row>
    <row r="2664" spans="63:72" x14ac:dyDescent="0.3">
      <c r="BK2664" s="5"/>
      <c r="BL2664" s="5"/>
      <c r="BM2664" s="2"/>
      <c r="BN2664" s="151"/>
      <c r="BO2664" s="2"/>
      <c r="BP2664" s="2"/>
      <c r="BQ2664" s="2"/>
      <c r="BR2664" s="2"/>
      <c r="BS2664" s="2"/>
      <c r="BT2664" s="2"/>
    </row>
    <row r="2665" spans="63:72" x14ac:dyDescent="0.3">
      <c r="BK2665" s="5"/>
      <c r="BL2665" s="5"/>
      <c r="BM2665" s="2"/>
      <c r="BN2665" s="151"/>
      <c r="BO2665" s="2"/>
      <c r="BP2665" s="2"/>
      <c r="BQ2665" s="2"/>
      <c r="BR2665" s="2"/>
      <c r="BS2665" s="2"/>
      <c r="BT2665" s="2"/>
    </row>
    <row r="2666" spans="63:72" x14ac:dyDescent="0.3">
      <c r="BK2666" s="5"/>
      <c r="BL2666" s="5"/>
      <c r="BM2666" s="2"/>
      <c r="BN2666" s="151"/>
      <c r="BO2666" s="2"/>
      <c r="BP2666" s="2"/>
      <c r="BQ2666" s="2"/>
      <c r="BR2666" s="2"/>
      <c r="BS2666" s="2"/>
      <c r="BT2666" s="2"/>
    </row>
    <row r="2667" spans="63:72" x14ac:dyDescent="0.3">
      <c r="BK2667" s="5"/>
      <c r="BL2667" s="5"/>
      <c r="BM2667" s="2"/>
      <c r="BN2667" s="151"/>
      <c r="BO2667" s="2"/>
      <c r="BP2667" s="2"/>
      <c r="BQ2667" s="2"/>
      <c r="BR2667" s="2"/>
      <c r="BS2667" s="2"/>
      <c r="BT2667" s="2"/>
    </row>
    <row r="2668" spans="63:72" x14ac:dyDescent="0.3">
      <c r="BK2668" s="5"/>
      <c r="BL2668" s="5"/>
      <c r="BM2668" s="2"/>
      <c r="BN2668" s="151"/>
      <c r="BO2668" s="2"/>
      <c r="BP2668" s="2"/>
      <c r="BQ2668" s="2"/>
      <c r="BR2668" s="2"/>
      <c r="BS2668" s="2"/>
      <c r="BT2668" s="2"/>
    </row>
    <row r="2669" spans="63:72" x14ac:dyDescent="0.3">
      <c r="BK2669" s="5"/>
      <c r="BL2669" s="5"/>
      <c r="BM2669" s="2"/>
      <c r="BN2669" s="151"/>
      <c r="BO2669" s="2"/>
      <c r="BP2669" s="2"/>
      <c r="BQ2669" s="2"/>
      <c r="BR2669" s="2"/>
      <c r="BS2669" s="2"/>
      <c r="BT2669" s="2"/>
    </row>
    <row r="2670" spans="63:72" x14ac:dyDescent="0.3">
      <c r="BK2670" s="5"/>
      <c r="BL2670" s="5"/>
      <c r="BM2670" s="2"/>
      <c r="BN2670" s="151"/>
      <c r="BO2670" s="2"/>
      <c r="BP2670" s="2"/>
      <c r="BQ2670" s="2"/>
      <c r="BR2670" s="2"/>
      <c r="BS2670" s="2"/>
      <c r="BT2670" s="2"/>
    </row>
    <row r="2671" spans="63:72" x14ac:dyDescent="0.3">
      <c r="BK2671" s="5"/>
      <c r="BL2671" s="5"/>
      <c r="BM2671" s="2"/>
      <c r="BN2671" s="151"/>
      <c r="BO2671" s="2"/>
      <c r="BP2671" s="2"/>
      <c r="BQ2671" s="2"/>
      <c r="BR2671" s="2"/>
      <c r="BS2671" s="2"/>
      <c r="BT2671" s="2"/>
    </row>
    <row r="2672" spans="63:72" x14ac:dyDescent="0.3">
      <c r="BK2672" s="5"/>
      <c r="BL2672" s="5"/>
      <c r="BM2672" s="2"/>
      <c r="BN2672" s="151"/>
      <c r="BO2672" s="2"/>
      <c r="BP2672" s="2"/>
      <c r="BQ2672" s="2"/>
      <c r="BR2672" s="2"/>
      <c r="BS2672" s="2"/>
      <c r="BT2672" s="2"/>
    </row>
    <row r="2673" spans="63:72" x14ac:dyDescent="0.3">
      <c r="BK2673" s="5"/>
      <c r="BL2673" s="5"/>
      <c r="BM2673" s="2"/>
      <c r="BN2673" s="151"/>
      <c r="BO2673" s="2"/>
      <c r="BP2673" s="2"/>
      <c r="BQ2673" s="2"/>
      <c r="BR2673" s="2"/>
      <c r="BS2673" s="2"/>
      <c r="BT2673" s="2"/>
    </row>
    <row r="2674" spans="63:72" x14ac:dyDescent="0.3">
      <c r="BK2674" s="5"/>
      <c r="BL2674" s="5"/>
      <c r="BM2674" s="2"/>
      <c r="BN2674" s="151"/>
      <c r="BO2674" s="2"/>
      <c r="BP2674" s="2"/>
      <c r="BQ2674" s="2"/>
      <c r="BR2674" s="2"/>
      <c r="BS2674" s="2"/>
      <c r="BT2674" s="2"/>
    </row>
    <row r="2675" spans="63:72" x14ac:dyDescent="0.3">
      <c r="BK2675" s="5"/>
      <c r="BL2675" s="5"/>
      <c r="BM2675" s="2"/>
      <c r="BN2675" s="151"/>
      <c r="BO2675" s="2"/>
      <c r="BP2675" s="2"/>
      <c r="BQ2675" s="2"/>
      <c r="BR2675" s="2"/>
      <c r="BS2675" s="2"/>
      <c r="BT2675" s="2"/>
    </row>
    <row r="2676" spans="63:72" x14ac:dyDescent="0.3">
      <c r="BK2676" s="5"/>
      <c r="BL2676" s="5"/>
      <c r="BM2676" s="2"/>
      <c r="BN2676" s="151"/>
      <c r="BO2676" s="2"/>
      <c r="BP2676" s="2"/>
      <c r="BQ2676" s="2"/>
      <c r="BR2676" s="2"/>
      <c r="BS2676" s="2"/>
      <c r="BT2676" s="2"/>
    </row>
    <row r="2677" spans="63:72" x14ac:dyDescent="0.3">
      <c r="BK2677" s="5"/>
      <c r="BL2677" s="5"/>
      <c r="BM2677" s="2"/>
      <c r="BN2677" s="151"/>
      <c r="BO2677" s="2"/>
      <c r="BP2677" s="2"/>
      <c r="BQ2677" s="2"/>
      <c r="BR2677" s="2"/>
      <c r="BS2677" s="2"/>
      <c r="BT2677" s="2"/>
    </row>
    <row r="2678" spans="63:72" x14ac:dyDescent="0.3">
      <c r="BK2678" s="5"/>
      <c r="BL2678" s="5"/>
      <c r="BM2678" s="2"/>
      <c r="BN2678" s="151"/>
      <c r="BO2678" s="2"/>
      <c r="BP2678" s="2"/>
      <c r="BQ2678" s="2"/>
      <c r="BR2678" s="2"/>
      <c r="BS2678" s="2"/>
      <c r="BT2678" s="2"/>
    </row>
    <row r="2679" spans="63:72" x14ac:dyDescent="0.3">
      <c r="BK2679" s="5"/>
      <c r="BL2679" s="5"/>
      <c r="BM2679" s="2"/>
      <c r="BN2679" s="151"/>
      <c r="BO2679" s="2"/>
      <c r="BP2679" s="2"/>
      <c r="BQ2679" s="2"/>
      <c r="BR2679" s="2"/>
      <c r="BS2679" s="2"/>
      <c r="BT2679" s="2"/>
    </row>
    <row r="2680" spans="63:72" x14ac:dyDescent="0.3">
      <c r="BK2680" s="5"/>
      <c r="BL2680" s="5"/>
      <c r="BM2680" s="2"/>
      <c r="BN2680" s="151"/>
      <c r="BO2680" s="2"/>
      <c r="BP2680" s="2"/>
      <c r="BQ2680" s="2"/>
      <c r="BR2680" s="2"/>
      <c r="BS2680" s="2"/>
      <c r="BT2680" s="2"/>
    </row>
    <row r="2681" spans="63:72" x14ac:dyDescent="0.3">
      <c r="BK2681" s="5"/>
      <c r="BL2681" s="5"/>
      <c r="BM2681" s="2"/>
      <c r="BN2681" s="151"/>
      <c r="BO2681" s="2"/>
      <c r="BP2681" s="2"/>
      <c r="BQ2681" s="2"/>
      <c r="BR2681" s="2"/>
      <c r="BS2681" s="2"/>
      <c r="BT2681" s="2"/>
    </row>
    <row r="2682" spans="63:72" x14ac:dyDescent="0.3">
      <c r="BK2682" s="5"/>
      <c r="BL2682" s="5"/>
      <c r="BM2682" s="2"/>
      <c r="BN2682" s="151"/>
      <c r="BO2682" s="2"/>
      <c r="BP2682" s="2"/>
      <c r="BQ2682" s="2"/>
      <c r="BR2682" s="2"/>
      <c r="BS2682" s="2"/>
      <c r="BT2682" s="2"/>
    </row>
    <row r="2683" spans="63:72" x14ac:dyDescent="0.3">
      <c r="BK2683" s="5"/>
      <c r="BL2683" s="5"/>
      <c r="BM2683" s="2"/>
      <c r="BN2683" s="151"/>
      <c r="BO2683" s="2"/>
      <c r="BP2683" s="2"/>
      <c r="BQ2683" s="2"/>
      <c r="BR2683" s="2"/>
      <c r="BS2683" s="2"/>
      <c r="BT2683" s="2"/>
    </row>
    <row r="2684" spans="63:72" x14ac:dyDescent="0.3">
      <c r="BK2684" s="5"/>
      <c r="BL2684" s="5"/>
      <c r="BM2684" s="2"/>
      <c r="BN2684" s="151"/>
      <c r="BO2684" s="2"/>
      <c r="BP2684" s="2"/>
      <c r="BQ2684" s="2"/>
      <c r="BR2684" s="2"/>
      <c r="BS2684" s="2"/>
      <c r="BT2684" s="2"/>
    </row>
    <row r="2685" spans="63:72" x14ac:dyDescent="0.3">
      <c r="BK2685" s="5"/>
      <c r="BL2685" s="5"/>
      <c r="BM2685" s="2"/>
      <c r="BN2685" s="151"/>
      <c r="BO2685" s="2"/>
      <c r="BP2685" s="2"/>
      <c r="BQ2685" s="2"/>
      <c r="BR2685" s="2"/>
      <c r="BS2685" s="2"/>
      <c r="BT2685" s="2"/>
    </row>
    <row r="2686" spans="63:72" x14ac:dyDescent="0.3">
      <c r="BK2686" s="5"/>
      <c r="BL2686" s="5"/>
      <c r="BM2686" s="2"/>
      <c r="BN2686" s="151"/>
      <c r="BO2686" s="2"/>
      <c r="BP2686" s="2"/>
      <c r="BQ2686" s="2"/>
      <c r="BR2686" s="2"/>
      <c r="BS2686" s="2"/>
      <c r="BT2686" s="2"/>
    </row>
    <row r="2687" spans="63:72" x14ac:dyDescent="0.3">
      <c r="BK2687" s="5"/>
      <c r="BL2687" s="5"/>
      <c r="BM2687" s="2"/>
      <c r="BN2687" s="151"/>
      <c r="BO2687" s="2"/>
      <c r="BP2687" s="2"/>
      <c r="BQ2687" s="2"/>
      <c r="BR2687" s="2"/>
      <c r="BS2687" s="2"/>
      <c r="BT2687" s="2"/>
    </row>
    <row r="2688" spans="63:72" x14ac:dyDescent="0.3">
      <c r="BK2688" s="5"/>
      <c r="BL2688" s="5"/>
      <c r="BM2688" s="2"/>
      <c r="BN2688" s="151"/>
      <c r="BO2688" s="2"/>
      <c r="BP2688" s="2"/>
      <c r="BQ2688" s="2"/>
      <c r="BR2688" s="2"/>
      <c r="BS2688" s="2"/>
      <c r="BT2688" s="2"/>
    </row>
    <row r="2689" spans="63:72" x14ac:dyDescent="0.3">
      <c r="BK2689" s="5"/>
      <c r="BL2689" s="5"/>
      <c r="BM2689" s="2"/>
      <c r="BN2689" s="151"/>
      <c r="BO2689" s="2"/>
      <c r="BP2689" s="2"/>
      <c r="BQ2689" s="2"/>
      <c r="BR2689" s="2"/>
      <c r="BS2689" s="2"/>
      <c r="BT2689" s="2"/>
    </row>
    <row r="2690" spans="63:72" x14ac:dyDescent="0.3">
      <c r="BK2690" s="5"/>
      <c r="BL2690" s="5"/>
      <c r="BM2690" s="2"/>
      <c r="BN2690" s="151"/>
      <c r="BO2690" s="2"/>
      <c r="BP2690" s="2"/>
      <c r="BQ2690" s="2"/>
      <c r="BR2690" s="2"/>
      <c r="BS2690" s="2"/>
      <c r="BT2690" s="2"/>
    </row>
    <row r="2691" spans="63:72" x14ac:dyDescent="0.3">
      <c r="BK2691" s="5"/>
      <c r="BL2691" s="5"/>
      <c r="BM2691" s="2"/>
      <c r="BN2691" s="151"/>
      <c r="BO2691" s="2"/>
      <c r="BP2691" s="2"/>
      <c r="BQ2691" s="2"/>
      <c r="BR2691" s="2"/>
      <c r="BS2691" s="2"/>
      <c r="BT2691" s="2"/>
    </row>
    <row r="2692" spans="63:72" x14ac:dyDescent="0.3">
      <c r="BK2692" s="5"/>
      <c r="BL2692" s="5"/>
      <c r="BM2692" s="2"/>
      <c r="BN2692" s="151"/>
      <c r="BO2692" s="2"/>
      <c r="BP2692" s="2"/>
      <c r="BQ2692" s="2"/>
      <c r="BR2692" s="2"/>
      <c r="BS2692" s="2"/>
      <c r="BT2692" s="2"/>
    </row>
    <row r="2693" spans="63:72" x14ac:dyDescent="0.3">
      <c r="BK2693" s="5"/>
      <c r="BL2693" s="5"/>
      <c r="BM2693" s="2"/>
      <c r="BN2693" s="151"/>
      <c r="BO2693" s="2"/>
      <c r="BP2693" s="2"/>
      <c r="BQ2693" s="2"/>
      <c r="BR2693" s="2"/>
      <c r="BS2693" s="2"/>
      <c r="BT2693" s="2"/>
    </row>
    <row r="2694" spans="63:72" x14ac:dyDescent="0.3">
      <c r="BK2694" s="5"/>
      <c r="BL2694" s="5"/>
      <c r="BM2694" s="2"/>
      <c r="BN2694" s="151"/>
      <c r="BO2694" s="2"/>
      <c r="BP2694" s="2"/>
      <c r="BQ2694" s="2"/>
      <c r="BR2694" s="2"/>
      <c r="BS2694" s="2"/>
      <c r="BT2694" s="2"/>
    </row>
    <row r="2695" spans="63:72" x14ac:dyDescent="0.3">
      <c r="BK2695" s="5"/>
      <c r="BL2695" s="5"/>
      <c r="BM2695" s="2"/>
      <c r="BN2695" s="151"/>
      <c r="BO2695" s="2"/>
      <c r="BP2695" s="2"/>
      <c r="BQ2695" s="2"/>
      <c r="BR2695" s="2"/>
      <c r="BS2695" s="2"/>
      <c r="BT2695" s="2"/>
    </row>
    <row r="2696" spans="63:72" x14ac:dyDescent="0.3">
      <c r="BK2696" s="5"/>
      <c r="BL2696" s="5"/>
      <c r="BM2696" s="2"/>
      <c r="BN2696" s="151"/>
      <c r="BO2696" s="2"/>
      <c r="BP2696" s="2"/>
      <c r="BQ2696" s="2"/>
      <c r="BR2696" s="2"/>
      <c r="BS2696" s="2"/>
      <c r="BT2696" s="2"/>
    </row>
    <row r="2697" spans="63:72" x14ac:dyDescent="0.3">
      <c r="BK2697" s="5"/>
      <c r="BL2697" s="5"/>
      <c r="BM2697" s="2"/>
      <c r="BN2697" s="151"/>
      <c r="BO2697" s="2"/>
      <c r="BP2697" s="2"/>
      <c r="BQ2697" s="2"/>
      <c r="BR2697" s="2"/>
      <c r="BS2697" s="2"/>
      <c r="BT2697" s="2"/>
    </row>
    <row r="2698" spans="63:72" x14ac:dyDescent="0.3">
      <c r="BK2698" s="5"/>
      <c r="BL2698" s="5"/>
      <c r="BM2698" s="2"/>
      <c r="BN2698" s="151"/>
      <c r="BO2698" s="2"/>
      <c r="BP2698" s="2"/>
      <c r="BQ2698" s="2"/>
      <c r="BR2698" s="2"/>
      <c r="BS2698" s="2"/>
      <c r="BT2698" s="2"/>
    </row>
    <row r="2699" spans="63:72" x14ac:dyDescent="0.3">
      <c r="BK2699" s="5"/>
      <c r="BL2699" s="5"/>
      <c r="BM2699" s="2"/>
      <c r="BN2699" s="151"/>
      <c r="BO2699" s="2"/>
      <c r="BP2699" s="2"/>
      <c r="BQ2699" s="2"/>
      <c r="BR2699" s="2"/>
      <c r="BS2699" s="2"/>
      <c r="BT2699" s="2"/>
    </row>
    <row r="2700" spans="63:72" x14ac:dyDescent="0.3">
      <c r="BK2700" s="5"/>
      <c r="BL2700" s="5"/>
      <c r="BM2700" s="2"/>
      <c r="BN2700" s="151"/>
      <c r="BO2700" s="2"/>
      <c r="BP2700" s="2"/>
      <c r="BQ2700" s="2"/>
      <c r="BR2700" s="2"/>
      <c r="BS2700" s="2"/>
      <c r="BT2700" s="2"/>
    </row>
    <row r="2701" spans="63:72" x14ac:dyDescent="0.3">
      <c r="BK2701" s="5"/>
      <c r="BL2701" s="5"/>
      <c r="BM2701" s="2"/>
      <c r="BN2701" s="151"/>
      <c r="BO2701" s="2"/>
      <c r="BP2701" s="2"/>
      <c r="BQ2701" s="2"/>
      <c r="BR2701" s="2"/>
      <c r="BS2701" s="2"/>
      <c r="BT2701" s="2"/>
    </row>
    <row r="2702" spans="63:72" x14ac:dyDescent="0.3">
      <c r="BK2702" s="5"/>
      <c r="BL2702" s="5"/>
      <c r="BM2702" s="2"/>
      <c r="BN2702" s="151"/>
      <c r="BO2702" s="2"/>
      <c r="BP2702" s="2"/>
      <c r="BQ2702" s="2"/>
      <c r="BR2702" s="2"/>
      <c r="BS2702" s="2"/>
      <c r="BT2702" s="2"/>
    </row>
    <row r="2703" spans="63:72" x14ac:dyDescent="0.3">
      <c r="BK2703" s="5"/>
      <c r="BL2703" s="5"/>
      <c r="BM2703" s="2"/>
      <c r="BN2703" s="151"/>
      <c r="BO2703" s="2"/>
      <c r="BP2703" s="2"/>
      <c r="BQ2703" s="2"/>
      <c r="BR2703" s="2"/>
      <c r="BS2703" s="2"/>
      <c r="BT2703" s="2"/>
    </row>
    <row r="2704" spans="63:72" x14ac:dyDescent="0.3">
      <c r="BK2704" s="5"/>
      <c r="BL2704" s="5"/>
      <c r="BM2704" s="2"/>
      <c r="BN2704" s="151"/>
      <c r="BO2704" s="2"/>
      <c r="BP2704" s="2"/>
      <c r="BQ2704" s="2"/>
      <c r="BR2704" s="2"/>
      <c r="BS2704" s="2"/>
      <c r="BT2704" s="2"/>
    </row>
    <row r="2705" spans="63:72" x14ac:dyDescent="0.3">
      <c r="BK2705" s="5"/>
      <c r="BL2705" s="5"/>
      <c r="BM2705" s="2"/>
      <c r="BN2705" s="151"/>
      <c r="BO2705" s="2"/>
      <c r="BP2705" s="2"/>
      <c r="BQ2705" s="2"/>
      <c r="BR2705" s="2"/>
      <c r="BS2705" s="2"/>
      <c r="BT2705" s="2"/>
    </row>
    <row r="2706" spans="63:72" x14ac:dyDescent="0.3">
      <c r="BK2706" s="5"/>
      <c r="BL2706" s="5"/>
      <c r="BM2706" s="2"/>
      <c r="BN2706" s="151"/>
      <c r="BO2706" s="2"/>
      <c r="BP2706" s="2"/>
      <c r="BQ2706" s="2"/>
      <c r="BR2706" s="2"/>
      <c r="BS2706" s="2"/>
      <c r="BT2706" s="2"/>
    </row>
    <row r="2707" spans="63:72" x14ac:dyDescent="0.3">
      <c r="BK2707" s="5"/>
      <c r="BL2707" s="5"/>
      <c r="BM2707" s="2"/>
      <c r="BN2707" s="151"/>
      <c r="BO2707" s="2"/>
      <c r="BP2707" s="2"/>
      <c r="BQ2707" s="2"/>
      <c r="BR2707" s="2"/>
      <c r="BS2707" s="2"/>
      <c r="BT2707" s="2"/>
    </row>
    <row r="2708" spans="63:72" x14ac:dyDescent="0.3">
      <c r="BK2708" s="5"/>
      <c r="BL2708" s="5"/>
      <c r="BM2708" s="2"/>
      <c r="BN2708" s="151"/>
      <c r="BO2708" s="2"/>
      <c r="BP2708" s="2"/>
      <c r="BQ2708" s="2"/>
      <c r="BR2708" s="2"/>
      <c r="BS2708" s="2"/>
      <c r="BT2708" s="2"/>
    </row>
    <row r="2709" spans="63:72" x14ac:dyDescent="0.3">
      <c r="BK2709" s="5"/>
      <c r="BL2709" s="5"/>
      <c r="BM2709" s="2"/>
      <c r="BN2709" s="151"/>
      <c r="BO2709" s="2"/>
      <c r="BP2709" s="2"/>
      <c r="BQ2709" s="2"/>
      <c r="BR2709" s="2"/>
      <c r="BS2709" s="2"/>
      <c r="BT2709" s="2"/>
    </row>
    <row r="2710" spans="63:72" x14ac:dyDescent="0.3">
      <c r="BK2710" s="5"/>
      <c r="BL2710" s="5"/>
      <c r="BM2710" s="2"/>
      <c r="BN2710" s="151"/>
      <c r="BO2710" s="2"/>
      <c r="BP2710" s="2"/>
      <c r="BQ2710" s="2"/>
      <c r="BR2710" s="2"/>
      <c r="BS2710" s="2"/>
      <c r="BT2710" s="2"/>
    </row>
    <row r="2711" spans="63:72" x14ac:dyDescent="0.3">
      <c r="BK2711" s="5"/>
      <c r="BL2711" s="5"/>
      <c r="BM2711" s="2"/>
      <c r="BN2711" s="151"/>
      <c r="BO2711" s="2"/>
      <c r="BP2711" s="2"/>
      <c r="BQ2711" s="2"/>
      <c r="BR2711" s="2"/>
      <c r="BS2711" s="2"/>
      <c r="BT2711" s="2"/>
    </row>
    <row r="2712" spans="63:72" x14ac:dyDescent="0.3">
      <c r="BK2712" s="5"/>
      <c r="BL2712" s="5"/>
      <c r="BM2712" s="2"/>
      <c r="BN2712" s="151"/>
      <c r="BO2712" s="2"/>
      <c r="BP2712" s="2"/>
      <c r="BQ2712" s="2"/>
      <c r="BR2712" s="2"/>
      <c r="BS2712" s="2"/>
      <c r="BT2712" s="2"/>
    </row>
    <row r="2713" spans="63:72" x14ac:dyDescent="0.3">
      <c r="BK2713" s="5"/>
      <c r="BL2713" s="5"/>
      <c r="BM2713" s="2"/>
      <c r="BN2713" s="151"/>
      <c r="BO2713" s="2"/>
      <c r="BP2713" s="2"/>
      <c r="BQ2713" s="2"/>
      <c r="BR2713" s="2"/>
      <c r="BS2713" s="2"/>
      <c r="BT2713" s="2"/>
    </row>
    <row r="2714" spans="63:72" x14ac:dyDescent="0.3">
      <c r="BK2714" s="5"/>
      <c r="BL2714" s="5"/>
      <c r="BM2714" s="2"/>
      <c r="BN2714" s="151"/>
      <c r="BO2714" s="2"/>
      <c r="BP2714" s="2"/>
      <c r="BQ2714" s="2"/>
      <c r="BR2714" s="2"/>
      <c r="BS2714" s="2"/>
      <c r="BT2714" s="2"/>
    </row>
    <row r="2715" spans="63:72" x14ac:dyDescent="0.3">
      <c r="BK2715" s="5"/>
      <c r="BL2715" s="5"/>
      <c r="BM2715" s="2"/>
      <c r="BN2715" s="151"/>
      <c r="BO2715" s="2"/>
      <c r="BP2715" s="2"/>
      <c r="BQ2715" s="2"/>
      <c r="BR2715" s="2"/>
      <c r="BS2715" s="2"/>
      <c r="BT2715" s="2"/>
    </row>
    <row r="2716" spans="63:72" x14ac:dyDescent="0.3">
      <c r="BK2716" s="5"/>
      <c r="BL2716" s="5"/>
      <c r="BM2716" s="2"/>
      <c r="BN2716" s="151"/>
      <c r="BO2716" s="2"/>
      <c r="BP2716" s="2"/>
      <c r="BQ2716" s="2"/>
      <c r="BR2716" s="2"/>
      <c r="BS2716" s="2"/>
      <c r="BT2716" s="2"/>
    </row>
    <row r="2717" spans="63:72" x14ac:dyDescent="0.3">
      <c r="BK2717" s="5"/>
      <c r="BL2717" s="5"/>
      <c r="BM2717" s="2"/>
      <c r="BN2717" s="151"/>
      <c r="BO2717" s="2"/>
      <c r="BP2717" s="2"/>
      <c r="BQ2717" s="2"/>
      <c r="BR2717" s="2"/>
      <c r="BS2717" s="2"/>
      <c r="BT2717" s="2"/>
    </row>
    <row r="2718" spans="63:72" x14ac:dyDescent="0.3">
      <c r="BK2718" s="5"/>
      <c r="BL2718" s="5"/>
      <c r="BM2718" s="2"/>
      <c r="BN2718" s="151"/>
      <c r="BO2718" s="2"/>
      <c r="BP2718" s="2"/>
      <c r="BQ2718" s="2"/>
      <c r="BR2718" s="2"/>
      <c r="BS2718" s="2"/>
      <c r="BT2718" s="2"/>
    </row>
    <row r="2719" spans="63:72" x14ac:dyDescent="0.3">
      <c r="BK2719" s="5"/>
      <c r="BL2719" s="5"/>
      <c r="BM2719" s="2"/>
      <c r="BN2719" s="151"/>
      <c r="BO2719" s="2"/>
      <c r="BP2719" s="2"/>
      <c r="BQ2719" s="2"/>
      <c r="BR2719" s="2"/>
      <c r="BS2719" s="2"/>
      <c r="BT2719" s="2"/>
    </row>
    <row r="2720" spans="63:72" x14ac:dyDescent="0.3">
      <c r="BK2720" s="5"/>
      <c r="BL2720" s="5"/>
      <c r="BM2720" s="2"/>
      <c r="BN2720" s="151"/>
      <c r="BO2720" s="2"/>
      <c r="BP2720" s="2"/>
      <c r="BQ2720" s="2"/>
      <c r="BR2720" s="2"/>
      <c r="BS2720" s="2"/>
      <c r="BT2720" s="2"/>
    </row>
    <row r="2721" spans="63:72" x14ac:dyDescent="0.3">
      <c r="BK2721" s="5"/>
      <c r="BL2721" s="5"/>
      <c r="BM2721" s="2"/>
      <c r="BN2721" s="151"/>
      <c r="BO2721" s="2"/>
      <c r="BP2721" s="2"/>
      <c r="BQ2721" s="2"/>
      <c r="BR2721" s="2"/>
      <c r="BS2721" s="2"/>
      <c r="BT2721" s="2"/>
    </row>
    <row r="2722" spans="63:72" x14ac:dyDescent="0.3">
      <c r="BK2722" s="5"/>
      <c r="BL2722" s="5"/>
      <c r="BM2722" s="2"/>
      <c r="BN2722" s="151"/>
      <c r="BO2722" s="2"/>
      <c r="BP2722" s="2"/>
      <c r="BQ2722" s="2"/>
      <c r="BR2722" s="2"/>
      <c r="BS2722" s="2"/>
      <c r="BT2722" s="2"/>
    </row>
    <row r="2723" spans="63:72" x14ac:dyDescent="0.3">
      <c r="BK2723" s="5"/>
      <c r="BL2723" s="5"/>
      <c r="BM2723" s="2"/>
      <c r="BN2723" s="151"/>
      <c r="BO2723" s="2"/>
      <c r="BP2723" s="2"/>
      <c r="BQ2723" s="2"/>
      <c r="BR2723" s="2"/>
      <c r="BS2723" s="2"/>
      <c r="BT2723" s="2"/>
    </row>
    <row r="2724" spans="63:72" x14ac:dyDescent="0.3">
      <c r="BK2724" s="5"/>
      <c r="BL2724" s="5"/>
      <c r="BM2724" s="2"/>
      <c r="BN2724" s="151"/>
      <c r="BO2724" s="2"/>
      <c r="BP2724" s="2"/>
      <c r="BQ2724" s="2"/>
      <c r="BR2724" s="2"/>
      <c r="BS2724" s="2"/>
      <c r="BT2724" s="2"/>
    </row>
    <row r="2725" spans="63:72" x14ac:dyDescent="0.3">
      <c r="BK2725" s="5"/>
      <c r="BL2725" s="5"/>
      <c r="BM2725" s="2"/>
      <c r="BN2725" s="151"/>
      <c r="BO2725" s="2"/>
      <c r="BP2725" s="2"/>
      <c r="BQ2725" s="2"/>
      <c r="BR2725" s="2"/>
      <c r="BS2725" s="2"/>
      <c r="BT2725" s="2"/>
    </row>
    <row r="2726" spans="63:72" x14ac:dyDescent="0.3">
      <c r="BK2726" s="5"/>
      <c r="BL2726" s="5"/>
      <c r="BM2726" s="2"/>
      <c r="BN2726" s="151"/>
      <c r="BO2726" s="2"/>
      <c r="BP2726" s="2"/>
      <c r="BQ2726" s="2"/>
      <c r="BR2726" s="2"/>
      <c r="BS2726" s="2"/>
      <c r="BT2726" s="2"/>
    </row>
    <row r="2727" spans="63:72" x14ac:dyDescent="0.3">
      <c r="BK2727" s="5"/>
      <c r="BL2727" s="5"/>
      <c r="BM2727" s="2"/>
      <c r="BN2727" s="151"/>
      <c r="BO2727" s="2"/>
      <c r="BP2727" s="2"/>
      <c r="BQ2727" s="2"/>
      <c r="BR2727" s="2"/>
      <c r="BS2727" s="2"/>
      <c r="BT2727" s="2"/>
    </row>
    <row r="2728" spans="63:72" x14ac:dyDescent="0.3">
      <c r="BK2728" s="5"/>
      <c r="BL2728" s="5"/>
      <c r="BM2728" s="2"/>
      <c r="BN2728" s="151"/>
      <c r="BO2728" s="2"/>
      <c r="BP2728" s="2"/>
      <c r="BQ2728" s="2"/>
      <c r="BR2728" s="2"/>
      <c r="BS2728" s="2"/>
      <c r="BT2728" s="2"/>
    </row>
    <row r="2729" spans="63:72" x14ac:dyDescent="0.3">
      <c r="BK2729" s="5"/>
      <c r="BL2729" s="5"/>
      <c r="BM2729" s="2"/>
      <c r="BN2729" s="151"/>
      <c r="BO2729" s="2"/>
      <c r="BP2729" s="2"/>
      <c r="BQ2729" s="2"/>
      <c r="BR2729" s="2"/>
      <c r="BS2729" s="2"/>
      <c r="BT2729" s="2"/>
    </row>
    <row r="2730" spans="63:72" x14ac:dyDescent="0.3">
      <c r="BK2730" s="5"/>
      <c r="BL2730" s="5"/>
      <c r="BM2730" s="2"/>
      <c r="BN2730" s="151"/>
      <c r="BO2730" s="2"/>
      <c r="BP2730" s="2"/>
      <c r="BQ2730" s="2"/>
      <c r="BR2730" s="2"/>
      <c r="BS2730" s="2"/>
      <c r="BT2730" s="2"/>
    </row>
    <row r="2731" spans="63:72" x14ac:dyDescent="0.3">
      <c r="BK2731" s="5"/>
      <c r="BL2731" s="5"/>
      <c r="BM2731" s="2"/>
      <c r="BN2731" s="151"/>
      <c r="BO2731" s="2"/>
      <c r="BP2731" s="2"/>
      <c r="BQ2731" s="2"/>
      <c r="BR2731" s="2"/>
      <c r="BS2731" s="2"/>
      <c r="BT2731" s="2"/>
    </row>
    <row r="2732" spans="63:72" x14ac:dyDescent="0.3">
      <c r="BK2732" s="5"/>
      <c r="BL2732" s="5"/>
      <c r="BM2732" s="2"/>
      <c r="BN2732" s="151"/>
      <c r="BO2732" s="2"/>
      <c r="BP2732" s="2"/>
      <c r="BQ2732" s="2"/>
      <c r="BR2732" s="2"/>
      <c r="BS2732" s="2"/>
      <c r="BT2732" s="2"/>
    </row>
    <row r="2733" spans="63:72" x14ac:dyDescent="0.3">
      <c r="BK2733" s="5"/>
      <c r="BL2733" s="5"/>
      <c r="BM2733" s="2"/>
      <c r="BN2733" s="151"/>
      <c r="BO2733" s="2"/>
      <c r="BP2733" s="2"/>
      <c r="BQ2733" s="2"/>
      <c r="BR2733" s="2"/>
      <c r="BS2733" s="2"/>
      <c r="BT2733" s="2"/>
    </row>
    <row r="2734" spans="63:72" x14ac:dyDescent="0.3">
      <c r="BK2734" s="5"/>
      <c r="BL2734" s="5"/>
      <c r="BM2734" s="2"/>
      <c r="BN2734" s="151"/>
      <c r="BO2734" s="2"/>
      <c r="BP2734" s="2"/>
      <c r="BQ2734" s="2"/>
      <c r="BR2734" s="2"/>
      <c r="BS2734" s="2"/>
      <c r="BT2734" s="2"/>
    </row>
    <row r="2735" spans="63:72" x14ac:dyDescent="0.3">
      <c r="BK2735" s="5"/>
      <c r="BL2735" s="5"/>
      <c r="BM2735" s="2"/>
      <c r="BN2735" s="151"/>
      <c r="BO2735" s="2"/>
      <c r="BP2735" s="2"/>
      <c r="BQ2735" s="2"/>
      <c r="BR2735" s="2"/>
      <c r="BS2735" s="2"/>
      <c r="BT2735" s="2"/>
    </row>
    <row r="2736" spans="63:72" x14ac:dyDescent="0.3">
      <c r="BK2736" s="5"/>
      <c r="BL2736" s="5"/>
      <c r="BM2736" s="2"/>
      <c r="BN2736" s="151"/>
      <c r="BO2736" s="2"/>
      <c r="BP2736" s="2"/>
      <c r="BQ2736" s="2"/>
      <c r="BR2736" s="2"/>
      <c r="BS2736" s="2"/>
      <c r="BT2736" s="2"/>
    </row>
    <row r="2737" spans="63:72" x14ac:dyDescent="0.3">
      <c r="BK2737" s="5"/>
      <c r="BL2737" s="5"/>
      <c r="BM2737" s="2"/>
      <c r="BN2737" s="151"/>
      <c r="BO2737" s="2"/>
      <c r="BP2737" s="2"/>
      <c r="BQ2737" s="2"/>
      <c r="BR2737" s="2"/>
      <c r="BS2737" s="2"/>
      <c r="BT2737" s="2"/>
    </row>
    <row r="2738" spans="63:72" x14ac:dyDescent="0.3">
      <c r="BK2738" s="5"/>
      <c r="BL2738" s="5"/>
      <c r="BM2738" s="2"/>
      <c r="BN2738" s="151"/>
      <c r="BO2738" s="2"/>
      <c r="BP2738" s="2"/>
      <c r="BQ2738" s="2"/>
      <c r="BR2738" s="2"/>
      <c r="BS2738" s="2"/>
      <c r="BT2738" s="2"/>
    </row>
    <row r="2739" spans="63:72" x14ac:dyDescent="0.3">
      <c r="BK2739" s="5"/>
      <c r="BL2739" s="5"/>
      <c r="BM2739" s="2"/>
      <c r="BN2739" s="151"/>
      <c r="BO2739" s="2"/>
      <c r="BP2739" s="2"/>
      <c r="BQ2739" s="2"/>
      <c r="BR2739" s="2"/>
      <c r="BS2739" s="2"/>
      <c r="BT2739" s="2"/>
    </row>
    <row r="2740" spans="63:72" x14ac:dyDescent="0.3">
      <c r="BK2740" s="5"/>
      <c r="BL2740" s="5"/>
      <c r="BM2740" s="2"/>
      <c r="BN2740" s="151"/>
      <c r="BO2740" s="2"/>
      <c r="BP2740" s="2"/>
      <c r="BQ2740" s="2"/>
      <c r="BR2740" s="2"/>
      <c r="BS2740" s="2"/>
      <c r="BT2740" s="2"/>
    </row>
    <row r="2741" spans="63:72" x14ac:dyDescent="0.3">
      <c r="BK2741" s="5"/>
      <c r="BL2741" s="5"/>
      <c r="BM2741" s="2"/>
      <c r="BN2741" s="151"/>
      <c r="BO2741" s="2"/>
      <c r="BP2741" s="2"/>
      <c r="BQ2741" s="2"/>
      <c r="BR2741" s="2"/>
      <c r="BS2741" s="2"/>
      <c r="BT2741" s="2"/>
    </row>
    <row r="2742" spans="63:72" x14ac:dyDescent="0.3">
      <c r="BK2742" s="5"/>
      <c r="BL2742" s="5"/>
      <c r="BM2742" s="2"/>
      <c r="BN2742" s="151"/>
      <c r="BO2742" s="2"/>
      <c r="BP2742" s="2"/>
      <c r="BQ2742" s="2"/>
      <c r="BR2742" s="2"/>
      <c r="BS2742" s="2"/>
      <c r="BT2742" s="2"/>
    </row>
    <row r="2743" spans="63:72" x14ac:dyDescent="0.3">
      <c r="BK2743" s="5"/>
      <c r="BL2743" s="5"/>
      <c r="BM2743" s="2"/>
      <c r="BN2743" s="151"/>
      <c r="BO2743" s="2"/>
      <c r="BP2743" s="2"/>
      <c r="BQ2743" s="2"/>
      <c r="BR2743" s="2"/>
      <c r="BS2743" s="2"/>
      <c r="BT2743" s="2"/>
    </row>
    <row r="2744" spans="63:72" x14ac:dyDescent="0.3">
      <c r="BK2744" s="5"/>
      <c r="BL2744" s="5"/>
      <c r="BM2744" s="2"/>
      <c r="BN2744" s="151"/>
      <c r="BO2744" s="2"/>
      <c r="BP2744" s="2"/>
      <c r="BQ2744" s="2"/>
      <c r="BR2744" s="2"/>
      <c r="BS2744" s="2"/>
      <c r="BT2744" s="2"/>
    </row>
    <row r="2745" spans="63:72" x14ac:dyDescent="0.3">
      <c r="BK2745" s="5"/>
      <c r="BL2745" s="5"/>
      <c r="BM2745" s="2"/>
      <c r="BN2745" s="151"/>
      <c r="BO2745" s="2"/>
      <c r="BP2745" s="2"/>
      <c r="BQ2745" s="2"/>
      <c r="BR2745" s="2"/>
      <c r="BS2745" s="2"/>
      <c r="BT2745" s="2"/>
    </row>
    <row r="2746" spans="63:72" x14ac:dyDescent="0.3">
      <c r="BK2746" s="5"/>
      <c r="BL2746" s="5"/>
      <c r="BM2746" s="2"/>
      <c r="BN2746" s="151"/>
      <c r="BO2746" s="2"/>
      <c r="BP2746" s="2"/>
      <c r="BQ2746" s="2"/>
      <c r="BR2746" s="2"/>
      <c r="BS2746" s="2"/>
      <c r="BT2746" s="2"/>
    </row>
    <row r="2747" spans="63:72" x14ac:dyDescent="0.3">
      <c r="BK2747" s="5"/>
      <c r="BL2747" s="5"/>
      <c r="BM2747" s="2"/>
      <c r="BN2747" s="151"/>
      <c r="BO2747" s="2"/>
      <c r="BP2747" s="2"/>
      <c r="BQ2747" s="2"/>
      <c r="BR2747" s="2"/>
      <c r="BS2747" s="2"/>
      <c r="BT2747" s="2"/>
    </row>
    <row r="2748" spans="63:72" x14ac:dyDescent="0.3">
      <c r="BK2748" s="5"/>
      <c r="BL2748" s="5"/>
      <c r="BM2748" s="2"/>
      <c r="BN2748" s="151"/>
      <c r="BO2748" s="2"/>
      <c r="BP2748" s="2"/>
      <c r="BQ2748" s="2"/>
      <c r="BR2748" s="2"/>
      <c r="BS2748" s="2"/>
      <c r="BT2748" s="2"/>
    </row>
    <row r="2749" spans="63:72" x14ac:dyDescent="0.3">
      <c r="BK2749" s="5"/>
      <c r="BL2749" s="5"/>
      <c r="BM2749" s="2"/>
      <c r="BN2749" s="151"/>
      <c r="BO2749" s="2"/>
      <c r="BP2749" s="2"/>
      <c r="BQ2749" s="2"/>
      <c r="BR2749" s="2"/>
      <c r="BS2749" s="2"/>
      <c r="BT2749" s="2"/>
    </row>
    <row r="2750" spans="63:72" x14ac:dyDescent="0.3">
      <c r="BK2750" s="5"/>
      <c r="BL2750" s="5"/>
      <c r="BM2750" s="2"/>
      <c r="BN2750" s="151"/>
      <c r="BO2750" s="2"/>
      <c r="BP2750" s="2"/>
      <c r="BQ2750" s="2"/>
      <c r="BR2750" s="2"/>
      <c r="BS2750" s="2"/>
      <c r="BT2750" s="2"/>
    </row>
    <row r="2751" spans="63:72" x14ac:dyDescent="0.3">
      <c r="BK2751" s="5"/>
      <c r="BL2751" s="5"/>
      <c r="BM2751" s="2"/>
      <c r="BN2751" s="151"/>
      <c r="BO2751" s="2"/>
      <c r="BP2751" s="2"/>
      <c r="BQ2751" s="2"/>
      <c r="BR2751" s="2"/>
      <c r="BS2751" s="2"/>
      <c r="BT2751" s="2"/>
    </row>
    <row r="2752" spans="63:72" x14ac:dyDescent="0.3">
      <c r="BK2752" s="5"/>
      <c r="BL2752" s="5"/>
      <c r="BM2752" s="2"/>
      <c r="BN2752" s="151"/>
      <c r="BO2752" s="2"/>
      <c r="BP2752" s="2"/>
      <c r="BQ2752" s="2"/>
      <c r="BR2752" s="2"/>
      <c r="BS2752" s="2"/>
      <c r="BT2752" s="2"/>
    </row>
    <row r="2753" spans="63:72" x14ac:dyDescent="0.3">
      <c r="BK2753" s="5"/>
      <c r="BL2753" s="5"/>
      <c r="BM2753" s="2"/>
      <c r="BN2753" s="151"/>
      <c r="BO2753" s="2"/>
      <c r="BP2753" s="2"/>
      <c r="BQ2753" s="2"/>
      <c r="BR2753" s="2"/>
      <c r="BS2753" s="2"/>
      <c r="BT2753" s="2"/>
    </row>
    <row r="2754" spans="63:72" x14ac:dyDescent="0.3">
      <c r="BK2754" s="5"/>
      <c r="BL2754" s="5"/>
      <c r="BM2754" s="2"/>
      <c r="BN2754" s="151"/>
      <c r="BO2754" s="2"/>
      <c r="BP2754" s="2"/>
      <c r="BQ2754" s="2"/>
      <c r="BR2754" s="2"/>
      <c r="BS2754" s="2"/>
      <c r="BT2754" s="2"/>
    </row>
    <row r="2755" spans="63:72" x14ac:dyDescent="0.3">
      <c r="BK2755" s="5"/>
      <c r="BL2755" s="5"/>
      <c r="BM2755" s="2"/>
      <c r="BN2755" s="151"/>
      <c r="BO2755" s="2"/>
      <c r="BP2755" s="2"/>
      <c r="BQ2755" s="2"/>
      <c r="BR2755" s="2"/>
      <c r="BS2755" s="2"/>
      <c r="BT2755" s="2"/>
    </row>
    <row r="2756" spans="63:72" x14ac:dyDescent="0.3">
      <c r="BK2756" s="5"/>
      <c r="BL2756" s="5"/>
      <c r="BM2756" s="2"/>
      <c r="BN2756" s="151"/>
      <c r="BO2756" s="2"/>
      <c r="BP2756" s="2"/>
      <c r="BQ2756" s="2"/>
      <c r="BR2756" s="2"/>
      <c r="BS2756" s="2"/>
      <c r="BT2756" s="2"/>
    </row>
    <row r="2757" spans="63:72" x14ac:dyDescent="0.3">
      <c r="BK2757" s="5"/>
      <c r="BL2757" s="5"/>
      <c r="BM2757" s="2"/>
      <c r="BN2757" s="151"/>
      <c r="BO2757" s="2"/>
      <c r="BP2757" s="2"/>
      <c r="BQ2757" s="2"/>
      <c r="BR2757" s="2"/>
      <c r="BS2757" s="2"/>
      <c r="BT2757" s="2"/>
    </row>
    <row r="2758" spans="63:72" x14ac:dyDescent="0.3">
      <c r="BK2758" s="5"/>
      <c r="BL2758" s="5"/>
      <c r="BM2758" s="2"/>
      <c r="BN2758" s="151"/>
      <c r="BO2758" s="2"/>
      <c r="BP2758" s="2"/>
      <c r="BQ2758" s="2"/>
      <c r="BR2758" s="2"/>
      <c r="BS2758" s="2"/>
      <c r="BT2758" s="2"/>
    </row>
    <row r="2759" spans="63:72" x14ac:dyDescent="0.3">
      <c r="BK2759" s="5"/>
      <c r="BL2759" s="5"/>
      <c r="BM2759" s="2"/>
      <c r="BN2759" s="151"/>
      <c r="BO2759" s="2"/>
      <c r="BP2759" s="2"/>
      <c r="BQ2759" s="2"/>
      <c r="BR2759" s="2"/>
      <c r="BS2759" s="2"/>
      <c r="BT2759" s="2"/>
    </row>
    <row r="2760" spans="63:72" x14ac:dyDescent="0.3">
      <c r="BK2760" s="5"/>
      <c r="BL2760" s="5"/>
      <c r="BM2760" s="2"/>
      <c r="BN2760" s="151"/>
      <c r="BO2760" s="2"/>
      <c r="BP2760" s="2"/>
      <c r="BQ2760" s="2"/>
      <c r="BR2760" s="2"/>
      <c r="BS2760" s="2"/>
      <c r="BT2760" s="2"/>
    </row>
    <row r="2761" spans="63:72" x14ac:dyDescent="0.3">
      <c r="BK2761" s="5"/>
      <c r="BL2761" s="5"/>
      <c r="BM2761" s="2"/>
      <c r="BN2761" s="151"/>
      <c r="BO2761" s="2"/>
      <c r="BP2761" s="2"/>
      <c r="BQ2761" s="2"/>
      <c r="BR2761" s="2"/>
      <c r="BS2761" s="2"/>
      <c r="BT2761" s="2"/>
    </row>
    <row r="2762" spans="63:72" x14ac:dyDescent="0.3">
      <c r="BK2762" s="5"/>
      <c r="BL2762" s="5"/>
      <c r="BM2762" s="2"/>
      <c r="BN2762" s="151"/>
      <c r="BO2762" s="2"/>
      <c r="BP2762" s="2"/>
      <c r="BQ2762" s="2"/>
      <c r="BR2762" s="2"/>
      <c r="BS2762" s="2"/>
      <c r="BT2762" s="2"/>
    </row>
    <row r="2763" spans="63:72" x14ac:dyDescent="0.3">
      <c r="BK2763" s="5"/>
      <c r="BL2763" s="5"/>
      <c r="BM2763" s="2"/>
      <c r="BN2763" s="151"/>
      <c r="BO2763" s="2"/>
      <c r="BP2763" s="2"/>
      <c r="BQ2763" s="2"/>
      <c r="BR2763" s="2"/>
      <c r="BS2763" s="2"/>
      <c r="BT2763" s="2"/>
    </row>
    <row r="2764" spans="63:72" x14ac:dyDescent="0.3">
      <c r="BK2764" s="5"/>
      <c r="BL2764" s="5"/>
      <c r="BM2764" s="2"/>
      <c r="BN2764" s="151"/>
      <c r="BO2764" s="2"/>
      <c r="BP2764" s="2"/>
      <c r="BQ2764" s="2"/>
      <c r="BR2764" s="2"/>
      <c r="BS2764" s="2"/>
      <c r="BT2764" s="2"/>
    </row>
    <row r="2765" spans="63:72" x14ac:dyDescent="0.3">
      <c r="BK2765" s="5"/>
      <c r="BL2765" s="5"/>
      <c r="BM2765" s="2"/>
      <c r="BN2765" s="151"/>
      <c r="BO2765" s="2"/>
      <c r="BP2765" s="2"/>
      <c r="BQ2765" s="2"/>
      <c r="BR2765" s="2"/>
      <c r="BS2765" s="2"/>
      <c r="BT2765" s="2"/>
    </row>
    <row r="2766" spans="63:72" x14ac:dyDescent="0.3">
      <c r="BK2766" s="5"/>
      <c r="BL2766" s="5"/>
      <c r="BM2766" s="2"/>
      <c r="BN2766" s="151"/>
      <c r="BO2766" s="2"/>
      <c r="BP2766" s="2"/>
      <c r="BQ2766" s="2"/>
      <c r="BR2766" s="2"/>
      <c r="BS2766" s="2"/>
      <c r="BT2766" s="2"/>
    </row>
    <row r="2767" spans="63:72" x14ac:dyDescent="0.3">
      <c r="BK2767" s="5"/>
      <c r="BL2767" s="5"/>
      <c r="BM2767" s="2"/>
      <c r="BN2767" s="151"/>
      <c r="BO2767" s="2"/>
      <c r="BP2767" s="2"/>
      <c r="BQ2767" s="2"/>
      <c r="BR2767" s="2"/>
      <c r="BS2767" s="2"/>
      <c r="BT2767" s="2"/>
    </row>
    <row r="2768" spans="63:72" x14ac:dyDescent="0.3">
      <c r="BK2768" s="5"/>
      <c r="BL2768" s="5"/>
      <c r="BM2768" s="2"/>
      <c r="BN2768" s="151"/>
      <c r="BO2768" s="2"/>
      <c r="BP2768" s="2"/>
      <c r="BQ2768" s="2"/>
      <c r="BR2768" s="2"/>
      <c r="BS2768" s="2"/>
      <c r="BT2768" s="2"/>
    </row>
    <row r="2769" spans="63:72" x14ac:dyDescent="0.3">
      <c r="BK2769" s="5"/>
      <c r="BL2769" s="5"/>
      <c r="BM2769" s="2"/>
      <c r="BN2769" s="151"/>
      <c r="BO2769" s="2"/>
      <c r="BP2769" s="2"/>
      <c r="BQ2769" s="2"/>
      <c r="BR2769" s="2"/>
      <c r="BS2769" s="2"/>
      <c r="BT2769" s="2"/>
    </row>
    <row r="2770" spans="63:72" x14ac:dyDescent="0.3">
      <c r="BK2770" s="5"/>
      <c r="BL2770" s="5"/>
      <c r="BM2770" s="2"/>
      <c r="BN2770" s="151"/>
      <c r="BO2770" s="2"/>
      <c r="BP2770" s="2"/>
      <c r="BQ2770" s="2"/>
      <c r="BR2770" s="2"/>
      <c r="BS2770" s="2"/>
      <c r="BT2770" s="2"/>
    </row>
    <row r="2771" spans="63:72" x14ac:dyDescent="0.3">
      <c r="BK2771" s="5"/>
      <c r="BL2771" s="5"/>
      <c r="BM2771" s="2"/>
      <c r="BN2771" s="151"/>
      <c r="BO2771" s="2"/>
      <c r="BP2771" s="2"/>
      <c r="BQ2771" s="2"/>
      <c r="BR2771" s="2"/>
      <c r="BS2771" s="2"/>
      <c r="BT2771" s="2"/>
    </row>
    <row r="2772" spans="63:72" x14ac:dyDescent="0.3">
      <c r="BK2772" s="5"/>
      <c r="BL2772" s="5"/>
      <c r="BM2772" s="2"/>
      <c r="BN2772" s="151"/>
      <c r="BO2772" s="2"/>
      <c r="BP2772" s="2"/>
      <c r="BQ2772" s="2"/>
      <c r="BR2772" s="2"/>
      <c r="BS2772" s="2"/>
      <c r="BT2772" s="2"/>
    </row>
    <row r="2773" spans="63:72" x14ac:dyDescent="0.3">
      <c r="BK2773" s="5"/>
      <c r="BL2773" s="5"/>
      <c r="BM2773" s="2"/>
      <c r="BN2773" s="151"/>
      <c r="BO2773" s="2"/>
      <c r="BP2773" s="2"/>
      <c r="BQ2773" s="2"/>
      <c r="BR2773" s="2"/>
      <c r="BS2773" s="2"/>
      <c r="BT2773" s="2"/>
    </row>
    <row r="2774" spans="63:72" x14ac:dyDescent="0.3">
      <c r="BK2774" s="5"/>
      <c r="BL2774" s="5"/>
      <c r="BM2774" s="2"/>
      <c r="BN2774" s="151"/>
      <c r="BO2774" s="2"/>
      <c r="BP2774" s="2"/>
      <c r="BQ2774" s="2"/>
      <c r="BR2774" s="2"/>
      <c r="BS2774" s="2"/>
      <c r="BT2774" s="2"/>
    </row>
    <row r="2775" spans="63:72" x14ac:dyDescent="0.3">
      <c r="BK2775" s="5"/>
      <c r="BL2775" s="5"/>
      <c r="BM2775" s="2"/>
      <c r="BN2775" s="151"/>
      <c r="BO2775" s="2"/>
      <c r="BP2775" s="2"/>
      <c r="BQ2775" s="2"/>
      <c r="BR2775" s="2"/>
      <c r="BS2775" s="2"/>
      <c r="BT2775" s="2"/>
    </row>
    <row r="2776" spans="63:72" x14ac:dyDescent="0.3">
      <c r="BK2776" s="5"/>
      <c r="BL2776" s="5"/>
      <c r="BM2776" s="2"/>
      <c r="BN2776" s="151"/>
      <c r="BO2776" s="2"/>
      <c r="BP2776" s="2"/>
      <c r="BQ2776" s="2"/>
      <c r="BR2776" s="2"/>
      <c r="BS2776" s="2"/>
      <c r="BT2776" s="2"/>
    </row>
    <row r="2777" spans="63:72" x14ac:dyDescent="0.3">
      <c r="BK2777" s="5"/>
      <c r="BL2777" s="5"/>
      <c r="BM2777" s="2"/>
      <c r="BN2777" s="151"/>
      <c r="BO2777" s="2"/>
      <c r="BP2777" s="2"/>
      <c r="BQ2777" s="2"/>
      <c r="BR2777" s="2"/>
      <c r="BS2777" s="2"/>
      <c r="BT2777" s="2"/>
    </row>
    <row r="2778" spans="63:72" x14ac:dyDescent="0.3">
      <c r="BK2778" s="5"/>
      <c r="BL2778" s="5"/>
      <c r="BM2778" s="2"/>
      <c r="BN2778" s="151"/>
      <c r="BO2778" s="2"/>
      <c r="BP2778" s="2"/>
      <c r="BQ2778" s="2"/>
      <c r="BR2778" s="2"/>
      <c r="BS2778" s="2"/>
      <c r="BT2778" s="2"/>
    </row>
    <row r="2779" spans="63:72" x14ac:dyDescent="0.3">
      <c r="BK2779" s="5"/>
      <c r="BL2779" s="5"/>
      <c r="BM2779" s="2"/>
      <c r="BN2779" s="151"/>
      <c r="BO2779" s="2"/>
      <c r="BP2779" s="2"/>
      <c r="BQ2779" s="2"/>
      <c r="BR2779" s="2"/>
      <c r="BS2779" s="2"/>
      <c r="BT2779" s="2"/>
    </row>
    <row r="2780" spans="63:72" x14ac:dyDescent="0.3">
      <c r="BK2780" s="5"/>
      <c r="BL2780" s="5"/>
      <c r="BM2780" s="2"/>
      <c r="BN2780" s="151"/>
      <c r="BO2780" s="2"/>
      <c r="BP2780" s="2"/>
      <c r="BQ2780" s="2"/>
      <c r="BR2780" s="2"/>
      <c r="BS2780" s="2"/>
      <c r="BT2780" s="2"/>
    </row>
    <row r="2781" spans="63:72" x14ac:dyDescent="0.3">
      <c r="BK2781" s="5"/>
      <c r="BL2781" s="5"/>
      <c r="BM2781" s="2"/>
      <c r="BN2781" s="151"/>
      <c r="BO2781" s="2"/>
      <c r="BP2781" s="2"/>
      <c r="BQ2781" s="2"/>
      <c r="BR2781" s="2"/>
      <c r="BS2781" s="2"/>
      <c r="BT2781" s="2"/>
    </row>
    <row r="2782" spans="63:72" x14ac:dyDescent="0.3">
      <c r="BK2782" s="5"/>
      <c r="BL2782" s="5"/>
      <c r="BM2782" s="2"/>
      <c r="BN2782" s="151"/>
      <c r="BO2782" s="2"/>
      <c r="BP2782" s="2"/>
      <c r="BQ2782" s="2"/>
      <c r="BR2782" s="2"/>
      <c r="BS2782" s="2"/>
      <c r="BT2782" s="2"/>
    </row>
    <row r="2783" spans="63:72" x14ac:dyDescent="0.3">
      <c r="BK2783" s="5"/>
      <c r="BL2783" s="5"/>
      <c r="BM2783" s="2"/>
      <c r="BN2783" s="151"/>
      <c r="BO2783" s="2"/>
      <c r="BP2783" s="2"/>
      <c r="BQ2783" s="2"/>
      <c r="BR2783" s="2"/>
      <c r="BS2783" s="2"/>
      <c r="BT2783" s="2"/>
    </row>
    <row r="2784" spans="63:72" x14ac:dyDescent="0.3">
      <c r="BK2784" s="5"/>
      <c r="BL2784" s="5"/>
      <c r="BM2784" s="2"/>
      <c r="BN2784" s="151"/>
      <c r="BO2784" s="2"/>
      <c r="BP2784" s="2"/>
      <c r="BQ2784" s="2"/>
      <c r="BR2784" s="2"/>
      <c r="BS2784" s="2"/>
      <c r="BT2784" s="2"/>
    </row>
    <row r="2785" spans="63:72" x14ac:dyDescent="0.3">
      <c r="BK2785" s="5"/>
      <c r="BL2785" s="5"/>
      <c r="BM2785" s="2"/>
      <c r="BN2785" s="151"/>
      <c r="BO2785" s="2"/>
      <c r="BP2785" s="2"/>
      <c r="BQ2785" s="2"/>
      <c r="BR2785" s="2"/>
      <c r="BS2785" s="2"/>
      <c r="BT2785" s="2"/>
    </row>
    <row r="2786" spans="63:72" x14ac:dyDescent="0.3">
      <c r="BK2786" s="5"/>
      <c r="BL2786" s="5"/>
      <c r="BM2786" s="2"/>
      <c r="BN2786" s="151"/>
      <c r="BO2786" s="2"/>
      <c r="BP2786" s="2"/>
      <c r="BQ2786" s="2"/>
      <c r="BR2786" s="2"/>
      <c r="BS2786" s="2"/>
      <c r="BT2786" s="2"/>
    </row>
    <row r="2787" spans="63:72" x14ac:dyDescent="0.3">
      <c r="BK2787" s="5"/>
      <c r="BL2787" s="5"/>
      <c r="BM2787" s="2"/>
      <c r="BN2787" s="151"/>
      <c r="BO2787" s="2"/>
      <c r="BP2787" s="2"/>
      <c r="BQ2787" s="2"/>
      <c r="BR2787" s="2"/>
      <c r="BS2787" s="2"/>
      <c r="BT2787" s="2"/>
    </row>
    <row r="2788" spans="63:72" x14ac:dyDescent="0.3">
      <c r="BK2788" s="5"/>
      <c r="BL2788" s="5"/>
      <c r="BM2788" s="2"/>
      <c r="BN2788" s="151"/>
      <c r="BO2788" s="2"/>
      <c r="BP2788" s="2"/>
      <c r="BQ2788" s="2"/>
      <c r="BR2788" s="2"/>
      <c r="BS2788" s="2"/>
      <c r="BT2788" s="2"/>
    </row>
    <row r="2789" spans="63:72" x14ac:dyDescent="0.3">
      <c r="BK2789" s="5"/>
      <c r="BL2789" s="5"/>
      <c r="BM2789" s="2"/>
      <c r="BN2789" s="151"/>
      <c r="BO2789" s="2"/>
      <c r="BP2789" s="2"/>
      <c r="BQ2789" s="2"/>
      <c r="BR2789" s="2"/>
      <c r="BS2789" s="2"/>
      <c r="BT2789" s="2"/>
    </row>
    <row r="2790" spans="63:72" x14ac:dyDescent="0.3">
      <c r="BK2790" s="5"/>
      <c r="BL2790" s="5"/>
      <c r="BM2790" s="2"/>
      <c r="BN2790" s="151"/>
      <c r="BO2790" s="2"/>
      <c r="BP2790" s="2"/>
      <c r="BQ2790" s="2"/>
      <c r="BR2790" s="2"/>
      <c r="BS2790" s="2"/>
      <c r="BT2790" s="2"/>
    </row>
    <row r="2791" spans="63:72" x14ac:dyDescent="0.3">
      <c r="BK2791" s="5"/>
      <c r="BL2791" s="5"/>
      <c r="BM2791" s="2"/>
      <c r="BN2791" s="151"/>
      <c r="BO2791" s="2"/>
      <c r="BP2791" s="2"/>
      <c r="BQ2791" s="2"/>
      <c r="BR2791" s="2"/>
      <c r="BS2791" s="2"/>
      <c r="BT2791" s="2"/>
    </row>
    <row r="2792" spans="63:72" x14ac:dyDescent="0.3">
      <c r="BK2792" s="5"/>
      <c r="BL2792" s="5"/>
      <c r="BM2792" s="2"/>
      <c r="BN2792" s="151"/>
      <c r="BO2792" s="2"/>
      <c r="BP2792" s="2"/>
      <c r="BQ2792" s="2"/>
      <c r="BR2792" s="2"/>
      <c r="BS2792" s="2"/>
      <c r="BT2792" s="2"/>
    </row>
    <row r="2793" spans="63:72" x14ac:dyDescent="0.3">
      <c r="BK2793" s="5"/>
      <c r="BL2793" s="5"/>
      <c r="BM2793" s="2"/>
      <c r="BN2793" s="151"/>
      <c r="BO2793" s="2"/>
      <c r="BP2793" s="2"/>
      <c r="BQ2793" s="2"/>
      <c r="BR2793" s="2"/>
      <c r="BS2793" s="2"/>
      <c r="BT2793" s="2"/>
    </row>
    <row r="2794" spans="63:72" x14ac:dyDescent="0.3">
      <c r="BK2794" s="5"/>
      <c r="BL2794" s="5"/>
      <c r="BM2794" s="2"/>
      <c r="BN2794" s="151"/>
      <c r="BO2794" s="2"/>
      <c r="BP2794" s="2"/>
      <c r="BQ2794" s="2"/>
      <c r="BR2794" s="2"/>
      <c r="BS2794" s="2"/>
      <c r="BT2794" s="2"/>
    </row>
    <row r="2795" spans="63:72" x14ac:dyDescent="0.3">
      <c r="BK2795" s="5"/>
      <c r="BL2795" s="5"/>
      <c r="BM2795" s="2"/>
      <c r="BN2795" s="151"/>
      <c r="BO2795" s="2"/>
      <c r="BP2795" s="2"/>
      <c r="BQ2795" s="2"/>
      <c r="BR2795" s="2"/>
      <c r="BS2795" s="2"/>
      <c r="BT2795" s="2"/>
    </row>
    <row r="2796" spans="63:72" x14ac:dyDescent="0.3">
      <c r="BK2796" s="5"/>
      <c r="BL2796" s="5"/>
      <c r="BM2796" s="2"/>
      <c r="BN2796" s="151"/>
      <c r="BO2796" s="2"/>
      <c r="BP2796" s="2"/>
      <c r="BQ2796" s="2"/>
      <c r="BR2796" s="2"/>
      <c r="BS2796" s="2"/>
      <c r="BT2796" s="2"/>
    </row>
    <row r="2797" spans="63:72" x14ac:dyDescent="0.3">
      <c r="BK2797" s="5"/>
      <c r="BL2797" s="5"/>
      <c r="BM2797" s="2"/>
      <c r="BN2797" s="151"/>
      <c r="BO2797" s="2"/>
      <c r="BP2797" s="2"/>
      <c r="BQ2797" s="2"/>
      <c r="BR2797" s="2"/>
      <c r="BS2797" s="2"/>
      <c r="BT2797" s="2"/>
    </row>
    <row r="2798" spans="63:72" x14ac:dyDescent="0.3">
      <c r="BK2798" s="5"/>
      <c r="BL2798" s="5"/>
      <c r="BM2798" s="2"/>
      <c r="BN2798" s="151"/>
      <c r="BO2798" s="2"/>
      <c r="BP2798" s="2"/>
      <c r="BQ2798" s="2"/>
      <c r="BR2798" s="2"/>
      <c r="BS2798" s="2"/>
      <c r="BT2798" s="2"/>
    </row>
    <row r="2799" spans="63:72" x14ac:dyDescent="0.3">
      <c r="BK2799" s="5"/>
      <c r="BL2799" s="5"/>
      <c r="BM2799" s="2"/>
      <c r="BN2799" s="151"/>
      <c r="BO2799" s="2"/>
      <c r="BP2799" s="2"/>
      <c r="BQ2799" s="2"/>
      <c r="BR2799" s="2"/>
      <c r="BS2799" s="2"/>
      <c r="BT2799" s="2"/>
    </row>
    <row r="2800" spans="63:72" x14ac:dyDescent="0.3">
      <c r="BK2800" s="5"/>
      <c r="BL2800" s="5"/>
      <c r="BM2800" s="2"/>
      <c r="BN2800" s="151"/>
      <c r="BO2800" s="2"/>
      <c r="BP2800" s="2"/>
      <c r="BQ2800" s="2"/>
      <c r="BR2800" s="2"/>
      <c r="BS2800" s="2"/>
      <c r="BT2800" s="2"/>
    </row>
    <row r="2801" spans="63:72" x14ac:dyDescent="0.3">
      <c r="BK2801" s="5"/>
      <c r="BL2801" s="5"/>
      <c r="BM2801" s="2"/>
      <c r="BN2801" s="151"/>
      <c r="BO2801" s="2"/>
      <c r="BP2801" s="2"/>
      <c r="BQ2801" s="2"/>
      <c r="BR2801" s="2"/>
      <c r="BS2801" s="2"/>
      <c r="BT2801" s="2"/>
    </row>
    <row r="2802" spans="63:72" x14ac:dyDescent="0.3">
      <c r="BK2802" s="5"/>
      <c r="BL2802" s="5"/>
      <c r="BM2802" s="2"/>
      <c r="BN2802" s="151"/>
      <c r="BO2802" s="2"/>
      <c r="BP2802" s="2"/>
      <c r="BQ2802" s="2"/>
      <c r="BR2802" s="2"/>
      <c r="BS2802" s="2"/>
      <c r="BT2802" s="2"/>
    </row>
    <row r="2803" spans="63:72" x14ac:dyDescent="0.3">
      <c r="BK2803" s="5"/>
      <c r="BL2803" s="5"/>
      <c r="BM2803" s="2"/>
      <c r="BN2803" s="151"/>
      <c r="BO2803" s="2"/>
      <c r="BP2803" s="2"/>
      <c r="BQ2803" s="2"/>
      <c r="BR2803" s="2"/>
      <c r="BS2803" s="2"/>
      <c r="BT2803" s="2"/>
    </row>
    <row r="2804" spans="63:72" x14ac:dyDescent="0.3">
      <c r="BK2804" s="5"/>
      <c r="BL2804" s="5"/>
      <c r="BM2804" s="2"/>
      <c r="BN2804" s="151"/>
      <c r="BO2804" s="2"/>
      <c r="BP2804" s="2"/>
      <c r="BQ2804" s="2"/>
      <c r="BR2804" s="2"/>
      <c r="BS2804" s="2"/>
      <c r="BT2804" s="2"/>
    </row>
    <row r="2805" spans="63:72" x14ac:dyDescent="0.3">
      <c r="BK2805" s="5"/>
      <c r="BL2805" s="5"/>
      <c r="BM2805" s="2"/>
      <c r="BN2805" s="151"/>
      <c r="BO2805" s="2"/>
      <c r="BP2805" s="2"/>
      <c r="BQ2805" s="2"/>
      <c r="BR2805" s="2"/>
      <c r="BS2805" s="2"/>
      <c r="BT2805" s="2"/>
    </row>
    <row r="2806" spans="63:72" x14ac:dyDescent="0.3">
      <c r="BK2806" s="5"/>
      <c r="BL2806" s="5"/>
      <c r="BM2806" s="2"/>
      <c r="BN2806" s="151"/>
      <c r="BO2806" s="2"/>
      <c r="BP2806" s="2"/>
      <c r="BQ2806" s="2"/>
      <c r="BR2806" s="2"/>
      <c r="BS2806" s="2"/>
      <c r="BT2806" s="2"/>
    </row>
    <row r="2807" spans="63:72" x14ac:dyDescent="0.3">
      <c r="BK2807" s="5"/>
      <c r="BL2807" s="5"/>
      <c r="BM2807" s="2"/>
      <c r="BN2807" s="151"/>
      <c r="BO2807" s="2"/>
      <c r="BP2807" s="2"/>
      <c r="BQ2807" s="2"/>
      <c r="BR2807" s="2"/>
      <c r="BS2807" s="2"/>
      <c r="BT2807" s="2"/>
    </row>
    <row r="2808" spans="63:72" x14ac:dyDescent="0.3">
      <c r="BK2808" s="5"/>
      <c r="BL2808" s="5"/>
      <c r="BM2808" s="2"/>
      <c r="BN2808" s="151"/>
      <c r="BO2808" s="2"/>
      <c r="BP2808" s="2"/>
      <c r="BQ2808" s="2"/>
      <c r="BR2808" s="2"/>
      <c r="BS2808" s="2"/>
      <c r="BT2808" s="2"/>
    </row>
    <row r="2809" spans="63:72" x14ac:dyDescent="0.3">
      <c r="BK2809" s="5"/>
      <c r="BL2809" s="5"/>
      <c r="BM2809" s="2"/>
      <c r="BN2809" s="151"/>
      <c r="BO2809" s="2"/>
      <c r="BP2809" s="2"/>
      <c r="BQ2809" s="2"/>
      <c r="BR2809" s="2"/>
      <c r="BS2809" s="2"/>
      <c r="BT2809" s="2"/>
    </row>
    <row r="2810" spans="63:72" x14ac:dyDescent="0.3">
      <c r="BK2810" s="5"/>
      <c r="BL2810" s="5"/>
      <c r="BM2810" s="2"/>
      <c r="BN2810" s="151"/>
      <c r="BO2810" s="2"/>
      <c r="BP2810" s="2"/>
      <c r="BQ2810" s="2"/>
      <c r="BR2810" s="2"/>
      <c r="BS2810" s="2"/>
      <c r="BT2810" s="2"/>
    </row>
    <row r="2811" spans="63:72" x14ac:dyDescent="0.3">
      <c r="BK2811" s="5"/>
      <c r="BL2811" s="5"/>
      <c r="BM2811" s="2"/>
      <c r="BN2811" s="151"/>
      <c r="BO2811" s="2"/>
      <c r="BP2811" s="2"/>
      <c r="BQ2811" s="2"/>
      <c r="BR2811" s="2"/>
      <c r="BS2811" s="2"/>
      <c r="BT2811" s="2"/>
    </row>
    <row r="2812" spans="63:72" x14ac:dyDescent="0.3">
      <c r="BK2812" s="5"/>
      <c r="BL2812" s="5"/>
      <c r="BM2812" s="2"/>
      <c r="BN2812" s="151"/>
      <c r="BO2812" s="2"/>
      <c r="BP2812" s="2"/>
      <c r="BQ2812" s="2"/>
      <c r="BR2812" s="2"/>
      <c r="BS2812" s="2"/>
      <c r="BT2812" s="2"/>
    </row>
    <row r="2813" spans="63:72" x14ac:dyDescent="0.3">
      <c r="BK2813" s="5"/>
      <c r="BL2813" s="5"/>
      <c r="BM2813" s="2"/>
      <c r="BN2813" s="151"/>
      <c r="BO2813" s="2"/>
      <c r="BP2813" s="2"/>
      <c r="BQ2813" s="2"/>
      <c r="BR2813" s="2"/>
      <c r="BS2813" s="2"/>
      <c r="BT2813" s="2"/>
    </row>
    <row r="2814" spans="63:72" x14ac:dyDescent="0.3">
      <c r="BK2814" s="5"/>
      <c r="BL2814" s="5"/>
      <c r="BM2814" s="2"/>
      <c r="BN2814" s="151"/>
      <c r="BO2814" s="2"/>
      <c r="BP2814" s="2"/>
      <c r="BQ2814" s="2"/>
      <c r="BR2814" s="2"/>
      <c r="BS2814" s="2"/>
      <c r="BT2814" s="2"/>
    </row>
    <row r="2815" spans="63:72" x14ac:dyDescent="0.3">
      <c r="BK2815" s="5"/>
      <c r="BL2815" s="5"/>
      <c r="BM2815" s="2"/>
      <c r="BN2815" s="151"/>
      <c r="BO2815" s="2"/>
      <c r="BP2815" s="2"/>
      <c r="BQ2815" s="2"/>
      <c r="BR2815" s="2"/>
      <c r="BS2815" s="2"/>
      <c r="BT2815" s="2"/>
    </row>
    <row r="2816" spans="63:72" x14ac:dyDescent="0.3">
      <c r="BK2816" s="5"/>
      <c r="BL2816" s="5"/>
      <c r="BM2816" s="2"/>
      <c r="BN2816" s="151"/>
      <c r="BO2816" s="2"/>
      <c r="BP2816" s="2"/>
      <c r="BQ2816" s="2"/>
      <c r="BR2816" s="2"/>
      <c r="BS2816" s="2"/>
      <c r="BT2816" s="2"/>
    </row>
    <row r="2817" spans="63:72" x14ac:dyDescent="0.3">
      <c r="BK2817" s="5"/>
      <c r="BL2817" s="5"/>
      <c r="BM2817" s="2"/>
      <c r="BN2817" s="151"/>
      <c r="BO2817" s="2"/>
      <c r="BP2817" s="2"/>
      <c r="BQ2817" s="2"/>
      <c r="BR2817" s="2"/>
      <c r="BS2817" s="2"/>
      <c r="BT2817" s="2"/>
    </row>
    <row r="2818" spans="63:72" x14ac:dyDescent="0.3">
      <c r="BK2818" s="5"/>
      <c r="BL2818" s="5"/>
      <c r="BM2818" s="2"/>
      <c r="BN2818" s="151"/>
      <c r="BO2818" s="2"/>
      <c r="BP2818" s="2"/>
      <c r="BQ2818" s="2"/>
      <c r="BR2818" s="2"/>
      <c r="BS2818" s="2"/>
      <c r="BT2818" s="2"/>
    </row>
    <row r="2819" spans="63:72" x14ac:dyDescent="0.3">
      <c r="BK2819" s="5"/>
      <c r="BL2819" s="5"/>
      <c r="BM2819" s="2"/>
      <c r="BN2819" s="151"/>
      <c r="BO2819" s="2"/>
      <c r="BP2819" s="2"/>
      <c r="BQ2819" s="2"/>
      <c r="BR2819" s="2"/>
      <c r="BS2819" s="2"/>
      <c r="BT2819" s="2"/>
    </row>
    <row r="2820" spans="63:72" x14ac:dyDescent="0.3">
      <c r="BK2820" s="5"/>
      <c r="BL2820" s="5"/>
      <c r="BM2820" s="2"/>
      <c r="BN2820" s="151"/>
      <c r="BO2820" s="2"/>
      <c r="BP2820" s="2"/>
      <c r="BQ2820" s="2"/>
      <c r="BR2820" s="2"/>
      <c r="BS2820" s="2"/>
      <c r="BT2820" s="2"/>
    </row>
    <row r="2821" spans="63:72" x14ac:dyDescent="0.3">
      <c r="BK2821" s="5"/>
      <c r="BL2821" s="5"/>
      <c r="BM2821" s="2"/>
      <c r="BN2821" s="151"/>
      <c r="BO2821" s="2"/>
      <c r="BP2821" s="2"/>
      <c r="BQ2821" s="2"/>
      <c r="BR2821" s="2"/>
      <c r="BS2821" s="2"/>
      <c r="BT2821" s="2"/>
    </row>
    <row r="2822" spans="63:72" x14ac:dyDescent="0.3">
      <c r="BK2822" s="5"/>
      <c r="BL2822" s="5"/>
      <c r="BM2822" s="2"/>
      <c r="BN2822" s="151"/>
      <c r="BO2822" s="2"/>
      <c r="BP2822" s="2"/>
      <c r="BQ2822" s="2"/>
      <c r="BR2822" s="2"/>
      <c r="BS2822" s="2"/>
      <c r="BT2822" s="2"/>
    </row>
    <row r="2823" spans="63:72" x14ac:dyDescent="0.3">
      <c r="BK2823" s="5"/>
      <c r="BL2823" s="5"/>
      <c r="BM2823" s="2"/>
      <c r="BN2823" s="151"/>
      <c r="BO2823" s="2"/>
      <c r="BP2823" s="2"/>
      <c r="BQ2823" s="2"/>
      <c r="BR2823" s="2"/>
      <c r="BS2823" s="2"/>
      <c r="BT2823" s="2"/>
    </row>
    <row r="2824" spans="63:72" x14ac:dyDescent="0.3">
      <c r="BK2824" s="5"/>
      <c r="BL2824" s="5"/>
      <c r="BM2824" s="2"/>
      <c r="BN2824" s="151"/>
      <c r="BO2824" s="2"/>
      <c r="BP2824" s="2"/>
      <c r="BQ2824" s="2"/>
      <c r="BR2824" s="2"/>
      <c r="BS2824" s="2"/>
      <c r="BT2824" s="2"/>
    </row>
    <row r="2825" spans="63:72" x14ac:dyDescent="0.3">
      <c r="BK2825" s="5"/>
      <c r="BL2825" s="5"/>
      <c r="BM2825" s="2"/>
      <c r="BN2825" s="151"/>
      <c r="BO2825" s="2"/>
      <c r="BP2825" s="2"/>
      <c r="BQ2825" s="2"/>
      <c r="BR2825" s="2"/>
      <c r="BS2825" s="2"/>
      <c r="BT2825" s="2"/>
    </row>
    <row r="2826" spans="63:72" x14ac:dyDescent="0.3">
      <c r="BK2826" s="5"/>
      <c r="BL2826" s="5"/>
      <c r="BM2826" s="2"/>
      <c r="BN2826" s="151"/>
      <c r="BO2826" s="2"/>
      <c r="BP2826" s="2"/>
      <c r="BQ2826" s="2"/>
      <c r="BR2826" s="2"/>
      <c r="BS2826" s="2"/>
      <c r="BT2826" s="2"/>
    </row>
    <row r="2827" spans="63:72" x14ac:dyDescent="0.3">
      <c r="BK2827" s="5"/>
      <c r="BL2827" s="5"/>
      <c r="BM2827" s="2"/>
      <c r="BN2827" s="151"/>
      <c r="BO2827" s="2"/>
      <c r="BP2827" s="2"/>
      <c r="BQ2827" s="2"/>
      <c r="BR2827" s="2"/>
      <c r="BS2827" s="2"/>
      <c r="BT2827" s="2"/>
    </row>
    <row r="2828" spans="63:72" x14ac:dyDescent="0.3">
      <c r="BK2828" s="5"/>
      <c r="BL2828" s="5"/>
      <c r="BM2828" s="2"/>
      <c r="BN2828" s="151"/>
      <c r="BO2828" s="2"/>
      <c r="BP2828" s="2"/>
      <c r="BQ2828" s="2"/>
      <c r="BR2828" s="2"/>
      <c r="BS2828" s="2"/>
      <c r="BT2828" s="2"/>
    </row>
    <row r="2829" spans="63:72" x14ac:dyDescent="0.3">
      <c r="BK2829" s="5"/>
      <c r="BL2829" s="5"/>
      <c r="BM2829" s="2"/>
      <c r="BN2829" s="151"/>
      <c r="BO2829" s="2"/>
      <c r="BP2829" s="2"/>
      <c r="BQ2829" s="2"/>
      <c r="BR2829" s="2"/>
      <c r="BS2829" s="2"/>
      <c r="BT2829" s="2"/>
    </row>
    <row r="2830" spans="63:72" x14ac:dyDescent="0.3">
      <c r="BK2830" s="5"/>
      <c r="BL2830" s="5"/>
      <c r="BM2830" s="2"/>
      <c r="BN2830" s="151"/>
      <c r="BO2830" s="2"/>
      <c r="BP2830" s="2"/>
      <c r="BQ2830" s="2"/>
      <c r="BR2830" s="2"/>
      <c r="BS2830" s="2"/>
      <c r="BT2830" s="2"/>
    </row>
    <row r="2831" spans="63:72" x14ac:dyDescent="0.3">
      <c r="BK2831" s="5"/>
      <c r="BL2831" s="5"/>
      <c r="BM2831" s="2"/>
      <c r="BN2831" s="151"/>
      <c r="BO2831" s="2"/>
      <c r="BP2831" s="2"/>
      <c r="BQ2831" s="2"/>
      <c r="BR2831" s="2"/>
      <c r="BS2831" s="2"/>
      <c r="BT2831" s="2"/>
    </row>
    <row r="2832" spans="63:72" x14ac:dyDescent="0.3">
      <c r="BK2832" s="5"/>
      <c r="BL2832" s="5"/>
      <c r="BM2832" s="2"/>
      <c r="BN2832" s="151"/>
      <c r="BO2832" s="2"/>
      <c r="BP2832" s="2"/>
      <c r="BQ2832" s="2"/>
      <c r="BR2832" s="2"/>
      <c r="BS2832" s="2"/>
      <c r="BT2832" s="2"/>
    </row>
    <row r="2833" spans="63:72" x14ac:dyDescent="0.3">
      <c r="BK2833" s="5"/>
      <c r="BL2833" s="5"/>
      <c r="BM2833" s="2"/>
      <c r="BN2833" s="151"/>
      <c r="BO2833" s="2"/>
      <c r="BP2833" s="2"/>
      <c r="BQ2833" s="2"/>
      <c r="BR2833" s="2"/>
      <c r="BS2833" s="2"/>
      <c r="BT2833" s="2"/>
    </row>
    <row r="2834" spans="63:72" x14ac:dyDescent="0.3">
      <c r="BK2834" s="5"/>
      <c r="BL2834" s="5"/>
      <c r="BM2834" s="2"/>
      <c r="BN2834" s="151"/>
      <c r="BO2834" s="2"/>
      <c r="BP2834" s="2"/>
      <c r="BQ2834" s="2"/>
      <c r="BR2834" s="2"/>
      <c r="BS2834" s="2"/>
      <c r="BT2834" s="2"/>
    </row>
    <row r="2835" spans="63:72" x14ac:dyDescent="0.3">
      <c r="BK2835" s="5"/>
      <c r="BL2835" s="5"/>
      <c r="BM2835" s="2"/>
      <c r="BN2835" s="151"/>
      <c r="BO2835" s="2"/>
      <c r="BP2835" s="2"/>
      <c r="BQ2835" s="2"/>
      <c r="BR2835" s="2"/>
      <c r="BS2835" s="2"/>
      <c r="BT2835" s="2"/>
    </row>
    <row r="2836" spans="63:72" x14ac:dyDescent="0.3">
      <c r="BK2836" s="5"/>
      <c r="BL2836" s="5"/>
      <c r="BM2836" s="2"/>
      <c r="BN2836" s="151"/>
      <c r="BO2836" s="2"/>
      <c r="BP2836" s="2"/>
      <c r="BQ2836" s="2"/>
      <c r="BR2836" s="2"/>
      <c r="BS2836" s="2"/>
      <c r="BT2836" s="2"/>
    </row>
    <row r="2837" spans="63:72" x14ac:dyDescent="0.3">
      <c r="BK2837" s="5"/>
      <c r="BL2837" s="5"/>
      <c r="BM2837" s="2"/>
      <c r="BN2837" s="151"/>
      <c r="BO2837" s="2"/>
      <c r="BP2837" s="2"/>
      <c r="BQ2837" s="2"/>
      <c r="BR2837" s="2"/>
      <c r="BS2837" s="2"/>
      <c r="BT2837" s="2"/>
    </row>
    <row r="2838" spans="63:72" x14ac:dyDescent="0.3">
      <c r="BK2838" s="5"/>
      <c r="BL2838" s="5"/>
      <c r="BM2838" s="2"/>
      <c r="BN2838" s="151"/>
      <c r="BO2838" s="2"/>
      <c r="BP2838" s="2"/>
      <c r="BQ2838" s="2"/>
      <c r="BR2838" s="2"/>
      <c r="BS2838" s="2"/>
      <c r="BT2838" s="2"/>
    </row>
    <row r="2839" spans="63:72" x14ac:dyDescent="0.3">
      <c r="BK2839" s="5"/>
      <c r="BL2839" s="5"/>
      <c r="BM2839" s="2"/>
      <c r="BN2839" s="151"/>
      <c r="BO2839" s="2"/>
      <c r="BP2839" s="2"/>
      <c r="BQ2839" s="2"/>
      <c r="BR2839" s="2"/>
      <c r="BS2839" s="2"/>
      <c r="BT2839" s="2"/>
    </row>
    <row r="2840" spans="63:72" x14ac:dyDescent="0.3">
      <c r="BK2840" s="5"/>
      <c r="BL2840" s="5"/>
      <c r="BM2840" s="2"/>
      <c r="BN2840" s="151"/>
      <c r="BO2840" s="2"/>
      <c r="BP2840" s="2"/>
      <c r="BQ2840" s="2"/>
      <c r="BR2840" s="2"/>
      <c r="BS2840" s="2"/>
      <c r="BT2840" s="2"/>
    </row>
    <row r="2841" spans="63:72" x14ac:dyDescent="0.3">
      <c r="BK2841" s="5"/>
      <c r="BL2841" s="5"/>
      <c r="BM2841" s="2"/>
      <c r="BN2841" s="151"/>
      <c r="BO2841" s="2"/>
      <c r="BP2841" s="2"/>
      <c r="BQ2841" s="2"/>
      <c r="BR2841" s="2"/>
      <c r="BS2841" s="2"/>
      <c r="BT2841" s="2"/>
    </row>
    <row r="2842" spans="63:72" x14ac:dyDescent="0.3">
      <c r="BK2842" s="5"/>
      <c r="BL2842" s="5"/>
      <c r="BM2842" s="2"/>
      <c r="BN2842" s="151"/>
      <c r="BO2842" s="2"/>
      <c r="BP2842" s="2"/>
      <c r="BQ2842" s="2"/>
      <c r="BR2842" s="2"/>
      <c r="BS2842" s="2"/>
      <c r="BT2842" s="2"/>
    </row>
    <row r="2843" spans="63:72" x14ac:dyDescent="0.3">
      <c r="BK2843" s="5"/>
      <c r="BL2843" s="5"/>
      <c r="BM2843" s="2"/>
      <c r="BN2843" s="151"/>
      <c r="BO2843" s="2"/>
      <c r="BP2843" s="2"/>
      <c r="BQ2843" s="2"/>
      <c r="BR2843" s="2"/>
      <c r="BS2843" s="2"/>
      <c r="BT2843" s="2"/>
    </row>
    <row r="2844" spans="63:72" x14ac:dyDescent="0.3">
      <c r="BK2844" s="5"/>
      <c r="BL2844" s="5"/>
      <c r="BM2844" s="2"/>
      <c r="BN2844" s="151"/>
      <c r="BO2844" s="2"/>
      <c r="BP2844" s="2"/>
      <c r="BQ2844" s="2"/>
      <c r="BR2844" s="2"/>
      <c r="BS2844" s="2"/>
      <c r="BT2844" s="2"/>
    </row>
    <row r="2845" spans="63:72" x14ac:dyDescent="0.3">
      <c r="BK2845" s="5"/>
      <c r="BL2845" s="5"/>
      <c r="BM2845" s="2"/>
      <c r="BN2845" s="151"/>
      <c r="BO2845" s="2"/>
      <c r="BP2845" s="2"/>
      <c r="BQ2845" s="2"/>
      <c r="BR2845" s="2"/>
      <c r="BS2845" s="2"/>
      <c r="BT2845" s="2"/>
    </row>
    <row r="2846" spans="63:72" x14ac:dyDescent="0.3">
      <c r="BK2846" s="5"/>
      <c r="BL2846" s="5"/>
      <c r="BM2846" s="2"/>
      <c r="BN2846" s="151"/>
      <c r="BO2846" s="2"/>
      <c r="BP2846" s="2"/>
      <c r="BQ2846" s="2"/>
      <c r="BR2846" s="2"/>
      <c r="BS2846" s="2"/>
      <c r="BT2846" s="2"/>
    </row>
    <row r="2847" spans="63:72" x14ac:dyDescent="0.3">
      <c r="BK2847" s="5"/>
      <c r="BL2847" s="5"/>
      <c r="BM2847" s="2"/>
      <c r="BN2847" s="151"/>
      <c r="BO2847" s="2"/>
      <c r="BP2847" s="2"/>
      <c r="BQ2847" s="2"/>
      <c r="BR2847" s="2"/>
      <c r="BS2847" s="2"/>
      <c r="BT2847" s="2"/>
    </row>
    <row r="2848" spans="63:72" x14ac:dyDescent="0.3">
      <c r="BK2848" s="5"/>
      <c r="BL2848" s="5"/>
      <c r="BM2848" s="2"/>
      <c r="BN2848" s="151"/>
      <c r="BO2848" s="2"/>
      <c r="BP2848" s="2"/>
      <c r="BQ2848" s="2"/>
      <c r="BR2848" s="2"/>
      <c r="BS2848" s="2"/>
      <c r="BT2848" s="2"/>
    </row>
    <row r="2849" spans="63:72" x14ac:dyDescent="0.3">
      <c r="BK2849" s="5"/>
      <c r="BL2849" s="5"/>
      <c r="BM2849" s="2"/>
      <c r="BN2849" s="151"/>
      <c r="BO2849" s="2"/>
      <c r="BP2849" s="2"/>
      <c r="BQ2849" s="2"/>
      <c r="BR2849" s="2"/>
      <c r="BS2849" s="2"/>
      <c r="BT2849" s="2"/>
    </row>
    <row r="2850" spans="63:72" x14ac:dyDescent="0.3">
      <c r="BK2850" s="5"/>
      <c r="BL2850" s="5"/>
      <c r="BM2850" s="2"/>
      <c r="BN2850" s="151"/>
      <c r="BO2850" s="2"/>
      <c r="BP2850" s="2"/>
      <c r="BQ2850" s="2"/>
      <c r="BR2850" s="2"/>
      <c r="BS2850" s="2"/>
      <c r="BT2850" s="2"/>
    </row>
    <row r="2851" spans="63:72" x14ac:dyDescent="0.3">
      <c r="BK2851" s="5"/>
      <c r="BL2851" s="5"/>
      <c r="BM2851" s="2"/>
      <c r="BN2851" s="151"/>
      <c r="BO2851" s="2"/>
      <c r="BP2851" s="2"/>
      <c r="BQ2851" s="2"/>
      <c r="BR2851" s="2"/>
      <c r="BS2851" s="2"/>
      <c r="BT2851" s="2"/>
    </row>
    <row r="2852" spans="63:72" x14ac:dyDescent="0.3">
      <c r="BK2852" s="5"/>
      <c r="BL2852" s="5"/>
      <c r="BM2852" s="2"/>
      <c r="BN2852" s="151"/>
      <c r="BO2852" s="2"/>
      <c r="BP2852" s="2"/>
      <c r="BQ2852" s="2"/>
      <c r="BR2852" s="2"/>
      <c r="BS2852" s="2"/>
      <c r="BT2852" s="2"/>
    </row>
    <row r="2853" spans="63:72" x14ac:dyDescent="0.3">
      <c r="BK2853" s="5"/>
      <c r="BL2853" s="5"/>
      <c r="BM2853" s="2"/>
      <c r="BN2853" s="151"/>
      <c r="BO2853" s="2"/>
      <c r="BP2853" s="2"/>
      <c r="BQ2853" s="2"/>
      <c r="BR2853" s="2"/>
      <c r="BS2853" s="2"/>
      <c r="BT2853" s="2"/>
    </row>
    <row r="2854" spans="63:72" x14ac:dyDescent="0.3">
      <c r="BK2854" s="5"/>
      <c r="BL2854" s="5"/>
      <c r="BM2854" s="2"/>
      <c r="BN2854" s="151"/>
      <c r="BO2854" s="2"/>
      <c r="BP2854" s="2"/>
      <c r="BQ2854" s="2"/>
      <c r="BR2854" s="2"/>
      <c r="BS2854" s="2"/>
      <c r="BT2854" s="2"/>
    </row>
    <row r="2855" spans="63:72" x14ac:dyDescent="0.3">
      <c r="BK2855" s="5"/>
      <c r="BL2855" s="5"/>
      <c r="BM2855" s="2"/>
      <c r="BN2855" s="151"/>
      <c r="BO2855" s="2"/>
      <c r="BP2855" s="2"/>
      <c r="BQ2855" s="2"/>
      <c r="BR2855" s="2"/>
      <c r="BS2855" s="2"/>
      <c r="BT2855" s="2"/>
    </row>
    <row r="2856" spans="63:72" x14ac:dyDescent="0.3">
      <c r="BK2856" s="5"/>
      <c r="BL2856" s="5"/>
      <c r="BM2856" s="2"/>
      <c r="BN2856" s="151"/>
      <c r="BO2856" s="2"/>
      <c r="BP2856" s="2"/>
      <c r="BQ2856" s="2"/>
      <c r="BR2856" s="2"/>
      <c r="BS2856" s="2"/>
      <c r="BT2856" s="2"/>
    </row>
    <row r="2857" spans="63:72" x14ac:dyDescent="0.3">
      <c r="BK2857" s="5"/>
      <c r="BL2857" s="5"/>
      <c r="BM2857" s="2"/>
      <c r="BN2857" s="151"/>
      <c r="BO2857" s="2"/>
      <c r="BP2857" s="2"/>
      <c r="BQ2857" s="2"/>
      <c r="BR2857" s="2"/>
      <c r="BS2857" s="2"/>
      <c r="BT2857" s="2"/>
    </row>
    <row r="2858" spans="63:72" x14ac:dyDescent="0.3">
      <c r="BK2858" s="5"/>
      <c r="BL2858" s="5"/>
      <c r="BM2858" s="2"/>
      <c r="BN2858" s="151"/>
      <c r="BO2858" s="2"/>
      <c r="BP2858" s="2"/>
      <c r="BQ2858" s="2"/>
      <c r="BR2858" s="2"/>
      <c r="BS2858" s="2"/>
      <c r="BT2858" s="2"/>
    </row>
    <row r="2859" spans="63:72" x14ac:dyDescent="0.3">
      <c r="BK2859" s="5"/>
      <c r="BL2859" s="5"/>
      <c r="BM2859" s="2"/>
      <c r="BN2859" s="151"/>
      <c r="BO2859" s="2"/>
      <c r="BP2859" s="2"/>
      <c r="BQ2859" s="2"/>
      <c r="BR2859" s="2"/>
      <c r="BS2859" s="2"/>
      <c r="BT2859" s="2"/>
    </row>
    <row r="2860" spans="63:72" x14ac:dyDescent="0.3">
      <c r="BK2860" s="5"/>
      <c r="BL2860" s="5"/>
      <c r="BM2860" s="2"/>
      <c r="BN2860" s="151"/>
      <c r="BO2860" s="2"/>
      <c r="BP2860" s="2"/>
      <c r="BQ2860" s="2"/>
      <c r="BR2860" s="2"/>
      <c r="BS2860" s="2"/>
      <c r="BT2860" s="2"/>
    </row>
    <row r="2861" spans="63:72" x14ac:dyDescent="0.3">
      <c r="BK2861" s="5"/>
      <c r="BL2861" s="5"/>
      <c r="BM2861" s="2"/>
      <c r="BN2861" s="151"/>
      <c r="BO2861" s="2"/>
      <c r="BP2861" s="2"/>
      <c r="BQ2861" s="2"/>
      <c r="BR2861" s="2"/>
      <c r="BS2861" s="2"/>
      <c r="BT2861" s="2"/>
    </row>
    <row r="2862" spans="63:72" x14ac:dyDescent="0.3">
      <c r="BK2862" s="5"/>
      <c r="BL2862" s="5"/>
      <c r="BM2862" s="2"/>
      <c r="BN2862" s="151"/>
      <c r="BO2862" s="2"/>
      <c r="BP2862" s="2"/>
      <c r="BQ2862" s="2"/>
      <c r="BR2862" s="2"/>
      <c r="BS2862" s="2"/>
      <c r="BT2862" s="2"/>
    </row>
    <row r="2863" spans="63:72" x14ac:dyDescent="0.3">
      <c r="BK2863" s="5"/>
      <c r="BL2863" s="5"/>
      <c r="BM2863" s="2"/>
      <c r="BN2863" s="151"/>
      <c r="BO2863" s="2"/>
      <c r="BP2863" s="2"/>
      <c r="BQ2863" s="2"/>
      <c r="BR2863" s="2"/>
      <c r="BS2863" s="2"/>
      <c r="BT2863" s="2"/>
    </row>
    <row r="2864" spans="63:72" x14ac:dyDescent="0.3">
      <c r="BK2864" s="5"/>
      <c r="BL2864" s="5"/>
      <c r="BM2864" s="2"/>
      <c r="BN2864" s="151"/>
      <c r="BO2864" s="2"/>
      <c r="BP2864" s="2"/>
      <c r="BQ2864" s="2"/>
      <c r="BR2864" s="2"/>
      <c r="BS2864" s="2"/>
      <c r="BT2864" s="2"/>
    </row>
    <row r="2865" spans="63:72" x14ac:dyDescent="0.3">
      <c r="BK2865" s="5"/>
      <c r="BL2865" s="5"/>
      <c r="BM2865" s="2"/>
      <c r="BN2865" s="151"/>
      <c r="BO2865" s="2"/>
      <c r="BP2865" s="2"/>
      <c r="BQ2865" s="2"/>
      <c r="BR2865" s="2"/>
      <c r="BS2865" s="2"/>
      <c r="BT2865" s="2"/>
    </row>
    <row r="2866" spans="63:72" x14ac:dyDescent="0.3">
      <c r="BK2866" s="5"/>
      <c r="BL2866" s="5"/>
      <c r="BM2866" s="2"/>
      <c r="BN2866" s="151"/>
      <c r="BO2866" s="2"/>
      <c r="BP2866" s="2"/>
      <c r="BQ2866" s="2"/>
      <c r="BR2866" s="2"/>
      <c r="BS2866" s="2"/>
      <c r="BT2866" s="2"/>
    </row>
    <row r="2867" spans="63:72" x14ac:dyDescent="0.3">
      <c r="BK2867" s="5"/>
      <c r="BL2867" s="5"/>
      <c r="BM2867" s="2"/>
      <c r="BN2867" s="151"/>
      <c r="BO2867" s="2"/>
      <c r="BP2867" s="2"/>
      <c r="BQ2867" s="2"/>
      <c r="BR2867" s="2"/>
      <c r="BS2867" s="2"/>
      <c r="BT2867" s="2"/>
    </row>
    <row r="2868" spans="63:72" x14ac:dyDescent="0.3">
      <c r="BK2868" s="5"/>
      <c r="BL2868" s="5"/>
      <c r="BM2868" s="2"/>
      <c r="BN2868" s="151"/>
      <c r="BO2868" s="2"/>
      <c r="BP2868" s="2"/>
      <c r="BQ2868" s="2"/>
      <c r="BR2868" s="2"/>
      <c r="BS2868" s="2"/>
      <c r="BT2868" s="2"/>
    </row>
    <row r="2869" spans="63:72" x14ac:dyDescent="0.3">
      <c r="BK2869" s="5"/>
      <c r="BL2869" s="5"/>
      <c r="BM2869" s="2"/>
      <c r="BN2869" s="151"/>
      <c r="BO2869" s="2"/>
      <c r="BP2869" s="2"/>
      <c r="BQ2869" s="2"/>
      <c r="BR2869" s="2"/>
      <c r="BS2869" s="2"/>
      <c r="BT2869" s="2"/>
    </row>
    <row r="2870" spans="63:72" x14ac:dyDescent="0.3">
      <c r="BK2870" s="5"/>
      <c r="BL2870" s="5"/>
      <c r="BM2870" s="2"/>
      <c r="BN2870" s="151"/>
      <c r="BO2870" s="2"/>
      <c r="BP2870" s="2"/>
      <c r="BQ2870" s="2"/>
      <c r="BR2870" s="2"/>
      <c r="BS2870" s="2"/>
      <c r="BT2870" s="2"/>
    </row>
    <row r="2871" spans="63:72" x14ac:dyDescent="0.3">
      <c r="BK2871" s="5"/>
      <c r="BL2871" s="5"/>
      <c r="BM2871" s="2"/>
      <c r="BN2871" s="151"/>
      <c r="BO2871" s="2"/>
      <c r="BP2871" s="2"/>
      <c r="BQ2871" s="2"/>
      <c r="BR2871" s="2"/>
      <c r="BS2871" s="2"/>
      <c r="BT2871" s="2"/>
    </row>
    <row r="2872" spans="63:72" x14ac:dyDescent="0.3">
      <c r="BK2872" s="5"/>
      <c r="BL2872" s="5"/>
      <c r="BM2872" s="2"/>
      <c r="BN2872" s="151"/>
      <c r="BO2872" s="2"/>
      <c r="BP2872" s="2"/>
      <c r="BQ2872" s="2"/>
      <c r="BR2872" s="2"/>
      <c r="BS2872" s="2"/>
      <c r="BT2872" s="2"/>
    </row>
    <row r="2873" spans="63:72" x14ac:dyDescent="0.3">
      <c r="BK2873" s="5"/>
      <c r="BL2873" s="5"/>
      <c r="BM2873" s="2"/>
      <c r="BN2873" s="151"/>
      <c r="BO2873" s="2"/>
      <c r="BP2873" s="2"/>
      <c r="BQ2873" s="2"/>
      <c r="BR2873" s="2"/>
      <c r="BS2873" s="2"/>
      <c r="BT2873" s="2"/>
    </row>
    <row r="2874" spans="63:72" x14ac:dyDescent="0.3">
      <c r="BK2874" s="5"/>
      <c r="BL2874" s="5"/>
      <c r="BM2874" s="2"/>
      <c r="BN2874" s="151"/>
      <c r="BO2874" s="2"/>
      <c r="BP2874" s="2"/>
      <c r="BQ2874" s="2"/>
      <c r="BR2874" s="2"/>
      <c r="BS2874" s="2"/>
      <c r="BT2874" s="2"/>
    </row>
    <row r="2875" spans="63:72" x14ac:dyDescent="0.3">
      <c r="BK2875" s="5"/>
      <c r="BL2875" s="5"/>
      <c r="BM2875" s="2"/>
      <c r="BN2875" s="151"/>
      <c r="BO2875" s="2"/>
      <c r="BP2875" s="2"/>
      <c r="BQ2875" s="2"/>
      <c r="BR2875" s="2"/>
      <c r="BS2875" s="2"/>
      <c r="BT2875" s="2"/>
    </row>
    <row r="2876" spans="63:72" x14ac:dyDescent="0.3">
      <c r="BK2876" s="5"/>
      <c r="BL2876" s="5"/>
      <c r="BM2876" s="2"/>
      <c r="BN2876" s="151"/>
      <c r="BO2876" s="2"/>
      <c r="BP2876" s="2"/>
      <c r="BQ2876" s="2"/>
      <c r="BR2876" s="2"/>
      <c r="BS2876" s="2"/>
      <c r="BT2876" s="2"/>
    </row>
    <row r="2877" spans="63:72" x14ac:dyDescent="0.3">
      <c r="BK2877" s="5"/>
      <c r="BL2877" s="5"/>
      <c r="BM2877" s="2"/>
      <c r="BN2877" s="151"/>
      <c r="BO2877" s="2"/>
      <c r="BP2877" s="2"/>
      <c r="BQ2877" s="2"/>
      <c r="BR2877" s="2"/>
      <c r="BS2877" s="2"/>
      <c r="BT2877" s="2"/>
    </row>
    <row r="2878" spans="63:72" x14ac:dyDescent="0.3">
      <c r="BK2878" s="5"/>
      <c r="BL2878" s="5"/>
      <c r="BM2878" s="2"/>
      <c r="BN2878" s="151"/>
      <c r="BO2878" s="2"/>
      <c r="BP2878" s="2"/>
      <c r="BQ2878" s="2"/>
      <c r="BR2878" s="2"/>
      <c r="BS2878" s="2"/>
      <c r="BT2878" s="2"/>
    </row>
    <row r="2879" spans="63:72" x14ac:dyDescent="0.3">
      <c r="BK2879" s="5"/>
      <c r="BL2879" s="5"/>
      <c r="BM2879" s="2"/>
      <c r="BN2879" s="151"/>
      <c r="BO2879" s="2"/>
      <c r="BP2879" s="2"/>
      <c r="BQ2879" s="2"/>
      <c r="BR2879" s="2"/>
      <c r="BS2879" s="2"/>
      <c r="BT2879" s="2"/>
    </row>
    <row r="2880" spans="63:72" x14ac:dyDescent="0.3">
      <c r="BK2880" s="5"/>
      <c r="BL2880" s="5"/>
      <c r="BM2880" s="2"/>
      <c r="BN2880" s="151"/>
      <c r="BO2880" s="2"/>
      <c r="BP2880" s="2"/>
      <c r="BQ2880" s="2"/>
      <c r="BR2880" s="2"/>
      <c r="BS2880" s="2"/>
      <c r="BT2880" s="2"/>
    </row>
    <row r="2881" spans="63:72" x14ac:dyDescent="0.3">
      <c r="BK2881" s="5"/>
      <c r="BL2881" s="5"/>
      <c r="BM2881" s="2"/>
      <c r="BN2881" s="151"/>
      <c r="BO2881" s="2"/>
      <c r="BP2881" s="2"/>
      <c r="BQ2881" s="2"/>
      <c r="BR2881" s="2"/>
      <c r="BS2881" s="2"/>
      <c r="BT2881" s="2"/>
    </row>
    <row r="2882" spans="63:72" x14ac:dyDescent="0.3">
      <c r="BK2882" s="5"/>
      <c r="BL2882" s="5"/>
      <c r="BM2882" s="2"/>
      <c r="BN2882" s="151"/>
      <c r="BO2882" s="2"/>
      <c r="BP2882" s="2"/>
      <c r="BQ2882" s="2"/>
      <c r="BR2882" s="2"/>
      <c r="BS2882" s="2"/>
      <c r="BT2882" s="2"/>
    </row>
    <row r="2883" spans="63:72" x14ac:dyDescent="0.3">
      <c r="BK2883" s="5"/>
      <c r="BL2883" s="5"/>
      <c r="BM2883" s="2"/>
      <c r="BN2883" s="151"/>
      <c r="BO2883" s="2"/>
      <c r="BP2883" s="2"/>
      <c r="BQ2883" s="2"/>
      <c r="BR2883" s="2"/>
      <c r="BS2883" s="2"/>
      <c r="BT2883" s="2"/>
    </row>
    <row r="2884" spans="63:72" x14ac:dyDescent="0.3">
      <c r="BK2884" s="5"/>
      <c r="BL2884" s="5"/>
      <c r="BM2884" s="2"/>
      <c r="BN2884" s="151"/>
      <c r="BO2884" s="2"/>
      <c r="BP2884" s="2"/>
      <c r="BQ2884" s="2"/>
      <c r="BR2884" s="2"/>
      <c r="BS2884" s="2"/>
      <c r="BT2884" s="2"/>
    </row>
    <row r="2885" spans="63:72" x14ac:dyDescent="0.3">
      <c r="BK2885" s="5"/>
      <c r="BL2885" s="5"/>
      <c r="BM2885" s="2"/>
      <c r="BN2885" s="151"/>
      <c r="BO2885" s="2"/>
      <c r="BP2885" s="2"/>
      <c r="BQ2885" s="2"/>
      <c r="BR2885" s="2"/>
      <c r="BS2885" s="2"/>
      <c r="BT2885" s="2"/>
    </row>
    <row r="2886" spans="63:72" x14ac:dyDescent="0.3">
      <c r="BK2886" s="5"/>
      <c r="BL2886" s="5"/>
      <c r="BM2886" s="2"/>
      <c r="BN2886" s="151"/>
      <c r="BO2886" s="2"/>
      <c r="BP2886" s="2"/>
      <c r="BQ2886" s="2"/>
      <c r="BR2886" s="2"/>
      <c r="BS2886" s="2"/>
      <c r="BT2886" s="2"/>
    </row>
    <row r="2887" spans="63:72" x14ac:dyDescent="0.3">
      <c r="BK2887" s="5"/>
      <c r="BL2887" s="5"/>
      <c r="BM2887" s="2"/>
      <c r="BN2887" s="151"/>
      <c r="BO2887" s="2"/>
      <c r="BP2887" s="2"/>
      <c r="BQ2887" s="2"/>
      <c r="BR2887" s="2"/>
      <c r="BS2887" s="2"/>
      <c r="BT2887" s="2"/>
    </row>
    <row r="2888" spans="63:72" x14ac:dyDescent="0.3">
      <c r="BK2888" s="5"/>
      <c r="BL2888" s="5"/>
      <c r="BM2888" s="2"/>
      <c r="BN2888" s="151"/>
      <c r="BO2888" s="2"/>
      <c r="BP2888" s="2"/>
      <c r="BQ2888" s="2"/>
      <c r="BR2888" s="2"/>
      <c r="BS2888" s="2"/>
      <c r="BT2888" s="2"/>
    </row>
    <row r="2889" spans="63:72" x14ac:dyDescent="0.3">
      <c r="BK2889" s="5"/>
      <c r="BL2889" s="5"/>
      <c r="BM2889" s="2"/>
      <c r="BN2889" s="151"/>
      <c r="BO2889" s="2"/>
      <c r="BP2889" s="2"/>
      <c r="BQ2889" s="2"/>
      <c r="BR2889" s="2"/>
      <c r="BS2889" s="2"/>
      <c r="BT2889" s="2"/>
    </row>
    <row r="2890" spans="63:72" x14ac:dyDescent="0.3">
      <c r="BK2890" s="5"/>
      <c r="BL2890" s="5"/>
      <c r="BM2890" s="2"/>
      <c r="BN2890" s="151"/>
      <c r="BO2890" s="2"/>
      <c r="BP2890" s="2"/>
      <c r="BQ2890" s="2"/>
      <c r="BR2890" s="2"/>
      <c r="BS2890" s="2"/>
      <c r="BT2890" s="2"/>
    </row>
    <row r="2891" spans="63:72" x14ac:dyDescent="0.3">
      <c r="BK2891" s="5"/>
      <c r="BL2891" s="5"/>
      <c r="BM2891" s="2"/>
      <c r="BN2891" s="151"/>
      <c r="BO2891" s="2"/>
      <c r="BP2891" s="2"/>
      <c r="BQ2891" s="2"/>
      <c r="BR2891" s="2"/>
      <c r="BS2891" s="2"/>
      <c r="BT2891" s="2"/>
    </row>
    <row r="2892" spans="63:72" x14ac:dyDescent="0.3">
      <c r="BK2892" s="5"/>
      <c r="BL2892" s="5"/>
      <c r="BM2892" s="2"/>
      <c r="BN2892" s="151"/>
      <c r="BO2892" s="2"/>
      <c r="BP2892" s="2"/>
      <c r="BQ2892" s="2"/>
      <c r="BR2892" s="2"/>
      <c r="BS2892" s="2"/>
      <c r="BT2892" s="2"/>
    </row>
    <row r="2893" spans="63:72" x14ac:dyDescent="0.3">
      <c r="BK2893" s="5"/>
      <c r="BL2893" s="5"/>
      <c r="BM2893" s="2"/>
      <c r="BN2893" s="151"/>
      <c r="BO2893" s="2"/>
      <c r="BP2893" s="2"/>
      <c r="BQ2893" s="2"/>
      <c r="BR2893" s="2"/>
      <c r="BS2893" s="2"/>
      <c r="BT2893" s="2"/>
    </row>
    <row r="2894" spans="63:72" x14ac:dyDescent="0.3">
      <c r="BK2894" s="5"/>
      <c r="BL2894" s="5"/>
      <c r="BM2894" s="2"/>
      <c r="BN2894" s="151"/>
      <c r="BO2894" s="2"/>
      <c r="BP2894" s="2"/>
      <c r="BQ2894" s="2"/>
      <c r="BR2894" s="2"/>
      <c r="BS2894" s="2"/>
      <c r="BT2894" s="2"/>
    </row>
    <row r="2895" spans="63:72" x14ac:dyDescent="0.3">
      <c r="BK2895" s="5"/>
      <c r="BL2895" s="5"/>
      <c r="BM2895" s="2"/>
      <c r="BN2895" s="151"/>
      <c r="BO2895" s="2"/>
      <c r="BP2895" s="2"/>
      <c r="BQ2895" s="2"/>
      <c r="BR2895" s="2"/>
      <c r="BS2895" s="2"/>
      <c r="BT2895" s="2"/>
    </row>
    <row r="2896" spans="63:72" x14ac:dyDescent="0.3">
      <c r="BK2896" s="5"/>
      <c r="BL2896" s="5"/>
      <c r="BM2896" s="2"/>
      <c r="BN2896" s="151"/>
      <c r="BO2896" s="2"/>
      <c r="BP2896" s="2"/>
      <c r="BQ2896" s="2"/>
      <c r="BR2896" s="2"/>
      <c r="BS2896" s="2"/>
      <c r="BT2896" s="2"/>
    </row>
    <row r="2897" spans="63:72" x14ac:dyDescent="0.3">
      <c r="BK2897" s="5"/>
      <c r="BL2897" s="5"/>
      <c r="BM2897" s="2"/>
      <c r="BN2897" s="151"/>
      <c r="BO2897" s="2"/>
      <c r="BP2897" s="2"/>
      <c r="BQ2897" s="2"/>
      <c r="BR2897" s="2"/>
      <c r="BS2897" s="2"/>
      <c r="BT2897" s="2"/>
    </row>
    <row r="2898" spans="63:72" x14ac:dyDescent="0.3">
      <c r="BK2898" s="5"/>
      <c r="BL2898" s="5"/>
      <c r="BM2898" s="2"/>
      <c r="BN2898" s="151"/>
      <c r="BO2898" s="2"/>
      <c r="BP2898" s="2"/>
      <c r="BQ2898" s="2"/>
      <c r="BR2898" s="2"/>
      <c r="BS2898" s="2"/>
      <c r="BT2898" s="2"/>
    </row>
    <row r="2899" spans="63:72" x14ac:dyDescent="0.3">
      <c r="BK2899" s="5"/>
      <c r="BL2899" s="5"/>
      <c r="BM2899" s="2"/>
      <c r="BN2899" s="151"/>
      <c r="BO2899" s="2"/>
      <c r="BP2899" s="2"/>
      <c r="BQ2899" s="2"/>
      <c r="BR2899" s="2"/>
      <c r="BS2899" s="2"/>
      <c r="BT2899" s="2"/>
    </row>
    <row r="2900" spans="63:72" x14ac:dyDescent="0.3">
      <c r="BK2900" s="5"/>
      <c r="BL2900" s="5"/>
      <c r="BM2900" s="2"/>
      <c r="BN2900" s="151"/>
      <c r="BO2900" s="2"/>
      <c r="BP2900" s="2"/>
      <c r="BQ2900" s="2"/>
      <c r="BR2900" s="2"/>
      <c r="BS2900" s="2"/>
      <c r="BT2900" s="2"/>
    </row>
    <row r="2901" spans="63:72" x14ac:dyDescent="0.3">
      <c r="BK2901" s="5"/>
      <c r="BL2901" s="5"/>
      <c r="BM2901" s="2"/>
      <c r="BN2901" s="151"/>
      <c r="BO2901" s="2"/>
      <c r="BP2901" s="2"/>
      <c r="BQ2901" s="2"/>
      <c r="BR2901" s="2"/>
      <c r="BS2901" s="2"/>
      <c r="BT2901" s="2"/>
    </row>
    <row r="2902" spans="63:72" x14ac:dyDescent="0.3">
      <c r="BK2902" s="5"/>
      <c r="BL2902" s="5"/>
      <c r="BM2902" s="2"/>
      <c r="BN2902" s="151"/>
      <c r="BO2902" s="2"/>
      <c r="BP2902" s="2"/>
      <c r="BQ2902" s="2"/>
      <c r="BR2902" s="2"/>
      <c r="BS2902" s="2"/>
      <c r="BT2902" s="2"/>
    </row>
    <row r="2903" spans="63:72" x14ac:dyDescent="0.3">
      <c r="BK2903" s="5"/>
      <c r="BL2903" s="5"/>
      <c r="BM2903" s="2"/>
      <c r="BN2903" s="151"/>
      <c r="BO2903" s="2"/>
      <c r="BP2903" s="2"/>
      <c r="BQ2903" s="2"/>
      <c r="BR2903" s="2"/>
      <c r="BS2903" s="2"/>
      <c r="BT2903" s="2"/>
    </row>
    <row r="2904" spans="63:72" x14ac:dyDescent="0.3">
      <c r="BK2904" s="5"/>
      <c r="BL2904" s="5"/>
      <c r="BM2904" s="2"/>
      <c r="BN2904" s="151"/>
      <c r="BO2904" s="2"/>
      <c r="BP2904" s="2"/>
      <c r="BQ2904" s="2"/>
      <c r="BR2904" s="2"/>
      <c r="BS2904" s="2"/>
      <c r="BT2904" s="2"/>
    </row>
    <row r="2905" spans="63:72" x14ac:dyDescent="0.3">
      <c r="BK2905" s="5"/>
      <c r="BL2905" s="5"/>
      <c r="BM2905" s="2"/>
      <c r="BN2905" s="151"/>
      <c r="BO2905" s="2"/>
      <c r="BP2905" s="2"/>
      <c r="BQ2905" s="2"/>
      <c r="BR2905" s="2"/>
      <c r="BS2905" s="2"/>
      <c r="BT2905" s="2"/>
    </row>
    <row r="2906" spans="63:72" x14ac:dyDescent="0.3">
      <c r="BK2906" s="5"/>
      <c r="BL2906" s="5"/>
      <c r="BM2906" s="2"/>
      <c r="BN2906" s="151"/>
      <c r="BO2906" s="2"/>
      <c r="BP2906" s="2"/>
      <c r="BQ2906" s="2"/>
      <c r="BR2906" s="2"/>
      <c r="BS2906" s="2"/>
      <c r="BT2906" s="2"/>
    </row>
    <row r="2907" spans="63:72" x14ac:dyDescent="0.3">
      <c r="BK2907" s="5"/>
      <c r="BL2907" s="5"/>
      <c r="BM2907" s="2"/>
      <c r="BN2907" s="151"/>
      <c r="BO2907" s="2"/>
      <c r="BP2907" s="2"/>
      <c r="BQ2907" s="2"/>
      <c r="BR2907" s="2"/>
      <c r="BS2907" s="2"/>
      <c r="BT2907" s="2"/>
    </row>
    <row r="2908" spans="63:72" x14ac:dyDescent="0.3">
      <c r="BK2908" s="5"/>
      <c r="BL2908" s="5"/>
      <c r="BM2908" s="2"/>
      <c r="BN2908" s="151"/>
      <c r="BO2908" s="2"/>
      <c r="BP2908" s="2"/>
      <c r="BQ2908" s="2"/>
      <c r="BR2908" s="2"/>
      <c r="BS2908" s="2"/>
      <c r="BT2908" s="2"/>
    </row>
    <row r="2909" spans="63:72" x14ac:dyDescent="0.3">
      <c r="BK2909" s="5"/>
      <c r="BL2909" s="5"/>
      <c r="BM2909" s="2"/>
      <c r="BN2909" s="151"/>
      <c r="BO2909" s="2"/>
      <c r="BP2909" s="2"/>
      <c r="BQ2909" s="2"/>
      <c r="BR2909" s="2"/>
      <c r="BS2909" s="2"/>
      <c r="BT2909" s="2"/>
    </row>
    <row r="2910" spans="63:72" x14ac:dyDescent="0.3">
      <c r="BK2910" s="5"/>
      <c r="BL2910" s="5"/>
      <c r="BM2910" s="2"/>
      <c r="BN2910" s="151"/>
      <c r="BO2910" s="2"/>
      <c r="BP2910" s="2"/>
      <c r="BQ2910" s="2"/>
      <c r="BR2910" s="2"/>
      <c r="BS2910" s="2"/>
      <c r="BT2910" s="2"/>
    </row>
    <row r="2911" spans="63:72" x14ac:dyDescent="0.3">
      <c r="BK2911" s="5"/>
      <c r="BL2911" s="5"/>
      <c r="BM2911" s="2"/>
      <c r="BN2911" s="151"/>
      <c r="BO2911" s="2"/>
      <c r="BP2911" s="2"/>
      <c r="BQ2911" s="2"/>
      <c r="BR2911" s="2"/>
      <c r="BS2911" s="2"/>
      <c r="BT2911" s="2"/>
    </row>
    <row r="2912" spans="63:72" x14ac:dyDescent="0.3">
      <c r="BK2912" s="5"/>
      <c r="BL2912" s="5"/>
      <c r="BM2912" s="2"/>
      <c r="BN2912" s="151"/>
      <c r="BO2912" s="2"/>
      <c r="BP2912" s="2"/>
      <c r="BQ2912" s="2"/>
      <c r="BR2912" s="2"/>
      <c r="BS2912" s="2"/>
      <c r="BT2912" s="2"/>
    </row>
    <row r="2913" spans="63:72" x14ac:dyDescent="0.3">
      <c r="BK2913" s="5"/>
      <c r="BL2913" s="5"/>
      <c r="BM2913" s="2"/>
      <c r="BN2913" s="151"/>
      <c r="BO2913" s="2"/>
      <c r="BP2913" s="2"/>
      <c r="BQ2913" s="2"/>
      <c r="BR2913" s="2"/>
      <c r="BS2913" s="2"/>
      <c r="BT2913" s="2"/>
    </row>
    <row r="2914" spans="63:72" x14ac:dyDescent="0.3">
      <c r="BK2914" s="5"/>
      <c r="BL2914" s="5"/>
      <c r="BM2914" s="2"/>
      <c r="BN2914" s="151"/>
      <c r="BO2914" s="2"/>
      <c r="BP2914" s="2"/>
      <c r="BQ2914" s="2"/>
      <c r="BR2914" s="2"/>
      <c r="BS2914" s="2"/>
      <c r="BT2914" s="2"/>
    </row>
    <row r="2915" spans="63:72" x14ac:dyDescent="0.3">
      <c r="BK2915" s="5"/>
      <c r="BL2915" s="5"/>
      <c r="BM2915" s="2"/>
      <c r="BN2915" s="151"/>
      <c r="BO2915" s="2"/>
      <c r="BP2915" s="2"/>
      <c r="BQ2915" s="2"/>
      <c r="BR2915" s="2"/>
      <c r="BS2915" s="2"/>
      <c r="BT2915" s="2"/>
    </row>
    <row r="2916" spans="63:72" x14ac:dyDescent="0.3">
      <c r="BK2916" s="5"/>
      <c r="BL2916" s="5"/>
      <c r="BM2916" s="2"/>
      <c r="BN2916" s="151"/>
      <c r="BO2916" s="2"/>
      <c r="BP2916" s="2"/>
      <c r="BQ2916" s="2"/>
      <c r="BR2916" s="2"/>
      <c r="BS2916" s="2"/>
      <c r="BT2916" s="2"/>
    </row>
    <row r="2917" spans="63:72" x14ac:dyDescent="0.3">
      <c r="BK2917" s="5"/>
      <c r="BL2917" s="5"/>
      <c r="BM2917" s="2"/>
      <c r="BN2917" s="151"/>
      <c r="BO2917" s="2"/>
      <c r="BP2917" s="2"/>
      <c r="BQ2917" s="2"/>
      <c r="BR2917" s="2"/>
      <c r="BS2917" s="2"/>
      <c r="BT2917" s="2"/>
    </row>
    <row r="2918" spans="63:72" x14ac:dyDescent="0.3">
      <c r="BK2918" s="5"/>
      <c r="BL2918" s="5"/>
      <c r="BM2918" s="2"/>
      <c r="BN2918" s="151"/>
      <c r="BO2918" s="2"/>
      <c r="BP2918" s="2"/>
      <c r="BQ2918" s="2"/>
      <c r="BR2918" s="2"/>
      <c r="BS2918" s="2"/>
      <c r="BT2918" s="2"/>
    </row>
    <row r="2919" spans="63:72" x14ac:dyDescent="0.3">
      <c r="BK2919" s="5"/>
      <c r="BL2919" s="5"/>
      <c r="BM2919" s="2"/>
      <c r="BN2919" s="151"/>
      <c r="BO2919" s="2"/>
      <c r="BP2919" s="2"/>
      <c r="BQ2919" s="2"/>
      <c r="BR2919" s="2"/>
      <c r="BS2919" s="2"/>
      <c r="BT2919" s="2"/>
    </row>
    <row r="2920" spans="63:72" x14ac:dyDescent="0.3">
      <c r="BK2920" s="5"/>
      <c r="BL2920" s="5"/>
      <c r="BM2920" s="2"/>
      <c r="BN2920" s="151"/>
      <c r="BO2920" s="2"/>
      <c r="BP2920" s="2"/>
      <c r="BQ2920" s="2"/>
      <c r="BR2920" s="2"/>
      <c r="BS2920" s="2"/>
      <c r="BT2920" s="2"/>
    </row>
    <row r="2921" spans="63:72" x14ac:dyDescent="0.3">
      <c r="BK2921" s="5"/>
      <c r="BL2921" s="5"/>
      <c r="BM2921" s="2"/>
      <c r="BN2921" s="151"/>
      <c r="BO2921" s="2"/>
      <c r="BP2921" s="2"/>
      <c r="BQ2921" s="2"/>
      <c r="BR2921" s="2"/>
      <c r="BS2921" s="2"/>
      <c r="BT2921" s="2"/>
    </row>
    <row r="2922" spans="63:72" x14ac:dyDescent="0.3">
      <c r="BK2922" s="5"/>
      <c r="BL2922" s="5"/>
      <c r="BM2922" s="2"/>
      <c r="BN2922" s="151"/>
      <c r="BO2922" s="2"/>
      <c r="BP2922" s="2"/>
      <c r="BQ2922" s="2"/>
      <c r="BR2922" s="2"/>
      <c r="BS2922" s="2"/>
      <c r="BT2922" s="2"/>
    </row>
    <row r="2923" spans="63:72" x14ac:dyDescent="0.3">
      <c r="BK2923" s="5"/>
      <c r="BL2923" s="5"/>
      <c r="BM2923" s="2"/>
      <c r="BN2923" s="151"/>
      <c r="BO2923" s="2"/>
      <c r="BP2923" s="2"/>
      <c r="BQ2923" s="2"/>
      <c r="BR2923" s="2"/>
      <c r="BS2923" s="2"/>
      <c r="BT2923" s="2"/>
    </row>
    <row r="2924" spans="63:72" x14ac:dyDescent="0.3">
      <c r="BK2924" s="5"/>
      <c r="BL2924" s="5"/>
      <c r="BM2924" s="2"/>
      <c r="BN2924" s="151"/>
      <c r="BO2924" s="2"/>
      <c r="BP2924" s="2"/>
      <c r="BQ2924" s="2"/>
      <c r="BR2924" s="2"/>
      <c r="BS2924" s="2"/>
      <c r="BT2924" s="2"/>
    </row>
    <row r="2925" spans="63:72" x14ac:dyDescent="0.3">
      <c r="BK2925" s="5"/>
      <c r="BL2925" s="5"/>
      <c r="BM2925" s="2"/>
      <c r="BN2925" s="151"/>
      <c r="BO2925" s="2"/>
      <c r="BP2925" s="2"/>
      <c r="BQ2925" s="2"/>
      <c r="BR2925" s="2"/>
      <c r="BS2925" s="2"/>
      <c r="BT2925" s="2"/>
    </row>
    <row r="2926" spans="63:72" x14ac:dyDescent="0.3">
      <c r="BK2926" s="5"/>
      <c r="BL2926" s="5"/>
      <c r="BM2926" s="2"/>
      <c r="BN2926" s="151"/>
      <c r="BO2926" s="2"/>
      <c r="BP2926" s="2"/>
      <c r="BQ2926" s="2"/>
      <c r="BR2926" s="2"/>
      <c r="BS2926" s="2"/>
      <c r="BT2926" s="2"/>
    </row>
    <row r="2927" spans="63:72" x14ac:dyDescent="0.3">
      <c r="BK2927" s="5"/>
      <c r="BL2927" s="5"/>
      <c r="BM2927" s="2"/>
      <c r="BN2927" s="151"/>
      <c r="BO2927" s="2"/>
      <c r="BP2927" s="2"/>
      <c r="BQ2927" s="2"/>
      <c r="BR2927" s="2"/>
      <c r="BS2927" s="2"/>
      <c r="BT2927" s="2"/>
    </row>
    <row r="2928" spans="63:72" x14ac:dyDescent="0.3">
      <c r="BK2928" s="5"/>
      <c r="BL2928" s="5"/>
      <c r="BM2928" s="2"/>
      <c r="BN2928" s="151"/>
      <c r="BO2928" s="2"/>
      <c r="BP2928" s="2"/>
      <c r="BQ2928" s="2"/>
      <c r="BR2928" s="2"/>
      <c r="BS2928" s="2"/>
      <c r="BT2928" s="2"/>
    </row>
    <row r="2929" spans="63:72" x14ac:dyDescent="0.3">
      <c r="BK2929" s="5"/>
      <c r="BL2929" s="5"/>
      <c r="BM2929" s="2"/>
      <c r="BN2929" s="151"/>
      <c r="BO2929" s="2"/>
      <c r="BP2929" s="2"/>
      <c r="BQ2929" s="2"/>
      <c r="BR2929" s="2"/>
      <c r="BS2929" s="2"/>
      <c r="BT2929" s="2"/>
    </row>
    <row r="2930" spans="63:72" x14ac:dyDescent="0.3">
      <c r="BK2930" s="5"/>
      <c r="BL2930" s="5"/>
      <c r="BM2930" s="2"/>
      <c r="BN2930" s="151"/>
      <c r="BO2930" s="2"/>
      <c r="BP2930" s="2"/>
      <c r="BQ2930" s="2"/>
      <c r="BR2930" s="2"/>
      <c r="BS2930" s="2"/>
      <c r="BT2930" s="2"/>
    </row>
    <row r="2931" spans="63:72" x14ac:dyDescent="0.3">
      <c r="BK2931" s="5"/>
      <c r="BL2931" s="5"/>
      <c r="BM2931" s="2"/>
      <c r="BN2931" s="151"/>
      <c r="BO2931" s="2"/>
      <c r="BP2931" s="2"/>
      <c r="BQ2931" s="2"/>
      <c r="BR2931" s="2"/>
      <c r="BS2931" s="2"/>
      <c r="BT2931" s="2"/>
    </row>
    <row r="2932" spans="63:72" x14ac:dyDescent="0.3">
      <c r="BK2932" s="5"/>
      <c r="BL2932" s="5"/>
      <c r="BM2932" s="2"/>
      <c r="BN2932" s="151"/>
      <c r="BO2932" s="2"/>
      <c r="BP2932" s="2"/>
      <c r="BQ2932" s="2"/>
      <c r="BR2932" s="2"/>
      <c r="BS2932" s="2"/>
      <c r="BT2932" s="2"/>
    </row>
    <row r="2933" spans="63:72" x14ac:dyDescent="0.3">
      <c r="BK2933" s="5"/>
      <c r="BL2933" s="5"/>
      <c r="BM2933" s="2"/>
      <c r="BN2933" s="151"/>
      <c r="BO2933" s="2"/>
      <c r="BP2933" s="2"/>
      <c r="BQ2933" s="2"/>
      <c r="BR2933" s="2"/>
      <c r="BS2933" s="2"/>
      <c r="BT2933" s="2"/>
    </row>
    <row r="2934" spans="63:72" x14ac:dyDescent="0.3">
      <c r="BK2934" s="5"/>
      <c r="BL2934" s="5"/>
      <c r="BM2934" s="2"/>
      <c r="BN2934" s="151"/>
      <c r="BO2934" s="2"/>
      <c r="BP2934" s="2"/>
      <c r="BQ2934" s="2"/>
      <c r="BR2934" s="2"/>
      <c r="BS2934" s="2"/>
      <c r="BT2934" s="2"/>
    </row>
    <row r="2935" spans="63:72" x14ac:dyDescent="0.3">
      <c r="BK2935" s="5"/>
      <c r="BL2935" s="5"/>
      <c r="BM2935" s="2"/>
      <c r="BN2935" s="151"/>
      <c r="BO2935" s="2"/>
      <c r="BP2935" s="2"/>
      <c r="BQ2935" s="2"/>
      <c r="BR2935" s="2"/>
      <c r="BS2935" s="2"/>
      <c r="BT2935" s="2"/>
    </row>
    <row r="2936" spans="63:72" x14ac:dyDescent="0.3">
      <c r="BK2936" s="5"/>
      <c r="BL2936" s="5"/>
      <c r="BM2936" s="2"/>
      <c r="BN2936" s="151"/>
      <c r="BO2936" s="2"/>
      <c r="BP2936" s="2"/>
      <c r="BQ2936" s="2"/>
      <c r="BR2936" s="2"/>
      <c r="BS2936" s="2"/>
      <c r="BT2936" s="2"/>
    </row>
    <row r="2937" spans="63:72" x14ac:dyDescent="0.3">
      <c r="BK2937" s="5"/>
      <c r="BL2937" s="5"/>
      <c r="BM2937" s="2"/>
      <c r="BN2937" s="151"/>
      <c r="BO2937" s="2"/>
      <c r="BP2937" s="2"/>
      <c r="BQ2937" s="2"/>
      <c r="BR2937" s="2"/>
      <c r="BS2937" s="2"/>
      <c r="BT2937" s="2"/>
    </row>
    <row r="2938" spans="63:72" x14ac:dyDescent="0.3">
      <c r="BK2938" s="5"/>
      <c r="BL2938" s="5"/>
      <c r="BM2938" s="2"/>
      <c r="BN2938" s="151"/>
      <c r="BO2938" s="2"/>
      <c r="BP2938" s="2"/>
      <c r="BQ2938" s="2"/>
      <c r="BR2938" s="2"/>
      <c r="BS2938" s="2"/>
      <c r="BT2938" s="2"/>
    </row>
    <row r="2939" spans="63:72" x14ac:dyDescent="0.3">
      <c r="BK2939" s="5"/>
      <c r="BL2939" s="5"/>
      <c r="BM2939" s="2"/>
      <c r="BN2939" s="151"/>
      <c r="BO2939" s="2"/>
      <c r="BP2939" s="2"/>
      <c r="BQ2939" s="2"/>
      <c r="BR2939" s="2"/>
      <c r="BS2939" s="2"/>
      <c r="BT2939" s="2"/>
    </row>
    <row r="2940" spans="63:72" x14ac:dyDescent="0.3">
      <c r="BK2940" s="5"/>
      <c r="BL2940" s="5"/>
      <c r="BM2940" s="2"/>
      <c r="BN2940" s="151"/>
      <c r="BO2940" s="2"/>
      <c r="BP2940" s="2"/>
      <c r="BQ2940" s="2"/>
      <c r="BR2940" s="2"/>
      <c r="BS2940" s="2"/>
      <c r="BT2940" s="2"/>
    </row>
    <row r="2941" spans="63:72" x14ac:dyDescent="0.3">
      <c r="BK2941" s="5"/>
      <c r="BL2941" s="5"/>
      <c r="BM2941" s="2"/>
      <c r="BN2941" s="151"/>
      <c r="BO2941" s="2"/>
      <c r="BP2941" s="2"/>
      <c r="BQ2941" s="2"/>
      <c r="BR2941" s="2"/>
      <c r="BS2941" s="2"/>
      <c r="BT2941" s="2"/>
    </row>
    <row r="2942" spans="63:72" x14ac:dyDescent="0.3">
      <c r="BK2942" s="5"/>
      <c r="BL2942" s="5"/>
      <c r="BM2942" s="2"/>
      <c r="BN2942" s="151"/>
      <c r="BO2942" s="2"/>
      <c r="BP2942" s="2"/>
      <c r="BQ2942" s="2"/>
      <c r="BR2942" s="2"/>
      <c r="BS2942" s="2"/>
      <c r="BT2942" s="2"/>
    </row>
    <row r="2943" spans="63:72" x14ac:dyDescent="0.3">
      <c r="BK2943" s="5"/>
      <c r="BL2943" s="5"/>
      <c r="BM2943" s="2"/>
      <c r="BN2943" s="151"/>
      <c r="BO2943" s="2"/>
      <c r="BP2943" s="2"/>
      <c r="BQ2943" s="2"/>
      <c r="BR2943" s="2"/>
      <c r="BS2943" s="2"/>
      <c r="BT2943" s="2"/>
    </row>
    <row r="2944" spans="63:72" x14ac:dyDescent="0.3">
      <c r="BK2944" s="5"/>
      <c r="BL2944" s="5"/>
      <c r="BM2944" s="2"/>
      <c r="BN2944" s="151"/>
      <c r="BO2944" s="2"/>
      <c r="BP2944" s="2"/>
      <c r="BQ2944" s="2"/>
      <c r="BR2944" s="2"/>
      <c r="BS2944" s="2"/>
      <c r="BT2944" s="2"/>
    </row>
    <row r="2945" spans="63:72" x14ac:dyDescent="0.3">
      <c r="BK2945" s="5"/>
      <c r="BL2945" s="5"/>
      <c r="BM2945" s="2"/>
      <c r="BN2945" s="151"/>
      <c r="BO2945" s="2"/>
      <c r="BP2945" s="2"/>
      <c r="BQ2945" s="2"/>
      <c r="BR2945" s="2"/>
      <c r="BS2945" s="2"/>
      <c r="BT2945" s="2"/>
    </row>
    <row r="2946" spans="63:72" x14ac:dyDescent="0.3">
      <c r="BK2946" s="5"/>
      <c r="BL2946" s="5"/>
      <c r="BM2946" s="2"/>
      <c r="BN2946" s="151"/>
      <c r="BO2946" s="2"/>
      <c r="BP2946" s="2"/>
      <c r="BQ2946" s="2"/>
      <c r="BR2946" s="2"/>
      <c r="BS2946" s="2"/>
      <c r="BT2946" s="2"/>
    </row>
    <row r="2947" spans="63:72" x14ac:dyDescent="0.3">
      <c r="BK2947" s="5"/>
      <c r="BL2947" s="5"/>
      <c r="BM2947" s="2"/>
      <c r="BN2947" s="151"/>
      <c r="BO2947" s="2"/>
      <c r="BP2947" s="2"/>
      <c r="BQ2947" s="2"/>
      <c r="BR2947" s="2"/>
      <c r="BS2947" s="2"/>
      <c r="BT2947" s="2"/>
    </row>
    <row r="2948" spans="63:72" x14ac:dyDescent="0.3">
      <c r="BK2948" s="5"/>
      <c r="BL2948" s="5"/>
      <c r="BM2948" s="2"/>
      <c r="BN2948" s="151"/>
      <c r="BO2948" s="2"/>
      <c r="BP2948" s="2"/>
      <c r="BQ2948" s="2"/>
      <c r="BR2948" s="2"/>
      <c r="BS2948" s="2"/>
      <c r="BT2948" s="2"/>
    </row>
    <row r="2949" spans="63:72" x14ac:dyDescent="0.3">
      <c r="BK2949" s="5"/>
      <c r="BL2949" s="5"/>
      <c r="BM2949" s="2"/>
      <c r="BN2949" s="151"/>
      <c r="BO2949" s="2"/>
      <c r="BP2949" s="2"/>
      <c r="BQ2949" s="2"/>
      <c r="BR2949" s="2"/>
      <c r="BS2949" s="2"/>
      <c r="BT2949" s="2"/>
    </row>
    <row r="2950" spans="63:72" x14ac:dyDescent="0.3">
      <c r="BK2950" s="5"/>
      <c r="BL2950" s="5"/>
      <c r="BM2950" s="2"/>
      <c r="BN2950" s="151"/>
      <c r="BO2950" s="2"/>
      <c r="BP2950" s="2"/>
      <c r="BQ2950" s="2"/>
      <c r="BR2950" s="2"/>
      <c r="BS2950" s="2"/>
      <c r="BT2950" s="2"/>
    </row>
    <row r="2951" spans="63:72" x14ac:dyDescent="0.3">
      <c r="BK2951" s="5"/>
      <c r="BL2951" s="5"/>
      <c r="BM2951" s="2"/>
      <c r="BN2951" s="151"/>
      <c r="BO2951" s="2"/>
      <c r="BP2951" s="2"/>
      <c r="BQ2951" s="2"/>
      <c r="BR2951" s="2"/>
      <c r="BS2951" s="2"/>
      <c r="BT2951" s="2"/>
    </row>
    <row r="2952" spans="63:72" x14ac:dyDescent="0.3">
      <c r="BK2952" s="5"/>
      <c r="BL2952" s="5"/>
      <c r="BM2952" s="2"/>
      <c r="BN2952" s="151"/>
      <c r="BO2952" s="2"/>
      <c r="BP2952" s="2"/>
      <c r="BQ2952" s="2"/>
      <c r="BR2952" s="2"/>
      <c r="BS2952" s="2"/>
      <c r="BT2952" s="2"/>
    </row>
    <row r="2953" spans="63:72" x14ac:dyDescent="0.3">
      <c r="BK2953" s="5"/>
      <c r="BL2953" s="5"/>
      <c r="BM2953" s="2"/>
      <c r="BN2953" s="151"/>
      <c r="BO2953" s="2"/>
      <c r="BP2953" s="2"/>
      <c r="BQ2953" s="2"/>
      <c r="BR2953" s="2"/>
      <c r="BS2953" s="2"/>
      <c r="BT2953" s="2"/>
    </row>
    <row r="2954" spans="63:72" x14ac:dyDescent="0.3">
      <c r="BK2954" s="5"/>
      <c r="BL2954" s="5"/>
      <c r="BM2954" s="2"/>
      <c r="BN2954" s="151"/>
      <c r="BO2954" s="2"/>
      <c r="BP2954" s="2"/>
      <c r="BQ2954" s="2"/>
      <c r="BR2954" s="2"/>
      <c r="BS2954" s="2"/>
      <c r="BT2954" s="2"/>
    </row>
    <row r="2955" spans="63:72" x14ac:dyDescent="0.3">
      <c r="BK2955" s="5"/>
      <c r="BL2955" s="5"/>
      <c r="BM2955" s="2"/>
      <c r="BN2955" s="151"/>
      <c r="BO2955" s="2"/>
      <c r="BP2955" s="2"/>
      <c r="BQ2955" s="2"/>
      <c r="BR2955" s="2"/>
      <c r="BS2955" s="2"/>
      <c r="BT2955" s="2"/>
    </row>
    <row r="2956" spans="63:72" x14ac:dyDescent="0.3">
      <c r="BK2956" s="5"/>
      <c r="BL2956" s="5"/>
      <c r="BM2956" s="2"/>
      <c r="BN2956" s="151"/>
      <c r="BO2956" s="2"/>
      <c r="BP2956" s="2"/>
      <c r="BQ2956" s="2"/>
      <c r="BR2956" s="2"/>
      <c r="BS2956" s="2"/>
      <c r="BT2956" s="2"/>
    </row>
    <row r="2957" spans="63:72" x14ac:dyDescent="0.3">
      <c r="BK2957" s="5"/>
      <c r="BL2957" s="5"/>
      <c r="BM2957" s="2"/>
      <c r="BN2957" s="151"/>
      <c r="BO2957" s="2"/>
      <c r="BP2957" s="2"/>
      <c r="BQ2957" s="2"/>
      <c r="BR2957" s="2"/>
      <c r="BS2957" s="2"/>
      <c r="BT2957" s="2"/>
    </row>
    <row r="2958" spans="63:72" x14ac:dyDescent="0.3">
      <c r="BK2958" s="5"/>
      <c r="BL2958" s="5"/>
      <c r="BM2958" s="2"/>
      <c r="BN2958" s="151"/>
      <c r="BO2958" s="2"/>
      <c r="BP2958" s="2"/>
      <c r="BQ2958" s="2"/>
      <c r="BR2958" s="2"/>
      <c r="BS2958" s="2"/>
      <c r="BT2958" s="2"/>
    </row>
    <row r="2959" spans="63:72" x14ac:dyDescent="0.3">
      <c r="BK2959" s="5"/>
      <c r="BL2959" s="5"/>
      <c r="BM2959" s="2"/>
      <c r="BN2959" s="151"/>
      <c r="BO2959" s="2"/>
      <c r="BP2959" s="2"/>
      <c r="BQ2959" s="2"/>
      <c r="BR2959" s="2"/>
      <c r="BS2959" s="2"/>
      <c r="BT2959" s="2"/>
    </row>
    <row r="2960" spans="63:72" x14ac:dyDescent="0.3">
      <c r="BK2960" s="5"/>
      <c r="BL2960" s="5"/>
      <c r="BM2960" s="2"/>
      <c r="BN2960" s="151"/>
      <c r="BO2960" s="2"/>
      <c r="BP2960" s="2"/>
      <c r="BQ2960" s="2"/>
      <c r="BR2960" s="2"/>
      <c r="BS2960" s="2"/>
      <c r="BT2960" s="2"/>
    </row>
    <row r="2961" spans="63:72" x14ac:dyDescent="0.3">
      <c r="BK2961" s="5"/>
      <c r="BL2961" s="5"/>
      <c r="BM2961" s="2"/>
      <c r="BN2961" s="151"/>
      <c r="BO2961" s="2"/>
      <c r="BP2961" s="2"/>
      <c r="BQ2961" s="2"/>
      <c r="BR2961" s="2"/>
      <c r="BS2961" s="2"/>
      <c r="BT2961" s="2"/>
    </row>
    <row r="2962" spans="63:72" x14ac:dyDescent="0.3">
      <c r="BK2962" s="5"/>
      <c r="BL2962" s="5"/>
      <c r="BM2962" s="2"/>
      <c r="BN2962" s="151"/>
      <c r="BO2962" s="2"/>
      <c r="BP2962" s="2"/>
      <c r="BQ2962" s="2"/>
      <c r="BR2962" s="2"/>
      <c r="BS2962" s="2"/>
      <c r="BT2962" s="2"/>
    </row>
    <row r="2963" spans="63:72" x14ac:dyDescent="0.3">
      <c r="BK2963" s="5"/>
      <c r="BL2963" s="5"/>
      <c r="BM2963" s="2"/>
      <c r="BN2963" s="151"/>
      <c r="BO2963" s="2"/>
      <c r="BP2963" s="2"/>
      <c r="BQ2963" s="2"/>
      <c r="BR2963" s="2"/>
      <c r="BS2963" s="2"/>
      <c r="BT2963" s="2"/>
    </row>
    <row r="2964" spans="63:72" x14ac:dyDescent="0.3">
      <c r="BK2964" s="5"/>
      <c r="BL2964" s="5"/>
      <c r="BM2964" s="2"/>
      <c r="BN2964" s="151"/>
      <c r="BO2964" s="2"/>
      <c r="BP2964" s="2"/>
      <c r="BQ2964" s="2"/>
      <c r="BR2964" s="2"/>
      <c r="BS2964" s="2"/>
      <c r="BT2964" s="2"/>
    </row>
    <row r="2965" spans="63:72" x14ac:dyDescent="0.3">
      <c r="BK2965" s="5"/>
      <c r="BL2965" s="5"/>
      <c r="BM2965" s="2"/>
      <c r="BN2965" s="151"/>
      <c r="BO2965" s="2"/>
      <c r="BP2965" s="2"/>
      <c r="BQ2965" s="2"/>
      <c r="BR2965" s="2"/>
      <c r="BS2965" s="2"/>
      <c r="BT2965" s="2"/>
    </row>
    <row r="2966" spans="63:72" x14ac:dyDescent="0.3">
      <c r="BK2966" s="5"/>
      <c r="BL2966" s="5"/>
      <c r="BM2966" s="2"/>
      <c r="BN2966" s="151"/>
      <c r="BO2966" s="2"/>
      <c r="BP2966" s="2"/>
      <c r="BQ2966" s="2"/>
      <c r="BR2966" s="2"/>
      <c r="BS2966" s="2"/>
      <c r="BT2966" s="2"/>
    </row>
    <row r="2967" spans="63:72" x14ac:dyDescent="0.3">
      <c r="BK2967" s="5"/>
      <c r="BL2967" s="5"/>
      <c r="BM2967" s="2"/>
      <c r="BN2967" s="151"/>
      <c r="BO2967" s="2"/>
      <c r="BP2967" s="2"/>
      <c r="BQ2967" s="2"/>
      <c r="BR2967" s="2"/>
      <c r="BS2967" s="2"/>
      <c r="BT2967" s="2"/>
    </row>
    <row r="2968" spans="63:72" x14ac:dyDescent="0.3">
      <c r="BK2968" s="5"/>
      <c r="BL2968" s="5"/>
      <c r="BM2968" s="2"/>
      <c r="BN2968" s="151"/>
      <c r="BO2968" s="2"/>
      <c r="BP2968" s="2"/>
      <c r="BQ2968" s="2"/>
      <c r="BR2968" s="2"/>
      <c r="BS2968" s="2"/>
      <c r="BT2968" s="2"/>
    </row>
    <row r="2969" spans="63:72" x14ac:dyDescent="0.3">
      <c r="BK2969" s="5"/>
      <c r="BL2969" s="5"/>
      <c r="BM2969" s="2"/>
      <c r="BN2969" s="151"/>
      <c r="BO2969" s="2"/>
      <c r="BP2969" s="2"/>
      <c r="BQ2969" s="2"/>
      <c r="BR2969" s="2"/>
      <c r="BS2969" s="2"/>
      <c r="BT2969" s="2"/>
    </row>
    <row r="2970" spans="63:72" x14ac:dyDescent="0.3">
      <c r="BK2970" s="5"/>
      <c r="BL2970" s="5"/>
      <c r="BM2970" s="2"/>
      <c r="BN2970" s="151"/>
      <c r="BO2970" s="2"/>
      <c r="BP2970" s="2"/>
      <c r="BQ2970" s="2"/>
      <c r="BR2970" s="2"/>
      <c r="BS2970" s="2"/>
      <c r="BT2970" s="2"/>
    </row>
    <row r="2971" spans="63:72" x14ac:dyDescent="0.3">
      <c r="BK2971" s="5"/>
      <c r="BL2971" s="5"/>
      <c r="BM2971" s="2"/>
      <c r="BN2971" s="151"/>
      <c r="BO2971" s="2"/>
      <c r="BP2971" s="2"/>
      <c r="BQ2971" s="2"/>
      <c r="BR2971" s="2"/>
      <c r="BS2971" s="2"/>
      <c r="BT2971" s="2"/>
    </row>
    <row r="2972" spans="63:72" x14ac:dyDescent="0.3">
      <c r="BK2972" s="5"/>
      <c r="BL2972" s="5"/>
      <c r="BM2972" s="2"/>
      <c r="BN2972" s="151"/>
      <c r="BO2972" s="2"/>
      <c r="BP2972" s="2"/>
      <c r="BQ2972" s="2"/>
      <c r="BR2972" s="2"/>
      <c r="BS2972" s="2"/>
      <c r="BT2972" s="2"/>
    </row>
    <row r="2973" spans="63:72" x14ac:dyDescent="0.3">
      <c r="BK2973" s="5"/>
      <c r="BL2973" s="5"/>
      <c r="BM2973" s="2"/>
      <c r="BN2973" s="151"/>
      <c r="BO2973" s="2"/>
      <c r="BP2973" s="2"/>
      <c r="BQ2973" s="2"/>
      <c r="BR2973" s="2"/>
      <c r="BS2973" s="2"/>
      <c r="BT2973" s="2"/>
    </row>
    <row r="2974" spans="63:72" x14ac:dyDescent="0.3">
      <c r="BK2974" s="5"/>
      <c r="BL2974" s="5"/>
      <c r="BM2974" s="2"/>
      <c r="BN2974" s="151"/>
      <c r="BO2974" s="2"/>
      <c r="BP2974" s="2"/>
      <c r="BQ2974" s="2"/>
      <c r="BR2974" s="2"/>
      <c r="BS2974" s="2"/>
      <c r="BT2974" s="2"/>
    </row>
    <row r="2975" spans="63:72" x14ac:dyDescent="0.3">
      <c r="BK2975" s="5"/>
      <c r="BL2975" s="5"/>
      <c r="BM2975" s="2"/>
      <c r="BN2975" s="151"/>
      <c r="BO2975" s="2"/>
      <c r="BP2975" s="2"/>
      <c r="BQ2975" s="2"/>
      <c r="BR2975" s="2"/>
      <c r="BS2975" s="2"/>
      <c r="BT2975" s="2"/>
    </row>
    <row r="2976" spans="63:72" x14ac:dyDescent="0.3">
      <c r="BK2976" s="5"/>
      <c r="BL2976" s="5"/>
      <c r="BM2976" s="2"/>
      <c r="BN2976" s="151"/>
      <c r="BO2976" s="2"/>
      <c r="BP2976" s="2"/>
      <c r="BQ2976" s="2"/>
      <c r="BR2976" s="2"/>
      <c r="BS2976" s="2"/>
      <c r="BT2976" s="2"/>
    </row>
    <row r="2977" spans="63:72" x14ac:dyDescent="0.3">
      <c r="BK2977" s="5"/>
      <c r="BL2977" s="5"/>
      <c r="BM2977" s="2"/>
      <c r="BN2977" s="151"/>
      <c r="BO2977" s="2"/>
      <c r="BP2977" s="2"/>
      <c r="BQ2977" s="2"/>
      <c r="BR2977" s="2"/>
      <c r="BS2977" s="2"/>
      <c r="BT2977" s="2"/>
    </row>
    <row r="2978" spans="63:72" x14ac:dyDescent="0.3">
      <c r="BK2978" s="5"/>
      <c r="BL2978" s="5"/>
      <c r="BM2978" s="2"/>
      <c r="BN2978" s="151"/>
      <c r="BO2978" s="2"/>
      <c r="BP2978" s="2"/>
      <c r="BQ2978" s="2"/>
      <c r="BR2978" s="2"/>
      <c r="BS2978" s="2"/>
      <c r="BT2978" s="2"/>
    </row>
    <row r="2979" spans="63:72" x14ac:dyDescent="0.3">
      <c r="BK2979" s="5"/>
      <c r="BL2979" s="5"/>
      <c r="BM2979" s="2"/>
      <c r="BN2979" s="151"/>
      <c r="BO2979" s="2"/>
      <c r="BP2979" s="2"/>
      <c r="BQ2979" s="2"/>
      <c r="BR2979" s="2"/>
      <c r="BS2979" s="2"/>
      <c r="BT2979" s="2"/>
    </row>
    <row r="2980" spans="63:72" x14ac:dyDescent="0.3">
      <c r="BK2980" s="5"/>
      <c r="BL2980" s="5"/>
      <c r="BM2980" s="2"/>
      <c r="BN2980" s="151"/>
      <c r="BO2980" s="2"/>
      <c r="BP2980" s="2"/>
      <c r="BQ2980" s="2"/>
      <c r="BR2980" s="2"/>
      <c r="BS2980" s="2"/>
      <c r="BT2980" s="2"/>
    </row>
    <row r="2981" spans="63:72" x14ac:dyDescent="0.3">
      <c r="BK2981" s="5"/>
      <c r="BL2981" s="5"/>
      <c r="BM2981" s="2"/>
      <c r="BN2981" s="151"/>
      <c r="BO2981" s="2"/>
      <c r="BP2981" s="2"/>
      <c r="BQ2981" s="2"/>
      <c r="BR2981" s="2"/>
      <c r="BS2981" s="2"/>
      <c r="BT2981" s="2"/>
    </row>
    <row r="2982" spans="63:72" x14ac:dyDescent="0.3">
      <c r="BK2982" s="5"/>
      <c r="BL2982" s="5"/>
      <c r="BM2982" s="2"/>
      <c r="BN2982" s="151"/>
      <c r="BO2982" s="2"/>
      <c r="BP2982" s="2"/>
      <c r="BQ2982" s="2"/>
      <c r="BR2982" s="2"/>
      <c r="BS2982" s="2"/>
      <c r="BT2982" s="2"/>
    </row>
    <row r="2983" spans="63:72" x14ac:dyDescent="0.3">
      <c r="BK2983" s="5"/>
      <c r="BL2983" s="5"/>
      <c r="BM2983" s="2"/>
      <c r="BN2983" s="151"/>
      <c r="BO2983" s="2"/>
      <c r="BP2983" s="2"/>
      <c r="BQ2983" s="2"/>
      <c r="BR2983" s="2"/>
      <c r="BS2983" s="2"/>
      <c r="BT2983" s="2"/>
    </row>
    <row r="2984" spans="63:72" x14ac:dyDescent="0.3">
      <c r="BK2984" s="5"/>
      <c r="BL2984" s="5"/>
      <c r="BM2984" s="2"/>
      <c r="BN2984" s="151"/>
      <c r="BO2984" s="2"/>
      <c r="BP2984" s="2"/>
      <c r="BQ2984" s="2"/>
      <c r="BR2984" s="2"/>
      <c r="BS2984" s="2"/>
      <c r="BT2984" s="2"/>
    </row>
    <row r="2985" spans="63:72" x14ac:dyDescent="0.3">
      <c r="BK2985" s="5"/>
      <c r="BL2985" s="5"/>
      <c r="BM2985" s="2"/>
      <c r="BN2985" s="151"/>
      <c r="BO2985" s="2"/>
      <c r="BP2985" s="2"/>
      <c r="BQ2985" s="2"/>
      <c r="BR2985" s="2"/>
      <c r="BS2985" s="2"/>
      <c r="BT2985" s="2"/>
    </row>
    <row r="2986" spans="63:72" x14ac:dyDescent="0.3">
      <c r="BK2986" s="5"/>
      <c r="BL2986" s="5"/>
      <c r="BM2986" s="2"/>
      <c r="BN2986" s="151"/>
      <c r="BO2986" s="2"/>
      <c r="BP2986" s="2"/>
      <c r="BQ2986" s="2"/>
      <c r="BR2986" s="2"/>
      <c r="BS2986" s="2"/>
      <c r="BT2986" s="2"/>
    </row>
    <row r="2987" spans="63:72" x14ac:dyDescent="0.3">
      <c r="BK2987" s="5"/>
      <c r="BL2987" s="5"/>
      <c r="BM2987" s="2"/>
      <c r="BN2987" s="151"/>
      <c r="BO2987" s="2"/>
      <c r="BP2987" s="2"/>
      <c r="BQ2987" s="2"/>
      <c r="BR2987" s="2"/>
      <c r="BS2987" s="2"/>
      <c r="BT2987" s="2"/>
    </row>
    <row r="2988" spans="63:72" x14ac:dyDescent="0.3">
      <c r="BK2988" s="5"/>
      <c r="BL2988" s="5"/>
      <c r="BM2988" s="2"/>
      <c r="BN2988" s="151"/>
      <c r="BO2988" s="2"/>
      <c r="BP2988" s="2"/>
      <c r="BQ2988" s="2"/>
      <c r="BR2988" s="2"/>
      <c r="BS2988" s="2"/>
      <c r="BT2988" s="2"/>
    </row>
    <row r="2989" spans="63:72" x14ac:dyDescent="0.3">
      <c r="BK2989" s="5"/>
      <c r="BL2989" s="5"/>
      <c r="BM2989" s="2"/>
      <c r="BN2989" s="151"/>
      <c r="BO2989" s="2"/>
      <c r="BP2989" s="2"/>
      <c r="BQ2989" s="2"/>
      <c r="BR2989" s="2"/>
      <c r="BS2989" s="2"/>
      <c r="BT2989" s="2"/>
    </row>
    <row r="2990" spans="63:72" x14ac:dyDescent="0.3">
      <c r="BK2990" s="5"/>
      <c r="BL2990" s="5"/>
      <c r="BM2990" s="2"/>
      <c r="BN2990" s="151"/>
      <c r="BO2990" s="2"/>
      <c r="BP2990" s="2"/>
      <c r="BQ2990" s="2"/>
      <c r="BR2990" s="2"/>
      <c r="BS2990" s="2"/>
      <c r="BT2990" s="2"/>
    </row>
    <row r="2991" spans="63:72" x14ac:dyDescent="0.3">
      <c r="BK2991" s="5"/>
      <c r="BL2991" s="5"/>
      <c r="BM2991" s="2"/>
      <c r="BN2991" s="151"/>
      <c r="BO2991" s="2"/>
      <c r="BP2991" s="2"/>
      <c r="BQ2991" s="2"/>
      <c r="BR2991" s="2"/>
      <c r="BS2991" s="2"/>
      <c r="BT2991" s="2"/>
    </row>
    <row r="2992" spans="63:72" x14ac:dyDescent="0.3">
      <c r="BK2992" s="5"/>
      <c r="BL2992" s="5"/>
      <c r="BM2992" s="2"/>
      <c r="BN2992" s="151"/>
      <c r="BO2992" s="2"/>
      <c r="BP2992" s="2"/>
      <c r="BQ2992" s="2"/>
      <c r="BR2992" s="2"/>
      <c r="BS2992" s="2"/>
      <c r="BT2992" s="2"/>
    </row>
    <row r="2993" spans="63:72" x14ac:dyDescent="0.3">
      <c r="BK2993" s="5"/>
      <c r="BL2993" s="5"/>
      <c r="BM2993" s="2"/>
      <c r="BN2993" s="151"/>
      <c r="BO2993" s="2"/>
      <c r="BP2993" s="2"/>
      <c r="BQ2993" s="2"/>
      <c r="BR2993" s="2"/>
      <c r="BS2993" s="2"/>
      <c r="BT2993" s="2"/>
    </row>
    <row r="2994" spans="63:72" x14ac:dyDescent="0.3">
      <c r="BK2994" s="5"/>
      <c r="BL2994" s="5"/>
      <c r="BM2994" s="2"/>
      <c r="BN2994" s="151"/>
      <c r="BO2994" s="2"/>
      <c r="BP2994" s="2"/>
      <c r="BQ2994" s="2"/>
      <c r="BR2994" s="2"/>
      <c r="BS2994" s="2"/>
      <c r="BT2994" s="2"/>
    </row>
    <row r="2995" spans="63:72" x14ac:dyDescent="0.3">
      <c r="BK2995" s="5"/>
      <c r="BL2995" s="5"/>
      <c r="BM2995" s="2"/>
      <c r="BN2995" s="151"/>
      <c r="BO2995" s="2"/>
      <c r="BP2995" s="2"/>
      <c r="BQ2995" s="2"/>
      <c r="BR2995" s="2"/>
      <c r="BS2995" s="2"/>
      <c r="BT2995" s="2"/>
    </row>
    <row r="2996" spans="63:72" x14ac:dyDescent="0.3">
      <c r="BK2996" s="5"/>
      <c r="BL2996" s="5"/>
      <c r="BM2996" s="2"/>
      <c r="BN2996" s="151"/>
      <c r="BO2996" s="2"/>
      <c r="BP2996" s="2"/>
      <c r="BQ2996" s="2"/>
      <c r="BR2996" s="2"/>
      <c r="BS2996" s="2"/>
      <c r="BT2996" s="2"/>
    </row>
    <row r="2997" spans="63:72" x14ac:dyDescent="0.3">
      <c r="BK2997" s="5"/>
      <c r="BL2997" s="5"/>
      <c r="BM2997" s="2"/>
      <c r="BN2997" s="151"/>
      <c r="BO2997" s="2"/>
      <c r="BP2997" s="2"/>
      <c r="BQ2997" s="2"/>
      <c r="BR2997" s="2"/>
      <c r="BS2997" s="2"/>
      <c r="BT2997" s="2"/>
    </row>
    <row r="2998" spans="63:72" x14ac:dyDescent="0.3">
      <c r="BK2998" s="5"/>
      <c r="BL2998" s="5"/>
      <c r="BM2998" s="2"/>
      <c r="BN2998" s="151"/>
      <c r="BO2998" s="2"/>
      <c r="BP2998" s="2"/>
      <c r="BQ2998" s="2"/>
      <c r="BR2998" s="2"/>
      <c r="BS2998" s="2"/>
      <c r="BT2998" s="2"/>
    </row>
    <row r="2999" spans="63:72" x14ac:dyDescent="0.3">
      <c r="BK2999" s="5"/>
      <c r="BL2999" s="5"/>
      <c r="BM2999" s="2"/>
      <c r="BN2999" s="151"/>
      <c r="BO2999" s="2"/>
      <c r="BP2999" s="2"/>
      <c r="BQ2999" s="2"/>
      <c r="BR2999" s="2"/>
      <c r="BS2999" s="2"/>
      <c r="BT2999" s="2"/>
    </row>
    <row r="3000" spans="63:72" x14ac:dyDescent="0.3">
      <c r="BK3000" s="5"/>
      <c r="BL3000" s="5"/>
      <c r="BM3000" s="2"/>
      <c r="BN3000" s="151"/>
      <c r="BO3000" s="2"/>
      <c r="BP3000" s="2"/>
      <c r="BQ3000" s="2"/>
      <c r="BR3000" s="2"/>
      <c r="BS3000" s="2"/>
      <c r="BT3000" s="2"/>
    </row>
    <row r="3001" spans="63:72" x14ac:dyDescent="0.3">
      <c r="BK3001" s="5"/>
      <c r="BL3001" s="5"/>
      <c r="BM3001" s="2"/>
      <c r="BN3001" s="151"/>
      <c r="BO3001" s="2"/>
      <c r="BP3001" s="2"/>
      <c r="BQ3001" s="2"/>
      <c r="BR3001" s="2"/>
      <c r="BS3001" s="2"/>
      <c r="BT3001" s="2"/>
    </row>
    <row r="3002" spans="63:72" x14ac:dyDescent="0.3">
      <c r="BK3002" s="5"/>
      <c r="BL3002" s="5"/>
      <c r="BM3002" s="2"/>
      <c r="BN3002" s="151"/>
      <c r="BO3002" s="2"/>
      <c r="BP3002" s="2"/>
      <c r="BQ3002" s="2"/>
      <c r="BR3002" s="2"/>
      <c r="BS3002" s="2"/>
      <c r="BT3002" s="2"/>
    </row>
    <row r="3003" spans="63:72" x14ac:dyDescent="0.3">
      <c r="BK3003" s="5"/>
      <c r="BL3003" s="5"/>
      <c r="BM3003" s="2"/>
      <c r="BN3003" s="151"/>
      <c r="BO3003" s="2"/>
      <c r="BP3003" s="2"/>
      <c r="BQ3003" s="2"/>
      <c r="BR3003" s="2"/>
      <c r="BS3003" s="2"/>
      <c r="BT3003" s="2"/>
    </row>
    <row r="3004" spans="63:72" x14ac:dyDescent="0.3">
      <c r="BK3004" s="5"/>
      <c r="BL3004" s="5"/>
      <c r="BM3004" s="2"/>
      <c r="BN3004" s="151"/>
      <c r="BO3004" s="2"/>
      <c r="BP3004" s="2"/>
      <c r="BQ3004" s="2"/>
      <c r="BR3004" s="2"/>
      <c r="BS3004" s="2"/>
      <c r="BT3004" s="2"/>
    </row>
    <row r="3005" spans="63:72" x14ac:dyDescent="0.3">
      <c r="BK3005" s="5"/>
      <c r="BL3005" s="5"/>
      <c r="BM3005" s="2"/>
      <c r="BN3005" s="151"/>
      <c r="BO3005" s="2"/>
      <c r="BP3005" s="2"/>
      <c r="BQ3005" s="2"/>
      <c r="BR3005" s="2"/>
      <c r="BS3005" s="2"/>
      <c r="BT3005" s="2"/>
    </row>
    <row r="3006" spans="63:72" x14ac:dyDescent="0.3">
      <c r="BK3006" s="5"/>
      <c r="BL3006" s="5"/>
      <c r="BM3006" s="2"/>
      <c r="BN3006" s="151"/>
      <c r="BO3006" s="2"/>
      <c r="BP3006" s="2"/>
      <c r="BQ3006" s="2"/>
      <c r="BR3006" s="2"/>
      <c r="BS3006" s="2"/>
      <c r="BT3006" s="2"/>
    </row>
    <row r="3007" spans="63:72" x14ac:dyDescent="0.3">
      <c r="BK3007" s="5"/>
      <c r="BL3007" s="5"/>
      <c r="BM3007" s="2"/>
      <c r="BN3007" s="151"/>
      <c r="BO3007" s="2"/>
      <c r="BP3007" s="2"/>
      <c r="BQ3007" s="2"/>
      <c r="BR3007" s="2"/>
      <c r="BS3007" s="2"/>
      <c r="BT3007" s="2"/>
    </row>
    <row r="3008" spans="63:72" x14ac:dyDescent="0.3">
      <c r="BK3008" s="5"/>
      <c r="BL3008" s="5"/>
      <c r="BM3008" s="2"/>
      <c r="BN3008" s="151"/>
      <c r="BO3008" s="2"/>
      <c r="BP3008" s="2"/>
      <c r="BQ3008" s="2"/>
      <c r="BR3008" s="2"/>
      <c r="BS3008" s="2"/>
      <c r="BT3008" s="2"/>
    </row>
    <row r="3009" spans="63:72" x14ac:dyDescent="0.3">
      <c r="BK3009" s="5"/>
      <c r="BL3009" s="5"/>
      <c r="BM3009" s="2"/>
      <c r="BN3009" s="151"/>
      <c r="BO3009" s="2"/>
      <c r="BP3009" s="2"/>
      <c r="BQ3009" s="2"/>
      <c r="BR3009" s="2"/>
      <c r="BS3009" s="2"/>
      <c r="BT3009" s="2"/>
    </row>
    <row r="3010" spans="63:72" x14ac:dyDescent="0.3">
      <c r="BK3010" s="5"/>
      <c r="BL3010" s="5"/>
      <c r="BM3010" s="2"/>
      <c r="BN3010" s="151"/>
      <c r="BO3010" s="2"/>
      <c r="BP3010" s="2"/>
      <c r="BQ3010" s="2"/>
      <c r="BR3010" s="2"/>
      <c r="BS3010" s="2"/>
      <c r="BT3010" s="2"/>
    </row>
    <row r="3011" spans="63:72" x14ac:dyDescent="0.3">
      <c r="BK3011" s="5"/>
      <c r="BL3011" s="5"/>
      <c r="BM3011" s="2"/>
      <c r="BN3011" s="151"/>
      <c r="BO3011" s="2"/>
      <c r="BP3011" s="2"/>
      <c r="BQ3011" s="2"/>
      <c r="BR3011" s="2"/>
      <c r="BS3011" s="2"/>
      <c r="BT3011" s="2"/>
    </row>
    <row r="3012" spans="63:72" x14ac:dyDescent="0.3">
      <c r="BK3012" s="5"/>
      <c r="BL3012" s="5"/>
      <c r="BM3012" s="2"/>
      <c r="BN3012" s="151"/>
      <c r="BO3012" s="2"/>
      <c r="BP3012" s="2"/>
      <c r="BQ3012" s="2"/>
      <c r="BR3012" s="2"/>
      <c r="BS3012" s="2"/>
      <c r="BT3012" s="2"/>
    </row>
    <row r="3013" spans="63:72" x14ac:dyDescent="0.3">
      <c r="BK3013" s="5"/>
      <c r="BL3013" s="5"/>
      <c r="BM3013" s="2"/>
      <c r="BN3013" s="151"/>
      <c r="BO3013" s="2"/>
      <c r="BP3013" s="2"/>
      <c r="BQ3013" s="2"/>
      <c r="BR3013" s="2"/>
      <c r="BS3013" s="2"/>
      <c r="BT3013" s="2"/>
    </row>
    <row r="3014" spans="63:72" x14ac:dyDescent="0.3">
      <c r="BK3014" s="5"/>
      <c r="BL3014" s="5"/>
      <c r="BM3014" s="2"/>
      <c r="BN3014" s="151"/>
      <c r="BO3014" s="2"/>
      <c r="BP3014" s="2"/>
      <c r="BQ3014" s="2"/>
      <c r="BR3014" s="2"/>
      <c r="BS3014" s="2"/>
      <c r="BT3014" s="2"/>
    </row>
    <row r="3015" spans="63:72" x14ac:dyDescent="0.3">
      <c r="BK3015" s="5"/>
      <c r="BL3015" s="5"/>
      <c r="BM3015" s="2"/>
      <c r="BN3015" s="151"/>
      <c r="BO3015" s="2"/>
      <c r="BP3015" s="2"/>
      <c r="BQ3015" s="2"/>
      <c r="BR3015" s="2"/>
      <c r="BS3015" s="2"/>
      <c r="BT3015" s="2"/>
    </row>
    <row r="3016" spans="63:72" x14ac:dyDescent="0.3">
      <c r="BK3016" s="5"/>
      <c r="BL3016" s="5"/>
      <c r="BM3016" s="2"/>
      <c r="BN3016" s="151"/>
      <c r="BO3016" s="2"/>
      <c r="BP3016" s="2"/>
      <c r="BQ3016" s="2"/>
      <c r="BR3016" s="2"/>
      <c r="BS3016" s="2"/>
      <c r="BT3016" s="2"/>
    </row>
    <row r="3017" spans="63:72" x14ac:dyDescent="0.3">
      <c r="BK3017" s="5"/>
      <c r="BL3017" s="5"/>
      <c r="BM3017" s="2"/>
      <c r="BN3017" s="151"/>
      <c r="BO3017" s="2"/>
      <c r="BP3017" s="2"/>
      <c r="BQ3017" s="2"/>
      <c r="BR3017" s="2"/>
      <c r="BS3017" s="2"/>
      <c r="BT3017" s="2"/>
    </row>
    <row r="3018" spans="63:72" x14ac:dyDescent="0.3">
      <c r="BK3018" s="5"/>
      <c r="BL3018" s="5"/>
      <c r="BM3018" s="2"/>
      <c r="BN3018" s="151"/>
      <c r="BO3018" s="2"/>
      <c r="BP3018" s="2"/>
      <c r="BQ3018" s="2"/>
      <c r="BR3018" s="2"/>
      <c r="BS3018" s="2"/>
      <c r="BT3018" s="2"/>
    </row>
    <row r="3019" spans="63:72" x14ac:dyDescent="0.3">
      <c r="BK3019" s="5"/>
      <c r="BL3019" s="5"/>
      <c r="BM3019" s="2"/>
      <c r="BN3019" s="151"/>
      <c r="BO3019" s="2"/>
      <c r="BP3019" s="2"/>
      <c r="BQ3019" s="2"/>
      <c r="BR3019" s="2"/>
      <c r="BS3019" s="2"/>
      <c r="BT3019" s="2"/>
    </row>
    <row r="3020" spans="63:72" x14ac:dyDescent="0.3">
      <c r="BK3020" s="5"/>
      <c r="BL3020" s="5"/>
      <c r="BM3020" s="2"/>
      <c r="BN3020" s="151"/>
      <c r="BO3020" s="2"/>
      <c r="BP3020" s="2"/>
      <c r="BQ3020" s="2"/>
      <c r="BR3020" s="2"/>
      <c r="BS3020" s="2"/>
      <c r="BT3020" s="2"/>
    </row>
    <row r="3021" spans="63:72" x14ac:dyDescent="0.3">
      <c r="BK3021" s="5"/>
      <c r="BL3021" s="5"/>
      <c r="BM3021" s="2"/>
      <c r="BN3021" s="151"/>
      <c r="BO3021" s="2"/>
      <c r="BP3021" s="2"/>
      <c r="BQ3021" s="2"/>
      <c r="BR3021" s="2"/>
      <c r="BS3021" s="2"/>
      <c r="BT3021" s="2"/>
    </row>
    <row r="3022" spans="63:72" x14ac:dyDescent="0.3">
      <c r="BK3022" s="5"/>
      <c r="BL3022" s="5"/>
      <c r="BM3022" s="2"/>
      <c r="BN3022" s="151"/>
      <c r="BO3022" s="2"/>
      <c r="BP3022" s="2"/>
      <c r="BQ3022" s="2"/>
      <c r="BR3022" s="2"/>
      <c r="BS3022" s="2"/>
      <c r="BT3022" s="2"/>
    </row>
    <row r="3023" spans="63:72" x14ac:dyDescent="0.3">
      <c r="BK3023" s="5"/>
      <c r="BL3023" s="5"/>
      <c r="BM3023" s="2"/>
      <c r="BN3023" s="151"/>
      <c r="BO3023" s="2"/>
      <c r="BP3023" s="2"/>
      <c r="BQ3023" s="2"/>
      <c r="BR3023" s="2"/>
      <c r="BS3023" s="2"/>
      <c r="BT3023" s="2"/>
    </row>
    <row r="3024" spans="63:72" x14ac:dyDescent="0.3">
      <c r="BK3024" s="5"/>
      <c r="BL3024" s="5"/>
      <c r="BM3024" s="2"/>
      <c r="BN3024" s="151"/>
      <c r="BO3024" s="2"/>
      <c r="BP3024" s="2"/>
      <c r="BQ3024" s="2"/>
      <c r="BR3024" s="2"/>
      <c r="BS3024" s="2"/>
      <c r="BT3024" s="2"/>
    </row>
    <row r="3025" spans="63:72" x14ac:dyDescent="0.3">
      <c r="BK3025" s="5"/>
      <c r="BL3025" s="5"/>
      <c r="BM3025" s="2"/>
      <c r="BN3025" s="151"/>
      <c r="BO3025" s="2"/>
      <c r="BP3025" s="2"/>
      <c r="BQ3025" s="2"/>
      <c r="BR3025" s="2"/>
      <c r="BS3025" s="2"/>
      <c r="BT3025" s="2"/>
    </row>
    <row r="3026" spans="63:72" x14ac:dyDescent="0.3">
      <c r="BK3026" s="5"/>
      <c r="BL3026" s="5"/>
      <c r="BM3026" s="2"/>
      <c r="BN3026" s="151"/>
      <c r="BO3026" s="2"/>
      <c r="BP3026" s="2"/>
      <c r="BQ3026" s="2"/>
      <c r="BR3026" s="2"/>
      <c r="BS3026" s="2"/>
      <c r="BT3026" s="2"/>
    </row>
    <row r="3027" spans="63:72" x14ac:dyDescent="0.3">
      <c r="BK3027" s="5"/>
      <c r="BL3027" s="5"/>
      <c r="BM3027" s="2"/>
      <c r="BN3027" s="151"/>
      <c r="BO3027" s="2"/>
      <c r="BP3027" s="2"/>
      <c r="BQ3027" s="2"/>
      <c r="BR3027" s="2"/>
      <c r="BS3027" s="2"/>
      <c r="BT3027" s="2"/>
    </row>
    <row r="3028" spans="63:72" x14ac:dyDescent="0.3">
      <c r="BK3028" s="5"/>
      <c r="BL3028" s="5"/>
      <c r="BM3028" s="2"/>
      <c r="BN3028" s="151"/>
      <c r="BO3028" s="2"/>
      <c r="BP3028" s="2"/>
      <c r="BQ3028" s="2"/>
      <c r="BR3028" s="2"/>
      <c r="BS3028" s="2"/>
      <c r="BT3028" s="2"/>
    </row>
    <row r="3029" spans="63:72" x14ac:dyDescent="0.3">
      <c r="BK3029" s="5"/>
      <c r="BL3029" s="5"/>
      <c r="BM3029" s="2"/>
      <c r="BN3029" s="151"/>
      <c r="BO3029" s="2"/>
      <c r="BP3029" s="2"/>
      <c r="BQ3029" s="2"/>
      <c r="BR3029" s="2"/>
      <c r="BS3029" s="2"/>
      <c r="BT3029" s="2"/>
    </row>
    <row r="3030" spans="63:72" x14ac:dyDescent="0.3">
      <c r="BK3030" s="5"/>
      <c r="BL3030" s="5"/>
      <c r="BM3030" s="2"/>
      <c r="BN3030" s="151"/>
      <c r="BO3030" s="2"/>
      <c r="BP3030" s="2"/>
      <c r="BQ3030" s="2"/>
      <c r="BR3030" s="2"/>
      <c r="BS3030" s="2"/>
      <c r="BT3030" s="2"/>
    </row>
    <row r="3031" spans="63:72" x14ac:dyDescent="0.3">
      <c r="BK3031" s="5"/>
      <c r="BL3031" s="5"/>
      <c r="BM3031" s="2"/>
      <c r="BN3031" s="151"/>
      <c r="BO3031" s="2"/>
      <c r="BP3031" s="2"/>
      <c r="BQ3031" s="2"/>
      <c r="BR3031" s="2"/>
      <c r="BS3031" s="2"/>
      <c r="BT3031" s="2"/>
    </row>
    <row r="3032" spans="63:72" x14ac:dyDescent="0.3">
      <c r="BK3032" s="5"/>
      <c r="BL3032" s="5"/>
      <c r="BM3032" s="2"/>
      <c r="BN3032" s="151"/>
      <c r="BO3032" s="2"/>
      <c r="BP3032" s="2"/>
      <c r="BQ3032" s="2"/>
      <c r="BR3032" s="2"/>
      <c r="BS3032" s="2"/>
      <c r="BT3032" s="2"/>
    </row>
    <row r="3033" spans="63:72" x14ac:dyDescent="0.3">
      <c r="BK3033" s="5"/>
      <c r="BL3033" s="5"/>
      <c r="BM3033" s="2"/>
      <c r="BN3033" s="151"/>
      <c r="BO3033" s="2"/>
      <c r="BP3033" s="2"/>
      <c r="BQ3033" s="2"/>
      <c r="BR3033" s="2"/>
      <c r="BS3033" s="2"/>
      <c r="BT3033" s="2"/>
    </row>
    <row r="3034" spans="63:72" x14ac:dyDescent="0.3">
      <c r="BK3034" s="5"/>
      <c r="BL3034" s="5"/>
      <c r="BM3034" s="2"/>
      <c r="BN3034" s="151"/>
      <c r="BO3034" s="2"/>
      <c r="BP3034" s="2"/>
      <c r="BQ3034" s="2"/>
      <c r="BR3034" s="2"/>
      <c r="BS3034" s="2"/>
      <c r="BT3034" s="2"/>
    </row>
    <row r="3035" spans="63:72" x14ac:dyDescent="0.3">
      <c r="BK3035" s="5"/>
      <c r="BL3035" s="5"/>
      <c r="BM3035" s="2"/>
      <c r="BN3035" s="151"/>
      <c r="BO3035" s="2"/>
      <c r="BP3035" s="2"/>
      <c r="BQ3035" s="2"/>
      <c r="BR3035" s="2"/>
      <c r="BS3035" s="2"/>
      <c r="BT3035" s="2"/>
    </row>
    <row r="3036" spans="63:72" x14ac:dyDescent="0.3">
      <c r="BK3036" s="5"/>
      <c r="BL3036" s="5"/>
      <c r="BM3036" s="2"/>
      <c r="BN3036" s="151"/>
      <c r="BO3036" s="2"/>
      <c r="BP3036" s="2"/>
      <c r="BQ3036" s="2"/>
      <c r="BR3036" s="2"/>
      <c r="BS3036" s="2"/>
      <c r="BT3036" s="2"/>
    </row>
    <row r="3037" spans="63:72" x14ac:dyDescent="0.3">
      <c r="BK3037" s="5"/>
      <c r="BL3037" s="5"/>
      <c r="BM3037" s="2"/>
      <c r="BN3037" s="151"/>
      <c r="BO3037" s="2"/>
      <c r="BP3037" s="2"/>
      <c r="BQ3037" s="2"/>
      <c r="BR3037" s="2"/>
      <c r="BS3037" s="2"/>
      <c r="BT3037" s="2"/>
    </row>
    <row r="3038" spans="63:72" x14ac:dyDescent="0.3">
      <c r="BK3038" s="5"/>
      <c r="BL3038" s="5"/>
      <c r="BM3038" s="2"/>
      <c r="BN3038" s="151"/>
      <c r="BO3038" s="2"/>
      <c r="BP3038" s="2"/>
      <c r="BQ3038" s="2"/>
      <c r="BR3038" s="2"/>
      <c r="BS3038" s="2"/>
      <c r="BT3038" s="2"/>
    </row>
    <row r="3039" spans="63:72" x14ac:dyDescent="0.3">
      <c r="BK3039" s="5"/>
      <c r="BL3039" s="5"/>
      <c r="BM3039" s="2"/>
      <c r="BN3039" s="151"/>
      <c r="BO3039" s="2"/>
      <c r="BP3039" s="2"/>
      <c r="BQ3039" s="2"/>
      <c r="BR3039" s="2"/>
      <c r="BS3039" s="2"/>
      <c r="BT3039" s="2"/>
    </row>
    <row r="3040" spans="63:72" x14ac:dyDescent="0.3">
      <c r="BK3040" s="5"/>
      <c r="BL3040" s="5"/>
      <c r="BM3040" s="2"/>
      <c r="BN3040" s="151"/>
      <c r="BO3040" s="2"/>
      <c r="BP3040" s="2"/>
      <c r="BQ3040" s="2"/>
      <c r="BR3040" s="2"/>
      <c r="BS3040" s="2"/>
      <c r="BT3040" s="2"/>
    </row>
    <row r="3041" spans="63:72" x14ac:dyDescent="0.3">
      <c r="BK3041" s="5"/>
      <c r="BL3041" s="5"/>
      <c r="BM3041" s="2"/>
      <c r="BN3041" s="151"/>
      <c r="BO3041" s="2"/>
      <c r="BP3041" s="2"/>
      <c r="BQ3041" s="2"/>
      <c r="BR3041" s="2"/>
      <c r="BS3041" s="2"/>
      <c r="BT3041" s="2"/>
    </row>
    <row r="3042" spans="63:72" x14ac:dyDescent="0.3">
      <c r="BK3042" s="5"/>
      <c r="BL3042" s="5"/>
      <c r="BM3042" s="2"/>
      <c r="BN3042" s="151"/>
      <c r="BO3042" s="2"/>
      <c r="BP3042" s="2"/>
      <c r="BQ3042" s="2"/>
      <c r="BR3042" s="2"/>
      <c r="BS3042" s="2"/>
      <c r="BT3042" s="2"/>
    </row>
    <row r="3043" spans="63:72" x14ac:dyDescent="0.3">
      <c r="BK3043" s="5"/>
      <c r="BL3043" s="5"/>
      <c r="BM3043" s="2"/>
      <c r="BN3043" s="151"/>
      <c r="BO3043" s="2"/>
      <c r="BP3043" s="2"/>
      <c r="BQ3043" s="2"/>
      <c r="BR3043" s="2"/>
      <c r="BS3043" s="2"/>
      <c r="BT3043" s="2"/>
    </row>
    <row r="3044" spans="63:72" x14ac:dyDescent="0.3">
      <c r="BK3044" s="5"/>
      <c r="BL3044" s="5"/>
      <c r="BM3044" s="2"/>
      <c r="BN3044" s="151"/>
      <c r="BO3044" s="2"/>
      <c r="BP3044" s="2"/>
      <c r="BQ3044" s="2"/>
      <c r="BR3044" s="2"/>
      <c r="BS3044" s="2"/>
      <c r="BT3044" s="2"/>
    </row>
    <row r="3045" spans="63:72" x14ac:dyDescent="0.3">
      <c r="BK3045" s="5"/>
      <c r="BL3045" s="5"/>
      <c r="BM3045" s="2"/>
      <c r="BN3045" s="151"/>
      <c r="BO3045" s="2"/>
      <c r="BP3045" s="2"/>
      <c r="BQ3045" s="2"/>
      <c r="BR3045" s="2"/>
      <c r="BS3045" s="2"/>
      <c r="BT3045" s="2"/>
    </row>
    <row r="3046" spans="63:72" x14ac:dyDescent="0.3">
      <c r="BK3046" s="5"/>
      <c r="BL3046" s="5"/>
      <c r="BM3046" s="2"/>
      <c r="BN3046" s="151"/>
      <c r="BO3046" s="2"/>
      <c r="BP3046" s="2"/>
      <c r="BQ3046" s="2"/>
      <c r="BR3046" s="2"/>
      <c r="BS3046" s="2"/>
      <c r="BT3046" s="2"/>
    </row>
    <row r="3047" spans="63:72" x14ac:dyDescent="0.3">
      <c r="BK3047" s="5"/>
      <c r="BL3047" s="5"/>
      <c r="BM3047" s="2"/>
      <c r="BN3047" s="151"/>
      <c r="BO3047" s="2"/>
      <c r="BP3047" s="2"/>
      <c r="BQ3047" s="2"/>
      <c r="BR3047" s="2"/>
      <c r="BS3047" s="2"/>
      <c r="BT3047" s="2"/>
    </row>
    <row r="3048" spans="63:72" x14ac:dyDescent="0.3">
      <c r="BK3048" s="5"/>
      <c r="BL3048" s="5"/>
      <c r="BM3048" s="2"/>
      <c r="BN3048" s="151"/>
      <c r="BO3048" s="2"/>
      <c r="BP3048" s="2"/>
      <c r="BQ3048" s="2"/>
      <c r="BR3048" s="2"/>
      <c r="BS3048" s="2"/>
      <c r="BT3048" s="2"/>
    </row>
    <row r="3049" spans="63:72" x14ac:dyDescent="0.3">
      <c r="BK3049" s="5"/>
      <c r="BL3049" s="5"/>
      <c r="BM3049" s="2"/>
      <c r="BN3049" s="151"/>
      <c r="BO3049" s="2"/>
      <c r="BP3049" s="2"/>
      <c r="BQ3049" s="2"/>
      <c r="BR3049" s="2"/>
      <c r="BS3049" s="2"/>
      <c r="BT3049" s="2"/>
    </row>
    <row r="3050" spans="63:72" x14ac:dyDescent="0.3">
      <c r="BK3050" s="5"/>
      <c r="BL3050" s="5"/>
      <c r="BM3050" s="2"/>
      <c r="BN3050" s="151"/>
      <c r="BO3050" s="2"/>
      <c r="BP3050" s="2"/>
      <c r="BQ3050" s="2"/>
      <c r="BR3050" s="2"/>
      <c r="BS3050" s="2"/>
      <c r="BT3050" s="2"/>
    </row>
    <row r="3051" spans="63:72" x14ac:dyDescent="0.3">
      <c r="BK3051" s="5"/>
      <c r="BL3051" s="5"/>
      <c r="BM3051" s="2"/>
      <c r="BN3051" s="151"/>
      <c r="BO3051" s="2"/>
      <c r="BP3051" s="2"/>
      <c r="BQ3051" s="2"/>
      <c r="BR3051" s="2"/>
      <c r="BS3051" s="2"/>
      <c r="BT3051" s="2"/>
    </row>
    <row r="3052" spans="63:72" x14ac:dyDescent="0.3">
      <c r="BK3052" s="5"/>
      <c r="BL3052" s="5"/>
      <c r="BM3052" s="2"/>
      <c r="BN3052" s="151"/>
      <c r="BO3052" s="2"/>
      <c r="BP3052" s="2"/>
      <c r="BQ3052" s="2"/>
      <c r="BR3052" s="2"/>
      <c r="BS3052" s="2"/>
      <c r="BT3052" s="2"/>
    </row>
    <row r="3053" spans="63:72" x14ac:dyDescent="0.3">
      <c r="BK3053" s="5"/>
      <c r="BL3053" s="5"/>
      <c r="BM3053" s="2"/>
      <c r="BN3053" s="151"/>
      <c r="BO3053" s="2"/>
      <c r="BP3053" s="2"/>
      <c r="BQ3053" s="2"/>
      <c r="BR3053" s="2"/>
      <c r="BS3053" s="2"/>
      <c r="BT3053" s="2"/>
    </row>
    <row r="3054" spans="63:72" x14ac:dyDescent="0.3">
      <c r="BK3054" s="5"/>
      <c r="BL3054" s="5"/>
      <c r="BM3054" s="2"/>
      <c r="BN3054" s="151"/>
      <c r="BO3054" s="2"/>
      <c r="BP3054" s="2"/>
      <c r="BQ3054" s="2"/>
      <c r="BR3054" s="2"/>
      <c r="BS3054" s="2"/>
      <c r="BT3054" s="2"/>
    </row>
    <row r="3055" spans="63:72" x14ac:dyDescent="0.3">
      <c r="BK3055" s="5"/>
      <c r="BL3055" s="5"/>
      <c r="BM3055" s="2"/>
      <c r="BN3055" s="151"/>
      <c r="BO3055" s="2"/>
      <c r="BP3055" s="2"/>
      <c r="BQ3055" s="2"/>
      <c r="BR3055" s="2"/>
      <c r="BS3055" s="2"/>
      <c r="BT3055" s="2"/>
    </row>
    <row r="3056" spans="63:72" x14ac:dyDescent="0.3">
      <c r="BK3056" s="5"/>
      <c r="BL3056" s="5"/>
      <c r="BM3056" s="2"/>
      <c r="BN3056" s="151"/>
      <c r="BO3056" s="2"/>
      <c r="BP3056" s="2"/>
      <c r="BQ3056" s="2"/>
      <c r="BR3056" s="2"/>
      <c r="BS3056" s="2"/>
      <c r="BT3056" s="2"/>
    </row>
    <row r="3057" spans="63:72" x14ac:dyDescent="0.3">
      <c r="BK3057" s="5"/>
      <c r="BL3057" s="5"/>
      <c r="BM3057" s="2"/>
      <c r="BN3057" s="151"/>
      <c r="BO3057" s="2"/>
      <c r="BP3057" s="2"/>
      <c r="BQ3057" s="2"/>
      <c r="BR3057" s="2"/>
      <c r="BS3057" s="2"/>
      <c r="BT3057" s="2"/>
    </row>
    <row r="3058" spans="63:72" x14ac:dyDescent="0.3">
      <c r="BK3058" s="5"/>
      <c r="BL3058" s="5"/>
      <c r="BM3058" s="2"/>
      <c r="BN3058" s="151"/>
      <c r="BO3058" s="2"/>
      <c r="BP3058" s="2"/>
      <c r="BQ3058" s="2"/>
      <c r="BR3058" s="2"/>
      <c r="BS3058" s="2"/>
      <c r="BT3058" s="2"/>
    </row>
    <row r="3059" spans="63:72" x14ac:dyDescent="0.3">
      <c r="BK3059" s="5"/>
      <c r="BL3059" s="5"/>
      <c r="BM3059" s="2"/>
      <c r="BN3059" s="151"/>
      <c r="BO3059" s="2"/>
      <c r="BP3059" s="2"/>
      <c r="BQ3059" s="2"/>
      <c r="BR3059" s="2"/>
      <c r="BS3059" s="2"/>
      <c r="BT3059" s="2"/>
    </row>
    <row r="3060" spans="63:72" x14ac:dyDescent="0.3">
      <c r="BK3060" s="5"/>
      <c r="BL3060" s="5"/>
      <c r="BM3060" s="2"/>
      <c r="BN3060" s="151"/>
      <c r="BO3060" s="2"/>
      <c r="BP3060" s="2"/>
      <c r="BQ3060" s="2"/>
      <c r="BR3060" s="2"/>
      <c r="BS3060" s="2"/>
      <c r="BT3060" s="2"/>
    </row>
    <row r="3061" spans="63:72" x14ac:dyDescent="0.3">
      <c r="BK3061" s="5"/>
      <c r="BL3061" s="5"/>
      <c r="BM3061" s="2"/>
      <c r="BN3061" s="151"/>
      <c r="BO3061" s="2"/>
      <c r="BP3061" s="2"/>
      <c r="BQ3061" s="2"/>
      <c r="BR3061" s="2"/>
      <c r="BS3061" s="2"/>
      <c r="BT3061" s="2"/>
    </row>
    <row r="3062" spans="63:72" x14ac:dyDescent="0.3">
      <c r="BK3062" s="5"/>
      <c r="BL3062" s="5"/>
      <c r="BM3062" s="2"/>
      <c r="BN3062" s="151"/>
      <c r="BO3062" s="2"/>
      <c r="BP3062" s="2"/>
      <c r="BQ3062" s="2"/>
      <c r="BR3062" s="2"/>
      <c r="BS3062" s="2"/>
      <c r="BT3062" s="2"/>
    </row>
    <row r="3063" spans="63:72" x14ac:dyDescent="0.3">
      <c r="BK3063" s="5"/>
      <c r="BL3063" s="5"/>
      <c r="BM3063" s="2"/>
      <c r="BN3063" s="151"/>
      <c r="BO3063" s="2"/>
      <c r="BP3063" s="2"/>
      <c r="BQ3063" s="2"/>
      <c r="BR3063" s="2"/>
      <c r="BS3063" s="2"/>
      <c r="BT3063" s="2"/>
    </row>
    <row r="3064" spans="63:72" x14ac:dyDescent="0.3">
      <c r="BK3064" s="5"/>
      <c r="BL3064" s="5"/>
      <c r="BM3064" s="2"/>
      <c r="BN3064" s="151"/>
      <c r="BO3064" s="2"/>
      <c r="BP3064" s="2"/>
      <c r="BQ3064" s="2"/>
      <c r="BR3064" s="2"/>
      <c r="BS3064" s="2"/>
      <c r="BT3064" s="2"/>
    </row>
    <row r="3065" spans="63:72" x14ac:dyDescent="0.3">
      <c r="BK3065" s="5"/>
      <c r="BL3065" s="5"/>
      <c r="BM3065" s="2"/>
      <c r="BN3065" s="151"/>
      <c r="BO3065" s="2"/>
      <c r="BP3065" s="2"/>
      <c r="BQ3065" s="2"/>
      <c r="BR3065" s="2"/>
      <c r="BS3065" s="2"/>
      <c r="BT3065" s="2"/>
    </row>
    <row r="3066" spans="63:72" x14ac:dyDescent="0.3">
      <c r="BK3066" s="5"/>
      <c r="BL3066" s="5"/>
      <c r="BM3066" s="2"/>
      <c r="BN3066" s="151"/>
      <c r="BO3066" s="2"/>
      <c r="BP3066" s="2"/>
      <c r="BQ3066" s="2"/>
      <c r="BR3066" s="2"/>
      <c r="BS3066" s="2"/>
      <c r="BT3066" s="2"/>
    </row>
    <row r="3067" spans="63:72" x14ac:dyDescent="0.3">
      <c r="BK3067" s="5"/>
      <c r="BL3067" s="5"/>
      <c r="BM3067" s="2"/>
      <c r="BN3067" s="151"/>
      <c r="BO3067" s="2"/>
      <c r="BP3067" s="2"/>
      <c r="BQ3067" s="2"/>
      <c r="BR3067" s="2"/>
      <c r="BS3067" s="2"/>
      <c r="BT3067" s="2"/>
    </row>
    <row r="3068" spans="63:72" x14ac:dyDescent="0.3">
      <c r="BK3068" s="5"/>
      <c r="BL3068" s="5"/>
      <c r="BM3068" s="2"/>
      <c r="BN3068" s="151"/>
      <c r="BO3068" s="2"/>
      <c r="BP3068" s="2"/>
      <c r="BQ3068" s="2"/>
      <c r="BR3068" s="2"/>
      <c r="BS3068" s="2"/>
      <c r="BT3068" s="2"/>
    </row>
    <row r="3069" spans="63:72" x14ac:dyDescent="0.3">
      <c r="BK3069" s="5"/>
      <c r="BL3069" s="5"/>
      <c r="BM3069" s="2"/>
      <c r="BN3069" s="151"/>
      <c r="BO3069" s="2"/>
      <c r="BP3069" s="2"/>
      <c r="BQ3069" s="2"/>
      <c r="BR3069" s="2"/>
      <c r="BS3069" s="2"/>
      <c r="BT3069" s="2"/>
    </row>
    <row r="3070" spans="63:72" x14ac:dyDescent="0.3">
      <c r="BK3070" s="5"/>
      <c r="BL3070" s="5"/>
      <c r="BM3070" s="2"/>
      <c r="BN3070" s="151"/>
      <c r="BO3070" s="2"/>
      <c r="BP3070" s="2"/>
      <c r="BQ3070" s="2"/>
      <c r="BR3070" s="2"/>
      <c r="BS3070" s="2"/>
      <c r="BT3070" s="2"/>
    </row>
    <row r="3071" spans="63:72" x14ac:dyDescent="0.3">
      <c r="BK3071" s="5"/>
      <c r="BL3071" s="5"/>
      <c r="BM3071" s="2"/>
      <c r="BN3071" s="151"/>
      <c r="BO3071" s="2"/>
      <c r="BP3071" s="2"/>
      <c r="BQ3071" s="2"/>
      <c r="BR3071" s="2"/>
      <c r="BS3071" s="2"/>
      <c r="BT3071" s="2"/>
    </row>
    <row r="3072" spans="63:72" x14ac:dyDescent="0.3">
      <c r="BK3072" s="5"/>
      <c r="BL3072" s="5"/>
      <c r="BM3072" s="2"/>
      <c r="BN3072" s="151"/>
      <c r="BO3072" s="2"/>
      <c r="BP3072" s="2"/>
      <c r="BQ3072" s="2"/>
      <c r="BR3072" s="2"/>
      <c r="BS3072" s="2"/>
      <c r="BT3072" s="2"/>
    </row>
    <row r="3073" spans="63:72" x14ac:dyDescent="0.3">
      <c r="BK3073" s="5"/>
      <c r="BL3073" s="5"/>
      <c r="BM3073" s="2"/>
      <c r="BN3073" s="151"/>
      <c r="BO3073" s="2"/>
      <c r="BP3073" s="2"/>
      <c r="BQ3073" s="2"/>
      <c r="BR3073" s="2"/>
      <c r="BS3073" s="2"/>
      <c r="BT3073" s="2"/>
    </row>
    <row r="3074" spans="63:72" x14ac:dyDescent="0.3">
      <c r="BK3074" s="5"/>
      <c r="BL3074" s="5"/>
      <c r="BM3074" s="2"/>
      <c r="BN3074" s="151"/>
      <c r="BO3074" s="2"/>
      <c r="BP3074" s="2"/>
      <c r="BQ3074" s="2"/>
      <c r="BR3074" s="2"/>
      <c r="BS3074" s="2"/>
      <c r="BT3074" s="2"/>
    </row>
    <row r="3075" spans="63:72" x14ac:dyDescent="0.3">
      <c r="BK3075" s="5"/>
      <c r="BL3075" s="5"/>
      <c r="BM3075" s="2"/>
      <c r="BN3075" s="151"/>
      <c r="BO3075" s="2"/>
      <c r="BP3075" s="2"/>
      <c r="BQ3075" s="2"/>
      <c r="BR3075" s="2"/>
      <c r="BS3075" s="2"/>
      <c r="BT3075" s="2"/>
    </row>
    <row r="3076" spans="63:72" x14ac:dyDescent="0.3">
      <c r="BK3076" s="5"/>
      <c r="BL3076" s="5"/>
      <c r="BM3076" s="2"/>
      <c r="BN3076" s="151"/>
      <c r="BO3076" s="2"/>
      <c r="BP3076" s="2"/>
      <c r="BQ3076" s="2"/>
      <c r="BR3076" s="2"/>
      <c r="BS3076" s="2"/>
      <c r="BT3076" s="2"/>
    </row>
    <row r="3077" spans="63:72" x14ac:dyDescent="0.3">
      <c r="BK3077" s="5"/>
      <c r="BL3077" s="5"/>
      <c r="BM3077" s="2"/>
      <c r="BN3077" s="151"/>
      <c r="BO3077" s="2"/>
      <c r="BP3077" s="2"/>
      <c r="BQ3077" s="2"/>
      <c r="BR3077" s="2"/>
      <c r="BS3077" s="2"/>
      <c r="BT3077" s="2"/>
    </row>
    <row r="3078" spans="63:72" x14ac:dyDescent="0.3">
      <c r="BK3078" s="5"/>
      <c r="BL3078" s="5"/>
      <c r="BM3078" s="2"/>
      <c r="BN3078" s="151"/>
      <c r="BO3078" s="2"/>
      <c r="BP3078" s="2"/>
      <c r="BQ3078" s="2"/>
      <c r="BR3078" s="2"/>
      <c r="BS3078" s="2"/>
      <c r="BT3078" s="2"/>
    </row>
    <row r="3079" spans="63:72" x14ac:dyDescent="0.3">
      <c r="BK3079" s="5"/>
      <c r="BL3079" s="5"/>
      <c r="BM3079" s="2"/>
      <c r="BN3079" s="151"/>
      <c r="BO3079" s="2"/>
      <c r="BP3079" s="2"/>
      <c r="BQ3079" s="2"/>
      <c r="BR3079" s="2"/>
      <c r="BS3079" s="2"/>
      <c r="BT3079" s="2"/>
    </row>
    <row r="3080" spans="63:72" x14ac:dyDescent="0.3">
      <c r="BK3080" s="5"/>
      <c r="BL3080" s="5"/>
      <c r="BM3080" s="2"/>
      <c r="BN3080" s="151"/>
      <c r="BO3080" s="2"/>
      <c r="BP3080" s="2"/>
      <c r="BQ3080" s="2"/>
      <c r="BR3080" s="2"/>
      <c r="BS3080" s="2"/>
      <c r="BT3080" s="2"/>
    </row>
    <row r="3081" spans="63:72" x14ac:dyDescent="0.3">
      <c r="BK3081" s="5"/>
      <c r="BL3081" s="5"/>
      <c r="BM3081" s="2"/>
      <c r="BN3081" s="151"/>
      <c r="BO3081" s="2"/>
      <c r="BP3081" s="2"/>
      <c r="BQ3081" s="2"/>
      <c r="BR3081" s="2"/>
      <c r="BS3081" s="2"/>
      <c r="BT3081" s="2"/>
    </row>
    <row r="3082" spans="63:72" x14ac:dyDescent="0.3">
      <c r="BK3082" s="5"/>
      <c r="BL3082" s="5"/>
      <c r="BM3082" s="2"/>
      <c r="BN3082" s="151"/>
      <c r="BO3082" s="2"/>
      <c r="BP3082" s="2"/>
      <c r="BQ3082" s="2"/>
      <c r="BR3082" s="2"/>
      <c r="BS3082" s="2"/>
      <c r="BT3082" s="2"/>
    </row>
    <row r="3083" spans="63:72" x14ac:dyDescent="0.3">
      <c r="BK3083" s="5"/>
      <c r="BL3083" s="5"/>
      <c r="BM3083" s="2"/>
      <c r="BN3083" s="151"/>
      <c r="BO3083" s="2"/>
      <c r="BP3083" s="2"/>
      <c r="BQ3083" s="2"/>
      <c r="BR3083" s="2"/>
      <c r="BS3083" s="2"/>
      <c r="BT3083" s="2"/>
    </row>
    <row r="3084" spans="63:72" x14ac:dyDescent="0.3">
      <c r="BK3084" s="5"/>
      <c r="BL3084" s="5"/>
      <c r="BM3084" s="2"/>
      <c r="BN3084" s="151"/>
      <c r="BO3084" s="2"/>
      <c r="BP3084" s="2"/>
      <c r="BQ3084" s="2"/>
      <c r="BR3084" s="2"/>
      <c r="BS3084" s="2"/>
      <c r="BT3084" s="2"/>
    </row>
    <row r="3085" spans="63:72" x14ac:dyDescent="0.3">
      <c r="BK3085" s="5"/>
      <c r="BL3085" s="5"/>
      <c r="BM3085" s="2"/>
      <c r="BN3085" s="151"/>
      <c r="BO3085" s="2"/>
      <c r="BP3085" s="2"/>
      <c r="BQ3085" s="2"/>
      <c r="BR3085" s="2"/>
      <c r="BS3085" s="2"/>
      <c r="BT3085" s="2"/>
    </row>
    <row r="3086" spans="63:72" x14ac:dyDescent="0.3">
      <c r="BK3086" s="5"/>
      <c r="BL3086" s="5"/>
      <c r="BM3086" s="2"/>
      <c r="BN3086" s="151"/>
      <c r="BO3086" s="2"/>
      <c r="BP3086" s="2"/>
      <c r="BQ3086" s="2"/>
      <c r="BR3086" s="2"/>
      <c r="BS3086" s="2"/>
      <c r="BT3086" s="2"/>
    </row>
    <row r="3087" spans="63:72" x14ac:dyDescent="0.3">
      <c r="BK3087" s="5"/>
      <c r="BL3087" s="5"/>
      <c r="BM3087" s="2"/>
      <c r="BN3087" s="151"/>
      <c r="BO3087" s="2"/>
      <c r="BP3087" s="2"/>
      <c r="BQ3087" s="2"/>
      <c r="BR3087" s="2"/>
      <c r="BS3087" s="2"/>
      <c r="BT3087" s="2"/>
    </row>
    <row r="3088" spans="63:72" x14ac:dyDescent="0.3">
      <c r="BK3088" s="5"/>
      <c r="BL3088" s="5"/>
      <c r="BM3088" s="2"/>
      <c r="BN3088" s="151"/>
      <c r="BO3088" s="2"/>
      <c r="BP3088" s="2"/>
      <c r="BQ3088" s="2"/>
      <c r="BR3088" s="2"/>
      <c r="BS3088" s="2"/>
      <c r="BT3088" s="2"/>
    </row>
    <row r="3089" spans="63:72" x14ac:dyDescent="0.3">
      <c r="BK3089" s="5"/>
      <c r="BL3089" s="5"/>
      <c r="BM3089" s="2"/>
      <c r="BN3089" s="151"/>
      <c r="BO3089" s="2"/>
      <c r="BP3089" s="2"/>
      <c r="BQ3089" s="2"/>
      <c r="BR3089" s="2"/>
      <c r="BS3089" s="2"/>
      <c r="BT3089" s="2"/>
    </row>
    <row r="3090" spans="63:72" x14ac:dyDescent="0.3">
      <c r="BK3090" s="5"/>
      <c r="BL3090" s="5"/>
      <c r="BM3090" s="2"/>
      <c r="BN3090" s="151"/>
      <c r="BO3090" s="2"/>
      <c r="BP3090" s="2"/>
      <c r="BQ3090" s="2"/>
      <c r="BR3090" s="2"/>
      <c r="BS3090" s="2"/>
      <c r="BT3090" s="2"/>
    </row>
    <row r="3091" spans="63:72" x14ac:dyDescent="0.3">
      <c r="BK3091" s="5"/>
      <c r="BL3091" s="5"/>
      <c r="BM3091" s="2"/>
      <c r="BN3091" s="151"/>
      <c r="BO3091" s="2"/>
      <c r="BP3091" s="2"/>
      <c r="BQ3091" s="2"/>
      <c r="BR3091" s="2"/>
      <c r="BS3091" s="2"/>
      <c r="BT3091" s="2"/>
    </row>
    <row r="3092" spans="63:72" x14ac:dyDescent="0.3">
      <c r="BK3092" s="5"/>
      <c r="BL3092" s="5"/>
      <c r="BM3092" s="2"/>
      <c r="BN3092" s="151"/>
      <c r="BO3092" s="2"/>
      <c r="BP3092" s="2"/>
      <c r="BQ3092" s="2"/>
      <c r="BR3092" s="2"/>
      <c r="BS3092" s="2"/>
      <c r="BT3092" s="2"/>
    </row>
    <row r="3093" spans="63:72" x14ac:dyDescent="0.3">
      <c r="BK3093" s="5"/>
      <c r="BL3093" s="5"/>
      <c r="BM3093" s="2"/>
      <c r="BN3093" s="151"/>
      <c r="BO3093" s="2"/>
      <c r="BP3093" s="2"/>
      <c r="BQ3093" s="2"/>
      <c r="BR3093" s="2"/>
      <c r="BS3093" s="2"/>
      <c r="BT3093" s="2"/>
    </row>
    <row r="3094" spans="63:72" x14ac:dyDescent="0.3">
      <c r="BK3094" s="5"/>
      <c r="BL3094" s="5"/>
      <c r="BM3094" s="2"/>
      <c r="BN3094" s="151"/>
      <c r="BO3094" s="2"/>
      <c r="BP3094" s="2"/>
      <c r="BQ3094" s="2"/>
      <c r="BR3094" s="2"/>
      <c r="BS3094" s="2"/>
      <c r="BT3094" s="2"/>
    </row>
    <row r="3095" spans="63:72" x14ac:dyDescent="0.3">
      <c r="BK3095" s="5"/>
      <c r="BL3095" s="5"/>
      <c r="BM3095" s="2"/>
      <c r="BN3095" s="151"/>
      <c r="BO3095" s="2"/>
      <c r="BP3095" s="2"/>
      <c r="BQ3095" s="2"/>
      <c r="BR3095" s="2"/>
      <c r="BS3095" s="2"/>
      <c r="BT3095" s="2"/>
    </row>
    <row r="3096" spans="63:72" x14ac:dyDescent="0.3">
      <c r="BK3096" s="5"/>
      <c r="BL3096" s="5"/>
      <c r="BM3096" s="2"/>
      <c r="BN3096" s="151"/>
      <c r="BO3096" s="2"/>
      <c r="BP3096" s="2"/>
      <c r="BQ3096" s="2"/>
      <c r="BR3096" s="2"/>
      <c r="BS3096" s="2"/>
      <c r="BT3096" s="2"/>
    </row>
    <row r="3097" spans="63:72" x14ac:dyDescent="0.3">
      <c r="BK3097" s="5"/>
      <c r="BL3097" s="5"/>
      <c r="BM3097" s="2"/>
      <c r="BN3097" s="151"/>
      <c r="BO3097" s="2"/>
      <c r="BP3097" s="2"/>
      <c r="BQ3097" s="2"/>
      <c r="BR3097" s="2"/>
      <c r="BS3097" s="2"/>
      <c r="BT3097" s="2"/>
    </row>
    <row r="3098" spans="63:72" x14ac:dyDescent="0.3">
      <c r="BK3098" s="5"/>
      <c r="BL3098" s="5"/>
      <c r="BM3098" s="2"/>
      <c r="BN3098" s="151"/>
      <c r="BO3098" s="2"/>
      <c r="BP3098" s="2"/>
      <c r="BQ3098" s="2"/>
      <c r="BR3098" s="2"/>
      <c r="BS3098" s="2"/>
      <c r="BT3098" s="2"/>
    </row>
    <row r="3099" spans="63:72" x14ac:dyDescent="0.3">
      <c r="BK3099" s="5"/>
      <c r="BL3099" s="5"/>
      <c r="BM3099" s="2"/>
      <c r="BN3099" s="151"/>
      <c r="BO3099" s="2"/>
      <c r="BP3099" s="2"/>
      <c r="BQ3099" s="2"/>
      <c r="BR3099" s="2"/>
      <c r="BS3099" s="2"/>
      <c r="BT3099" s="2"/>
    </row>
    <row r="3100" spans="63:72" x14ac:dyDescent="0.3">
      <c r="BK3100" s="5"/>
      <c r="BL3100" s="5"/>
      <c r="BM3100" s="2"/>
      <c r="BN3100" s="151"/>
      <c r="BO3100" s="2"/>
      <c r="BP3100" s="2"/>
      <c r="BQ3100" s="2"/>
      <c r="BR3100" s="2"/>
      <c r="BS3100" s="2"/>
      <c r="BT3100" s="2"/>
    </row>
    <row r="3101" spans="63:72" x14ac:dyDescent="0.3">
      <c r="BK3101" s="5"/>
      <c r="BL3101" s="5"/>
      <c r="BM3101" s="2"/>
      <c r="BN3101" s="151"/>
      <c r="BO3101" s="2"/>
      <c r="BP3101" s="2"/>
      <c r="BQ3101" s="2"/>
      <c r="BR3101" s="2"/>
      <c r="BS3101" s="2"/>
      <c r="BT3101" s="2"/>
    </row>
    <row r="3102" spans="63:72" x14ac:dyDescent="0.3">
      <c r="BK3102" s="5"/>
      <c r="BL3102" s="5"/>
      <c r="BM3102" s="2"/>
      <c r="BN3102" s="151"/>
      <c r="BO3102" s="2"/>
      <c r="BP3102" s="2"/>
      <c r="BQ3102" s="2"/>
      <c r="BR3102" s="2"/>
      <c r="BS3102" s="2"/>
      <c r="BT3102" s="2"/>
    </row>
    <row r="3103" spans="63:72" x14ac:dyDescent="0.3">
      <c r="BK3103" s="5"/>
      <c r="BL3103" s="5"/>
      <c r="BM3103" s="2"/>
      <c r="BN3103" s="151"/>
      <c r="BO3103" s="2"/>
      <c r="BP3103" s="2"/>
      <c r="BQ3103" s="2"/>
      <c r="BR3103" s="2"/>
      <c r="BS3103" s="2"/>
      <c r="BT3103" s="2"/>
    </row>
    <row r="3104" spans="63:72" x14ac:dyDescent="0.3">
      <c r="BK3104" s="5"/>
      <c r="BL3104" s="5"/>
      <c r="BM3104" s="2"/>
      <c r="BN3104" s="151"/>
      <c r="BO3104" s="2"/>
      <c r="BP3104" s="2"/>
      <c r="BQ3104" s="2"/>
      <c r="BR3104" s="2"/>
      <c r="BS3104" s="2"/>
      <c r="BT3104" s="2"/>
    </row>
    <row r="3105" spans="63:72" x14ac:dyDescent="0.3">
      <c r="BK3105" s="5"/>
      <c r="BL3105" s="5"/>
      <c r="BM3105" s="2"/>
      <c r="BN3105" s="151"/>
      <c r="BO3105" s="2"/>
      <c r="BP3105" s="2"/>
      <c r="BQ3105" s="2"/>
      <c r="BR3105" s="2"/>
      <c r="BS3105" s="2"/>
      <c r="BT3105" s="2"/>
    </row>
    <row r="3106" spans="63:72" x14ac:dyDescent="0.3">
      <c r="BK3106" s="5"/>
      <c r="BL3106" s="5"/>
      <c r="BM3106" s="2"/>
      <c r="BN3106" s="151"/>
      <c r="BO3106" s="2"/>
      <c r="BP3106" s="2"/>
      <c r="BQ3106" s="2"/>
      <c r="BR3106" s="2"/>
      <c r="BS3106" s="2"/>
      <c r="BT3106" s="2"/>
    </row>
    <row r="3107" spans="63:72" x14ac:dyDescent="0.3">
      <c r="BK3107" s="5"/>
      <c r="BL3107" s="5"/>
      <c r="BM3107" s="2"/>
      <c r="BN3107" s="151"/>
      <c r="BO3107" s="2"/>
      <c r="BP3107" s="2"/>
      <c r="BQ3107" s="2"/>
      <c r="BR3107" s="2"/>
      <c r="BS3107" s="2"/>
      <c r="BT3107" s="2"/>
    </row>
    <row r="3108" spans="63:72" x14ac:dyDescent="0.3">
      <c r="BK3108" s="5"/>
      <c r="BL3108" s="5"/>
      <c r="BM3108" s="2"/>
      <c r="BN3108" s="151"/>
      <c r="BO3108" s="2"/>
      <c r="BP3108" s="2"/>
      <c r="BQ3108" s="2"/>
      <c r="BR3108" s="2"/>
      <c r="BS3108" s="2"/>
      <c r="BT3108" s="2"/>
    </row>
    <row r="3109" spans="63:72" x14ac:dyDescent="0.3">
      <c r="BK3109" s="5"/>
      <c r="BL3109" s="5"/>
      <c r="BM3109" s="2"/>
      <c r="BN3109" s="151"/>
      <c r="BO3109" s="2"/>
      <c r="BP3109" s="2"/>
      <c r="BQ3109" s="2"/>
      <c r="BR3109" s="2"/>
      <c r="BS3109" s="2"/>
      <c r="BT3109" s="2"/>
    </row>
    <row r="3110" spans="63:72" x14ac:dyDescent="0.3">
      <c r="BK3110" s="5"/>
      <c r="BL3110" s="5"/>
      <c r="BM3110" s="2"/>
      <c r="BN3110" s="151"/>
      <c r="BO3110" s="2"/>
      <c r="BP3110" s="2"/>
      <c r="BQ3110" s="2"/>
      <c r="BR3110" s="2"/>
      <c r="BS3110" s="2"/>
      <c r="BT3110" s="2"/>
    </row>
    <row r="3111" spans="63:72" x14ac:dyDescent="0.3">
      <c r="BK3111" s="5"/>
      <c r="BL3111" s="5"/>
      <c r="BM3111" s="2"/>
      <c r="BN3111" s="151"/>
      <c r="BO3111" s="2"/>
      <c r="BP3111" s="2"/>
      <c r="BQ3111" s="2"/>
      <c r="BR3111" s="2"/>
      <c r="BS3111" s="2"/>
      <c r="BT3111" s="2"/>
    </row>
    <row r="3112" spans="63:72" x14ac:dyDescent="0.3">
      <c r="BK3112" s="5"/>
      <c r="BL3112" s="5"/>
      <c r="BM3112" s="2"/>
      <c r="BN3112" s="151"/>
      <c r="BO3112" s="2"/>
      <c r="BP3112" s="2"/>
      <c r="BQ3112" s="2"/>
      <c r="BR3112" s="2"/>
      <c r="BS3112" s="2"/>
      <c r="BT3112" s="2"/>
    </row>
    <row r="3113" spans="63:72" x14ac:dyDescent="0.3">
      <c r="BK3113" s="5"/>
      <c r="BL3113" s="5"/>
      <c r="BM3113" s="2"/>
      <c r="BN3113" s="151"/>
      <c r="BO3113" s="2"/>
      <c r="BP3113" s="2"/>
      <c r="BQ3113" s="2"/>
      <c r="BR3113" s="2"/>
      <c r="BS3113" s="2"/>
      <c r="BT3113" s="2"/>
    </row>
    <row r="3114" spans="63:72" x14ac:dyDescent="0.3">
      <c r="BK3114" s="5"/>
      <c r="BL3114" s="5"/>
      <c r="BM3114" s="2"/>
      <c r="BN3114" s="151"/>
      <c r="BO3114" s="2"/>
      <c r="BP3114" s="2"/>
      <c r="BQ3114" s="2"/>
      <c r="BR3114" s="2"/>
      <c r="BS3114" s="2"/>
      <c r="BT3114" s="2"/>
    </row>
    <row r="3115" spans="63:72" x14ac:dyDescent="0.3">
      <c r="BK3115" s="5"/>
      <c r="BL3115" s="5"/>
      <c r="BM3115" s="2"/>
      <c r="BN3115" s="151"/>
      <c r="BO3115" s="2"/>
      <c r="BP3115" s="2"/>
      <c r="BQ3115" s="2"/>
      <c r="BR3115" s="2"/>
      <c r="BS3115" s="2"/>
      <c r="BT3115" s="2"/>
    </row>
    <row r="3116" spans="63:72" x14ac:dyDescent="0.3">
      <c r="BK3116" s="5"/>
      <c r="BL3116" s="5"/>
      <c r="BM3116" s="2"/>
      <c r="BN3116" s="151"/>
      <c r="BO3116" s="2"/>
      <c r="BP3116" s="2"/>
      <c r="BQ3116" s="2"/>
      <c r="BR3116" s="2"/>
      <c r="BS3116" s="2"/>
      <c r="BT3116" s="2"/>
    </row>
    <row r="3117" spans="63:72" x14ac:dyDescent="0.3">
      <c r="BK3117" s="5"/>
      <c r="BL3117" s="5"/>
      <c r="BM3117" s="2"/>
      <c r="BN3117" s="151"/>
      <c r="BO3117" s="2"/>
      <c r="BP3117" s="2"/>
      <c r="BQ3117" s="2"/>
      <c r="BR3117" s="2"/>
      <c r="BS3117" s="2"/>
      <c r="BT3117" s="2"/>
    </row>
    <row r="3118" spans="63:72" x14ac:dyDescent="0.3">
      <c r="BK3118" s="5"/>
      <c r="BL3118" s="5"/>
      <c r="BM3118" s="2"/>
      <c r="BN3118" s="151"/>
      <c r="BO3118" s="2"/>
      <c r="BP3118" s="2"/>
      <c r="BQ3118" s="2"/>
      <c r="BR3118" s="2"/>
      <c r="BS3118" s="2"/>
      <c r="BT3118" s="2"/>
    </row>
    <row r="3119" spans="63:72" x14ac:dyDescent="0.3">
      <c r="BK3119" s="5"/>
      <c r="BL3119" s="5"/>
      <c r="BM3119" s="2"/>
      <c r="BN3119" s="151"/>
      <c r="BO3119" s="2"/>
      <c r="BP3119" s="2"/>
      <c r="BQ3119" s="2"/>
      <c r="BR3119" s="2"/>
      <c r="BS3119" s="2"/>
      <c r="BT3119" s="2"/>
    </row>
    <row r="3120" spans="63:72" x14ac:dyDescent="0.3">
      <c r="BK3120" s="5"/>
      <c r="BL3120" s="5"/>
      <c r="BM3120" s="2"/>
      <c r="BN3120" s="151"/>
      <c r="BO3120" s="2"/>
      <c r="BP3120" s="2"/>
      <c r="BQ3120" s="2"/>
      <c r="BR3120" s="2"/>
      <c r="BS3120" s="2"/>
      <c r="BT3120" s="2"/>
    </row>
    <row r="3121" spans="63:72" x14ac:dyDescent="0.3">
      <c r="BK3121" s="5"/>
      <c r="BL3121" s="5"/>
      <c r="BM3121" s="2"/>
      <c r="BN3121" s="151"/>
      <c r="BO3121" s="2"/>
      <c r="BP3121" s="2"/>
      <c r="BQ3121" s="2"/>
      <c r="BR3121" s="2"/>
      <c r="BS3121" s="2"/>
      <c r="BT3121" s="2"/>
    </row>
    <row r="3122" spans="63:72" x14ac:dyDescent="0.3">
      <c r="BK3122" s="5"/>
      <c r="BL3122" s="5"/>
      <c r="BM3122" s="2"/>
      <c r="BN3122" s="151"/>
      <c r="BO3122" s="2"/>
      <c r="BP3122" s="2"/>
      <c r="BQ3122" s="2"/>
      <c r="BR3122" s="2"/>
      <c r="BS3122" s="2"/>
      <c r="BT3122" s="2"/>
    </row>
    <row r="3123" spans="63:72" x14ac:dyDescent="0.3">
      <c r="BK3123" s="5"/>
      <c r="BL3123" s="5"/>
      <c r="BM3123" s="2"/>
      <c r="BN3123" s="151"/>
      <c r="BO3123" s="2"/>
      <c r="BP3123" s="2"/>
      <c r="BQ3123" s="2"/>
      <c r="BR3123" s="2"/>
      <c r="BS3123" s="2"/>
      <c r="BT3123" s="2"/>
    </row>
    <row r="3124" spans="63:72" x14ac:dyDescent="0.3">
      <c r="BK3124" s="5"/>
      <c r="BL3124" s="5"/>
      <c r="BM3124" s="2"/>
      <c r="BN3124" s="151"/>
      <c r="BO3124" s="2"/>
      <c r="BP3124" s="2"/>
      <c r="BQ3124" s="2"/>
      <c r="BR3124" s="2"/>
      <c r="BS3124" s="2"/>
      <c r="BT3124" s="2"/>
    </row>
    <row r="3125" spans="63:72" x14ac:dyDescent="0.3">
      <c r="BK3125" s="5"/>
      <c r="BL3125" s="5"/>
      <c r="BM3125" s="2"/>
      <c r="BN3125" s="151"/>
      <c r="BO3125" s="2"/>
      <c r="BP3125" s="2"/>
      <c r="BQ3125" s="2"/>
      <c r="BR3125" s="2"/>
      <c r="BS3125" s="2"/>
      <c r="BT3125" s="2"/>
    </row>
    <row r="3126" spans="63:72" x14ac:dyDescent="0.3">
      <c r="BK3126" s="5"/>
      <c r="BL3126" s="5"/>
      <c r="BM3126" s="2"/>
      <c r="BN3126" s="151"/>
      <c r="BO3126" s="2"/>
      <c r="BP3126" s="2"/>
      <c r="BQ3126" s="2"/>
      <c r="BR3126" s="2"/>
      <c r="BS3126" s="2"/>
      <c r="BT3126" s="2"/>
    </row>
    <row r="3127" spans="63:72" x14ac:dyDescent="0.3">
      <c r="BK3127" s="5"/>
      <c r="BL3127" s="5"/>
      <c r="BM3127" s="2"/>
      <c r="BN3127" s="151"/>
      <c r="BO3127" s="2"/>
      <c r="BP3127" s="2"/>
      <c r="BQ3127" s="2"/>
      <c r="BR3127" s="2"/>
      <c r="BS3127" s="2"/>
      <c r="BT3127" s="2"/>
    </row>
    <row r="3128" spans="63:72" x14ac:dyDescent="0.3">
      <c r="BK3128" s="5"/>
      <c r="BL3128" s="5"/>
      <c r="BM3128" s="2"/>
      <c r="BN3128" s="151"/>
      <c r="BO3128" s="2"/>
      <c r="BP3128" s="2"/>
      <c r="BQ3128" s="2"/>
      <c r="BR3128" s="2"/>
      <c r="BS3128" s="2"/>
      <c r="BT3128" s="2"/>
    </row>
    <row r="3129" spans="63:72" x14ac:dyDescent="0.3">
      <c r="BK3129" s="5"/>
      <c r="BL3129" s="5"/>
      <c r="BM3129" s="2"/>
      <c r="BN3129" s="151"/>
      <c r="BO3129" s="2"/>
      <c r="BP3129" s="2"/>
      <c r="BQ3129" s="2"/>
      <c r="BR3129" s="2"/>
      <c r="BS3129" s="2"/>
      <c r="BT3129" s="2"/>
    </row>
    <row r="3130" spans="63:72" x14ac:dyDescent="0.3">
      <c r="BK3130" s="5"/>
      <c r="BL3130" s="5"/>
      <c r="BM3130" s="2"/>
      <c r="BN3130" s="151"/>
      <c r="BO3130" s="2"/>
      <c r="BP3130" s="2"/>
      <c r="BQ3130" s="2"/>
      <c r="BR3130" s="2"/>
      <c r="BS3130" s="2"/>
      <c r="BT3130" s="2"/>
    </row>
    <row r="3131" spans="63:72" x14ac:dyDescent="0.3">
      <c r="BK3131" s="5"/>
      <c r="BL3131" s="5"/>
      <c r="BM3131" s="2"/>
      <c r="BN3131" s="151"/>
      <c r="BO3131" s="2"/>
      <c r="BP3131" s="2"/>
      <c r="BQ3131" s="2"/>
      <c r="BR3131" s="2"/>
      <c r="BS3131" s="2"/>
      <c r="BT3131" s="2"/>
    </row>
    <row r="3132" spans="63:72" x14ac:dyDescent="0.3">
      <c r="BK3132" s="5"/>
      <c r="BL3132" s="5"/>
      <c r="BM3132" s="2"/>
      <c r="BN3132" s="151"/>
      <c r="BO3132" s="2"/>
      <c r="BP3132" s="2"/>
      <c r="BQ3132" s="2"/>
      <c r="BR3132" s="2"/>
      <c r="BS3132" s="2"/>
      <c r="BT3132" s="2"/>
    </row>
    <row r="3133" spans="63:72" x14ac:dyDescent="0.3">
      <c r="BK3133" s="5"/>
      <c r="BL3133" s="5"/>
      <c r="BM3133" s="2"/>
      <c r="BN3133" s="151"/>
      <c r="BO3133" s="2"/>
      <c r="BP3133" s="2"/>
      <c r="BQ3133" s="2"/>
      <c r="BR3133" s="2"/>
      <c r="BS3133" s="2"/>
      <c r="BT3133" s="2"/>
    </row>
    <row r="3134" spans="63:72" x14ac:dyDescent="0.3">
      <c r="BK3134" s="5"/>
      <c r="BL3134" s="5"/>
      <c r="BM3134" s="2"/>
      <c r="BN3134" s="151"/>
      <c r="BO3134" s="2"/>
      <c r="BP3134" s="2"/>
      <c r="BQ3134" s="2"/>
      <c r="BR3134" s="2"/>
      <c r="BS3134" s="2"/>
      <c r="BT3134" s="2"/>
    </row>
    <row r="3135" spans="63:72" x14ac:dyDescent="0.3">
      <c r="BK3135" s="5"/>
      <c r="BL3135" s="5"/>
      <c r="BM3135" s="2"/>
      <c r="BN3135" s="151"/>
      <c r="BO3135" s="2"/>
      <c r="BP3135" s="2"/>
      <c r="BQ3135" s="2"/>
      <c r="BR3135" s="2"/>
      <c r="BS3135" s="2"/>
      <c r="BT3135" s="2"/>
    </row>
    <row r="3136" spans="63:72" x14ac:dyDescent="0.3">
      <c r="BK3136" s="5"/>
      <c r="BL3136" s="5"/>
      <c r="BM3136" s="2"/>
      <c r="BN3136" s="151"/>
      <c r="BO3136" s="2"/>
      <c r="BP3136" s="2"/>
      <c r="BQ3136" s="2"/>
      <c r="BR3136" s="2"/>
      <c r="BS3136" s="2"/>
      <c r="BT3136" s="2"/>
    </row>
    <row r="3137" spans="63:72" x14ac:dyDescent="0.3">
      <c r="BK3137" s="5"/>
      <c r="BL3137" s="5"/>
      <c r="BM3137" s="2"/>
      <c r="BN3137" s="151"/>
      <c r="BO3137" s="2"/>
      <c r="BP3137" s="2"/>
      <c r="BQ3137" s="2"/>
      <c r="BR3137" s="2"/>
      <c r="BS3137" s="2"/>
      <c r="BT3137" s="2"/>
    </row>
    <row r="3138" spans="63:72" x14ac:dyDescent="0.3">
      <c r="BK3138" s="5"/>
      <c r="BL3138" s="5"/>
      <c r="BM3138" s="2"/>
      <c r="BN3138" s="151"/>
      <c r="BO3138" s="2"/>
      <c r="BP3138" s="2"/>
      <c r="BQ3138" s="2"/>
      <c r="BR3138" s="2"/>
      <c r="BS3138" s="2"/>
      <c r="BT3138" s="2"/>
    </row>
    <row r="3139" spans="63:72" x14ac:dyDescent="0.3">
      <c r="BK3139" s="5"/>
      <c r="BL3139" s="5"/>
      <c r="BM3139" s="2"/>
      <c r="BN3139" s="151"/>
      <c r="BO3139" s="2"/>
      <c r="BP3139" s="2"/>
      <c r="BQ3139" s="2"/>
      <c r="BR3139" s="2"/>
      <c r="BS3139" s="2"/>
      <c r="BT3139" s="2"/>
    </row>
    <row r="3140" spans="63:72" x14ac:dyDescent="0.3">
      <c r="BK3140" s="5"/>
      <c r="BL3140" s="5"/>
      <c r="BM3140" s="2"/>
      <c r="BN3140" s="151"/>
      <c r="BO3140" s="2"/>
      <c r="BP3140" s="2"/>
      <c r="BQ3140" s="2"/>
      <c r="BR3140" s="2"/>
      <c r="BS3140" s="2"/>
      <c r="BT3140" s="2"/>
    </row>
    <row r="3141" spans="63:72" x14ac:dyDescent="0.3">
      <c r="BK3141" s="5"/>
      <c r="BL3141" s="5"/>
      <c r="BM3141" s="2"/>
      <c r="BN3141" s="151"/>
      <c r="BO3141" s="2"/>
      <c r="BP3141" s="2"/>
      <c r="BQ3141" s="2"/>
      <c r="BR3141" s="2"/>
      <c r="BS3141" s="2"/>
      <c r="BT3141" s="2"/>
    </row>
    <row r="3142" spans="63:72" x14ac:dyDescent="0.3">
      <c r="BK3142" s="5"/>
      <c r="BL3142" s="5"/>
      <c r="BM3142" s="2"/>
      <c r="BN3142" s="151"/>
      <c r="BO3142" s="2"/>
      <c r="BP3142" s="2"/>
      <c r="BQ3142" s="2"/>
      <c r="BR3142" s="2"/>
      <c r="BS3142" s="2"/>
      <c r="BT3142" s="2"/>
    </row>
    <row r="3143" spans="63:72" x14ac:dyDescent="0.3">
      <c r="BK3143" s="5"/>
      <c r="BL3143" s="5"/>
      <c r="BM3143" s="2"/>
      <c r="BN3143" s="151"/>
      <c r="BO3143" s="2"/>
      <c r="BP3143" s="2"/>
      <c r="BQ3143" s="2"/>
      <c r="BR3143" s="2"/>
      <c r="BS3143" s="2"/>
      <c r="BT3143" s="2"/>
    </row>
    <row r="3144" spans="63:72" x14ac:dyDescent="0.3">
      <c r="BK3144" s="5"/>
      <c r="BL3144" s="5"/>
      <c r="BM3144" s="2"/>
      <c r="BN3144" s="151"/>
      <c r="BO3144" s="2"/>
      <c r="BP3144" s="2"/>
      <c r="BQ3144" s="2"/>
      <c r="BR3144" s="2"/>
      <c r="BS3144" s="2"/>
      <c r="BT3144" s="2"/>
    </row>
    <row r="3145" spans="63:72" x14ac:dyDescent="0.3">
      <c r="BK3145" s="5"/>
      <c r="BL3145" s="5"/>
      <c r="BM3145" s="2"/>
      <c r="BN3145" s="151"/>
      <c r="BO3145" s="2"/>
      <c r="BP3145" s="2"/>
      <c r="BQ3145" s="2"/>
      <c r="BR3145" s="2"/>
      <c r="BS3145" s="2"/>
      <c r="BT3145" s="2"/>
    </row>
    <row r="3146" spans="63:72" x14ac:dyDescent="0.3">
      <c r="BK3146" s="5"/>
      <c r="BL3146" s="5"/>
      <c r="BM3146" s="2"/>
      <c r="BN3146" s="151"/>
      <c r="BO3146" s="2"/>
      <c r="BP3146" s="2"/>
      <c r="BQ3146" s="2"/>
      <c r="BR3146" s="2"/>
      <c r="BS3146" s="2"/>
      <c r="BT3146" s="2"/>
    </row>
    <row r="3147" spans="63:72" x14ac:dyDescent="0.3">
      <c r="BK3147" s="5"/>
      <c r="BL3147" s="5"/>
      <c r="BM3147" s="2"/>
      <c r="BN3147" s="151"/>
      <c r="BO3147" s="2"/>
      <c r="BP3147" s="2"/>
      <c r="BQ3147" s="2"/>
      <c r="BR3147" s="2"/>
      <c r="BS3147" s="2"/>
      <c r="BT3147" s="2"/>
    </row>
    <row r="3148" spans="63:72" x14ac:dyDescent="0.3">
      <c r="BK3148" s="5"/>
      <c r="BL3148" s="5"/>
      <c r="BM3148" s="2"/>
      <c r="BN3148" s="151"/>
      <c r="BO3148" s="2"/>
      <c r="BP3148" s="2"/>
      <c r="BQ3148" s="2"/>
      <c r="BR3148" s="2"/>
      <c r="BS3148" s="2"/>
      <c r="BT3148" s="2"/>
    </row>
    <row r="3149" spans="63:72" x14ac:dyDescent="0.3">
      <c r="BK3149" s="5"/>
      <c r="BL3149" s="5"/>
      <c r="BM3149" s="2"/>
      <c r="BN3149" s="151"/>
      <c r="BO3149" s="2"/>
      <c r="BP3149" s="2"/>
      <c r="BQ3149" s="2"/>
      <c r="BR3149" s="2"/>
      <c r="BS3149" s="2"/>
      <c r="BT3149" s="2"/>
    </row>
    <row r="3150" spans="63:72" x14ac:dyDescent="0.3">
      <c r="BK3150" s="5"/>
      <c r="BL3150" s="5"/>
      <c r="BM3150" s="2"/>
      <c r="BN3150" s="151"/>
      <c r="BO3150" s="2"/>
      <c r="BP3150" s="2"/>
      <c r="BQ3150" s="2"/>
      <c r="BR3150" s="2"/>
      <c r="BS3150" s="2"/>
      <c r="BT3150" s="2"/>
    </row>
    <row r="3151" spans="63:72" x14ac:dyDescent="0.3">
      <c r="BK3151" s="5"/>
      <c r="BL3151" s="5"/>
      <c r="BM3151" s="2"/>
      <c r="BN3151" s="151"/>
      <c r="BO3151" s="2"/>
      <c r="BP3151" s="2"/>
      <c r="BQ3151" s="2"/>
      <c r="BR3151" s="2"/>
      <c r="BS3151" s="2"/>
      <c r="BT3151" s="2"/>
    </row>
    <row r="3152" spans="63:72" x14ac:dyDescent="0.3">
      <c r="BK3152" s="5"/>
      <c r="BL3152" s="5"/>
      <c r="BM3152" s="2"/>
      <c r="BN3152" s="151"/>
      <c r="BO3152" s="2"/>
      <c r="BP3152" s="2"/>
      <c r="BQ3152" s="2"/>
      <c r="BR3152" s="2"/>
      <c r="BS3152" s="2"/>
      <c r="BT3152" s="2"/>
    </row>
    <row r="3153" spans="63:72" x14ac:dyDescent="0.3">
      <c r="BK3153" s="5"/>
      <c r="BL3153" s="5"/>
      <c r="BM3153" s="2"/>
      <c r="BN3153" s="151"/>
      <c r="BO3153" s="2"/>
      <c r="BP3153" s="2"/>
      <c r="BQ3153" s="2"/>
      <c r="BR3153" s="2"/>
      <c r="BS3153" s="2"/>
      <c r="BT3153" s="2"/>
    </row>
    <row r="3154" spans="63:72" x14ac:dyDescent="0.3">
      <c r="BK3154" s="5"/>
      <c r="BL3154" s="5"/>
      <c r="BM3154" s="2"/>
      <c r="BN3154" s="151"/>
      <c r="BO3154" s="2"/>
      <c r="BP3154" s="2"/>
      <c r="BQ3154" s="2"/>
      <c r="BR3154" s="2"/>
      <c r="BS3154" s="2"/>
      <c r="BT3154" s="2"/>
    </row>
    <row r="3155" spans="63:72" x14ac:dyDescent="0.3">
      <c r="BK3155" s="5"/>
      <c r="BL3155" s="5"/>
      <c r="BM3155" s="2"/>
      <c r="BN3155" s="151"/>
      <c r="BO3155" s="2"/>
      <c r="BP3155" s="2"/>
      <c r="BQ3155" s="2"/>
      <c r="BR3155" s="2"/>
      <c r="BS3155" s="2"/>
      <c r="BT3155" s="2"/>
    </row>
    <row r="3156" spans="63:72" x14ac:dyDescent="0.3">
      <c r="BK3156" s="5"/>
      <c r="BL3156" s="5"/>
      <c r="BM3156" s="2"/>
      <c r="BN3156" s="151"/>
      <c r="BO3156" s="2"/>
      <c r="BP3156" s="2"/>
      <c r="BQ3156" s="2"/>
      <c r="BR3156" s="2"/>
      <c r="BS3156" s="2"/>
      <c r="BT3156" s="2"/>
    </row>
    <row r="3157" spans="63:72" x14ac:dyDescent="0.3">
      <c r="BK3157" s="5"/>
      <c r="BL3157" s="5"/>
      <c r="BM3157" s="2"/>
      <c r="BN3157" s="151"/>
      <c r="BO3157" s="2"/>
      <c r="BP3157" s="2"/>
      <c r="BQ3157" s="2"/>
      <c r="BR3157" s="2"/>
      <c r="BS3157" s="2"/>
      <c r="BT3157" s="2"/>
    </row>
    <row r="3158" spans="63:72" x14ac:dyDescent="0.3">
      <c r="BK3158" s="5"/>
      <c r="BL3158" s="5"/>
      <c r="BM3158" s="2"/>
      <c r="BN3158" s="151"/>
      <c r="BO3158" s="2"/>
      <c r="BP3158" s="2"/>
      <c r="BQ3158" s="2"/>
      <c r="BR3158" s="2"/>
      <c r="BS3158" s="2"/>
      <c r="BT3158" s="2"/>
    </row>
    <row r="3159" spans="63:72" x14ac:dyDescent="0.3">
      <c r="BK3159" s="5"/>
      <c r="BL3159" s="5"/>
      <c r="BM3159" s="2"/>
      <c r="BN3159" s="151"/>
      <c r="BO3159" s="2"/>
      <c r="BP3159" s="2"/>
      <c r="BQ3159" s="2"/>
      <c r="BR3159" s="2"/>
      <c r="BS3159" s="2"/>
      <c r="BT3159" s="2"/>
    </row>
    <row r="3160" spans="63:72" x14ac:dyDescent="0.3">
      <c r="BK3160" s="5"/>
      <c r="BL3160" s="5"/>
      <c r="BM3160" s="2"/>
      <c r="BN3160" s="151"/>
      <c r="BO3160" s="2"/>
      <c r="BP3160" s="2"/>
      <c r="BQ3160" s="2"/>
      <c r="BR3160" s="2"/>
      <c r="BS3160" s="2"/>
      <c r="BT3160" s="2"/>
    </row>
    <row r="3161" spans="63:72" x14ac:dyDescent="0.3">
      <c r="BK3161" s="5"/>
      <c r="BL3161" s="5"/>
      <c r="BM3161" s="2"/>
      <c r="BN3161" s="151"/>
      <c r="BO3161" s="2"/>
      <c r="BP3161" s="2"/>
      <c r="BQ3161" s="2"/>
      <c r="BR3161" s="2"/>
      <c r="BS3161" s="2"/>
      <c r="BT3161" s="2"/>
    </row>
    <row r="3162" spans="63:72" x14ac:dyDescent="0.3">
      <c r="BK3162" s="5"/>
      <c r="BL3162" s="5"/>
      <c r="BM3162" s="2"/>
      <c r="BN3162" s="151"/>
      <c r="BO3162" s="2"/>
      <c r="BP3162" s="2"/>
      <c r="BQ3162" s="2"/>
      <c r="BR3162" s="2"/>
      <c r="BS3162" s="2"/>
      <c r="BT3162" s="2"/>
    </row>
    <row r="3163" spans="63:72" x14ac:dyDescent="0.3">
      <c r="BK3163" s="5"/>
      <c r="BL3163" s="5"/>
      <c r="BM3163" s="2"/>
      <c r="BN3163" s="151"/>
      <c r="BO3163" s="2"/>
      <c r="BP3163" s="2"/>
      <c r="BQ3163" s="2"/>
      <c r="BR3163" s="2"/>
      <c r="BS3163" s="2"/>
      <c r="BT3163" s="2"/>
    </row>
    <row r="3164" spans="63:72" x14ac:dyDescent="0.3">
      <c r="BK3164" s="5"/>
      <c r="BL3164" s="5"/>
      <c r="BM3164" s="2"/>
      <c r="BN3164" s="151"/>
      <c r="BO3164" s="2"/>
      <c r="BP3164" s="2"/>
      <c r="BQ3164" s="2"/>
      <c r="BR3164" s="2"/>
      <c r="BS3164" s="2"/>
      <c r="BT3164" s="2"/>
    </row>
    <row r="3165" spans="63:72" x14ac:dyDescent="0.3">
      <c r="BK3165" s="5"/>
      <c r="BL3165" s="5"/>
      <c r="BM3165" s="2"/>
      <c r="BN3165" s="151"/>
      <c r="BO3165" s="2"/>
      <c r="BP3165" s="2"/>
      <c r="BQ3165" s="2"/>
      <c r="BR3165" s="2"/>
      <c r="BS3165" s="2"/>
      <c r="BT3165" s="2"/>
    </row>
    <row r="3166" spans="63:72" x14ac:dyDescent="0.3">
      <c r="BK3166" s="5"/>
      <c r="BL3166" s="5"/>
      <c r="BM3166" s="2"/>
      <c r="BN3166" s="151"/>
      <c r="BO3166" s="2"/>
      <c r="BP3166" s="2"/>
      <c r="BQ3166" s="2"/>
      <c r="BR3166" s="2"/>
      <c r="BS3166" s="2"/>
      <c r="BT3166" s="2"/>
    </row>
    <row r="3167" spans="63:72" x14ac:dyDescent="0.3">
      <c r="BK3167" s="5"/>
      <c r="BL3167" s="5"/>
      <c r="BM3167" s="2"/>
      <c r="BN3167" s="151"/>
      <c r="BO3167" s="2"/>
      <c r="BP3167" s="2"/>
      <c r="BQ3167" s="2"/>
      <c r="BR3167" s="2"/>
      <c r="BS3167" s="2"/>
      <c r="BT3167" s="2"/>
    </row>
    <row r="3168" spans="63:72" x14ac:dyDescent="0.3">
      <c r="BK3168" s="5"/>
      <c r="BL3168" s="5"/>
      <c r="BM3168" s="2"/>
      <c r="BN3168" s="151"/>
      <c r="BO3168" s="2"/>
      <c r="BP3168" s="2"/>
      <c r="BQ3168" s="2"/>
      <c r="BR3168" s="2"/>
      <c r="BS3168" s="2"/>
      <c r="BT3168" s="2"/>
    </row>
    <row r="3169" spans="63:72" x14ac:dyDescent="0.3">
      <c r="BK3169" s="5"/>
      <c r="BL3169" s="5"/>
      <c r="BM3169" s="2"/>
      <c r="BN3169" s="151"/>
      <c r="BO3169" s="2"/>
      <c r="BP3169" s="2"/>
      <c r="BQ3169" s="2"/>
      <c r="BR3169" s="2"/>
      <c r="BS3169" s="2"/>
      <c r="BT3169" s="2"/>
    </row>
    <row r="3170" spans="63:72" x14ac:dyDescent="0.3">
      <c r="BK3170" s="5"/>
      <c r="BL3170" s="5"/>
      <c r="BM3170" s="2"/>
      <c r="BN3170" s="151"/>
      <c r="BO3170" s="2"/>
      <c r="BP3170" s="2"/>
      <c r="BQ3170" s="2"/>
      <c r="BR3170" s="2"/>
      <c r="BS3170" s="2"/>
      <c r="BT3170" s="2"/>
    </row>
    <row r="3171" spans="63:72" x14ac:dyDescent="0.3">
      <c r="BK3171" s="5"/>
      <c r="BL3171" s="5"/>
      <c r="BM3171" s="2"/>
      <c r="BN3171" s="151"/>
      <c r="BO3171" s="2"/>
      <c r="BP3171" s="2"/>
      <c r="BQ3171" s="2"/>
      <c r="BR3171" s="2"/>
      <c r="BS3171" s="2"/>
      <c r="BT3171" s="2"/>
    </row>
    <row r="3172" spans="63:72" x14ac:dyDescent="0.3">
      <c r="BK3172" s="5"/>
      <c r="BL3172" s="5"/>
      <c r="BM3172" s="2"/>
      <c r="BN3172" s="151"/>
      <c r="BO3172" s="2"/>
      <c r="BP3172" s="2"/>
      <c r="BQ3172" s="2"/>
      <c r="BR3172" s="2"/>
      <c r="BS3172" s="2"/>
      <c r="BT3172" s="2"/>
    </row>
    <row r="3173" spans="63:72" x14ac:dyDescent="0.3">
      <c r="BK3173" s="5"/>
      <c r="BL3173" s="5"/>
      <c r="BM3173" s="2"/>
      <c r="BN3173" s="151"/>
      <c r="BO3173" s="2"/>
      <c r="BP3173" s="2"/>
      <c r="BQ3173" s="2"/>
      <c r="BR3173" s="2"/>
      <c r="BS3173" s="2"/>
      <c r="BT3173" s="2"/>
    </row>
    <row r="3174" spans="63:72" x14ac:dyDescent="0.3">
      <c r="BK3174" s="5"/>
      <c r="BL3174" s="5"/>
      <c r="BM3174" s="2"/>
      <c r="BN3174" s="151"/>
      <c r="BO3174" s="2"/>
      <c r="BP3174" s="2"/>
      <c r="BQ3174" s="2"/>
      <c r="BR3174" s="2"/>
      <c r="BS3174" s="2"/>
      <c r="BT3174" s="2"/>
    </row>
    <row r="3175" spans="63:72" x14ac:dyDescent="0.3">
      <c r="BK3175" s="5"/>
      <c r="BL3175" s="5"/>
      <c r="BM3175" s="2"/>
      <c r="BN3175" s="151"/>
      <c r="BO3175" s="2"/>
      <c r="BP3175" s="2"/>
      <c r="BQ3175" s="2"/>
      <c r="BR3175" s="2"/>
      <c r="BS3175" s="2"/>
      <c r="BT3175" s="2"/>
    </row>
    <row r="3176" spans="63:72" x14ac:dyDescent="0.3">
      <c r="BK3176" s="5"/>
      <c r="BL3176" s="5"/>
      <c r="BM3176" s="2"/>
      <c r="BN3176" s="151"/>
      <c r="BO3176" s="2"/>
      <c r="BP3176" s="2"/>
      <c r="BQ3176" s="2"/>
      <c r="BR3176" s="2"/>
      <c r="BS3176" s="2"/>
      <c r="BT3176" s="2"/>
    </row>
    <row r="3177" spans="63:72" x14ac:dyDescent="0.3">
      <c r="BK3177" s="5"/>
      <c r="BL3177" s="5"/>
      <c r="BM3177" s="2"/>
      <c r="BN3177" s="151"/>
      <c r="BO3177" s="2"/>
      <c r="BP3177" s="2"/>
      <c r="BQ3177" s="2"/>
      <c r="BR3177" s="2"/>
      <c r="BS3177" s="2"/>
      <c r="BT3177" s="2"/>
    </row>
    <row r="3178" spans="63:72" x14ac:dyDescent="0.3">
      <c r="BK3178" s="5"/>
      <c r="BL3178" s="5"/>
      <c r="BM3178" s="2"/>
      <c r="BN3178" s="151"/>
      <c r="BO3178" s="2"/>
      <c r="BP3178" s="2"/>
      <c r="BQ3178" s="2"/>
      <c r="BR3178" s="2"/>
      <c r="BS3178" s="2"/>
      <c r="BT3178" s="2"/>
    </row>
    <row r="3179" spans="63:72" x14ac:dyDescent="0.3">
      <c r="BK3179" s="5"/>
      <c r="BL3179" s="5"/>
      <c r="BM3179" s="2"/>
      <c r="BN3179" s="151"/>
      <c r="BO3179" s="2"/>
      <c r="BP3179" s="2"/>
      <c r="BQ3179" s="2"/>
      <c r="BR3179" s="2"/>
      <c r="BS3179" s="2"/>
      <c r="BT3179" s="2"/>
    </row>
    <row r="3180" spans="63:72" x14ac:dyDescent="0.3">
      <c r="BK3180" s="5"/>
      <c r="BL3180" s="5"/>
      <c r="BM3180" s="2"/>
      <c r="BN3180" s="151"/>
      <c r="BO3180" s="2"/>
      <c r="BP3180" s="2"/>
      <c r="BQ3180" s="2"/>
      <c r="BR3180" s="2"/>
      <c r="BS3180" s="2"/>
      <c r="BT3180" s="2"/>
    </row>
    <row r="3181" spans="63:72" x14ac:dyDescent="0.3">
      <c r="BK3181" s="5"/>
      <c r="BL3181" s="5"/>
      <c r="BM3181" s="2"/>
      <c r="BN3181" s="151"/>
      <c r="BO3181" s="2"/>
      <c r="BP3181" s="2"/>
      <c r="BQ3181" s="2"/>
      <c r="BR3181" s="2"/>
      <c r="BS3181" s="2"/>
      <c r="BT3181" s="2"/>
    </row>
    <row r="3182" spans="63:72" x14ac:dyDescent="0.3">
      <c r="BK3182" s="5"/>
      <c r="BL3182" s="5"/>
      <c r="BM3182" s="2"/>
      <c r="BN3182" s="151"/>
      <c r="BO3182" s="2"/>
      <c r="BP3182" s="2"/>
      <c r="BQ3182" s="2"/>
      <c r="BR3182" s="2"/>
      <c r="BS3182" s="2"/>
      <c r="BT3182" s="2"/>
    </row>
    <row r="3183" spans="63:72" x14ac:dyDescent="0.3">
      <c r="BK3183" s="5"/>
      <c r="BL3183" s="5"/>
      <c r="BM3183" s="2"/>
      <c r="BN3183" s="151"/>
      <c r="BO3183" s="2"/>
      <c r="BP3183" s="2"/>
      <c r="BQ3183" s="2"/>
      <c r="BR3183" s="2"/>
      <c r="BS3183" s="2"/>
      <c r="BT3183" s="2"/>
    </row>
    <row r="3184" spans="63:72" x14ac:dyDescent="0.3">
      <c r="BK3184" s="5"/>
      <c r="BL3184" s="5"/>
      <c r="BM3184" s="2"/>
      <c r="BN3184" s="151"/>
      <c r="BO3184" s="2"/>
      <c r="BP3184" s="2"/>
      <c r="BQ3184" s="2"/>
      <c r="BR3184" s="2"/>
      <c r="BS3184" s="2"/>
      <c r="BT3184" s="2"/>
    </row>
    <row r="3185" spans="63:72" x14ac:dyDescent="0.3">
      <c r="BK3185" s="5"/>
      <c r="BL3185" s="5"/>
      <c r="BM3185" s="2"/>
      <c r="BN3185" s="151"/>
      <c r="BO3185" s="2"/>
      <c r="BP3185" s="2"/>
      <c r="BQ3185" s="2"/>
      <c r="BR3185" s="2"/>
      <c r="BS3185" s="2"/>
      <c r="BT3185" s="2"/>
    </row>
    <row r="3186" spans="63:72" x14ac:dyDescent="0.3">
      <c r="BK3186" s="5"/>
      <c r="BL3186" s="5"/>
      <c r="BM3186" s="2"/>
      <c r="BN3186" s="151"/>
      <c r="BO3186" s="2"/>
      <c r="BP3186" s="2"/>
      <c r="BQ3186" s="2"/>
      <c r="BR3186" s="2"/>
      <c r="BS3186" s="2"/>
      <c r="BT3186" s="2"/>
    </row>
    <row r="3187" spans="63:72" x14ac:dyDescent="0.3">
      <c r="BK3187" s="5"/>
      <c r="BL3187" s="5"/>
      <c r="BM3187" s="2"/>
      <c r="BN3187" s="151"/>
      <c r="BO3187" s="2"/>
      <c r="BP3187" s="2"/>
      <c r="BQ3187" s="2"/>
      <c r="BR3187" s="2"/>
      <c r="BS3187" s="2"/>
      <c r="BT3187" s="2"/>
    </row>
    <row r="3188" spans="63:72" x14ac:dyDescent="0.3">
      <c r="BK3188" s="5"/>
      <c r="BL3188" s="5"/>
      <c r="BM3188" s="2"/>
      <c r="BN3188" s="151"/>
      <c r="BO3188" s="2"/>
      <c r="BP3188" s="2"/>
      <c r="BQ3188" s="2"/>
      <c r="BR3188" s="2"/>
      <c r="BS3188" s="2"/>
      <c r="BT3188" s="2"/>
    </row>
    <row r="3189" spans="63:72" x14ac:dyDescent="0.3">
      <c r="BK3189" s="5"/>
      <c r="BL3189" s="5"/>
      <c r="BM3189" s="2"/>
      <c r="BN3189" s="151"/>
      <c r="BO3189" s="2"/>
      <c r="BP3189" s="2"/>
      <c r="BQ3189" s="2"/>
      <c r="BR3189" s="2"/>
      <c r="BS3189" s="2"/>
      <c r="BT3189" s="2"/>
    </row>
    <row r="3190" spans="63:72" x14ac:dyDescent="0.3">
      <c r="BK3190" s="5"/>
      <c r="BL3190" s="5"/>
      <c r="BM3190" s="2"/>
      <c r="BN3190" s="151"/>
      <c r="BO3190" s="2"/>
      <c r="BP3190" s="2"/>
      <c r="BQ3190" s="2"/>
      <c r="BR3190" s="2"/>
      <c r="BS3190" s="2"/>
      <c r="BT3190" s="2"/>
    </row>
    <row r="3191" spans="63:72" x14ac:dyDescent="0.3">
      <c r="BK3191" s="5"/>
      <c r="BL3191" s="5"/>
      <c r="BM3191" s="2"/>
      <c r="BN3191" s="151"/>
      <c r="BO3191" s="2"/>
      <c r="BP3191" s="2"/>
      <c r="BQ3191" s="2"/>
      <c r="BR3191" s="2"/>
      <c r="BS3191" s="2"/>
      <c r="BT3191" s="2"/>
    </row>
    <row r="3192" spans="63:72" x14ac:dyDescent="0.3">
      <c r="BK3192" s="5"/>
      <c r="BL3192" s="5"/>
      <c r="BM3192" s="2"/>
      <c r="BN3192" s="151"/>
      <c r="BO3192" s="2"/>
      <c r="BP3192" s="2"/>
      <c r="BQ3192" s="2"/>
      <c r="BR3192" s="2"/>
      <c r="BS3192" s="2"/>
      <c r="BT3192" s="2"/>
    </row>
    <row r="3193" spans="63:72" x14ac:dyDescent="0.3">
      <c r="BK3193" s="5"/>
      <c r="BL3193" s="5"/>
      <c r="BM3193" s="2"/>
      <c r="BN3193" s="151"/>
      <c r="BO3193" s="2"/>
      <c r="BP3193" s="2"/>
      <c r="BQ3193" s="2"/>
      <c r="BR3193" s="2"/>
      <c r="BS3193" s="2"/>
      <c r="BT3193" s="2"/>
    </row>
    <row r="3194" spans="63:72" x14ac:dyDescent="0.3">
      <c r="BK3194" s="5"/>
      <c r="BL3194" s="5"/>
      <c r="BM3194" s="2"/>
      <c r="BN3194" s="151"/>
      <c r="BO3194" s="2"/>
      <c r="BP3194" s="2"/>
      <c r="BQ3194" s="2"/>
      <c r="BR3194" s="2"/>
      <c r="BS3194" s="2"/>
      <c r="BT3194" s="2"/>
    </row>
    <row r="3195" spans="63:72" x14ac:dyDescent="0.3">
      <c r="BK3195" s="5"/>
      <c r="BL3195" s="5"/>
      <c r="BM3195" s="2"/>
      <c r="BN3195" s="151"/>
      <c r="BO3195" s="2"/>
      <c r="BP3195" s="2"/>
      <c r="BQ3195" s="2"/>
      <c r="BR3195" s="2"/>
      <c r="BS3195" s="2"/>
      <c r="BT3195" s="2"/>
    </row>
    <row r="3196" spans="63:72" x14ac:dyDescent="0.3">
      <c r="BK3196" s="5"/>
      <c r="BL3196" s="5"/>
      <c r="BM3196" s="2"/>
      <c r="BN3196" s="151"/>
      <c r="BO3196" s="2"/>
      <c r="BP3196" s="2"/>
      <c r="BQ3196" s="2"/>
      <c r="BR3196" s="2"/>
      <c r="BS3196" s="2"/>
      <c r="BT3196" s="2"/>
    </row>
    <row r="3197" spans="63:72" x14ac:dyDescent="0.3">
      <c r="BK3197" s="5"/>
      <c r="BL3197" s="5"/>
      <c r="BM3197" s="2"/>
      <c r="BN3197" s="151"/>
      <c r="BO3197" s="2"/>
      <c r="BP3197" s="2"/>
      <c r="BQ3197" s="2"/>
      <c r="BR3197" s="2"/>
      <c r="BS3197" s="2"/>
      <c r="BT3197" s="2"/>
    </row>
    <row r="3198" spans="63:72" x14ac:dyDescent="0.3">
      <c r="BK3198" s="5"/>
      <c r="BL3198" s="5"/>
      <c r="BM3198" s="2"/>
      <c r="BN3198" s="151"/>
      <c r="BO3198" s="2"/>
      <c r="BP3198" s="2"/>
      <c r="BQ3198" s="2"/>
      <c r="BR3198" s="2"/>
      <c r="BS3198" s="2"/>
      <c r="BT3198" s="2"/>
    </row>
    <row r="3199" spans="63:72" x14ac:dyDescent="0.3">
      <c r="BK3199" s="5"/>
      <c r="BL3199" s="5"/>
      <c r="BM3199" s="2"/>
      <c r="BN3199" s="151"/>
      <c r="BO3199" s="2"/>
      <c r="BP3199" s="2"/>
      <c r="BQ3199" s="2"/>
      <c r="BR3199" s="2"/>
      <c r="BS3199" s="2"/>
      <c r="BT3199" s="2"/>
    </row>
    <row r="3200" spans="63:72" x14ac:dyDescent="0.3">
      <c r="BK3200" s="5"/>
      <c r="BL3200" s="5"/>
      <c r="BM3200" s="2"/>
      <c r="BN3200" s="151"/>
      <c r="BO3200" s="2"/>
      <c r="BP3200" s="2"/>
      <c r="BQ3200" s="2"/>
      <c r="BR3200" s="2"/>
      <c r="BS3200" s="2"/>
      <c r="BT3200" s="2"/>
    </row>
    <row r="3201" spans="63:72" x14ac:dyDescent="0.3">
      <c r="BK3201" s="5"/>
      <c r="BL3201" s="5"/>
      <c r="BM3201" s="2"/>
      <c r="BN3201" s="151"/>
      <c r="BO3201" s="2"/>
      <c r="BP3201" s="2"/>
      <c r="BQ3201" s="2"/>
      <c r="BR3201" s="2"/>
      <c r="BS3201" s="2"/>
      <c r="BT3201" s="2"/>
    </row>
    <row r="3202" spans="63:72" x14ac:dyDescent="0.3">
      <c r="BK3202" s="5"/>
      <c r="BL3202" s="5"/>
      <c r="BM3202" s="2"/>
      <c r="BN3202" s="151"/>
      <c r="BO3202" s="2"/>
      <c r="BP3202" s="2"/>
      <c r="BQ3202" s="2"/>
      <c r="BR3202" s="2"/>
      <c r="BS3202" s="2"/>
      <c r="BT3202" s="2"/>
    </row>
    <row r="3203" spans="63:72" x14ac:dyDescent="0.3">
      <c r="BK3203" s="5"/>
      <c r="BL3203" s="5"/>
      <c r="BM3203" s="2"/>
      <c r="BN3203" s="151"/>
      <c r="BO3203" s="2"/>
      <c r="BP3203" s="2"/>
      <c r="BQ3203" s="2"/>
      <c r="BR3203" s="2"/>
      <c r="BS3203" s="2"/>
      <c r="BT3203" s="2"/>
    </row>
    <row r="3204" spans="63:72" x14ac:dyDescent="0.3">
      <c r="BK3204" s="5"/>
      <c r="BL3204" s="5"/>
      <c r="BM3204" s="2"/>
      <c r="BN3204" s="151"/>
      <c r="BO3204" s="2"/>
      <c r="BP3204" s="2"/>
      <c r="BQ3204" s="2"/>
      <c r="BR3204" s="2"/>
      <c r="BS3204" s="2"/>
      <c r="BT3204" s="2"/>
    </row>
    <row r="3205" spans="63:72" x14ac:dyDescent="0.3">
      <c r="BK3205" s="5"/>
      <c r="BL3205" s="5"/>
      <c r="BM3205" s="2"/>
      <c r="BN3205" s="151"/>
      <c r="BO3205" s="2"/>
      <c r="BP3205" s="2"/>
      <c r="BQ3205" s="2"/>
      <c r="BR3205" s="2"/>
      <c r="BS3205" s="2"/>
      <c r="BT3205" s="2"/>
    </row>
    <row r="3206" spans="63:72" x14ac:dyDescent="0.3">
      <c r="BK3206" s="5"/>
      <c r="BL3206" s="5"/>
      <c r="BM3206" s="2"/>
      <c r="BN3206" s="151"/>
      <c r="BO3206" s="2"/>
      <c r="BP3206" s="2"/>
      <c r="BQ3206" s="2"/>
      <c r="BR3206" s="2"/>
      <c r="BS3206" s="2"/>
      <c r="BT3206" s="2"/>
    </row>
    <row r="3207" spans="63:72" x14ac:dyDescent="0.3">
      <c r="BK3207" s="5"/>
      <c r="BL3207" s="5"/>
      <c r="BM3207" s="2"/>
      <c r="BN3207" s="151"/>
      <c r="BO3207" s="2"/>
      <c r="BP3207" s="2"/>
      <c r="BQ3207" s="2"/>
      <c r="BR3207" s="2"/>
      <c r="BS3207" s="2"/>
      <c r="BT3207" s="2"/>
    </row>
    <row r="3208" spans="63:72" x14ac:dyDescent="0.3">
      <c r="BK3208" s="5"/>
      <c r="BL3208" s="5"/>
      <c r="BM3208" s="2"/>
      <c r="BN3208" s="151"/>
      <c r="BO3208" s="2"/>
      <c r="BP3208" s="2"/>
      <c r="BQ3208" s="2"/>
      <c r="BR3208" s="2"/>
      <c r="BS3208" s="2"/>
      <c r="BT3208" s="2"/>
    </row>
    <row r="3209" spans="63:72" x14ac:dyDescent="0.3">
      <c r="BK3209" s="5"/>
      <c r="BL3209" s="5"/>
      <c r="BM3209" s="2"/>
      <c r="BN3209" s="151"/>
      <c r="BO3209" s="2"/>
      <c r="BP3209" s="2"/>
      <c r="BQ3209" s="2"/>
      <c r="BR3209" s="2"/>
      <c r="BS3209" s="2"/>
      <c r="BT3209" s="2"/>
    </row>
    <row r="3210" spans="63:72" x14ac:dyDescent="0.3">
      <c r="BK3210" s="5"/>
      <c r="BL3210" s="5"/>
      <c r="BM3210" s="2"/>
      <c r="BN3210" s="151"/>
      <c r="BO3210" s="2"/>
      <c r="BP3210" s="2"/>
      <c r="BQ3210" s="2"/>
      <c r="BR3210" s="2"/>
      <c r="BS3210" s="2"/>
      <c r="BT3210" s="2"/>
    </row>
    <row r="3211" spans="63:72" x14ac:dyDescent="0.3">
      <c r="BK3211" s="5"/>
      <c r="BL3211" s="5"/>
      <c r="BM3211" s="2"/>
      <c r="BN3211" s="151"/>
      <c r="BO3211" s="2"/>
      <c r="BP3211" s="2"/>
      <c r="BQ3211" s="2"/>
      <c r="BR3211" s="2"/>
      <c r="BS3211" s="2"/>
      <c r="BT3211" s="2"/>
    </row>
    <row r="3212" spans="63:72" x14ac:dyDescent="0.3">
      <c r="BK3212" s="5"/>
      <c r="BL3212" s="5"/>
      <c r="BM3212" s="2"/>
      <c r="BN3212" s="151"/>
      <c r="BO3212" s="2"/>
      <c r="BP3212" s="2"/>
      <c r="BQ3212" s="2"/>
      <c r="BR3212" s="2"/>
      <c r="BS3212" s="2"/>
      <c r="BT3212" s="2"/>
    </row>
    <row r="3213" spans="63:72" x14ac:dyDescent="0.3">
      <c r="BK3213" s="5"/>
      <c r="BL3213" s="5"/>
      <c r="BM3213" s="2"/>
      <c r="BN3213" s="151"/>
      <c r="BO3213" s="2"/>
      <c r="BP3213" s="2"/>
      <c r="BQ3213" s="2"/>
      <c r="BR3213" s="2"/>
      <c r="BS3213" s="2"/>
      <c r="BT3213" s="2"/>
    </row>
    <row r="3214" spans="63:72" x14ac:dyDescent="0.3">
      <c r="BK3214" s="5"/>
      <c r="BL3214" s="5"/>
      <c r="BM3214" s="2"/>
      <c r="BN3214" s="151"/>
      <c r="BO3214" s="2"/>
      <c r="BP3214" s="2"/>
      <c r="BQ3214" s="2"/>
      <c r="BR3214" s="2"/>
      <c r="BS3214" s="2"/>
      <c r="BT3214" s="2"/>
    </row>
    <row r="3215" spans="63:72" x14ac:dyDescent="0.3">
      <c r="BK3215" s="5"/>
      <c r="BL3215" s="5"/>
      <c r="BM3215" s="2"/>
      <c r="BN3215" s="151"/>
      <c r="BO3215" s="2"/>
      <c r="BP3215" s="2"/>
      <c r="BQ3215" s="2"/>
      <c r="BR3215" s="2"/>
      <c r="BS3215" s="2"/>
      <c r="BT3215" s="2"/>
    </row>
    <row r="3216" spans="63:72" x14ac:dyDescent="0.3">
      <c r="BK3216" s="5"/>
      <c r="BL3216" s="5"/>
      <c r="BM3216" s="2"/>
      <c r="BN3216" s="151"/>
      <c r="BO3216" s="2"/>
      <c r="BP3216" s="2"/>
      <c r="BQ3216" s="2"/>
      <c r="BR3216" s="2"/>
      <c r="BS3216" s="2"/>
      <c r="BT3216" s="2"/>
    </row>
    <row r="3217" spans="63:72" x14ac:dyDescent="0.3">
      <c r="BK3217" s="5"/>
      <c r="BL3217" s="5"/>
      <c r="BM3217" s="2"/>
      <c r="BN3217" s="151"/>
      <c r="BO3217" s="2"/>
      <c r="BP3217" s="2"/>
      <c r="BQ3217" s="2"/>
      <c r="BR3217" s="2"/>
      <c r="BS3217" s="2"/>
      <c r="BT3217" s="2"/>
    </row>
    <row r="3218" spans="63:72" x14ac:dyDescent="0.3">
      <c r="BK3218" s="5"/>
      <c r="BL3218" s="5"/>
      <c r="BM3218" s="2"/>
      <c r="BN3218" s="151"/>
      <c r="BO3218" s="2"/>
      <c r="BP3218" s="2"/>
      <c r="BQ3218" s="2"/>
      <c r="BR3218" s="2"/>
      <c r="BS3218" s="2"/>
      <c r="BT3218" s="2"/>
    </row>
    <row r="3219" spans="63:72" x14ac:dyDescent="0.3">
      <c r="BK3219" s="5"/>
      <c r="BL3219" s="5"/>
      <c r="BM3219" s="2"/>
      <c r="BN3219" s="151"/>
      <c r="BO3219" s="2"/>
      <c r="BP3219" s="2"/>
      <c r="BQ3219" s="2"/>
      <c r="BR3219" s="2"/>
      <c r="BS3219" s="2"/>
      <c r="BT3219" s="2"/>
    </row>
    <row r="3220" spans="63:72" x14ac:dyDescent="0.3">
      <c r="BK3220" s="5"/>
      <c r="BL3220" s="5"/>
      <c r="BM3220" s="2"/>
      <c r="BN3220" s="151"/>
      <c r="BO3220" s="2"/>
      <c r="BP3220" s="2"/>
      <c r="BQ3220" s="2"/>
      <c r="BR3220" s="2"/>
      <c r="BS3220" s="2"/>
      <c r="BT3220" s="2"/>
    </row>
    <row r="3221" spans="63:72" x14ac:dyDescent="0.3">
      <c r="BK3221" s="5"/>
      <c r="BL3221" s="5"/>
      <c r="BM3221" s="2"/>
      <c r="BN3221" s="151"/>
      <c r="BO3221" s="2"/>
      <c r="BP3221" s="2"/>
      <c r="BQ3221" s="2"/>
      <c r="BR3221" s="2"/>
      <c r="BS3221" s="2"/>
      <c r="BT3221" s="2"/>
    </row>
    <row r="3222" spans="63:72" x14ac:dyDescent="0.3">
      <c r="BK3222" s="5"/>
      <c r="BL3222" s="5"/>
      <c r="BM3222" s="2"/>
      <c r="BN3222" s="151"/>
      <c r="BO3222" s="2"/>
      <c r="BP3222" s="2"/>
      <c r="BQ3222" s="2"/>
      <c r="BR3222" s="2"/>
      <c r="BS3222" s="2"/>
      <c r="BT3222" s="2"/>
    </row>
    <row r="3223" spans="63:72" x14ac:dyDescent="0.3">
      <c r="BK3223" s="5"/>
      <c r="BL3223" s="5"/>
      <c r="BM3223" s="2"/>
      <c r="BN3223" s="151"/>
      <c r="BO3223" s="2"/>
      <c r="BP3223" s="2"/>
      <c r="BQ3223" s="2"/>
      <c r="BR3223" s="2"/>
      <c r="BS3223" s="2"/>
      <c r="BT3223" s="2"/>
    </row>
    <row r="3224" spans="63:72" x14ac:dyDescent="0.3">
      <c r="BK3224" s="5"/>
      <c r="BL3224" s="5"/>
      <c r="BM3224" s="2"/>
      <c r="BN3224" s="151"/>
      <c r="BO3224" s="2"/>
      <c r="BP3224" s="2"/>
      <c r="BQ3224" s="2"/>
      <c r="BR3224" s="2"/>
      <c r="BS3224" s="2"/>
      <c r="BT3224" s="2"/>
    </row>
    <row r="3225" spans="63:72" x14ac:dyDescent="0.3">
      <c r="BK3225" s="5"/>
      <c r="BL3225" s="5"/>
      <c r="BM3225" s="2"/>
      <c r="BN3225" s="151"/>
      <c r="BO3225" s="2"/>
      <c r="BP3225" s="2"/>
      <c r="BQ3225" s="2"/>
      <c r="BR3225" s="2"/>
      <c r="BS3225" s="2"/>
      <c r="BT3225" s="2"/>
    </row>
    <row r="3226" spans="63:72" x14ac:dyDescent="0.3">
      <c r="BK3226" s="5"/>
      <c r="BL3226" s="5"/>
      <c r="BM3226" s="2"/>
      <c r="BN3226" s="151"/>
      <c r="BO3226" s="2"/>
      <c r="BP3226" s="2"/>
      <c r="BQ3226" s="2"/>
      <c r="BR3226" s="2"/>
      <c r="BS3226" s="2"/>
      <c r="BT3226" s="2"/>
    </row>
    <row r="3227" spans="63:72" x14ac:dyDescent="0.3">
      <c r="BK3227" s="5"/>
      <c r="BL3227" s="5"/>
      <c r="BM3227" s="2"/>
      <c r="BN3227" s="151"/>
      <c r="BO3227" s="2"/>
      <c r="BP3227" s="2"/>
      <c r="BQ3227" s="2"/>
      <c r="BR3227" s="2"/>
      <c r="BS3227" s="2"/>
      <c r="BT3227" s="2"/>
    </row>
    <row r="3228" spans="63:72" x14ac:dyDescent="0.3">
      <c r="BK3228" s="5"/>
      <c r="BL3228" s="5"/>
      <c r="BM3228" s="2"/>
      <c r="BN3228" s="151"/>
      <c r="BO3228" s="2"/>
      <c r="BP3228" s="2"/>
      <c r="BQ3228" s="2"/>
      <c r="BR3228" s="2"/>
      <c r="BS3228" s="2"/>
      <c r="BT3228" s="2"/>
    </row>
    <row r="3229" spans="63:72" x14ac:dyDescent="0.3">
      <c r="BK3229" s="5"/>
      <c r="BL3229" s="5"/>
      <c r="BM3229" s="2"/>
      <c r="BN3229" s="151"/>
      <c r="BO3229" s="2"/>
      <c r="BP3229" s="2"/>
      <c r="BQ3229" s="2"/>
      <c r="BR3229" s="2"/>
      <c r="BS3229" s="2"/>
      <c r="BT3229" s="2"/>
    </row>
    <row r="3230" spans="63:72" x14ac:dyDescent="0.3">
      <c r="BK3230" s="5"/>
      <c r="BL3230" s="5"/>
      <c r="BM3230" s="2"/>
      <c r="BN3230" s="151"/>
      <c r="BO3230" s="2"/>
      <c r="BP3230" s="2"/>
      <c r="BQ3230" s="2"/>
      <c r="BR3230" s="2"/>
      <c r="BS3230" s="2"/>
      <c r="BT3230" s="2"/>
    </row>
    <row r="3231" spans="63:72" x14ac:dyDescent="0.3">
      <c r="BK3231" s="5"/>
      <c r="BL3231" s="5"/>
      <c r="BM3231" s="2"/>
      <c r="BN3231" s="151"/>
      <c r="BO3231" s="2"/>
      <c r="BP3231" s="2"/>
      <c r="BQ3231" s="2"/>
      <c r="BR3231" s="2"/>
      <c r="BS3231" s="2"/>
      <c r="BT3231" s="2"/>
    </row>
    <row r="3232" spans="63:72" x14ac:dyDescent="0.3">
      <c r="BK3232" s="5"/>
      <c r="BL3232" s="5"/>
      <c r="BM3232" s="2"/>
      <c r="BN3232" s="151"/>
      <c r="BO3232" s="2"/>
      <c r="BP3232" s="2"/>
      <c r="BQ3232" s="2"/>
      <c r="BR3232" s="2"/>
      <c r="BS3232" s="2"/>
      <c r="BT3232" s="2"/>
    </row>
    <row r="3233" spans="63:72" x14ac:dyDescent="0.3">
      <c r="BK3233" s="5"/>
      <c r="BL3233" s="5"/>
      <c r="BM3233" s="2"/>
      <c r="BN3233" s="151"/>
      <c r="BO3233" s="2"/>
      <c r="BP3233" s="2"/>
      <c r="BQ3233" s="2"/>
      <c r="BR3233" s="2"/>
      <c r="BS3233" s="2"/>
      <c r="BT3233" s="2"/>
    </row>
    <row r="3234" spans="63:72" x14ac:dyDescent="0.3">
      <c r="BK3234" s="5"/>
      <c r="BL3234" s="5"/>
      <c r="BM3234" s="2"/>
      <c r="BN3234" s="151"/>
      <c r="BO3234" s="2"/>
      <c r="BP3234" s="2"/>
      <c r="BQ3234" s="2"/>
      <c r="BR3234" s="2"/>
      <c r="BS3234" s="2"/>
      <c r="BT3234" s="2"/>
    </row>
    <row r="3235" spans="63:72" x14ac:dyDescent="0.3">
      <c r="BK3235" s="5"/>
      <c r="BL3235" s="5"/>
      <c r="BM3235" s="2"/>
      <c r="BN3235" s="151"/>
      <c r="BO3235" s="2"/>
      <c r="BP3235" s="2"/>
      <c r="BQ3235" s="2"/>
      <c r="BR3235" s="2"/>
      <c r="BS3235" s="2"/>
      <c r="BT3235" s="2"/>
    </row>
    <row r="3236" spans="63:72" x14ac:dyDescent="0.3">
      <c r="BK3236" s="5"/>
      <c r="BL3236" s="5"/>
      <c r="BM3236" s="2"/>
      <c r="BN3236" s="151"/>
      <c r="BO3236" s="2"/>
      <c r="BP3236" s="2"/>
      <c r="BQ3236" s="2"/>
      <c r="BR3236" s="2"/>
      <c r="BS3236" s="2"/>
      <c r="BT3236" s="2"/>
    </row>
    <row r="3237" spans="63:72" x14ac:dyDescent="0.3">
      <c r="BK3237" s="5"/>
      <c r="BL3237" s="5"/>
      <c r="BM3237" s="2"/>
      <c r="BN3237" s="151"/>
      <c r="BO3237" s="2"/>
      <c r="BP3237" s="2"/>
      <c r="BQ3237" s="2"/>
      <c r="BR3237" s="2"/>
      <c r="BS3237" s="2"/>
      <c r="BT3237" s="2"/>
    </row>
    <row r="3238" spans="63:72" x14ac:dyDescent="0.3">
      <c r="BK3238" s="5"/>
      <c r="BL3238" s="5"/>
      <c r="BM3238" s="2"/>
      <c r="BN3238" s="151"/>
      <c r="BO3238" s="2"/>
      <c r="BP3238" s="2"/>
      <c r="BQ3238" s="2"/>
      <c r="BR3238" s="2"/>
      <c r="BS3238" s="2"/>
      <c r="BT3238" s="2"/>
    </row>
    <row r="3239" spans="63:72" x14ac:dyDescent="0.3">
      <c r="BK3239" s="5"/>
      <c r="BL3239" s="5"/>
      <c r="BM3239" s="2"/>
      <c r="BN3239" s="151"/>
      <c r="BO3239" s="2"/>
      <c r="BP3239" s="2"/>
      <c r="BQ3239" s="2"/>
      <c r="BR3239" s="2"/>
      <c r="BS3239" s="2"/>
      <c r="BT3239" s="2"/>
    </row>
    <row r="3240" spans="63:72" x14ac:dyDescent="0.3">
      <c r="BK3240" s="5"/>
      <c r="BL3240" s="5"/>
      <c r="BM3240" s="2"/>
      <c r="BN3240" s="151"/>
      <c r="BO3240" s="2"/>
      <c r="BP3240" s="2"/>
      <c r="BQ3240" s="2"/>
      <c r="BR3240" s="2"/>
      <c r="BS3240" s="2"/>
      <c r="BT3240" s="2"/>
    </row>
    <row r="3241" spans="63:72" x14ac:dyDescent="0.3">
      <c r="BK3241" s="5"/>
      <c r="BL3241" s="5"/>
      <c r="BM3241" s="2"/>
      <c r="BN3241" s="151"/>
      <c r="BO3241" s="2"/>
      <c r="BP3241" s="2"/>
      <c r="BQ3241" s="2"/>
      <c r="BR3241" s="2"/>
      <c r="BS3241" s="2"/>
      <c r="BT3241" s="2"/>
    </row>
    <row r="3242" spans="63:72" x14ac:dyDescent="0.3">
      <c r="BK3242" s="5"/>
      <c r="BL3242" s="5"/>
      <c r="BM3242" s="2"/>
      <c r="BN3242" s="151"/>
      <c r="BO3242" s="2"/>
      <c r="BP3242" s="2"/>
      <c r="BQ3242" s="2"/>
      <c r="BR3242" s="2"/>
      <c r="BS3242" s="2"/>
      <c r="BT3242" s="2"/>
    </row>
    <row r="3243" spans="63:72" x14ac:dyDescent="0.3">
      <c r="BK3243" s="5"/>
      <c r="BL3243" s="5"/>
      <c r="BM3243" s="2"/>
      <c r="BN3243" s="151"/>
      <c r="BO3243" s="2"/>
      <c r="BP3243" s="2"/>
      <c r="BQ3243" s="2"/>
      <c r="BR3243" s="2"/>
      <c r="BS3243" s="2"/>
      <c r="BT3243" s="2"/>
    </row>
    <row r="3244" spans="63:72" x14ac:dyDescent="0.3">
      <c r="BK3244" s="5"/>
      <c r="BL3244" s="5"/>
      <c r="BM3244" s="2"/>
      <c r="BN3244" s="151"/>
      <c r="BO3244" s="2"/>
      <c r="BP3244" s="2"/>
      <c r="BQ3244" s="2"/>
      <c r="BR3244" s="2"/>
      <c r="BS3244" s="2"/>
      <c r="BT3244" s="2"/>
    </row>
    <row r="3245" spans="63:72" x14ac:dyDescent="0.3">
      <c r="BK3245" s="5"/>
      <c r="BL3245" s="5"/>
      <c r="BM3245" s="2"/>
      <c r="BN3245" s="151"/>
      <c r="BO3245" s="2"/>
      <c r="BP3245" s="2"/>
      <c r="BQ3245" s="2"/>
      <c r="BR3245" s="2"/>
      <c r="BS3245" s="2"/>
      <c r="BT3245" s="2"/>
    </row>
    <row r="3246" spans="63:72" x14ac:dyDescent="0.3">
      <c r="BK3246" s="5"/>
      <c r="BL3246" s="5"/>
      <c r="BM3246" s="2"/>
      <c r="BN3246" s="151"/>
      <c r="BO3246" s="2"/>
      <c r="BP3246" s="2"/>
      <c r="BQ3246" s="2"/>
      <c r="BR3246" s="2"/>
      <c r="BS3246" s="2"/>
      <c r="BT3246" s="2"/>
    </row>
    <row r="3247" spans="63:72" x14ac:dyDescent="0.3">
      <c r="BK3247" s="5"/>
      <c r="BL3247" s="5"/>
      <c r="BM3247" s="2"/>
      <c r="BN3247" s="151"/>
      <c r="BO3247" s="2"/>
      <c r="BP3247" s="2"/>
      <c r="BQ3247" s="2"/>
      <c r="BR3247" s="2"/>
      <c r="BS3247" s="2"/>
      <c r="BT3247" s="2"/>
    </row>
    <row r="3248" spans="63:72" x14ac:dyDescent="0.3">
      <c r="BK3248" s="5"/>
      <c r="BL3248" s="5"/>
      <c r="BM3248" s="2"/>
      <c r="BN3248" s="151"/>
      <c r="BO3248" s="2"/>
      <c r="BP3248" s="2"/>
      <c r="BQ3248" s="2"/>
      <c r="BR3248" s="2"/>
      <c r="BS3248" s="2"/>
      <c r="BT3248" s="2"/>
    </row>
    <row r="3249" spans="63:72" x14ac:dyDescent="0.3">
      <c r="BK3249" s="5"/>
      <c r="BL3249" s="5"/>
      <c r="BM3249" s="2"/>
      <c r="BN3249" s="151"/>
      <c r="BO3249" s="2"/>
      <c r="BP3249" s="2"/>
      <c r="BQ3249" s="2"/>
      <c r="BR3249" s="2"/>
      <c r="BS3249" s="2"/>
      <c r="BT3249" s="2"/>
    </row>
    <row r="3250" spans="63:72" x14ac:dyDescent="0.3">
      <c r="BK3250" s="5"/>
      <c r="BL3250" s="5"/>
      <c r="BM3250" s="2"/>
      <c r="BN3250" s="151"/>
      <c r="BO3250" s="2"/>
      <c r="BP3250" s="2"/>
      <c r="BQ3250" s="2"/>
      <c r="BR3250" s="2"/>
      <c r="BS3250" s="2"/>
      <c r="BT3250" s="2"/>
    </row>
    <row r="3251" spans="63:72" x14ac:dyDescent="0.3">
      <c r="BK3251" s="5"/>
      <c r="BL3251" s="5"/>
      <c r="BM3251" s="2"/>
      <c r="BN3251" s="151"/>
      <c r="BO3251" s="2"/>
      <c r="BP3251" s="2"/>
      <c r="BQ3251" s="2"/>
      <c r="BR3251" s="2"/>
      <c r="BS3251" s="2"/>
      <c r="BT3251" s="2"/>
    </row>
    <row r="3252" spans="63:72" x14ac:dyDescent="0.3">
      <c r="BK3252" s="5"/>
      <c r="BL3252" s="5"/>
      <c r="BM3252" s="2"/>
      <c r="BN3252" s="151"/>
      <c r="BO3252" s="2"/>
      <c r="BP3252" s="2"/>
      <c r="BQ3252" s="2"/>
      <c r="BR3252" s="2"/>
      <c r="BS3252" s="2"/>
      <c r="BT3252" s="2"/>
    </row>
    <row r="3253" spans="63:72" x14ac:dyDescent="0.3">
      <c r="BK3253" s="5"/>
      <c r="BL3253" s="5"/>
      <c r="BM3253" s="2"/>
      <c r="BN3253" s="151"/>
      <c r="BO3253" s="2"/>
      <c r="BP3253" s="2"/>
      <c r="BQ3253" s="2"/>
      <c r="BR3253" s="2"/>
      <c r="BS3253" s="2"/>
      <c r="BT3253" s="2"/>
    </row>
    <row r="3254" spans="63:72" x14ac:dyDescent="0.3">
      <c r="BK3254" s="5"/>
      <c r="BL3254" s="5"/>
      <c r="BM3254" s="2"/>
      <c r="BN3254" s="151"/>
      <c r="BO3254" s="2"/>
      <c r="BP3254" s="2"/>
      <c r="BQ3254" s="2"/>
      <c r="BR3254" s="2"/>
      <c r="BS3254" s="2"/>
      <c r="BT3254" s="2"/>
    </row>
    <row r="3255" spans="63:72" x14ac:dyDescent="0.3">
      <c r="BK3255" s="5"/>
      <c r="BL3255" s="5"/>
      <c r="BM3255" s="2"/>
      <c r="BN3255" s="151"/>
      <c r="BO3255" s="2"/>
      <c r="BP3255" s="2"/>
      <c r="BQ3255" s="2"/>
      <c r="BR3255" s="2"/>
      <c r="BS3255" s="2"/>
      <c r="BT3255" s="2"/>
    </row>
    <row r="3256" spans="63:72" x14ac:dyDescent="0.3">
      <c r="BK3256" s="5"/>
      <c r="BL3256" s="5"/>
      <c r="BM3256" s="2"/>
      <c r="BN3256" s="151"/>
      <c r="BO3256" s="2"/>
      <c r="BP3256" s="2"/>
      <c r="BQ3256" s="2"/>
      <c r="BR3256" s="2"/>
      <c r="BS3256" s="2"/>
      <c r="BT3256" s="2"/>
    </row>
    <row r="3257" spans="63:72" x14ac:dyDescent="0.3">
      <c r="BK3257" s="5"/>
      <c r="BL3257" s="5"/>
      <c r="BM3257" s="2"/>
      <c r="BN3257" s="151"/>
      <c r="BO3257" s="2"/>
      <c r="BP3257" s="2"/>
      <c r="BQ3257" s="2"/>
      <c r="BR3257" s="2"/>
      <c r="BS3257" s="2"/>
      <c r="BT3257" s="2"/>
    </row>
    <row r="3258" spans="63:72" x14ac:dyDescent="0.3">
      <c r="BK3258" s="5"/>
      <c r="BL3258" s="5"/>
      <c r="BM3258" s="2"/>
      <c r="BN3258" s="151"/>
      <c r="BO3258" s="2"/>
      <c r="BP3258" s="2"/>
      <c r="BQ3258" s="2"/>
      <c r="BR3258" s="2"/>
      <c r="BS3258" s="2"/>
      <c r="BT3258" s="2"/>
    </row>
    <row r="3259" spans="63:72" x14ac:dyDescent="0.3">
      <c r="BK3259" s="5"/>
      <c r="BL3259" s="5"/>
      <c r="BM3259" s="2"/>
      <c r="BN3259" s="151"/>
      <c r="BO3259" s="2"/>
      <c r="BP3259" s="2"/>
      <c r="BQ3259" s="2"/>
      <c r="BR3259" s="2"/>
      <c r="BS3259" s="2"/>
      <c r="BT3259" s="2"/>
    </row>
    <row r="3260" spans="63:72" x14ac:dyDescent="0.3">
      <c r="BK3260" s="5"/>
      <c r="BL3260" s="5"/>
      <c r="BM3260" s="2"/>
      <c r="BN3260" s="151"/>
      <c r="BO3260" s="2"/>
      <c r="BP3260" s="2"/>
      <c r="BQ3260" s="2"/>
      <c r="BR3260" s="2"/>
      <c r="BS3260" s="2"/>
      <c r="BT3260" s="2"/>
    </row>
    <row r="3261" spans="63:72" x14ac:dyDescent="0.3">
      <c r="BK3261" s="5"/>
      <c r="BL3261" s="5"/>
      <c r="BM3261" s="2"/>
      <c r="BN3261" s="151"/>
      <c r="BO3261" s="2"/>
      <c r="BP3261" s="2"/>
      <c r="BQ3261" s="2"/>
      <c r="BR3261" s="2"/>
      <c r="BS3261" s="2"/>
      <c r="BT3261" s="2"/>
    </row>
    <row r="3262" spans="63:72" x14ac:dyDescent="0.3">
      <c r="BK3262" s="5"/>
      <c r="BL3262" s="5"/>
      <c r="BM3262" s="2"/>
      <c r="BN3262" s="151"/>
      <c r="BO3262" s="2"/>
      <c r="BP3262" s="2"/>
      <c r="BQ3262" s="2"/>
      <c r="BR3262" s="2"/>
      <c r="BS3262" s="2"/>
      <c r="BT3262" s="2"/>
    </row>
    <row r="3263" spans="63:72" x14ac:dyDescent="0.3">
      <c r="BK3263" s="5"/>
      <c r="BL3263" s="5"/>
      <c r="BM3263" s="2"/>
      <c r="BN3263" s="151"/>
      <c r="BO3263" s="2"/>
      <c r="BP3263" s="2"/>
      <c r="BQ3263" s="2"/>
      <c r="BR3263" s="2"/>
      <c r="BS3263" s="2"/>
      <c r="BT3263" s="2"/>
    </row>
    <row r="3264" spans="63:72" x14ac:dyDescent="0.3">
      <c r="BK3264" s="5"/>
      <c r="BL3264" s="5"/>
      <c r="BM3264" s="2"/>
      <c r="BN3264" s="151"/>
      <c r="BO3264" s="2"/>
      <c r="BP3264" s="2"/>
      <c r="BQ3264" s="2"/>
      <c r="BR3264" s="2"/>
      <c r="BS3264" s="2"/>
      <c r="BT3264" s="2"/>
    </row>
    <row r="3265" spans="63:72" x14ac:dyDescent="0.3">
      <c r="BK3265" s="5"/>
      <c r="BL3265" s="5"/>
      <c r="BM3265" s="2"/>
      <c r="BN3265" s="151"/>
      <c r="BO3265" s="2"/>
      <c r="BP3265" s="2"/>
      <c r="BQ3265" s="2"/>
      <c r="BR3265" s="2"/>
      <c r="BS3265" s="2"/>
      <c r="BT3265" s="2"/>
    </row>
    <row r="3266" spans="63:72" x14ac:dyDescent="0.3">
      <c r="BK3266" s="5"/>
      <c r="BL3266" s="5"/>
      <c r="BM3266" s="2"/>
      <c r="BN3266" s="151"/>
      <c r="BO3266" s="2"/>
      <c r="BP3266" s="2"/>
      <c r="BQ3266" s="2"/>
      <c r="BR3266" s="2"/>
      <c r="BS3266" s="2"/>
      <c r="BT3266" s="2"/>
    </row>
    <row r="3267" spans="63:72" x14ac:dyDescent="0.3">
      <c r="BK3267" s="5"/>
      <c r="BL3267" s="5"/>
      <c r="BM3267" s="2"/>
      <c r="BN3267" s="151"/>
      <c r="BO3267" s="2"/>
      <c r="BP3267" s="2"/>
      <c r="BQ3267" s="2"/>
      <c r="BR3267" s="2"/>
      <c r="BS3267" s="2"/>
      <c r="BT3267" s="2"/>
    </row>
    <row r="3268" spans="63:72" x14ac:dyDescent="0.3">
      <c r="BK3268" s="5"/>
      <c r="BL3268" s="5"/>
      <c r="BM3268" s="2"/>
      <c r="BN3268" s="151"/>
      <c r="BO3268" s="2"/>
      <c r="BP3268" s="2"/>
      <c r="BQ3268" s="2"/>
      <c r="BR3268" s="2"/>
      <c r="BS3268" s="2"/>
      <c r="BT3268" s="2"/>
    </row>
    <row r="3269" spans="63:72" x14ac:dyDescent="0.3">
      <c r="BK3269" s="5"/>
      <c r="BL3269" s="5"/>
      <c r="BM3269" s="2"/>
      <c r="BN3269" s="151"/>
      <c r="BO3269" s="2"/>
      <c r="BP3269" s="2"/>
      <c r="BQ3269" s="2"/>
      <c r="BR3269" s="2"/>
      <c r="BS3269" s="2"/>
      <c r="BT3269" s="2"/>
    </row>
    <row r="3270" spans="63:72" x14ac:dyDescent="0.3">
      <c r="BK3270" s="5"/>
      <c r="BL3270" s="5"/>
      <c r="BM3270" s="2"/>
      <c r="BN3270" s="151"/>
      <c r="BO3270" s="2"/>
      <c r="BP3270" s="2"/>
      <c r="BQ3270" s="2"/>
      <c r="BR3270" s="2"/>
      <c r="BS3270" s="2"/>
      <c r="BT3270" s="2"/>
    </row>
    <row r="3271" spans="63:72" x14ac:dyDescent="0.3">
      <c r="BK3271" s="5"/>
      <c r="BL3271" s="5"/>
      <c r="BM3271" s="2"/>
      <c r="BN3271" s="151"/>
      <c r="BO3271" s="2"/>
      <c r="BP3271" s="2"/>
      <c r="BQ3271" s="2"/>
      <c r="BR3271" s="2"/>
      <c r="BS3271" s="2"/>
      <c r="BT3271" s="2"/>
    </row>
    <row r="3272" spans="63:72" x14ac:dyDescent="0.3">
      <c r="BK3272" s="5"/>
      <c r="BL3272" s="5"/>
      <c r="BM3272" s="2"/>
      <c r="BN3272" s="151"/>
      <c r="BO3272" s="2"/>
      <c r="BP3272" s="2"/>
      <c r="BQ3272" s="2"/>
      <c r="BR3272" s="2"/>
      <c r="BS3272" s="2"/>
      <c r="BT3272" s="2"/>
    </row>
    <row r="3273" spans="63:72" x14ac:dyDescent="0.3">
      <c r="BK3273" s="5"/>
      <c r="BL3273" s="5"/>
      <c r="BM3273" s="2"/>
      <c r="BN3273" s="151"/>
      <c r="BO3273" s="2"/>
      <c r="BP3273" s="2"/>
      <c r="BQ3273" s="2"/>
      <c r="BR3273" s="2"/>
      <c r="BS3273" s="2"/>
      <c r="BT3273" s="2"/>
    </row>
    <row r="3274" spans="63:72" x14ac:dyDescent="0.3">
      <c r="BK3274" s="5"/>
      <c r="BL3274" s="5"/>
      <c r="BM3274" s="2"/>
      <c r="BN3274" s="151"/>
      <c r="BO3274" s="2"/>
      <c r="BP3274" s="2"/>
      <c r="BQ3274" s="2"/>
      <c r="BR3274" s="2"/>
      <c r="BS3274" s="2"/>
      <c r="BT3274" s="2"/>
    </row>
    <row r="3275" spans="63:72" x14ac:dyDescent="0.3">
      <c r="BK3275" s="5"/>
      <c r="BL3275" s="5"/>
      <c r="BM3275" s="2"/>
      <c r="BN3275" s="151"/>
      <c r="BO3275" s="2"/>
      <c r="BP3275" s="2"/>
      <c r="BQ3275" s="2"/>
      <c r="BR3275" s="2"/>
      <c r="BS3275" s="2"/>
      <c r="BT3275" s="2"/>
    </row>
    <row r="3276" spans="63:72" x14ac:dyDescent="0.3">
      <c r="BK3276" s="5"/>
      <c r="BL3276" s="5"/>
      <c r="BM3276" s="2"/>
      <c r="BN3276" s="151"/>
      <c r="BO3276" s="2"/>
      <c r="BP3276" s="2"/>
      <c r="BQ3276" s="2"/>
      <c r="BR3276" s="2"/>
      <c r="BS3276" s="2"/>
      <c r="BT3276" s="2"/>
    </row>
    <row r="3277" spans="63:72" x14ac:dyDescent="0.3">
      <c r="BK3277" s="5"/>
      <c r="BL3277" s="5"/>
      <c r="BM3277" s="2"/>
      <c r="BN3277" s="151"/>
      <c r="BO3277" s="2"/>
      <c r="BP3277" s="2"/>
      <c r="BQ3277" s="2"/>
      <c r="BR3277" s="2"/>
      <c r="BS3277" s="2"/>
      <c r="BT3277" s="2"/>
    </row>
    <row r="3278" spans="63:72" x14ac:dyDescent="0.3">
      <c r="BK3278" s="5"/>
      <c r="BL3278" s="5"/>
      <c r="BM3278" s="2"/>
      <c r="BN3278" s="151"/>
      <c r="BO3278" s="2"/>
      <c r="BP3278" s="2"/>
      <c r="BQ3278" s="2"/>
      <c r="BR3278" s="2"/>
      <c r="BS3278" s="2"/>
      <c r="BT3278" s="2"/>
    </row>
    <row r="3279" spans="63:72" x14ac:dyDescent="0.3">
      <c r="BK3279" s="5"/>
      <c r="BL3279" s="5"/>
      <c r="BM3279" s="2"/>
      <c r="BN3279" s="151"/>
      <c r="BO3279" s="2"/>
      <c r="BP3279" s="2"/>
      <c r="BQ3279" s="2"/>
      <c r="BR3279" s="2"/>
      <c r="BS3279" s="2"/>
      <c r="BT3279" s="2"/>
    </row>
    <row r="3280" spans="63:72" x14ac:dyDescent="0.3">
      <c r="BK3280" s="5"/>
      <c r="BL3280" s="5"/>
      <c r="BM3280" s="2"/>
      <c r="BN3280" s="151"/>
      <c r="BO3280" s="2"/>
      <c r="BP3280" s="2"/>
      <c r="BQ3280" s="2"/>
      <c r="BR3280" s="2"/>
      <c r="BS3280" s="2"/>
      <c r="BT3280" s="2"/>
    </row>
    <row r="3281" spans="63:72" x14ac:dyDescent="0.3">
      <c r="BK3281" s="5"/>
      <c r="BL3281" s="5"/>
      <c r="BM3281" s="2"/>
      <c r="BN3281" s="151"/>
      <c r="BO3281" s="2"/>
      <c r="BP3281" s="2"/>
      <c r="BQ3281" s="2"/>
      <c r="BR3281" s="2"/>
      <c r="BS3281" s="2"/>
      <c r="BT3281" s="2"/>
    </row>
    <row r="3282" spans="63:72" x14ac:dyDescent="0.3">
      <c r="BK3282" s="5"/>
      <c r="BL3282" s="5"/>
      <c r="BM3282" s="2"/>
      <c r="BN3282" s="151"/>
      <c r="BO3282" s="2"/>
      <c r="BP3282" s="2"/>
      <c r="BQ3282" s="2"/>
      <c r="BR3282" s="2"/>
      <c r="BS3282" s="2"/>
      <c r="BT3282" s="2"/>
    </row>
    <row r="3283" spans="63:72" x14ac:dyDescent="0.3">
      <c r="BK3283" s="5"/>
      <c r="BL3283" s="5"/>
      <c r="BM3283" s="2"/>
      <c r="BN3283" s="151"/>
      <c r="BO3283" s="2"/>
      <c r="BP3283" s="2"/>
      <c r="BQ3283" s="2"/>
      <c r="BR3283" s="2"/>
      <c r="BS3283" s="2"/>
      <c r="BT3283" s="2"/>
    </row>
    <row r="3284" spans="63:72" x14ac:dyDescent="0.3">
      <c r="BK3284" s="5"/>
      <c r="BL3284" s="5"/>
      <c r="BM3284" s="2"/>
      <c r="BN3284" s="151"/>
      <c r="BO3284" s="2"/>
      <c r="BP3284" s="2"/>
      <c r="BQ3284" s="2"/>
      <c r="BR3284" s="2"/>
      <c r="BS3284" s="2"/>
      <c r="BT3284" s="2"/>
    </row>
    <row r="3285" spans="63:72" x14ac:dyDescent="0.3">
      <c r="BK3285" s="5"/>
      <c r="BL3285" s="5"/>
      <c r="BM3285" s="2"/>
      <c r="BN3285" s="151"/>
      <c r="BO3285" s="2"/>
      <c r="BP3285" s="2"/>
      <c r="BQ3285" s="2"/>
      <c r="BR3285" s="2"/>
      <c r="BS3285" s="2"/>
      <c r="BT3285" s="2"/>
    </row>
    <row r="3286" spans="63:72" x14ac:dyDescent="0.3">
      <c r="BK3286" s="5"/>
      <c r="BL3286" s="5"/>
      <c r="BM3286" s="2"/>
      <c r="BN3286" s="151"/>
      <c r="BO3286" s="2"/>
      <c r="BP3286" s="2"/>
      <c r="BQ3286" s="2"/>
      <c r="BR3286" s="2"/>
      <c r="BS3286" s="2"/>
      <c r="BT3286" s="2"/>
    </row>
    <row r="3287" spans="63:72" x14ac:dyDescent="0.3">
      <c r="BK3287" s="5"/>
      <c r="BL3287" s="5"/>
      <c r="BM3287" s="2"/>
      <c r="BN3287" s="151"/>
      <c r="BO3287" s="2"/>
      <c r="BP3287" s="2"/>
      <c r="BQ3287" s="2"/>
      <c r="BR3287" s="2"/>
      <c r="BS3287" s="2"/>
      <c r="BT3287" s="2"/>
    </row>
    <row r="3288" spans="63:72" x14ac:dyDescent="0.3">
      <c r="BK3288" s="5"/>
      <c r="BL3288" s="5"/>
      <c r="BM3288" s="2"/>
      <c r="BN3288" s="151"/>
      <c r="BO3288" s="2"/>
      <c r="BP3288" s="2"/>
      <c r="BQ3288" s="2"/>
      <c r="BR3288" s="2"/>
      <c r="BS3288" s="2"/>
      <c r="BT3288" s="2"/>
    </row>
    <row r="3289" spans="63:72" x14ac:dyDescent="0.3">
      <c r="BK3289" s="5"/>
      <c r="BL3289" s="5"/>
      <c r="BM3289" s="2"/>
      <c r="BN3289" s="151"/>
      <c r="BO3289" s="2"/>
      <c r="BP3289" s="2"/>
      <c r="BQ3289" s="2"/>
      <c r="BR3289" s="2"/>
      <c r="BS3289" s="2"/>
      <c r="BT3289" s="2"/>
    </row>
    <row r="3290" spans="63:72" x14ac:dyDescent="0.3">
      <c r="BK3290" s="5"/>
      <c r="BL3290" s="5"/>
      <c r="BM3290" s="2"/>
      <c r="BN3290" s="151"/>
      <c r="BO3290" s="2"/>
      <c r="BP3290" s="2"/>
      <c r="BQ3290" s="2"/>
      <c r="BR3290" s="2"/>
      <c r="BS3290" s="2"/>
      <c r="BT3290" s="2"/>
    </row>
    <row r="3291" spans="63:72" x14ac:dyDescent="0.3">
      <c r="BK3291" s="5"/>
      <c r="BL3291" s="5"/>
      <c r="BM3291" s="2"/>
      <c r="BN3291" s="151"/>
      <c r="BO3291" s="2"/>
      <c r="BP3291" s="2"/>
      <c r="BQ3291" s="2"/>
      <c r="BR3291" s="2"/>
      <c r="BS3291" s="2"/>
      <c r="BT3291" s="2"/>
    </row>
    <row r="3292" spans="63:72" x14ac:dyDescent="0.3">
      <c r="BK3292" s="5"/>
      <c r="BL3292" s="5"/>
      <c r="BM3292" s="2"/>
      <c r="BN3292" s="151"/>
      <c r="BO3292" s="2"/>
      <c r="BP3292" s="2"/>
      <c r="BQ3292" s="2"/>
      <c r="BR3292" s="2"/>
      <c r="BS3292" s="2"/>
      <c r="BT3292" s="2"/>
    </row>
    <row r="3293" spans="63:72" x14ac:dyDescent="0.3">
      <c r="BK3293" s="5"/>
      <c r="BL3293" s="5"/>
      <c r="BM3293" s="2"/>
      <c r="BN3293" s="151"/>
      <c r="BO3293" s="2"/>
      <c r="BP3293" s="2"/>
      <c r="BQ3293" s="2"/>
      <c r="BR3293" s="2"/>
      <c r="BS3293" s="2"/>
      <c r="BT3293" s="2"/>
    </row>
    <row r="3294" spans="63:72" x14ac:dyDescent="0.3">
      <c r="BK3294" s="5"/>
      <c r="BL3294" s="5"/>
      <c r="BM3294" s="2"/>
      <c r="BN3294" s="151"/>
      <c r="BO3294" s="2"/>
      <c r="BP3294" s="2"/>
      <c r="BQ3294" s="2"/>
      <c r="BR3294" s="2"/>
      <c r="BS3294" s="2"/>
      <c r="BT3294" s="2"/>
    </row>
    <row r="3295" spans="63:72" x14ac:dyDescent="0.3">
      <c r="BK3295" s="5"/>
      <c r="BL3295" s="5"/>
      <c r="BM3295" s="2"/>
      <c r="BN3295" s="151"/>
      <c r="BO3295" s="2"/>
      <c r="BP3295" s="2"/>
      <c r="BQ3295" s="2"/>
      <c r="BR3295" s="2"/>
      <c r="BS3295" s="2"/>
      <c r="BT3295" s="2"/>
    </row>
    <row r="3296" spans="63:72" x14ac:dyDescent="0.3">
      <c r="BK3296" s="5"/>
      <c r="BL3296" s="5"/>
      <c r="BM3296" s="2"/>
      <c r="BN3296" s="151"/>
      <c r="BO3296" s="2"/>
      <c r="BP3296" s="2"/>
      <c r="BQ3296" s="2"/>
      <c r="BR3296" s="2"/>
      <c r="BS3296" s="2"/>
      <c r="BT3296" s="2"/>
    </row>
    <row r="3297" spans="63:72" x14ac:dyDescent="0.3">
      <c r="BK3297" s="5"/>
      <c r="BL3297" s="5"/>
      <c r="BM3297" s="2"/>
      <c r="BN3297" s="151"/>
      <c r="BO3297" s="2"/>
      <c r="BP3297" s="2"/>
      <c r="BQ3297" s="2"/>
      <c r="BR3297" s="2"/>
      <c r="BS3297" s="2"/>
      <c r="BT3297" s="2"/>
    </row>
    <row r="3298" spans="63:72" x14ac:dyDescent="0.3">
      <c r="BK3298" s="5"/>
      <c r="BL3298" s="5"/>
      <c r="BM3298" s="2"/>
      <c r="BN3298" s="151"/>
      <c r="BO3298" s="2"/>
      <c r="BP3298" s="2"/>
      <c r="BQ3298" s="2"/>
      <c r="BR3298" s="2"/>
      <c r="BS3298" s="2"/>
      <c r="BT3298" s="2"/>
    </row>
    <row r="3299" spans="63:72" x14ac:dyDescent="0.3">
      <c r="BK3299" s="5"/>
      <c r="BL3299" s="5"/>
      <c r="BM3299" s="2"/>
      <c r="BN3299" s="151"/>
      <c r="BO3299" s="2"/>
      <c r="BP3299" s="2"/>
      <c r="BQ3299" s="2"/>
      <c r="BR3299" s="2"/>
      <c r="BS3299" s="2"/>
      <c r="BT3299" s="2"/>
    </row>
    <row r="3300" spans="63:72" x14ac:dyDescent="0.3">
      <c r="BK3300" s="5"/>
      <c r="BL3300" s="5"/>
      <c r="BM3300" s="2"/>
      <c r="BN3300" s="151"/>
      <c r="BO3300" s="2"/>
      <c r="BP3300" s="2"/>
      <c r="BQ3300" s="2"/>
      <c r="BR3300" s="2"/>
      <c r="BS3300" s="2"/>
      <c r="BT3300" s="2"/>
    </row>
    <row r="3301" spans="63:72" x14ac:dyDescent="0.3">
      <c r="BK3301" s="5"/>
      <c r="BL3301" s="5"/>
      <c r="BM3301" s="2"/>
      <c r="BN3301" s="151"/>
      <c r="BO3301" s="2"/>
      <c r="BP3301" s="2"/>
      <c r="BQ3301" s="2"/>
      <c r="BR3301" s="2"/>
      <c r="BS3301" s="2"/>
      <c r="BT3301" s="2"/>
    </row>
    <row r="3302" spans="63:72" x14ac:dyDescent="0.3">
      <c r="BK3302" s="5"/>
      <c r="BL3302" s="5"/>
      <c r="BM3302" s="2"/>
      <c r="BN3302" s="151"/>
      <c r="BO3302" s="2"/>
      <c r="BP3302" s="2"/>
      <c r="BQ3302" s="2"/>
      <c r="BR3302" s="2"/>
      <c r="BS3302" s="2"/>
      <c r="BT3302" s="2"/>
    </row>
    <row r="3303" spans="63:72" x14ac:dyDescent="0.3">
      <c r="BK3303" s="5"/>
      <c r="BL3303" s="5"/>
      <c r="BM3303" s="2"/>
      <c r="BN3303" s="151"/>
      <c r="BO3303" s="2"/>
      <c r="BP3303" s="2"/>
      <c r="BQ3303" s="2"/>
      <c r="BR3303" s="2"/>
      <c r="BS3303" s="2"/>
      <c r="BT3303" s="2"/>
    </row>
    <row r="3304" spans="63:72" x14ac:dyDescent="0.3">
      <c r="BK3304" s="5"/>
      <c r="BL3304" s="5"/>
      <c r="BM3304" s="2"/>
      <c r="BN3304" s="151"/>
      <c r="BO3304" s="2"/>
      <c r="BP3304" s="2"/>
      <c r="BQ3304" s="2"/>
      <c r="BR3304" s="2"/>
      <c r="BS3304" s="2"/>
      <c r="BT3304" s="2"/>
    </row>
    <row r="3305" spans="63:72" x14ac:dyDescent="0.3">
      <c r="BK3305" s="5"/>
      <c r="BL3305" s="5"/>
      <c r="BM3305" s="2"/>
      <c r="BN3305" s="151"/>
      <c r="BO3305" s="2"/>
      <c r="BP3305" s="2"/>
      <c r="BQ3305" s="2"/>
      <c r="BR3305" s="2"/>
      <c r="BS3305" s="2"/>
      <c r="BT3305" s="2"/>
    </row>
    <row r="3306" spans="63:72" x14ac:dyDescent="0.3">
      <c r="BK3306" s="5"/>
      <c r="BL3306" s="5"/>
      <c r="BM3306" s="2"/>
      <c r="BN3306" s="151"/>
      <c r="BO3306" s="2"/>
      <c r="BP3306" s="2"/>
      <c r="BQ3306" s="2"/>
      <c r="BR3306" s="2"/>
      <c r="BS3306" s="2"/>
      <c r="BT3306" s="2"/>
    </row>
    <row r="3307" spans="63:72" x14ac:dyDescent="0.3">
      <c r="BK3307" s="5"/>
      <c r="BL3307" s="5"/>
      <c r="BM3307" s="2"/>
      <c r="BN3307" s="151"/>
      <c r="BO3307" s="2"/>
      <c r="BP3307" s="2"/>
      <c r="BQ3307" s="2"/>
      <c r="BR3307" s="2"/>
      <c r="BS3307" s="2"/>
      <c r="BT3307" s="2"/>
    </row>
    <row r="3308" spans="63:72" x14ac:dyDescent="0.3">
      <c r="BK3308" s="5"/>
      <c r="BL3308" s="5"/>
      <c r="BM3308" s="2"/>
      <c r="BN3308" s="151"/>
      <c r="BO3308" s="2"/>
      <c r="BP3308" s="2"/>
      <c r="BQ3308" s="2"/>
      <c r="BR3308" s="2"/>
      <c r="BS3308" s="2"/>
      <c r="BT3308" s="2"/>
    </row>
    <row r="3309" spans="63:72" x14ac:dyDescent="0.3">
      <c r="BK3309" s="5"/>
      <c r="BL3309" s="5"/>
      <c r="BM3309" s="2"/>
      <c r="BN3309" s="151"/>
      <c r="BO3309" s="2"/>
      <c r="BP3309" s="2"/>
      <c r="BQ3309" s="2"/>
      <c r="BR3309" s="2"/>
      <c r="BS3309" s="2"/>
      <c r="BT3309" s="2"/>
    </row>
    <row r="3310" spans="63:72" x14ac:dyDescent="0.3">
      <c r="BK3310" s="5"/>
      <c r="BL3310" s="5"/>
      <c r="BM3310" s="2"/>
      <c r="BN3310" s="151"/>
      <c r="BO3310" s="2"/>
      <c r="BP3310" s="2"/>
      <c r="BQ3310" s="2"/>
      <c r="BR3310" s="2"/>
      <c r="BS3310" s="2"/>
      <c r="BT3310" s="2"/>
    </row>
    <row r="3311" spans="63:72" x14ac:dyDescent="0.3">
      <c r="BK3311" s="5"/>
      <c r="BL3311" s="5"/>
      <c r="BM3311" s="2"/>
      <c r="BN3311" s="151"/>
      <c r="BO3311" s="2"/>
      <c r="BP3311" s="2"/>
      <c r="BQ3311" s="2"/>
      <c r="BR3311" s="2"/>
      <c r="BS3311" s="2"/>
      <c r="BT3311" s="2"/>
    </row>
    <row r="3312" spans="63:72" x14ac:dyDescent="0.3">
      <c r="BK3312" s="5"/>
      <c r="BL3312" s="5"/>
      <c r="BM3312" s="2"/>
      <c r="BN3312" s="151"/>
      <c r="BO3312" s="2"/>
      <c r="BP3312" s="2"/>
      <c r="BQ3312" s="2"/>
      <c r="BR3312" s="2"/>
      <c r="BS3312" s="2"/>
      <c r="BT3312" s="2"/>
    </row>
    <row r="3313" spans="63:72" x14ac:dyDescent="0.3">
      <c r="BK3313" s="5"/>
      <c r="BL3313" s="5"/>
      <c r="BM3313" s="2"/>
      <c r="BN3313" s="151"/>
      <c r="BO3313" s="2"/>
      <c r="BP3313" s="2"/>
      <c r="BQ3313" s="2"/>
      <c r="BR3313" s="2"/>
      <c r="BS3313" s="2"/>
      <c r="BT3313" s="2"/>
    </row>
    <row r="3314" spans="63:72" x14ac:dyDescent="0.3">
      <c r="BK3314" s="5"/>
      <c r="BL3314" s="5"/>
      <c r="BM3314" s="2"/>
      <c r="BN3314" s="151"/>
      <c r="BO3314" s="2"/>
      <c r="BP3314" s="2"/>
      <c r="BQ3314" s="2"/>
      <c r="BR3314" s="2"/>
      <c r="BS3314" s="2"/>
      <c r="BT3314" s="2"/>
    </row>
    <row r="3315" spans="63:72" x14ac:dyDescent="0.3">
      <c r="BK3315" s="5"/>
      <c r="BL3315" s="5"/>
      <c r="BM3315" s="2"/>
      <c r="BN3315" s="151"/>
      <c r="BO3315" s="2"/>
      <c r="BP3315" s="2"/>
      <c r="BQ3315" s="2"/>
      <c r="BR3315" s="2"/>
      <c r="BS3315" s="2"/>
      <c r="BT3315" s="2"/>
    </row>
    <row r="3316" spans="63:72" x14ac:dyDescent="0.3">
      <c r="BK3316" s="5"/>
      <c r="BL3316" s="5"/>
      <c r="BM3316" s="2"/>
      <c r="BN3316" s="151"/>
      <c r="BO3316" s="2"/>
      <c r="BP3316" s="2"/>
      <c r="BQ3316" s="2"/>
      <c r="BR3316" s="2"/>
      <c r="BS3316" s="2"/>
      <c r="BT3316" s="2"/>
    </row>
    <row r="3317" spans="63:72" x14ac:dyDescent="0.3">
      <c r="BK3317" s="5"/>
      <c r="BL3317" s="5"/>
      <c r="BM3317" s="2"/>
      <c r="BN3317" s="151"/>
      <c r="BO3317" s="2"/>
      <c r="BP3317" s="2"/>
      <c r="BQ3317" s="2"/>
      <c r="BR3317" s="2"/>
      <c r="BS3317" s="2"/>
      <c r="BT3317" s="2"/>
    </row>
    <row r="3318" spans="63:72" x14ac:dyDescent="0.3">
      <c r="BK3318" s="5"/>
      <c r="BL3318" s="5"/>
      <c r="BM3318" s="2"/>
      <c r="BN3318" s="151"/>
      <c r="BO3318" s="2"/>
      <c r="BP3318" s="2"/>
      <c r="BQ3318" s="2"/>
      <c r="BR3318" s="2"/>
      <c r="BS3318" s="2"/>
      <c r="BT3318" s="2"/>
    </row>
    <row r="3319" spans="63:72" x14ac:dyDescent="0.3">
      <c r="BK3319" s="5"/>
      <c r="BL3319" s="5"/>
      <c r="BM3319" s="2"/>
      <c r="BN3319" s="151"/>
      <c r="BO3319" s="2"/>
      <c r="BP3319" s="2"/>
      <c r="BQ3319" s="2"/>
      <c r="BR3319" s="2"/>
      <c r="BS3319" s="2"/>
      <c r="BT3319" s="2"/>
    </row>
    <row r="3320" spans="63:72" x14ac:dyDescent="0.3">
      <c r="BK3320" s="5"/>
      <c r="BL3320" s="5"/>
      <c r="BM3320" s="2"/>
      <c r="BN3320" s="151"/>
      <c r="BO3320" s="2"/>
      <c r="BP3320" s="2"/>
      <c r="BQ3320" s="2"/>
      <c r="BR3320" s="2"/>
      <c r="BS3320" s="2"/>
      <c r="BT3320" s="2"/>
    </row>
    <row r="3321" spans="63:72" x14ac:dyDescent="0.3">
      <c r="BK3321" s="5"/>
      <c r="BL3321" s="5"/>
      <c r="BM3321" s="2"/>
      <c r="BN3321" s="151"/>
      <c r="BO3321" s="2"/>
      <c r="BP3321" s="2"/>
      <c r="BQ3321" s="2"/>
      <c r="BR3321" s="2"/>
      <c r="BS3321" s="2"/>
      <c r="BT3321" s="2"/>
    </row>
    <row r="3322" spans="63:72" x14ac:dyDescent="0.3">
      <c r="BK3322" s="5"/>
      <c r="BL3322" s="5"/>
      <c r="BM3322" s="2"/>
      <c r="BN3322" s="151"/>
      <c r="BO3322" s="2"/>
      <c r="BP3322" s="2"/>
      <c r="BQ3322" s="2"/>
      <c r="BR3322" s="2"/>
      <c r="BS3322" s="2"/>
      <c r="BT3322" s="2"/>
    </row>
    <row r="3323" spans="63:72" x14ac:dyDescent="0.3">
      <c r="BK3323" s="5"/>
      <c r="BL3323" s="5"/>
      <c r="BM3323" s="2"/>
      <c r="BN3323" s="151"/>
      <c r="BO3323" s="2"/>
      <c r="BP3323" s="2"/>
      <c r="BQ3323" s="2"/>
      <c r="BR3323" s="2"/>
      <c r="BS3323" s="2"/>
      <c r="BT3323" s="2"/>
    </row>
    <row r="3324" spans="63:72" x14ac:dyDescent="0.3">
      <c r="BK3324" s="5"/>
      <c r="BL3324" s="5"/>
      <c r="BM3324" s="2"/>
      <c r="BN3324" s="151"/>
      <c r="BO3324" s="2"/>
      <c r="BP3324" s="2"/>
      <c r="BQ3324" s="2"/>
      <c r="BR3324" s="2"/>
      <c r="BS3324" s="2"/>
      <c r="BT3324" s="2"/>
    </row>
    <row r="3325" spans="63:72" x14ac:dyDescent="0.3">
      <c r="BK3325" s="5"/>
      <c r="BL3325" s="5"/>
      <c r="BM3325" s="2"/>
      <c r="BN3325" s="151"/>
      <c r="BO3325" s="2"/>
      <c r="BP3325" s="2"/>
      <c r="BQ3325" s="2"/>
      <c r="BR3325" s="2"/>
      <c r="BS3325" s="2"/>
      <c r="BT3325" s="2"/>
    </row>
    <row r="3326" spans="63:72" x14ac:dyDescent="0.3">
      <c r="BK3326" s="5"/>
      <c r="BL3326" s="5"/>
      <c r="BM3326" s="2"/>
      <c r="BN3326" s="151"/>
      <c r="BO3326" s="2"/>
      <c r="BP3326" s="2"/>
      <c r="BQ3326" s="2"/>
      <c r="BR3326" s="2"/>
      <c r="BS3326" s="2"/>
      <c r="BT3326" s="2"/>
    </row>
    <row r="3327" spans="63:72" x14ac:dyDescent="0.3">
      <c r="BK3327" s="5"/>
      <c r="BL3327" s="5"/>
      <c r="BM3327" s="2"/>
      <c r="BN3327" s="151"/>
      <c r="BO3327" s="2"/>
      <c r="BP3327" s="2"/>
      <c r="BQ3327" s="2"/>
      <c r="BR3327" s="2"/>
      <c r="BS3327" s="2"/>
      <c r="BT3327" s="2"/>
    </row>
    <row r="3328" spans="63:72" x14ac:dyDescent="0.3">
      <c r="BK3328" s="5"/>
      <c r="BL3328" s="5"/>
      <c r="BM3328" s="2"/>
      <c r="BN3328" s="151"/>
      <c r="BO3328" s="2"/>
      <c r="BP3328" s="2"/>
      <c r="BQ3328" s="2"/>
      <c r="BR3328" s="2"/>
      <c r="BS3328" s="2"/>
      <c r="BT3328" s="2"/>
    </row>
    <row r="3329" spans="63:72" x14ac:dyDescent="0.3">
      <c r="BK3329" s="5"/>
      <c r="BL3329" s="5"/>
      <c r="BM3329" s="2"/>
      <c r="BN3329" s="151"/>
      <c r="BO3329" s="2"/>
      <c r="BP3329" s="2"/>
      <c r="BQ3329" s="2"/>
      <c r="BR3329" s="2"/>
      <c r="BS3329" s="2"/>
      <c r="BT3329" s="2"/>
    </row>
    <row r="3330" spans="63:72" x14ac:dyDescent="0.3">
      <c r="BK3330" s="5"/>
      <c r="BL3330" s="5"/>
      <c r="BM3330" s="2"/>
      <c r="BN3330" s="151"/>
      <c r="BO3330" s="2"/>
      <c r="BP3330" s="2"/>
      <c r="BQ3330" s="2"/>
      <c r="BR3330" s="2"/>
      <c r="BS3330" s="2"/>
      <c r="BT3330" s="2"/>
    </row>
    <row r="3331" spans="63:72" x14ac:dyDescent="0.3">
      <c r="BK3331" s="5"/>
      <c r="BL3331" s="5"/>
      <c r="BM3331" s="2"/>
      <c r="BN3331" s="151"/>
      <c r="BO3331" s="2"/>
      <c r="BP3331" s="2"/>
      <c r="BQ3331" s="2"/>
      <c r="BR3331" s="2"/>
      <c r="BS3331" s="2"/>
      <c r="BT3331" s="2"/>
    </row>
    <row r="3332" spans="63:72" x14ac:dyDescent="0.3">
      <c r="BK3332" s="5"/>
      <c r="BL3332" s="5"/>
      <c r="BM3332" s="2"/>
      <c r="BN3332" s="151"/>
      <c r="BO3332" s="2"/>
      <c r="BP3332" s="2"/>
      <c r="BQ3332" s="2"/>
      <c r="BR3332" s="2"/>
      <c r="BS3332" s="2"/>
      <c r="BT3332" s="2"/>
    </row>
    <row r="3333" spans="63:72" x14ac:dyDescent="0.3">
      <c r="BK3333" s="5"/>
      <c r="BL3333" s="5"/>
      <c r="BM3333" s="2"/>
      <c r="BN3333" s="151"/>
      <c r="BO3333" s="2"/>
      <c r="BP3333" s="2"/>
      <c r="BQ3333" s="2"/>
      <c r="BR3333" s="2"/>
      <c r="BS3333" s="2"/>
      <c r="BT3333" s="2"/>
    </row>
    <row r="3334" spans="63:72" x14ac:dyDescent="0.3">
      <c r="BK3334" s="5"/>
      <c r="BL3334" s="5"/>
      <c r="BM3334" s="2"/>
      <c r="BN3334" s="151"/>
      <c r="BO3334" s="2"/>
      <c r="BP3334" s="2"/>
      <c r="BQ3334" s="2"/>
      <c r="BR3334" s="2"/>
      <c r="BS3334" s="2"/>
      <c r="BT3334" s="2"/>
    </row>
    <row r="3335" spans="63:72" x14ac:dyDescent="0.3">
      <c r="BK3335" s="5"/>
      <c r="BL3335" s="5"/>
      <c r="BM3335" s="2"/>
      <c r="BN3335" s="151"/>
      <c r="BO3335" s="2"/>
      <c r="BP3335" s="2"/>
      <c r="BQ3335" s="2"/>
      <c r="BR3335" s="2"/>
      <c r="BS3335" s="2"/>
      <c r="BT3335" s="2"/>
    </row>
    <row r="3336" spans="63:72" x14ac:dyDescent="0.3">
      <c r="BK3336" s="5"/>
      <c r="BL3336" s="5"/>
      <c r="BM3336" s="2"/>
      <c r="BN3336" s="151"/>
      <c r="BO3336" s="2"/>
      <c r="BP3336" s="2"/>
      <c r="BQ3336" s="2"/>
      <c r="BR3336" s="2"/>
      <c r="BS3336" s="2"/>
      <c r="BT3336" s="2"/>
    </row>
    <row r="3337" spans="63:72" x14ac:dyDescent="0.3">
      <c r="BK3337" s="5"/>
      <c r="BL3337" s="5"/>
      <c r="BM3337" s="2"/>
      <c r="BN3337" s="151"/>
      <c r="BO3337" s="2"/>
      <c r="BP3337" s="2"/>
      <c r="BQ3337" s="2"/>
      <c r="BR3337" s="2"/>
      <c r="BS3337" s="2"/>
      <c r="BT3337" s="2"/>
    </row>
    <row r="3338" spans="63:72" x14ac:dyDescent="0.3">
      <c r="BK3338" s="5"/>
      <c r="BL3338" s="5"/>
      <c r="BM3338" s="2"/>
      <c r="BN3338" s="151"/>
      <c r="BO3338" s="2"/>
      <c r="BP3338" s="2"/>
      <c r="BQ3338" s="2"/>
      <c r="BR3338" s="2"/>
      <c r="BS3338" s="2"/>
      <c r="BT3338" s="2"/>
    </row>
    <row r="3339" spans="63:72" x14ac:dyDescent="0.3">
      <c r="BK3339" s="5"/>
      <c r="BL3339" s="5"/>
      <c r="BM3339" s="2"/>
      <c r="BN3339" s="151"/>
      <c r="BO3339" s="2"/>
      <c r="BP3339" s="2"/>
      <c r="BQ3339" s="2"/>
      <c r="BR3339" s="2"/>
      <c r="BS3339" s="2"/>
      <c r="BT3339" s="2"/>
    </row>
    <row r="3340" spans="63:72" x14ac:dyDescent="0.3">
      <c r="BK3340" s="5"/>
      <c r="BL3340" s="5"/>
      <c r="BM3340" s="2"/>
      <c r="BN3340" s="151"/>
      <c r="BO3340" s="2"/>
      <c r="BP3340" s="2"/>
      <c r="BQ3340" s="2"/>
      <c r="BR3340" s="2"/>
      <c r="BS3340" s="2"/>
      <c r="BT3340" s="2"/>
    </row>
    <row r="3341" spans="63:72" x14ac:dyDescent="0.3">
      <c r="BK3341" s="5"/>
      <c r="BL3341" s="5"/>
      <c r="BM3341" s="2"/>
      <c r="BN3341" s="151"/>
      <c r="BO3341" s="2"/>
      <c r="BP3341" s="2"/>
      <c r="BQ3341" s="2"/>
      <c r="BR3341" s="2"/>
      <c r="BS3341" s="2"/>
      <c r="BT3341" s="2"/>
    </row>
    <row r="3342" spans="63:72" x14ac:dyDescent="0.3">
      <c r="BK3342" s="5"/>
      <c r="BL3342" s="5"/>
      <c r="BM3342" s="2"/>
      <c r="BN3342" s="151"/>
      <c r="BO3342" s="2"/>
      <c r="BP3342" s="2"/>
      <c r="BQ3342" s="2"/>
      <c r="BR3342" s="2"/>
      <c r="BS3342" s="2"/>
      <c r="BT3342" s="2"/>
    </row>
    <row r="3343" spans="63:72" x14ac:dyDescent="0.3">
      <c r="BK3343" s="5"/>
      <c r="BL3343" s="5"/>
      <c r="BM3343" s="2"/>
      <c r="BN3343" s="151"/>
      <c r="BO3343" s="2"/>
      <c r="BP3343" s="2"/>
      <c r="BQ3343" s="2"/>
      <c r="BR3343" s="2"/>
      <c r="BS3343" s="2"/>
      <c r="BT3343" s="2"/>
    </row>
    <row r="3344" spans="63:72" x14ac:dyDescent="0.3">
      <c r="BK3344" s="5"/>
      <c r="BL3344" s="5"/>
      <c r="BM3344" s="2"/>
      <c r="BN3344" s="151"/>
      <c r="BO3344" s="2"/>
      <c r="BP3344" s="2"/>
      <c r="BQ3344" s="2"/>
      <c r="BR3344" s="2"/>
      <c r="BS3344" s="2"/>
      <c r="BT3344" s="2"/>
    </row>
    <row r="3345" spans="63:72" x14ac:dyDescent="0.3">
      <c r="BK3345" s="5"/>
      <c r="BL3345" s="5"/>
      <c r="BM3345" s="2"/>
      <c r="BN3345" s="151"/>
      <c r="BO3345" s="2"/>
      <c r="BP3345" s="2"/>
      <c r="BQ3345" s="2"/>
      <c r="BR3345" s="2"/>
      <c r="BS3345" s="2"/>
      <c r="BT3345" s="2"/>
    </row>
    <row r="3346" spans="63:72" x14ac:dyDescent="0.3">
      <c r="BK3346" s="5"/>
      <c r="BL3346" s="5"/>
      <c r="BM3346" s="2"/>
      <c r="BN3346" s="151"/>
      <c r="BO3346" s="2"/>
      <c r="BP3346" s="2"/>
      <c r="BQ3346" s="2"/>
      <c r="BR3346" s="2"/>
      <c r="BS3346" s="2"/>
      <c r="BT3346" s="2"/>
    </row>
    <row r="3347" spans="63:72" x14ac:dyDescent="0.3">
      <c r="BK3347" s="5"/>
      <c r="BL3347" s="5"/>
      <c r="BM3347" s="2"/>
      <c r="BN3347" s="151"/>
      <c r="BO3347" s="2"/>
      <c r="BP3347" s="2"/>
      <c r="BQ3347" s="2"/>
      <c r="BR3347" s="2"/>
      <c r="BS3347" s="2"/>
      <c r="BT3347" s="2"/>
    </row>
    <row r="3348" spans="63:72" x14ac:dyDescent="0.3">
      <c r="BK3348" s="5"/>
      <c r="BL3348" s="5"/>
      <c r="BM3348" s="2"/>
      <c r="BN3348" s="151"/>
      <c r="BO3348" s="2"/>
      <c r="BP3348" s="2"/>
      <c r="BQ3348" s="2"/>
      <c r="BR3348" s="2"/>
      <c r="BS3348" s="2"/>
      <c r="BT3348" s="2"/>
    </row>
    <row r="3349" spans="63:72" x14ac:dyDescent="0.3">
      <c r="BK3349" s="5"/>
      <c r="BL3349" s="5"/>
      <c r="BM3349" s="2"/>
      <c r="BN3349" s="151"/>
      <c r="BO3349" s="2"/>
      <c r="BP3349" s="2"/>
      <c r="BQ3349" s="2"/>
      <c r="BR3349" s="2"/>
      <c r="BS3349" s="2"/>
      <c r="BT3349" s="2"/>
    </row>
    <row r="3350" spans="63:72" x14ac:dyDescent="0.3">
      <c r="BK3350" s="5"/>
      <c r="BL3350" s="5"/>
      <c r="BM3350" s="2"/>
      <c r="BN3350" s="151"/>
      <c r="BO3350" s="2"/>
      <c r="BP3350" s="2"/>
      <c r="BQ3350" s="2"/>
      <c r="BR3350" s="2"/>
      <c r="BS3350" s="2"/>
      <c r="BT3350" s="2"/>
    </row>
    <row r="3351" spans="63:72" x14ac:dyDescent="0.3">
      <c r="BK3351" s="5"/>
      <c r="BL3351" s="5"/>
      <c r="BM3351" s="2"/>
      <c r="BN3351" s="151"/>
      <c r="BO3351" s="2"/>
      <c r="BP3351" s="2"/>
      <c r="BQ3351" s="2"/>
      <c r="BR3351" s="2"/>
      <c r="BS3351" s="2"/>
      <c r="BT3351" s="2"/>
    </row>
    <row r="3352" spans="63:72" x14ac:dyDescent="0.3">
      <c r="BK3352" s="5"/>
      <c r="BL3352" s="5"/>
      <c r="BM3352" s="2"/>
      <c r="BN3352" s="151"/>
      <c r="BO3352" s="2"/>
      <c r="BP3352" s="2"/>
      <c r="BQ3352" s="2"/>
      <c r="BR3352" s="2"/>
      <c r="BS3352" s="2"/>
      <c r="BT3352" s="2"/>
    </row>
    <row r="3353" spans="63:72" x14ac:dyDescent="0.3">
      <c r="BK3353" s="5"/>
      <c r="BL3353" s="5"/>
      <c r="BM3353" s="2"/>
      <c r="BN3353" s="151"/>
      <c r="BO3353" s="2"/>
      <c r="BP3353" s="2"/>
      <c r="BQ3353" s="2"/>
      <c r="BR3353" s="2"/>
      <c r="BS3353" s="2"/>
      <c r="BT3353" s="2"/>
    </row>
    <row r="3354" spans="63:72" x14ac:dyDescent="0.3">
      <c r="BK3354" s="5"/>
      <c r="BL3354" s="5"/>
      <c r="BM3354" s="2"/>
      <c r="BN3354" s="151"/>
      <c r="BO3354" s="2"/>
      <c r="BP3354" s="2"/>
      <c r="BQ3354" s="2"/>
      <c r="BR3354" s="2"/>
      <c r="BS3354" s="2"/>
      <c r="BT3354" s="2"/>
    </row>
    <row r="3355" spans="63:72" x14ac:dyDescent="0.3">
      <c r="BK3355" s="5"/>
      <c r="BL3355" s="5"/>
      <c r="BM3355" s="2"/>
      <c r="BN3355" s="151"/>
      <c r="BO3355" s="2"/>
      <c r="BP3355" s="2"/>
      <c r="BQ3355" s="2"/>
      <c r="BR3355" s="2"/>
      <c r="BS3355" s="2"/>
      <c r="BT3355" s="2"/>
    </row>
    <row r="3356" spans="63:72" x14ac:dyDescent="0.3">
      <c r="BK3356" s="5"/>
      <c r="BL3356" s="5"/>
      <c r="BM3356" s="2"/>
      <c r="BN3356" s="151"/>
      <c r="BO3356" s="2"/>
      <c r="BP3356" s="2"/>
      <c r="BQ3356" s="2"/>
      <c r="BR3356" s="2"/>
      <c r="BS3356" s="2"/>
      <c r="BT3356" s="2"/>
    </row>
    <row r="3357" spans="63:72" x14ac:dyDescent="0.3">
      <c r="BK3357" s="5"/>
      <c r="BL3357" s="5"/>
      <c r="BM3357" s="2"/>
      <c r="BN3357" s="151"/>
      <c r="BO3357" s="2"/>
      <c r="BP3357" s="2"/>
      <c r="BQ3357" s="2"/>
      <c r="BR3357" s="2"/>
      <c r="BS3357" s="2"/>
      <c r="BT3357" s="2"/>
    </row>
    <row r="3358" spans="63:72" x14ac:dyDescent="0.3">
      <c r="BK3358" s="5"/>
      <c r="BL3358" s="5"/>
      <c r="BM3358" s="2"/>
      <c r="BN3358" s="151"/>
      <c r="BO3358" s="2"/>
      <c r="BP3358" s="2"/>
      <c r="BQ3358" s="2"/>
      <c r="BR3358" s="2"/>
      <c r="BS3358" s="2"/>
      <c r="BT3358" s="2"/>
    </row>
    <row r="3359" spans="63:72" x14ac:dyDescent="0.3">
      <c r="BK3359" s="5"/>
      <c r="BL3359" s="5"/>
      <c r="BM3359" s="2"/>
      <c r="BN3359" s="151"/>
      <c r="BO3359" s="2"/>
      <c r="BP3359" s="2"/>
      <c r="BQ3359" s="2"/>
      <c r="BR3359" s="2"/>
      <c r="BS3359" s="2"/>
      <c r="BT3359" s="2"/>
    </row>
    <row r="3360" spans="63:72" x14ac:dyDescent="0.3">
      <c r="BK3360" s="5"/>
      <c r="BL3360" s="5"/>
      <c r="BM3360" s="2"/>
      <c r="BN3360" s="151"/>
      <c r="BO3360" s="2"/>
      <c r="BP3360" s="2"/>
      <c r="BQ3360" s="2"/>
      <c r="BR3360" s="2"/>
      <c r="BS3360" s="2"/>
      <c r="BT3360" s="2"/>
    </row>
    <row r="3361" spans="63:72" x14ac:dyDescent="0.3">
      <c r="BK3361" s="5"/>
      <c r="BL3361" s="5"/>
      <c r="BM3361" s="2"/>
      <c r="BN3361" s="151"/>
      <c r="BO3361" s="2"/>
      <c r="BP3361" s="2"/>
      <c r="BQ3361" s="2"/>
      <c r="BR3361" s="2"/>
      <c r="BS3361" s="2"/>
      <c r="BT3361" s="2"/>
    </row>
    <row r="3362" spans="63:72" x14ac:dyDescent="0.3">
      <c r="BK3362" s="5"/>
      <c r="BL3362" s="5"/>
      <c r="BM3362" s="2"/>
      <c r="BN3362" s="151"/>
      <c r="BO3362" s="2"/>
      <c r="BP3362" s="2"/>
      <c r="BQ3362" s="2"/>
      <c r="BR3362" s="2"/>
      <c r="BS3362" s="2"/>
      <c r="BT3362" s="2"/>
    </row>
    <row r="3363" spans="63:72" x14ac:dyDescent="0.3">
      <c r="BK3363" s="5"/>
      <c r="BL3363" s="5"/>
      <c r="BM3363" s="2"/>
      <c r="BN3363" s="151"/>
      <c r="BO3363" s="2"/>
      <c r="BP3363" s="2"/>
      <c r="BQ3363" s="2"/>
      <c r="BR3363" s="2"/>
      <c r="BS3363" s="2"/>
      <c r="BT3363" s="2"/>
    </row>
    <row r="3364" spans="63:72" x14ac:dyDescent="0.3">
      <c r="BK3364" s="5"/>
      <c r="BL3364" s="5"/>
      <c r="BM3364" s="2"/>
      <c r="BN3364" s="151"/>
      <c r="BO3364" s="2"/>
      <c r="BP3364" s="2"/>
      <c r="BQ3364" s="2"/>
      <c r="BR3364" s="2"/>
      <c r="BS3364" s="2"/>
      <c r="BT3364" s="2"/>
    </row>
    <row r="3365" spans="63:72" x14ac:dyDescent="0.3">
      <c r="BK3365" s="5"/>
      <c r="BL3365" s="5"/>
      <c r="BM3365" s="2"/>
      <c r="BN3365" s="151"/>
      <c r="BO3365" s="2"/>
      <c r="BP3365" s="2"/>
      <c r="BQ3365" s="2"/>
      <c r="BR3365" s="2"/>
      <c r="BS3365" s="2"/>
      <c r="BT3365" s="2"/>
    </row>
    <row r="3366" spans="63:72" x14ac:dyDescent="0.3">
      <c r="BK3366" s="5"/>
      <c r="BL3366" s="5"/>
      <c r="BM3366" s="2"/>
      <c r="BN3366" s="151"/>
      <c r="BO3366" s="2"/>
      <c r="BP3366" s="2"/>
      <c r="BQ3366" s="2"/>
      <c r="BR3366" s="2"/>
      <c r="BS3366" s="2"/>
      <c r="BT3366" s="2"/>
    </row>
    <row r="3367" spans="63:72" x14ac:dyDescent="0.3">
      <c r="BK3367" s="5"/>
      <c r="BL3367" s="5"/>
      <c r="BM3367" s="2"/>
      <c r="BN3367" s="151"/>
      <c r="BO3367" s="2"/>
      <c r="BP3367" s="2"/>
      <c r="BQ3367" s="2"/>
      <c r="BR3367" s="2"/>
      <c r="BS3367" s="2"/>
      <c r="BT3367" s="2"/>
    </row>
    <row r="3368" spans="63:72" x14ac:dyDescent="0.3">
      <c r="BK3368" s="5"/>
      <c r="BL3368" s="5"/>
      <c r="BM3368" s="2"/>
      <c r="BN3368" s="151"/>
      <c r="BO3368" s="2"/>
      <c r="BP3368" s="2"/>
      <c r="BQ3368" s="2"/>
      <c r="BR3368" s="2"/>
      <c r="BS3368" s="2"/>
      <c r="BT3368" s="2"/>
    </row>
    <row r="3369" spans="63:72" x14ac:dyDescent="0.3">
      <c r="BK3369" s="5"/>
      <c r="BL3369" s="5"/>
      <c r="BM3369" s="2"/>
      <c r="BN3369" s="151"/>
      <c r="BO3369" s="2"/>
      <c r="BP3369" s="2"/>
      <c r="BQ3369" s="2"/>
      <c r="BR3369" s="2"/>
      <c r="BS3369" s="2"/>
      <c r="BT3369" s="2"/>
    </row>
    <row r="3370" spans="63:72" x14ac:dyDescent="0.3">
      <c r="BK3370" s="5"/>
      <c r="BL3370" s="5"/>
      <c r="BM3370" s="2"/>
      <c r="BN3370" s="151"/>
      <c r="BO3370" s="2"/>
      <c r="BP3370" s="2"/>
      <c r="BQ3370" s="2"/>
      <c r="BR3370" s="2"/>
      <c r="BS3370" s="2"/>
      <c r="BT3370" s="2"/>
    </row>
    <row r="3371" spans="63:72" x14ac:dyDescent="0.3">
      <c r="BK3371" s="5"/>
      <c r="BL3371" s="5"/>
      <c r="BM3371" s="2"/>
      <c r="BN3371" s="151"/>
      <c r="BO3371" s="2"/>
      <c r="BP3371" s="2"/>
      <c r="BQ3371" s="2"/>
      <c r="BR3371" s="2"/>
      <c r="BS3371" s="2"/>
      <c r="BT3371" s="2"/>
    </row>
    <row r="3372" spans="63:72" x14ac:dyDescent="0.3">
      <c r="BK3372" s="5"/>
      <c r="BL3372" s="5"/>
      <c r="BM3372" s="2"/>
      <c r="BN3372" s="151"/>
      <c r="BO3372" s="2"/>
      <c r="BP3372" s="2"/>
      <c r="BQ3372" s="2"/>
      <c r="BR3372" s="2"/>
      <c r="BS3372" s="2"/>
      <c r="BT3372" s="2"/>
    </row>
    <row r="3373" spans="63:72" x14ac:dyDescent="0.3">
      <c r="BK3373" s="5"/>
      <c r="BL3373" s="5"/>
      <c r="BM3373" s="2"/>
      <c r="BN3373" s="151"/>
      <c r="BO3373" s="2"/>
      <c r="BP3373" s="2"/>
      <c r="BQ3373" s="2"/>
      <c r="BR3373" s="2"/>
      <c r="BS3373" s="2"/>
      <c r="BT3373" s="2"/>
    </row>
    <row r="3374" spans="63:72" x14ac:dyDescent="0.3">
      <c r="BK3374" s="5"/>
      <c r="BL3374" s="5"/>
      <c r="BM3374" s="2"/>
      <c r="BN3374" s="151"/>
      <c r="BO3374" s="2"/>
      <c r="BP3374" s="2"/>
      <c r="BQ3374" s="2"/>
      <c r="BR3374" s="2"/>
      <c r="BS3374" s="2"/>
      <c r="BT3374" s="2"/>
    </row>
    <row r="3375" spans="63:72" x14ac:dyDescent="0.3">
      <c r="BK3375" s="5"/>
      <c r="BL3375" s="5"/>
      <c r="BM3375" s="2"/>
      <c r="BN3375" s="151"/>
      <c r="BO3375" s="2"/>
      <c r="BP3375" s="2"/>
      <c r="BQ3375" s="2"/>
      <c r="BR3375" s="2"/>
      <c r="BS3375" s="2"/>
      <c r="BT3375" s="2"/>
    </row>
    <row r="3376" spans="63:72" x14ac:dyDescent="0.3">
      <c r="BK3376" s="5"/>
      <c r="BL3376" s="5"/>
      <c r="BM3376" s="2"/>
      <c r="BN3376" s="151"/>
      <c r="BO3376" s="2"/>
      <c r="BP3376" s="2"/>
      <c r="BQ3376" s="2"/>
      <c r="BR3376" s="2"/>
      <c r="BS3376" s="2"/>
      <c r="BT3376" s="2"/>
    </row>
    <row r="3377" spans="63:72" x14ac:dyDescent="0.3">
      <c r="BK3377" s="5"/>
      <c r="BL3377" s="5"/>
      <c r="BM3377" s="2"/>
      <c r="BN3377" s="151"/>
      <c r="BO3377" s="2"/>
      <c r="BP3377" s="2"/>
      <c r="BQ3377" s="2"/>
      <c r="BR3377" s="2"/>
      <c r="BS3377" s="2"/>
      <c r="BT3377" s="2"/>
    </row>
    <row r="3378" spans="63:72" x14ac:dyDescent="0.3">
      <c r="BK3378" s="5"/>
      <c r="BL3378" s="5"/>
      <c r="BM3378" s="2"/>
      <c r="BN3378" s="151"/>
      <c r="BO3378" s="2"/>
      <c r="BP3378" s="2"/>
      <c r="BQ3378" s="2"/>
      <c r="BR3378" s="2"/>
      <c r="BS3378" s="2"/>
      <c r="BT3378" s="2"/>
    </row>
    <row r="3379" spans="63:72" x14ac:dyDescent="0.3">
      <c r="BK3379" s="5"/>
      <c r="BL3379" s="5"/>
      <c r="BM3379" s="2"/>
      <c r="BN3379" s="151"/>
      <c r="BO3379" s="2"/>
      <c r="BP3379" s="2"/>
      <c r="BQ3379" s="2"/>
      <c r="BR3379" s="2"/>
      <c r="BS3379" s="2"/>
      <c r="BT3379" s="2"/>
    </row>
    <row r="3380" spans="63:72" x14ac:dyDescent="0.3">
      <c r="BK3380" s="5"/>
      <c r="BL3380" s="5"/>
      <c r="BM3380" s="2"/>
      <c r="BN3380" s="151"/>
      <c r="BO3380" s="2"/>
      <c r="BP3380" s="2"/>
      <c r="BQ3380" s="2"/>
      <c r="BR3380" s="2"/>
      <c r="BS3380" s="2"/>
      <c r="BT3380" s="2"/>
    </row>
    <row r="3381" spans="63:72" x14ac:dyDescent="0.3">
      <c r="BK3381" s="5"/>
      <c r="BL3381" s="5"/>
      <c r="BM3381" s="2"/>
      <c r="BN3381" s="151"/>
      <c r="BO3381" s="2"/>
      <c r="BP3381" s="2"/>
      <c r="BQ3381" s="2"/>
      <c r="BR3381" s="2"/>
      <c r="BS3381" s="2"/>
      <c r="BT3381" s="2"/>
    </row>
    <row r="3382" spans="63:72" x14ac:dyDescent="0.3">
      <c r="BK3382" s="5"/>
      <c r="BL3382" s="5"/>
      <c r="BM3382" s="2"/>
      <c r="BN3382" s="151"/>
      <c r="BO3382" s="2"/>
      <c r="BP3382" s="2"/>
      <c r="BQ3382" s="2"/>
      <c r="BR3382" s="2"/>
      <c r="BS3382" s="2"/>
      <c r="BT3382" s="2"/>
    </row>
    <row r="3383" spans="63:72" x14ac:dyDescent="0.3">
      <c r="BK3383" s="5"/>
      <c r="BL3383" s="5"/>
      <c r="BM3383" s="2"/>
      <c r="BN3383" s="151"/>
      <c r="BO3383" s="2"/>
      <c r="BP3383" s="2"/>
      <c r="BQ3383" s="2"/>
      <c r="BR3383" s="2"/>
      <c r="BS3383" s="2"/>
      <c r="BT3383" s="2"/>
    </row>
    <row r="3384" spans="63:72" x14ac:dyDescent="0.3">
      <c r="BK3384" s="5"/>
      <c r="BL3384" s="5"/>
      <c r="BM3384" s="2"/>
      <c r="BN3384" s="151"/>
      <c r="BO3384" s="2"/>
      <c r="BP3384" s="2"/>
      <c r="BQ3384" s="2"/>
      <c r="BR3384" s="2"/>
      <c r="BS3384" s="2"/>
      <c r="BT3384" s="2"/>
    </row>
    <row r="3385" spans="63:72" x14ac:dyDescent="0.3">
      <c r="BK3385" s="5"/>
      <c r="BL3385" s="5"/>
      <c r="BM3385" s="2"/>
      <c r="BN3385" s="151"/>
      <c r="BO3385" s="2"/>
      <c r="BP3385" s="2"/>
      <c r="BQ3385" s="2"/>
      <c r="BR3385" s="2"/>
      <c r="BS3385" s="2"/>
      <c r="BT3385" s="2"/>
    </row>
    <row r="3386" spans="63:72" x14ac:dyDescent="0.3">
      <c r="BK3386" s="5"/>
      <c r="BL3386" s="5"/>
      <c r="BM3386" s="2"/>
      <c r="BN3386" s="151"/>
      <c r="BO3386" s="2"/>
      <c r="BP3386" s="2"/>
      <c r="BQ3386" s="2"/>
      <c r="BR3386" s="2"/>
      <c r="BS3386" s="2"/>
      <c r="BT3386" s="2"/>
    </row>
    <row r="3387" spans="63:72" x14ac:dyDescent="0.3">
      <c r="BK3387" s="5"/>
      <c r="BL3387" s="5"/>
      <c r="BM3387" s="2"/>
      <c r="BN3387" s="151"/>
      <c r="BO3387" s="2"/>
      <c r="BP3387" s="2"/>
      <c r="BQ3387" s="2"/>
      <c r="BR3387" s="2"/>
      <c r="BS3387" s="2"/>
      <c r="BT3387" s="2"/>
    </row>
    <row r="3388" spans="63:72" x14ac:dyDescent="0.3">
      <c r="BK3388" s="5"/>
      <c r="BL3388" s="5"/>
      <c r="BM3388" s="2"/>
      <c r="BN3388" s="151"/>
      <c r="BO3388" s="2"/>
      <c r="BP3388" s="2"/>
      <c r="BQ3388" s="2"/>
      <c r="BR3388" s="2"/>
      <c r="BS3388" s="2"/>
      <c r="BT3388" s="2"/>
    </row>
    <row r="3389" spans="63:72" x14ac:dyDescent="0.3">
      <c r="BK3389" s="5"/>
      <c r="BL3389" s="5"/>
      <c r="BM3389" s="2"/>
      <c r="BN3389" s="151"/>
      <c r="BO3389" s="2"/>
      <c r="BP3389" s="2"/>
      <c r="BQ3389" s="2"/>
      <c r="BR3389" s="2"/>
      <c r="BS3389" s="2"/>
      <c r="BT3389" s="2"/>
    </row>
    <row r="3390" spans="63:72" x14ac:dyDescent="0.3">
      <c r="BK3390" s="5"/>
      <c r="BL3390" s="5"/>
      <c r="BM3390" s="2"/>
      <c r="BN3390" s="151"/>
      <c r="BO3390" s="2"/>
      <c r="BP3390" s="2"/>
      <c r="BQ3390" s="2"/>
      <c r="BR3390" s="2"/>
      <c r="BS3390" s="2"/>
      <c r="BT3390" s="2"/>
    </row>
    <row r="3391" spans="63:72" x14ac:dyDescent="0.3">
      <c r="BK3391" s="5"/>
      <c r="BL3391" s="5"/>
      <c r="BM3391" s="2"/>
      <c r="BN3391" s="151"/>
      <c r="BO3391" s="2"/>
      <c r="BP3391" s="2"/>
      <c r="BQ3391" s="2"/>
      <c r="BR3391" s="2"/>
      <c r="BS3391" s="2"/>
      <c r="BT3391" s="2"/>
    </row>
    <row r="3392" spans="63:72" x14ac:dyDescent="0.3">
      <c r="BK3392" s="5"/>
      <c r="BL3392" s="5"/>
      <c r="BM3392" s="2"/>
      <c r="BN3392" s="151"/>
      <c r="BO3392" s="2"/>
      <c r="BP3392" s="2"/>
      <c r="BQ3392" s="2"/>
      <c r="BR3392" s="2"/>
      <c r="BS3392" s="2"/>
      <c r="BT3392" s="2"/>
    </row>
    <row r="3393" spans="63:72" x14ac:dyDescent="0.3">
      <c r="BK3393" s="5"/>
      <c r="BL3393" s="5"/>
      <c r="BM3393" s="2"/>
      <c r="BN3393" s="151"/>
      <c r="BO3393" s="2"/>
      <c r="BP3393" s="2"/>
      <c r="BQ3393" s="2"/>
      <c r="BR3393" s="2"/>
      <c r="BS3393" s="2"/>
      <c r="BT3393" s="2"/>
    </row>
    <row r="3394" spans="63:72" x14ac:dyDescent="0.3">
      <c r="BK3394" s="5"/>
      <c r="BL3394" s="5"/>
      <c r="BM3394" s="2"/>
      <c r="BN3394" s="151"/>
      <c r="BO3394" s="2"/>
      <c r="BP3394" s="2"/>
      <c r="BQ3394" s="2"/>
      <c r="BR3394" s="2"/>
      <c r="BS3394" s="2"/>
      <c r="BT3394" s="2"/>
    </row>
    <row r="3395" spans="63:72" x14ac:dyDescent="0.3">
      <c r="BK3395" s="5"/>
      <c r="BL3395" s="5"/>
      <c r="BM3395" s="2"/>
      <c r="BN3395" s="151"/>
      <c r="BO3395" s="2"/>
      <c r="BP3395" s="2"/>
      <c r="BQ3395" s="2"/>
      <c r="BR3395" s="2"/>
      <c r="BS3395" s="2"/>
      <c r="BT3395" s="2"/>
    </row>
    <row r="3396" spans="63:72" x14ac:dyDescent="0.3">
      <c r="BK3396" s="5"/>
      <c r="BL3396" s="5"/>
      <c r="BM3396" s="2"/>
      <c r="BN3396" s="151"/>
      <c r="BO3396" s="2"/>
      <c r="BP3396" s="2"/>
      <c r="BQ3396" s="2"/>
      <c r="BR3396" s="2"/>
      <c r="BS3396" s="2"/>
      <c r="BT3396" s="2"/>
    </row>
    <row r="3397" spans="63:72" x14ac:dyDescent="0.3">
      <c r="BK3397" s="5"/>
      <c r="BL3397" s="5"/>
      <c r="BM3397" s="2"/>
      <c r="BN3397" s="151"/>
      <c r="BO3397" s="2"/>
      <c r="BP3397" s="2"/>
      <c r="BQ3397" s="2"/>
      <c r="BR3397" s="2"/>
      <c r="BS3397" s="2"/>
      <c r="BT3397" s="2"/>
    </row>
    <row r="3398" spans="63:72" x14ac:dyDescent="0.3">
      <c r="BK3398" s="5"/>
      <c r="BL3398" s="5"/>
      <c r="BM3398" s="2"/>
      <c r="BN3398" s="151"/>
      <c r="BO3398" s="2"/>
      <c r="BP3398" s="2"/>
      <c r="BQ3398" s="2"/>
      <c r="BR3398" s="2"/>
      <c r="BS3398" s="2"/>
      <c r="BT3398" s="2"/>
    </row>
    <row r="3399" spans="63:72" x14ac:dyDescent="0.3">
      <c r="BK3399" s="5"/>
      <c r="BL3399" s="5"/>
      <c r="BM3399" s="2"/>
      <c r="BN3399" s="151"/>
      <c r="BO3399" s="2"/>
      <c r="BP3399" s="2"/>
      <c r="BQ3399" s="2"/>
      <c r="BR3399" s="2"/>
      <c r="BS3399" s="2"/>
      <c r="BT3399" s="2"/>
    </row>
    <row r="3400" spans="63:72" x14ac:dyDescent="0.3">
      <c r="BK3400" s="5"/>
      <c r="BL3400" s="5"/>
      <c r="BM3400" s="2"/>
      <c r="BN3400" s="151"/>
      <c r="BO3400" s="2"/>
      <c r="BP3400" s="2"/>
      <c r="BQ3400" s="2"/>
      <c r="BR3400" s="2"/>
      <c r="BS3400" s="2"/>
      <c r="BT3400" s="2"/>
    </row>
    <row r="3401" spans="63:72" x14ac:dyDescent="0.3">
      <c r="BK3401" s="5"/>
      <c r="BL3401" s="5"/>
      <c r="BM3401" s="2"/>
      <c r="BN3401" s="151"/>
      <c r="BO3401" s="2"/>
      <c r="BP3401" s="2"/>
      <c r="BQ3401" s="2"/>
      <c r="BR3401" s="2"/>
      <c r="BS3401" s="2"/>
      <c r="BT3401" s="2"/>
    </row>
    <row r="3402" spans="63:72" x14ac:dyDescent="0.3">
      <c r="BK3402" s="5"/>
      <c r="BL3402" s="5"/>
      <c r="BM3402" s="2"/>
      <c r="BN3402" s="151"/>
      <c r="BO3402" s="2"/>
      <c r="BP3402" s="2"/>
      <c r="BQ3402" s="2"/>
      <c r="BR3402" s="2"/>
      <c r="BS3402" s="2"/>
      <c r="BT3402" s="2"/>
    </row>
    <row r="3403" spans="63:72" x14ac:dyDescent="0.3">
      <c r="BK3403" s="5"/>
      <c r="BL3403" s="5"/>
      <c r="BM3403" s="2"/>
      <c r="BN3403" s="151"/>
      <c r="BO3403" s="2"/>
      <c r="BP3403" s="2"/>
      <c r="BQ3403" s="2"/>
      <c r="BR3403" s="2"/>
      <c r="BS3403" s="2"/>
      <c r="BT3403" s="2"/>
    </row>
    <row r="3404" spans="63:72" x14ac:dyDescent="0.3">
      <c r="BK3404" s="5"/>
      <c r="BL3404" s="5"/>
      <c r="BM3404" s="2"/>
      <c r="BN3404" s="151"/>
      <c r="BO3404" s="2"/>
      <c r="BP3404" s="2"/>
      <c r="BQ3404" s="2"/>
      <c r="BR3404" s="2"/>
      <c r="BS3404" s="2"/>
      <c r="BT3404" s="2"/>
    </row>
    <row r="3405" spans="63:72" x14ac:dyDescent="0.3">
      <c r="BK3405" s="5"/>
      <c r="BL3405" s="5"/>
      <c r="BM3405" s="2"/>
      <c r="BN3405" s="151"/>
      <c r="BO3405" s="2"/>
      <c r="BP3405" s="2"/>
      <c r="BQ3405" s="2"/>
      <c r="BR3405" s="2"/>
      <c r="BS3405" s="2"/>
      <c r="BT3405" s="2"/>
    </row>
    <row r="3406" spans="63:72" x14ac:dyDescent="0.3">
      <c r="BK3406" s="5"/>
      <c r="BL3406" s="5"/>
      <c r="BM3406" s="2"/>
      <c r="BN3406" s="151"/>
      <c r="BO3406" s="2"/>
      <c r="BP3406" s="2"/>
      <c r="BQ3406" s="2"/>
      <c r="BR3406" s="2"/>
      <c r="BS3406" s="2"/>
      <c r="BT3406" s="2"/>
    </row>
    <row r="3407" spans="63:72" x14ac:dyDescent="0.3">
      <c r="BK3407" s="5"/>
      <c r="BL3407" s="5"/>
      <c r="BM3407" s="2"/>
      <c r="BN3407" s="151"/>
      <c r="BO3407" s="2"/>
      <c r="BP3407" s="2"/>
      <c r="BQ3407" s="2"/>
      <c r="BR3407" s="2"/>
      <c r="BS3407" s="2"/>
      <c r="BT3407" s="2"/>
    </row>
    <row r="3408" spans="63:72" x14ac:dyDescent="0.3">
      <c r="BK3408" s="5"/>
      <c r="BL3408" s="5"/>
      <c r="BM3408" s="2"/>
      <c r="BN3408" s="151"/>
      <c r="BO3408" s="2"/>
      <c r="BP3408" s="2"/>
      <c r="BQ3408" s="2"/>
      <c r="BR3408" s="2"/>
      <c r="BS3408" s="2"/>
      <c r="BT3408" s="2"/>
    </row>
    <row r="3409" spans="63:72" x14ac:dyDescent="0.3">
      <c r="BK3409" s="5"/>
      <c r="BL3409" s="5"/>
      <c r="BM3409" s="2"/>
      <c r="BN3409" s="151"/>
      <c r="BO3409" s="2"/>
      <c r="BP3409" s="2"/>
      <c r="BQ3409" s="2"/>
      <c r="BR3409" s="2"/>
      <c r="BS3409" s="2"/>
      <c r="BT3409" s="2"/>
    </row>
    <row r="3410" spans="63:72" x14ac:dyDescent="0.3">
      <c r="BK3410" s="5"/>
      <c r="BL3410" s="5"/>
      <c r="BM3410" s="2"/>
      <c r="BN3410" s="151"/>
      <c r="BO3410" s="2"/>
      <c r="BP3410" s="2"/>
      <c r="BQ3410" s="2"/>
      <c r="BR3410" s="2"/>
      <c r="BS3410" s="2"/>
      <c r="BT3410" s="2"/>
    </row>
    <row r="3411" spans="63:72" x14ac:dyDescent="0.3">
      <c r="BK3411" s="5"/>
      <c r="BL3411" s="5"/>
      <c r="BM3411" s="2"/>
      <c r="BN3411" s="151"/>
      <c r="BO3411" s="2"/>
      <c r="BP3411" s="2"/>
      <c r="BQ3411" s="2"/>
      <c r="BR3411" s="2"/>
      <c r="BS3411" s="2"/>
      <c r="BT3411" s="2"/>
    </row>
    <row r="3412" spans="63:72" x14ac:dyDescent="0.3">
      <c r="BK3412" s="5"/>
      <c r="BL3412" s="5"/>
      <c r="BM3412" s="2"/>
      <c r="BN3412" s="151"/>
      <c r="BO3412" s="2"/>
      <c r="BP3412" s="2"/>
      <c r="BQ3412" s="2"/>
      <c r="BR3412" s="2"/>
      <c r="BS3412" s="2"/>
      <c r="BT3412" s="2"/>
    </row>
    <row r="3413" spans="63:72" x14ac:dyDescent="0.3">
      <c r="BK3413" s="5"/>
      <c r="BL3413" s="5"/>
      <c r="BM3413" s="2"/>
      <c r="BN3413" s="151"/>
      <c r="BO3413" s="2"/>
      <c r="BP3413" s="2"/>
      <c r="BQ3413" s="2"/>
      <c r="BR3413" s="2"/>
      <c r="BS3413" s="2"/>
      <c r="BT3413" s="2"/>
    </row>
    <row r="3414" spans="63:72" x14ac:dyDescent="0.3">
      <c r="BK3414" s="5"/>
      <c r="BL3414" s="5"/>
      <c r="BM3414" s="2"/>
      <c r="BN3414" s="151"/>
      <c r="BO3414" s="2"/>
      <c r="BP3414" s="2"/>
      <c r="BQ3414" s="2"/>
      <c r="BR3414" s="2"/>
      <c r="BS3414" s="2"/>
      <c r="BT3414" s="2"/>
    </row>
    <row r="3415" spans="63:72" x14ac:dyDescent="0.3">
      <c r="BK3415" s="5"/>
      <c r="BL3415" s="5"/>
      <c r="BM3415" s="2"/>
      <c r="BN3415" s="151"/>
      <c r="BO3415" s="2"/>
      <c r="BP3415" s="2"/>
      <c r="BQ3415" s="2"/>
      <c r="BR3415" s="2"/>
      <c r="BS3415" s="2"/>
      <c r="BT3415" s="2"/>
    </row>
    <row r="3416" spans="63:72" x14ac:dyDescent="0.3">
      <c r="BK3416" s="5"/>
      <c r="BL3416" s="5"/>
      <c r="BM3416" s="2"/>
      <c r="BN3416" s="151"/>
      <c r="BO3416" s="2"/>
      <c r="BP3416" s="2"/>
      <c r="BQ3416" s="2"/>
      <c r="BR3416" s="2"/>
      <c r="BS3416" s="2"/>
      <c r="BT3416" s="2"/>
    </row>
    <row r="3417" spans="63:72" x14ac:dyDescent="0.3">
      <c r="BK3417" s="5"/>
      <c r="BL3417" s="5"/>
      <c r="BM3417" s="2"/>
      <c r="BN3417" s="151"/>
      <c r="BO3417" s="2"/>
      <c r="BP3417" s="2"/>
      <c r="BQ3417" s="2"/>
      <c r="BR3417" s="2"/>
      <c r="BS3417" s="2"/>
      <c r="BT3417" s="2"/>
    </row>
    <row r="3418" spans="63:72" x14ac:dyDescent="0.3">
      <c r="BK3418" s="5"/>
      <c r="BL3418" s="5"/>
      <c r="BM3418" s="2"/>
      <c r="BN3418" s="151"/>
      <c r="BO3418" s="2"/>
      <c r="BP3418" s="2"/>
      <c r="BQ3418" s="2"/>
      <c r="BR3418" s="2"/>
      <c r="BS3418" s="2"/>
      <c r="BT3418" s="2"/>
    </row>
    <row r="3419" spans="63:72" x14ac:dyDescent="0.3">
      <c r="BK3419" s="5"/>
      <c r="BL3419" s="5"/>
      <c r="BM3419" s="2"/>
      <c r="BN3419" s="151"/>
      <c r="BO3419" s="2"/>
      <c r="BP3419" s="2"/>
      <c r="BQ3419" s="2"/>
      <c r="BR3419" s="2"/>
      <c r="BS3419" s="2"/>
      <c r="BT3419" s="2"/>
    </row>
    <row r="3420" spans="63:72" x14ac:dyDescent="0.3">
      <c r="BK3420" s="5"/>
      <c r="BL3420" s="5"/>
      <c r="BM3420" s="2"/>
      <c r="BN3420" s="151"/>
      <c r="BO3420" s="2"/>
      <c r="BP3420" s="2"/>
      <c r="BQ3420" s="2"/>
      <c r="BR3420" s="2"/>
      <c r="BS3420" s="2"/>
      <c r="BT3420" s="2"/>
    </row>
    <row r="3421" spans="63:72" x14ac:dyDescent="0.3">
      <c r="BK3421" s="5"/>
      <c r="BL3421" s="5"/>
      <c r="BM3421" s="2"/>
      <c r="BN3421" s="151"/>
      <c r="BO3421" s="2"/>
      <c r="BP3421" s="2"/>
      <c r="BQ3421" s="2"/>
      <c r="BR3421" s="2"/>
      <c r="BS3421" s="2"/>
      <c r="BT3421" s="2"/>
    </row>
    <row r="3422" spans="63:72" x14ac:dyDescent="0.3">
      <c r="BK3422" s="5"/>
      <c r="BL3422" s="5"/>
      <c r="BM3422" s="2"/>
      <c r="BN3422" s="151"/>
      <c r="BO3422" s="2"/>
      <c r="BP3422" s="2"/>
      <c r="BQ3422" s="2"/>
      <c r="BR3422" s="2"/>
      <c r="BS3422" s="2"/>
      <c r="BT3422" s="2"/>
    </row>
    <row r="3423" spans="63:72" x14ac:dyDescent="0.3">
      <c r="BK3423" s="5"/>
      <c r="BL3423" s="5"/>
      <c r="BM3423" s="2"/>
      <c r="BN3423" s="151"/>
      <c r="BO3423" s="2"/>
      <c r="BP3423" s="2"/>
      <c r="BQ3423" s="2"/>
      <c r="BR3423" s="2"/>
      <c r="BS3423" s="2"/>
      <c r="BT3423" s="2"/>
    </row>
    <row r="3424" spans="63:72" x14ac:dyDescent="0.3">
      <c r="BK3424" s="5"/>
      <c r="BL3424" s="5"/>
      <c r="BM3424" s="2"/>
      <c r="BN3424" s="151"/>
      <c r="BO3424" s="2"/>
      <c r="BP3424" s="2"/>
      <c r="BQ3424" s="2"/>
      <c r="BR3424" s="2"/>
      <c r="BS3424" s="2"/>
      <c r="BT3424" s="2"/>
    </row>
    <row r="3425" spans="63:72" x14ac:dyDescent="0.3">
      <c r="BK3425" s="5"/>
      <c r="BL3425" s="5"/>
      <c r="BM3425" s="2"/>
      <c r="BN3425" s="151"/>
      <c r="BO3425" s="2"/>
      <c r="BP3425" s="2"/>
      <c r="BQ3425" s="2"/>
      <c r="BR3425" s="2"/>
      <c r="BS3425" s="2"/>
      <c r="BT3425" s="2"/>
    </row>
    <row r="3426" spans="63:72" x14ac:dyDescent="0.3">
      <c r="BK3426" s="5"/>
      <c r="BL3426" s="5"/>
      <c r="BM3426" s="2"/>
      <c r="BN3426" s="151"/>
      <c r="BO3426" s="2"/>
      <c r="BP3426" s="2"/>
      <c r="BQ3426" s="2"/>
      <c r="BR3426" s="2"/>
      <c r="BS3426" s="2"/>
      <c r="BT3426" s="2"/>
    </row>
    <row r="3427" spans="63:72" x14ac:dyDescent="0.3">
      <c r="BK3427" s="5"/>
      <c r="BL3427" s="5"/>
      <c r="BM3427" s="2"/>
      <c r="BN3427" s="151"/>
      <c r="BO3427" s="2"/>
      <c r="BP3427" s="2"/>
      <c r="BQ3427" s="2"/>
      <c r="BR3427" s="2"/>
      <c r="BS3427" s="2"/>
      <c r="BT3427" s="2"/>
    </row>
    <row r="3428" spans="63:72" x14ac:dyDescent="0.3">
      <c r="BK3428" s="5"/>
      <c r="BL3428" s="5"/>
      <c r="BM3428" s="2"/>
      <c r="BN3428" s="151"/>
      <c r="BO3428" s="2"/>
      <c r="BP3428" s="2"/>
      <c r="BQ3428" s="2"/>
      <c r="BR3428" s="2"/>
      <c r="BS3428" s="2"/>
      <c r="BT3428" s="2"/>
    </row>
    <row r="3429" spans="63:72" x14ac:dyDescent="0.3">
      <c r="BK3429" s="5"/>
      <c r="BL3429" s="5"/>
      <c r="BM3429" s="2"/>
      <c r="BN3429" s="151"/>
      <c r="BO3429" s="2"/>
      <c r="BP3429" s="2"/>
      <c r="BQ3429" s="2"/>
      <c r="BR3429" s="2"/>
      <c r="BS3429" s="2"/>
      <c r="BT3429" s="2"/>
    </row>
    <row r="3430" spans="63:72" x14ac:dyDescent="0.3">
      <c r="BK3430" s="5"/>
      <c r="BL3430" s="5"/>
      <c r="BM3430" s="2"/>
      <c r="BN3430" s="151"/>
      <c r="BO3430" s="2"/>
      <c r="BP3430" s="2"/>
      <c r="BQ3430" s="2"/>
      <c r="BR3430" s="2"/>
      <c r="BS3430" s="2"/>
      <c r="BT3430" s="2"/>
    </row>
    <row r="3431" spans="63:72" x14ac:dyDescent="0.3">
      <c r="BK3431" s="5"/>
      <c r="BL3431" s="5"/>
      <c r="BM3431" s="2"/>
      <c r="BN3431" s="151"/>
      <c r="BO3431" s="2"/>
      <c r="BP3431" s="2"/>
      <c r="BQ3431" s="2"/>
      <c r="BR3431" s="2"/>
      <c r="BS3431" s="2"/>
      <c r="BT3431" s="2"/>
    </row>
    <row r="3432" spans="63:72" x14ac:dyDescent="0.3">
      <c r="BK3432" s="5"/>
      <c r="BL3432" s="5"/>
      <c r="BM3432" s="2"/>
      <c r="BN3432" s="151"/>
      <c r="BO3432" s="2"/>
      <c r="BP3432" s="2"/>
      <c r="BQ3432" s="2"/>
      <c r="BR3432" s="2"/>
      <c r="BS3432" s="2"/>
      <c r="BT3432" s="2"/>
    </row>
    <row r="3433" spans="63:72" x14ac:dyDescent="0.3">
      <c r="BK3433" s="5"/>
      <c r="BL3433" s="5"/>
      <c r="BM3433" s="2"/>
      <c r="BN3433" s="151"/>
      <c r="BO3433" s="2"/>
      <c r="BP3433" s="2"/>
      <c r="BQ3433" s="2"/>
      <c r="BR3433" s="2"/>
      <c r="BS3433" s="2"/>
      <c r="BT3433" s="2"/>
    </row>
    <row r="3434" spans="63:72" x14ac:dyDescent="0.3">
      <c r="BK3434" s="5"/>
      <c r="BL3434" s="5"/>
      <c r="BM3434" s="2"/>
      <c r="BN3434" s="151"/>
      <c r="BO3434" s="2"/>
      <c r="BP3434" s="2"/>
      <c r="BQ3434" s="2"/>
      <c r="BR3434" s="2"/>
      <c r="BS3434" s="2"/>
      <c r="BT3434" s="2"/>
    </row>
    <row r="3435" spans="63:72" x14ac:dyDescent="0.3">
      <c r="BK3435" s="5"/>
      <c r="BL3435" s="5"/>
      <c r="BM3435" s="2"/>
      <c r="BN3435" s="151"/>
      <c r="BO3435" s="2"/>
      <c r="BP3435" s="2"/>
      <c r="BQ3435" s="2"/>
      <c r="BR3435" s="2"/>
      <c r="BS3435" s="2"/>
      <c r="BT3435" s="2"/>
    </row>
    <row r="3436" spans="63:72" x14ac:dyDescent="0.3">
      <c r="BK3436" s="5"/>
      <c r="BL3436" s="5"/>
      <c r="BM3436" s="2"/>
      <c r="BN3436" s="151"/>
      <c r="BO3436" s="2"/>
      <c r="BP3436" s="2"/>
      <c r="BQ3436" s="2"/>
      <c r="BR3436" s="2"/>
      <c r="BS3436" s="2"/>
      <c r="BT3436" s="2"/>
    </row>
    <row r="3437" spans="63:72" x14ac:dyDescent="0.3">
      <c r="BK3437" s="5"/>
      <c r="BL3437" s="5"/>
      <c r="BM3437" s="2"/>
      <c r="BN3437" s="151"/>
      <c r="BO3437" s="2"/>
      <c r="BP3437" s="2"/>
      <c r="BQ3437" s="2"/>
      <c r="BR3437" s="2"/>
      <c r="BS3437" s="2"/>
      <c r="BT3437" s="2"/>
    </row>
    <row r="3438" spans="63:72" x14ac:dyDescent="0.3">
      <c r="BK3438" s="5"/>
      <c r="BL3438" s="5"/>
      <c r="BM3438" s="2"/>
      <c r="BN3438" s="151"/>
      <c r="BO3438" s="2"/>
      <c r="BP3438" s="2"/>
      <c r="BQ3438" s="2"/>
      <c r="BR3438" s="2"/>
      <c r="BS3438" s="2"/>
      <c r="BT3438" s="2"/>
    </row>
    <row r="3439" spans="63:72" x14ac:dyDescent="0.3">
      <c r="BK3439" s="5"/>
      <c r="BL3439" s="5"/>
      <c r="BM3439" s="2"/>
      <c r="BN3439" s="151"/>
      <c r="BO3439" s="2"/>
      <c r="BP3439" s="2"/>
      <c r="BQ3439" s="2"/>
      <c r="BR3439" s="2"/>
      <c r="BS3439" s="2"/>
      <c r="BT3439" s="2"/>
    </row>
    <row r="3440" spans="63:72" x14ac:dyDescent="0.3">
      <c r="BK3440" s="5"/>
      <c r="BL3440" s="5"/>
      <c r="BM3440" s="2"/>
      <c r="BN3440" s="151"/>
      <c r="BO3440" s="2"/>
      <c r="BP3440" s="2"/>
      <c r="BQ3440" s="2"/>
      <c r="BR3440" s="2"/>
      <c r="BS3440" s="2"/>
      <c r="BT3440" s="2"/>
    </row>
    <row r="3441" spans="63:72" x14ac:dyDescent="0.3">
      <c r="BK3441" s="5"/>
      <c r="BL3441" s="5"/>
      <c r="BM3441" s="2"/>
      <c r="BN3441" s="151"/>
      <c r="BO3441" s="2"/>
      <c r="BP3441" s="2"/>
      <c r="BQ3441" s="2"/>
      <c r="BR3441" s="2"/>
      <c r="BS3441" s="2"/>
      <c r="BT3441" s="2"/>
    </row>
    <row r="3442" spans="63:72" x14ac:dyDescent="0.3">
      <c r="BK3442" s="5"/>
      <c r="BL3442" s="5"/>
      <c r="BM3442" s="2"/>
      <c r="BN3442" s="151"/>
      <c r="BO3442" s="2"/>
      <c r="BP3442" s="2"/>
      <c r="BQ3442" s="2"/>
      <c r="BR3442" s="2"/>
      <c r="BS3442" s="2"/>
      <c r="BT3442" s="2"/>
    </row>
    <row r="3443" spans="63:72" x14ac:dyDescent="0.3">
      <c r="BK3443" s="5"/>
      <c r="BL3443" s="5"/>
      <c r="BM3443" s="2"/>
      <c r="BN3443" s="151"/>
      <c r="BO3443" s="2"/>
      <c r="BP3443" s="2"/>
      <c r="BQ3443" s="2"/>
      <c r="BR3443" s="2"/>
      <c r="BS3443" s="2"/>
      <c r="BT3443" s="2"/>
    </row>
    <row r="3444" spans="63:72" x14ac:dyDescent="0.3">
      <c r="BK3444" s="5"/>
      <c r="BL3444" s="5"/>
      <c r="BM3444" s="2"/>
      <c r="BN3444" s="151"/>
      <c r="BO3444" s="2"/>
      <c r="BP3444" s="2"/>
      <c r="BQ3444" s="2"/>
      <c r="BR3444" s="2"/>
      <c r="BS3444" s="2"/>
      <c r="BT3444" s="2"/>
    </row>
    <row r="3445" spans="63:72" x14ac:dyDescent="0.3">
      <c r="BK3445" s="5"/>
      <c r="BL3445" s="5"/>
      <c r="BM3445" s="2"/>
      <c r="BN3445" s="151"/>
      <c r="BO3445" s="2"/>
      <c r="BP3445" s="2"/>
      <c r="BQ3445" s="2"/>
      <c r="BR3445" s="2"/>
      <c r="BS3445" s="2"/>
      <c r="BT3445" s="2"/>
    </row>
    <row r="3446" spans="63:72" x14ac:dyDescent="0.3">
      <c r="BK3446" s="5"/>
      <c r="BL3446" s="5"/>
      <c r="BM3446" s="2"/>
      <c r="BN3446" s="151"/>
      <c r="BO3446" s="2"/>
      <c r="BP3446" s="2"/>
      <c r="BQ3446" s="2"/>
      <c r="BR3446" s="2"/>
      <c r="BS3446" s="2"/>
      <c r="BT3446" s="2"/>
    </row>
    <row r="3447" spans="63:72" x14ac:dyDescent="0.3">
      <c r="BK3447" s="5"/>
      <c r="BL3447" s="5"/>
      <c r="BM3447" s="2"/>
      <c r="BN3447" s="151"/>
      <c r="BO3447" s="2"/>
      <c r="BP3447" s="2"/>
      <c r="BQ3447" s="2"/>
      <c r="BR3447" s="2"/>
      <c r="BS3447" s="2"/>
      <c r="BT3447" s="2"/>
    </row>
    <row r="3448" spans="63:72" x14ac:dyDescent="0.3">
      <c r="BK3448" s="5"/>
      <c r="BL3448" s="5"/>
      <c r="BM3448" s="2"/>
      <c r="BN3448" s="151"/>
      <c r="BO3448" s="2"/>
      <c r="BP3448" s="2"/>
      <c r="BQ3448" s="2"/>
      <c r="BR3448" s="2"/>
      <c r="BS3448" s="2"/>
      <c r="BT3448" s="2"/>
    </row>
    <row r="3449" spans="63:72" x14ac:dyDescent="0.3">
      <c r="BK3449" s="5"/>
      <c r="BL3449" s="5"/>
      <c r="BM3449" s="2"/>
      <c r="BN3449" s="151"/>
      <c r="BO3449" s="2"/>
      <c r="BP3449" s="2"/>
      <c r="BQ3449" s="2"/>
      <c r="BR3449" s="2"/>
      <c r="BS3449" s="2"/>
      <c r="BT3449" s="2"/>
    </row>
    <row r="3450" spans="63:72" x14ac:dyDescent="0.3">
      <c r="BK3450" s="5"/>
      <c r="BL3450" s="5"/>
      <c r="BM3450" s="2"/>
      <c r="BN3450" s="151"/>
      <c r="BO3450" s="2"/>
      <c r="BP3450" s="2"/>
      <c r="BQ3450" s="2"/>
      <c r="BR3450" s="2"/>
      <c r="BS3450" s="2"/>
      <c r="BT3450" s="2"/>
    </row>
    <row r="3451" spans="63:72" x14ac:dyDescent="0.3">
      <c r="BK3451" s="5"/>
      <c r="BL3451" s="5"/>
      <c r="BM3451" s="2"/>
      <c r="BN3451" s="151"/>
      <c r="BO3451" s="2"/>
      <c r="BP3451" s="2"/>
      <c r="BQ3451" s="2"/>
      <c r="BR3451" s="2"/>
      <c r="BS3451" s="2"/>
      <c r="BT3451" s="2"/>
    </row>
    <row r="3452" spans="63:72" x14ac:dyDescent="0.3">
      <c r="BK3452" s="5"/>
      <c r="BL3452" s="5"/>
      <c r="BM3452" s="2"/>
      <c r="BN3452" s="151"/>
      <c r="BO3452" s="2"/>
      <c r="BP3452" s="2"/>
      <c r="BQ3452" s="2"/>
      <c r="BR3452" s="2"/>
      <c r="BS3452" s="2"/>
      <c r="BT3452" s="2"/>
    </row>
    <row r="3453" spans="63:72" x14ac:dyDescent="0.3">
      <c r="BK3453" s="5"/>
      <c r="BL3453" s="5"/>
      <c r="BM3453" s="2"/>
      <c r="BN3453" s="151"/>
      <c r="BO3453" s="2"/>
      <c r="BP3453" s="2"/>
      <c r="BQ3453" s="2"/>
      <c r="BR3453" s="2"/>
      <c r="BS3453" s="2"/>
      <c r="BT3453" s="2"/>
    </row>
    <row r="3454" spans="63:72" x14ac:dyDescent="0.3">
      <c r="BK3454" s="5"/>
      <c r="BL3454" s="5"/>
      <c r="BM3454" s="2"/>
      <c r="BN3454" s="151"/>
      <c r="BO3454" s="2"/>
      <c r="BP3454" s="2"/>
      <c r="BQ3454" s="2"/>
      <c r="BR3454" s="2"/>
      <c r="BS3454" s="2"/>
      <c r="BT3454" s="2"/>
    </row>
    <row r="3455" spans="63:72" x14ac:dyDescent="0.3">
      <c r="BK3455" s="5"/>
      <c r="BL3455" s="5"/>
      <c r="BM3455" s="2"/>
      <c r="BN3455" s="151"/>
      <c r="BO3455" s="2"/>
      <c r="BP3455" s="2"/>
      <c r="BQ3455" s="2"/>
      <c r="BR3455" s="2"/>
      <c r="BS3455" s="2"/>
      <c r="BT3455" s="2"/>
    </row>
    <row r="3456" spans="63:72" x14ac:dyDescent="0.3">
      <c r="BK3456" s="5"/>
      <c r="BL3456" s="5"/>
      <c r="BM3456" s="2"/>
      <c r="BN3456" s="151"/>
      <c r="BO3456" s="2"/>
      <c r="BP3456" s="2"/>
      <c r="BQ3456" s="2"/>
      <c r="BR3456" s="2"/>
      <c r="BS3456" s="2"/>
      <c r="BT3456" s="2"/>
    </row>
    <row r="3457" spans="63:72" x14ac:dyDescent="0.3">
      <c r="BK3457" s="5"/>
      <c r="BL3457" s="5"/>
      <c r="BM3457" s="2"/>
      <c r="BN3457" s="151"/>
      <c r="BO3457" s="2"/>
      <c r="BP3457" s="2"/>
      <c r="BQ3457" s="2"/>
      <c r="BR3457" s="2"/>
      <c r="BS3457" s="2"/>
      <c r="BT3457" s="2"/>
    </row>
    <row r="3458" spans="63:72" x14ac:dyDescent="0.3">
      <c r="BK3458" s="5"/>
      <c r="BL3458" s="5"/>
      <c r="BM3458" s="2"/>
      <c r="BN3458" s="151"/>
      <c r="BO3458" s="2"/>
      <c r="BP3458" s="2"/>
      <c r="BQ3458" s="2"/>
      <c r="BR3458" s="2"/>
      <c r="BS3458" s="2"/>
      <c r="BT3458" s="2"/>
    </row>
    <row r="3459" spans="63:72" x14ac:dyDescent="0.3">
      <c r="BK3459" s="5"/>
      <c r="BL3459" s="5"/>
      <c r="BM3459" s="2"/>
      <c r="BN3459" s="151"/>
      <c r="BO3459" s="2"/>
      <c r="BP3459" s="2"/>
      <c r="BQ3459" s="2"/>
      <c r="BR3459" s="2"/>
      <c r="BS3459" s="2"/>
      <c r="BT3459" s="2"/>
    </row>
    <row r="3460" spans="63:72" x14ac:dyDescent="0.3">
      <c r="BK3460" s="5"/>
      <c r="BL3460" s="5"/>
      <c r="BM3460" s="2"/>
      <c r="BN3460" s="151"/>
      <c r="BO3460" s="2"/>
      <c r="BP3460" s="2"/>
      <c r="BQ3460" s="2"/>
      <c r="BR3460" s="2"/>
      <c r="BS3460" s="2"/>
      <c r="BT3460" s="2"/>
    </row>
    <row r="3461" spans="63:72" x14ac:dyDescent="0.3">
      <c r="BK3461" s="5"/>
      <c r="BL3461" s="5"/>
      <c r="BM3461" s="2"/>
      <c r="BN3461" s="151"/>
      <c r="BO3461" s="2"/>
      <c r="BP3461" s="2"/>
      <c r="BQ3461" s="2"/>
      <c r="BR3461" s="2"/>
      <c r="BS3461" s="2"/>
      <c r="BT3461" s="2"/>
    </row>
    <row r="3462" spans="63:72" x14ac:dyDescent="0.3">
      <c r="BK3462" s="5"/>
      <c r="BL3462" s="5"/>
      <c r="BM3462" s="2"/>
      <c r="BN3462" s="151"/>
      <c r="BO3462" s="2"/>
      <c r="BP3462" s="2"/>
      <c r="BQ3462" s="2"/>
      <c r="BR3462" s="2"/>
      <c r="BS3462" s="2"/>
      <c r="BT3462" s="2"/>
    </row>
    <row r="3463" spans="63:72" x14ac:dyDescent="0.3">
      <c r="BK3463" s="5"/>
      <c r="BL3463" s="5"/>
      <c r="BM3463" s="2"/>
      <c r="BN3463" s="151"/>
      <c r="BO3463" s="2"/>
      <c r="BP3463" s="2"/>
      <c r="BQ3463" s="2"/>
      <c r="BR3463" s="2"/>
      <c r="BS3463" s="2"/>
      <c r="BT3463" s="2"/>
    </row>
    <row r="3464" spans="63:72" x14ac:dyDescent="0.3">
      <c r="BK3464" s="5"/>
      <c r="BL3464" s="5"/>
      <c r="BM3464" s="2"/>
      <c r="BN3464" s="151"/>
      <c r="BO3464" s="2"/>
      <c r="BP3464" s="2"/>
      <c r="BQ3464" s="2"/>
      <c r="BR3464" s="2"/>
      <c r="BS3464" s="2"/>
      <c r="BT3464" s="2"/>
    </row>
    <row r="3465" spans="63:72" x14ac:dyDescent="0.3">
      <c r="BK3465" s="5"/>
      <c r="BL3465" s="5"/>
      <c r="BM3465" s="2"/>
      <c r="BN3465" s="151"/>
      <c r="BO3465" s="2"/>
      <c r="BP3465" s="2"/>
      <c r="BQ3465" s="2"/>
      <c r="BR3465" s="2"/>
      <c r="BS3465" s="2"/>
      <c r="BT3465" s="2"/>
    </row>
    <row r="3466" spans="63:72" x14ac:dyDescent="0.3">
      <c r="BK3466" s="5"/>
      <c r="BL3466" s="5"/>
      <c r="BM3466" s="2"/>
      <c r="BN3466" s="151"/>
      <c r="BO3466" s="2"/>
      <c r="BP3466" s="2"/>
      <c r="BQ3466" s="2"/>
      <c r="BR3466" s="2"/>
      <c r="BS3466" s="2"/>
      <c r="BT3466" s="2"/>
    </row>
    <row r="3467" spans="63:72" x14ac:dyDescent="0.3">
      <c r="BK3467" s="5"/>
      <c r="BL3467" s="5"/>
      <c r="BM3467" s="2"/>
      <c r="BN3467" s="151"/>
      <c r="BO3467" s="2"/>
      <c r="BP3467" s="2"/>
      <c r="BQ3467" s="2"/>
      <c r="BR3467" s="2"/>
      <c r="BS3467" s="2"/>
      <c r="BT3467" s="2"/>
    </row>
    <row r="3468" spans="63:72" x14ac:dyDescent="0.3">
      <c r="BK3468" s="5"/>
      <c r="BL3468" s="5"/>
      <c r="BM3468" s="2"/>
      <c r="BN3468" s="151"/>
      <c r="BO3468" s="2"/>
      <c r="BP3468" s="2"/>
      <c r="BQ3468" s="2"/>
      <c r="BR3468" s="2"/>
      <c r="BS3468" s="2"/>
      <c r="BT3468" s="2"/>
    </row>
    <row r="3469" spans="63:72" x14ac:dyDescent="0.3">
      <c r="BK3469" s="5"/>
      <c r="BL3469" s="5"/>
      <c r="BM3469" s="2"/>
      <c r="BN3469" s="151"/>
      <c r="BO3469" s="2"/>
      <c r="BP3469" s="2"/>
      <c r="BQ3469" s="2"/>
      <c r="BR3469" s="2"/>
      <c r="BS3469" s="2"/>
      <c r="BT3469" s="2"/>
    </row>
    <row r="3470" spans="63:72" x14ac:dyDescent="0.3">
      <c r="BK3470" s="5"/>
      <c r="BL3470" s="5"/>
      <c r="BM3470" s="2"/>
      <c r="BN3470" s="151"/>
      <c r="BO3470" s="2"/>
      <c r="BP3470" s="2"/>
      <c r="BQ3470" s="2"/>
      <c r="BR3470" s="2"/>
      <c r="BS3470" s="2"/>
      <c r="BT3470" s="2"/>
    </row>
    <row r="3471" spans="63:72" x14ac:dyDescent="0.3">
      <c r="BK3471" s="5"/>
      <c r="BL3471" s="5"/>
      <c r="BM3471" s="2"/>
      <c r="BN3471" s="151"/>
      <c r="BO3471" s="2"/>
      <c r="BP3471" s="2"/>
      <c r="BQ3471" s="2"/>
      <c r="BR3471" s="2"/>
      <c r="BS3471" s="2"/>
      <c r="BT3471" s="2"/>
    </row>
    <row r="3472" spans="63:72" x14ac:dyDescent="0.3">
      <c r="BK3472" s="5"/>
      <c r="BL3472" s="5"/>
      <c r="BM3472" s="2"/>
      <c r="BN3472" s="151"/>
      <c r="BO3472" s="2"/>
      <c r="BP3472" s="2"/>
      <c r="BQ3472" s="2"/>
      <c r="BR3472" s="2"/>
      <c r="BS3472" s="2"/>
      <c r="BT3472" s="2"/>
    </row>
    <row r="3473" spans="63:72" x14ac:dyDescent="0.3">
      <c r="BK3473" s="5"/>
      <c r="BL3473" s="5"/>
      <c r="BM3473" s="2"/>
      <c r="BN3473" s="151"/>
      <c r="BO3473" s="2"/>
      <c r="BP3473" s="2"/>
      <c r="BQ3473" s="2"/>
      <c r="BR3473" s="2"/>
      <c r="BS3473" s="2"/>
      <c r="BT3473" s="2"/>
    </row>
    <row r="3474" spans="63:72" x14ac:dyDescent="0.3">
      <c r="BK3474" s="5"/>
      <c r="BL3474" s="5"/>
      <c r="BM3474" s="2"/>
      <c r="BN3474" s="151"/>
      <c r="BO3474" s="2"/>
      <c r="BP3474" s="2"/>
      <c r="BQ3474" s="2"/>
      <c r="BR3474" s="2"/>
      <c r="BS3474" s="2"/>
      <c r="BT3474" s="2"/>
    </row>
    <row r="3475" spans="63:72" x14ac:dyDescent="0.3">
      <c r="BK3475" s="5"/>
      <c r="BL3475" s="5"/>
      <c r="BM3475" s="2"/>
      <c r="BN3475" s="151"/>
      <c r="BO3475" s="2"/>
      <c r="BP3475" s="2"/>
      <c r="BQ3475" s="2"/>
      <c r="BR3475" s="2"/>
      <c r="BS3475" s="2"/>
      <c r="BT3475" s="2"/>
    </row>
    <row r="3476" spans="63:72" x14ac:dyDescent="0.3">
      <c r="BK3476" s="5"/>
      <c r="BL3476" s="5"/>
      <c r="BM3476" s="2"/>
      <c r="BN3476" s="151"/>
      <c r="BO3476" s="2"/>
      <c r="BP3476" s="2"/>
      <c r="BQ3476" s="2"/>
      <c r="BR3476" s="2"/>
      <c r="BS3476" s="2"/>
      <c r="BT3476" s="2"/>
    </row>
    <row r="3477" spans="63:72" x14ac:dyDescent="0.3">
      <c r="BK3477" s="5"/>
      <c r="BL3477" s="5"/>
      <c r="BM3477" s="2"/>
      <c r="BN3477" s="151"/>
      <c r="BO3477" s="2"/>
      <c r="BP3477" s="2"/>
      <c r="BQ3477" s="2"/>
      <c r="BR3477" s="2"/>
      <c r="BS3477" s="2"/>
      <c r="BT3477" s="2"/>
    </row>
    <row r="3478" spans="63:72" x14ac:dyDescent="0.3">
      <c r="BK3478" s="5"/>
      <c r="BL3478" s="5"/>
      <c r="BM3478" s="2"/>
      <c r="BN3478" s="151"/>
      <c r="BO3478" s="2"/>
      <c r="BP3478" s="2"/>
      <c r="BQ3478" s="2"/>
      <c r="BR3478" s="2"/>
      <c r="BS3478" s="2"/>
      <c r="BT3478" s="2"/>
    </row>
    <row r="3479" spans="63:72" x14ac:dyDescent="0.3">
      <c r="BK3479" s="5"/>
      <c r="BL3479" s="5"/>
      <c r="BM3479" s="2"/>
      <c r="BN3479" s="151"/>
      <c r="BO3479" s="2"/>
      <c r="BP3479" s="2"/>
      <c r="BQ3479" s="2"/>
      <c r="BR3479" s="2"/>
      <c r="BS3479" s="2"/>
      <c r="BT3479" s="2"/>
    </row>
    <row r="3480" spans="63:72" x14ac:dyDescent="0.3">
      <c r="BK3480" s="5"/>
      <c r="BL3480" s="5"/>
      <c r="BM3480" s="2"/>
      <c r="BN3480" s="151"/>
      <c r="BO3480" s="2"/>
      <c r="BP3480" s="2"/>
      <c r="BQ3480" s="2"/>
      <c r="BR3480" s="2"/>
      <c r="BS3480" s="2"/>
      <c r="BT3480" s="2"/>
    </row>
    <row r="3481" spans="63:72" x14ac:dyDescent="0.3">
      <c r="BK3481" s="5"/>
      <c r="BL3481" s="5"/>
      <c r="BM3481" s="2"/>
      <c r="BN3481" s="151"/>
      <c r="BO3481" s="2"/>
      <c r="BP3481" s="2"/>
      <c r="BQ3481" s="2"/>
      <c r="BR3481" s="2"/>
      <c r="BS3481" s="2"/>
      <c r="BT3481" s="2"/>
    </row>
    <row r="3482" spans="63:72" x14ac:dyDescent="0.3">
      <c r="BK3482" s="5"/>
      <c r="BL3482" s="5"/>
      <c r="BM3482" s="2"/>
      <c r="BN3482" s="151"/>
      <c r="BO3482" s="2"/>
      <c r="BP3482" s="2"/>
      <c r="BQ3482" s="2"/>
      <c r="BR3482" s="2"/>
      <c r="BS3482" s="2"/>
      <c r="BT3482" s="2"/>
    </row>
    <row r="3483" spans="63:72" x14ac:dyDescent="0.3">
      <c r="BK3483" s="5"/>
      <c r="BL3483" s="5"/>
      <c r="BM3483" s="2"/>
      <c r="BN3483" s="151"/>
      <c r="BO3483" s="2"/>
      <c r="BP3483" s="2"/>
      <c r="BQ3483" s="2"/>
      <c r="BR3483" s="2"/>
      <c r="BS3483" s="2"/>
      <c r="BT3483" s="2"/>
    </row>
    <row r="3484" spans="63:72" x14ac:dyDescent="0.3">
      <c r="BK3484" s="5"/>
      <c r="BL3484" s="5"/>
      <c r="BM3484" s="2"/>
      <c r="BN3484" s="151"/>
      <c r="BO3484" s="2"/>
      <c r="BP3484" s="2"/>
      <c r="BQ3484" s="2"/>
      <c r="BR3484" s="2"/>
      <c r="BS3484" s="2"/>
      <c r="BT3484" s="2"/>
    </row>
    <row r="3485" spans="63:72" x14ac:dyDescent="0.3">
      <c r="BK3485" s="5"/>
      <c r="BL3485" s="5"/>
      <c r="BM3485" s="2"/>
      <c r="BN3485" s="151"/>
      <c r="BO3485" s="2"/>
      <c r="BP3485" s="2"/>
      <c r="BQ3485" s="2"/>
      <c r="BR3485" s="2"/>
      <c r="BS3485" s="2"/>
      <c r="BT3485" s="2"/>
    </row>
    <row r="3486" spans="63:72" x14ac:dyDescent="0.3">
      <c r="BK3486" s="5"/>
      <c r="BL3486" s="5"/>
      <c r="BM3486" s="2"/>
      <c r="BN3486" s="151"/>
      <c r="BO3486" s="2"/>
      <c r="BP3486" s="2"/>
      <c r="BQ3486" s="2"/>
      <c r="BR3486" s="2"/>
      <c r="BS3486" s="2"/>
      <c r="BT3486" s="2"/>
    </row>
    <row r="3487" spans="63:72" x14ac:dyDescent="0.3">
      <c r="BK3487" s="5"/>
      <c r="BL3487" s="5"/>
      <c r="BM3487" s="2"/>
      <c r="BN3487" s="151"/>
      <c r="BO3487" s="2"/>
      <c r="BP3487" s="2"/>
      <c r="BQ3487" s="2"/>
      <c r="BR3487" s="2"/>
      <c r="BS3487" s="2"/>
      <c r="BT3487" s="2"/>
    </row>
    <row r="3488" spans="63:72" x14ac:dyDescent="0.3">
      <c r="BK3488" s="5"/>
      <c r="BL3488" s="5"/>
      <c r="BM3488" s="2"/>
      <c r="BN3488" s="151"/>
      <c r="BO3488" s="2"/>
      <c r="BP3488" s="2"/>
      <c r="BQ3488" s="2"/>
      <c r="BR3488" s="2"/>
      <c r="BS3488" s="2"/>
      <c r="BT3488" s="2"/>
    </row>
    <row r="3489" spans="63:72" x14ac:dyDescent="0.3">
      <c r="BK3489" s="5"/>
      <c r="BL3489" s="5"/>
      <c r="BM3489" s="2"/>
      <c r="BN3489" s="151"/>
      <c r="BO3489" s="2"/>
      <c r="BP3489" s="2"/>
      <c r="BQ3489" s="2"/>
      <c r="BR3489" s="2"/>
      <c r="BS3489" s="2"/>
      <c r="BT3489" s="2"/>
    </row>
    <row r="3490" spans="63:72" x14ac:dyDescent="0.3">
      <c r="BK3490" s="5"/>
      <c r="BL3490" s="5"/>
      <c r="BM3490" s="2"/>
      <c r="BN3490" s="151"/>
      <c r="BO3490" s="2"/>
      <c r="BP3490" s="2"/>
      <c r="BQ3490" s="2"/>
      <c r="BR3490" s="2"/>
      <c r="BS3490" s="2"/>
      <c r="BT3490" s="2"/>
    </row>
    <row r="3491" spans="63:72" x14ac:dyDescent="0.3">
      <c r="BK3491" s="5"/>
      <c r="BL3491" s="5"/>
      <c r="BM3491" s="2"/>
      <c r="BN3491" s="151"/>
      <c r="BO3491" s="2"/>
      <c r="BP3491" s="2"/>
      <c r="BQ3491" s="2"/>
      <c r="BR3491" s="2"/>
      <c r="BS3491" s="2"/>
      <c r="BT3491" s="2"/>
    </row>
    <row r="3492" spans="63:72" x14ac:dyDescent="0.3">
      <c r="BK3492" s="5"/>
      <c r="BL3492" s="5"/>
      <c r="BM3492" s="2"/>
      <c r="BN3492" s="151"/>
      <c r="BO3492" s="2"/>
      <c r="BP3492" s="2"/>
      <c r="BQ3492" s="2"/>
      <c r="BR3492" s="2"/>
      <c r="BS3492" s="2"/>
      <c r="BT3492" s="2"/>
    </row>
    <row r="3493" spans="63:72" x14ac:dyDescent="0.3">
      <c r="BK3493" s="5"/>
      <c r="BL3493" s="5"/>
      <c r="BM3493" s="2"/>
      <c r="BN3493" s="151"/>
      <c r="BO3493" s="2"/>
      <c r="BP3493" s="2"/>
      <c r="BQ3493" s="2"/>
      <c r="BR3493" s="2"/>
      <c r="BS3493" s="2"/>
      <c r="BT3493" s="2"/>
    </row>
    <row r="3494" spans="63:72" x14ac:dyDescent="0.3">
      <c r="BK3494" s="5"/>
      <c r="BL3494" s="5"/>
      <c r="BM3494" s="2"/>
      <c r="BN3494" s="151"/>
      <c r="BO3494" s="2"/>
      <c r="BP3494" s="2"/>
      <c r="BQ3494" s="2"/>
      <c r="BR3494" s="2"/>
      <c r="BS3494" s="2"/>
      <c r="BT3494" s="2"/>
    </row>
    <row r="3495" spans="63:72" x14ac:dyDescent="0.3">
      <c r="BK3495" s="5"/>
      <c r="BL3495" s="5"/>
      <c r="BM3495" s="2"/>
      <c r="BN3495" s="151"/>
      <c r="BO3495" s="2"/>
      <c r="BP3495" s="2"/>
      <c r="BQ3495" s="2"/>
      <c r="BR3495" s="2"/>
      <c r="BS3495" s="2"/>
      <c r="BT3495" s="2"/>
    </row>
    <row r="3496" spans="63:72" x14ac:dyDescent="0.3">
      <c r="BK3496" s="5"/>
      <c r="BL3496" s="5"/>
      <c r="BM3496" s="2"/>
      <c r="BN3496" s="151"/>
      <c r="BO3496" s="2"/>
      <c r="BP3496" s="2"/>
      <c r="BQ3496" s="2"/>
      <c r="BR3496" s="2"/>
      <c r="BS3496" s="2"/>
      <c r="BT3496" s="2"/>
    </row>
    <row r="3497" spans="63:72" x14ac:dyDescent="0.3">
      <c r="BK3497" s="5"/>
      <c r="BL3497" s="5"/>
      <c r="BM3497" s="2"/>
      <c r="BN3497" s="151"/>
      <c r="BO3497" s="2"/>
      <c r="BP3497" s="2"/>
      <c r="BQ3497" s="2"/>
      <c r="BR3497" s="2"/>
      <c r="BS3497" s="2"/>
      <c r="BT3497" s="2"/>
    </row>
    <row r="3498" spans="63:72" x14ac:dyDescent="0.3">
      <c r="BK3498" s="5"/>
      <c r="BL3498" s="5"/>
      <c r="BM3498" s="2"/>
      <c r="BN3498" s="151"/>
      <c r="BO3498" s="2"/>
      <c r="BP3498" s="2"/>
      <c r="BQ3498" s="2"/>
      <c r="BR3498" s="2"/>
      <c r="BS3498" s="2"/>
      <c r="BT3498" s="2"/>
    </row>
    <row r="3499" spans="63:72" x14ac:dyDescent="0.3">
      <c r="BK3499" s="5"/>
      <c r="BL3499" s="5"/>
      <c r="BM3499" s="2"/>
      <c r="BN3499" s="151"/>
      <c r="BO3499" s="2"/>
      <c r="BP3499" s="2"/>
      <c r="BQ3499" s="2"/>
      <c r="BR3499" s="2"/>
      <c r="BS3499" s="2"/>
      <c r="BT3499" s="2"/>
    </row>
    <row r="3500" spans="63:72" x14ac:dyDescent="0.3">
      <c r="BK3500" s="5"/>
      <c r="BL3500" s="5"/>
      <c r="BM3500" s="2"/>
      <c r="BN3500" s="151"/>
      <c r="BO3500" s="2"/>
      <c r="BP3500" s="2"/>
      <c r="BQ3500" s="2"/>
      <c r="BR3500" s="2"/>
      <c r="BS3500" s="2"/>
      <c r="BT3500" s="2"/>
    </row>
    <row r="3501" spans="63:72" x14ac:dyDescent="0.3">
      <c r="BK3501" s="5"/>
      <c r="BL3501" s="5"/>
      <c r="BM3501" s="2"/>
      <c r="BN3501" s="151"/>
      <c r="BO3501" s="2"/>
      <c r="BP3501" s="2"/>
      <c r="BQ3501" s="2"/>
      <c r="BR3501" s="2"/>
      <c r="BS3501" s="2"/>
      <c r="BT3501" s="2"/>
    </row>
    <row r="3502" spans="63:72" x14ac:dyDescent="0.3">
      <c r="BK3502" s="5"/>
      <c r="BL3502" s="5"/>
      <c r="BM3502" s="2"/>
      <c r="BN3502" s="151"/>
      <c r="BO3502" s="2"/>
      <c r="BP3502" s="2"/>
      <c r="BQ3502" s="2"/>
      <c r="BR3502" s="2"/>
      <c r="BS3502" s="2"/>
      <c r="BT3502" s="2"/>
    </row>
    <row r="3503" spans="63:72" x14ac:dyDescent="0.3">
      <c r="BK3503" s="5"/>
      <c r="BL3503" s="5"/>
      <c r="BM3503" s="2"/>
      <c r="BN3503" s="151"/>
      <c r="BO3503" s="2"/>
      <c r="BP3503" s="2"/>
      <c r="BQ3503" s="2"/>
      <c r="BR3503" s="2"/>
      <c r="BS3503" s="2"/>
      <c r="BT3503" s="2"/>
    </row>
    <row r="3504" spans="63:72" x14ac:dyDescent="0.3">
      <c r="BK3504" s="5"/>
      <c r="BL3504" s="5"/>
      <c r="BM3504" s="2"/>
      <c r="BN3504" s="151"/>
      <c r="BO3504" s="2"/>
      <c r="BP3504" s="2"/>
      <c r="BQ3504" s="2"/>
      <c r="BR3504" s="2"/>
      <c r="BS3504" s="2"/>
      <c r="BT3504" s="2"/>
    </row>
    <row r="3505" spans="63:72" x14ac:dyDescent="0.3">
      <c r="BK3505" s="5"/>
      <c r="BL3505" s="5"/>
      <c r="BM3505" s="2"/>
      <c r="BN3505" s="151"/>
      <c r="BO3505" s="2"/>
      <c r="BP3505" s="2"/>
      <c r="BQ3505" s="2"/>
      <c r="BR3505" s="2"/>
      <c r="BS3505" s="2"/>
      <c r="BT3505" s="2"/>
    </row>
    <row r="3506" spans="63:72" x14ac:dyDescent="0.3">
      <c r="BK3506" s="5"/>
      <c r="BL3506" s="5"/>
      <c r="BM3506" s="2"/>
      <c r="BN3506" s="151"/>
      <c r="BO3506" s="2"/>
      <c r="BP3506" s="2"/>
      <c r="BQ3506" s="2"/>
      <c r="BR3506" s="2"/>
      <c r="BS3506" s="2"/>
      <c r="BT3506" s="2"/>
    </row>
    <row r="3507" spans="63:72" x14ac:dyDescent="0.3">
      <c r="BK3507" s="5"/>
      <c r="BL3507" s="5"/>
      <c r="BM3507" s="2"/>
      <c r="BN3507" s="151"/>
      <c r="BO3507" s="2"/>
      <c r="BP3507" s="2"/>
      <c r="BQ3507" s="2"/>
      <c r="BR3507" s="2"/>
      <c r="BS3507" s="2"/>
      <c r="BT3507" s="2"/>
    </row>
    <row r="3508" spans="63:72" x14ac:dyDescent="0.3">
      <c r="BK3508" s="5"/>
      <c r="BL3508" s="5"/>
      <c r="BM3508" s="2"/>
      <c r="BN3508" s="151"/>
      <c r="BO3508" s="2"/>
      <c r="BP3508" s="2"/>
      <c r="BQ3508" s="2"/>
      <c r="BR3508" s="2"/>
      <c r="BS3508" s="2"/>
      <c r="BT3508" s="2"/>
    </row>
    <row r="3509" spans="63:72" x14ac:dyDescent="0.3">
      <c r="BK3509" s="5"/>
      <c r="BL3509" s="5"/>
      <c r="BM3509" s="2"/>
      <c r="BN3509" s="151"/>
      <c r="BO3509" s="2"/>
      <c r="BP3509" s="2"/>
      <c r="BQ3509" s="2"/>
      <c r="BR3509" s="2"/>
      <c r="BS3509" s="2"/>
      <c r="BT3509" s="2"/>
    </row>
    <row r="3510" spans="63:72" x14ac:dyDescent="0.3">
      <c r="BK3510" s="5"/>
      <c r="BL3510" s="5"/>
      <c r="BM3510" s="2"/>
      <c r="BN3510" s="151"/>
      <c r="BO3510" s="2"/>
      <c r="BP3510" s="2"/>
      <c r="BQ3510" s="2"/>
      <c r="BR3510" s="2"/>
      <c r="BS3510" s="2"/>
      <c r="BT3510" s="2"/>
    </row>
    <row r="3511" spans="63:72" x14ac:dyDescent="0.3">
      <c r="BK3511" s="5"/>
      <c r="BL3511" s="5"/>
      <c r="BM3511" s="2"/>
      <c r="BN3511" s="151"/>
      <c r="BO3511" s="2"/>
      <c r="BP3511" s="2"/>
      <c r="BQ3511" s="2"/>
      <c r="BR3511" s="2"/>
      <c r="BS3511" s="2"/>
      <c r="BT3511" s="2"/>
    </row>
    <row r="3512" spans="63:72" x14ac:dyDescent="0.3">
      <c r="BK3512" s="5"/>
      <c r="BL3512" s="5"/>
      <c r="BM3512" s="2"/>
      <c r="BN3512" s="151"/>
      <c r="BO3512" s="2"/>
      <c r="BP3512" s="2"/>
      <c r="BQ3512" s="2"/>
      <c r="BR3512" s="2"/>
      <c r="BS3512" s="2"/>
      <c r="BT3512" s="2"/>
    </row>
    <row r="3513" spans="63:72" x14ac:dyDescent="0.3">
      <c r="BK3513" s="5"/>
      <c r="BL3513" s="5"/>
      <c r="BM3513" s="2"/>
      <c r="BN3513" s="151"/>
      <c r="BO3513" s="2"/>
      <c r="BP3513" s="2"/>
      <c r="BQ3513" s="2"/>
      <c r="BR3513" s="2"/>
      <c r="BS3513" s="2"/>
      <c r="BT3513" s="2"/>
    </row>
    <row r="3514" spans="63:72" x14ac:dyDescent="0.3">
      <c r="BK3514" s="5"/>
      <c r="BL3514" s="5"/>
      <c r="BM3514" s="2"/>
      <c r="BN3514" s="151"/>
      <c r="BO3514" s="2"/>
      <c r="BP3514" s="2"/>
      <c r="BQ3514" s="2"/>
      <c r="BR3514" s="2"/>
      <c r="BS3514" s="2"/>
      <c r="BT3514" s="2"/>
    </row>
    <row r="3515" spans="63:72" x14ac:dyDescent="0.3">
      <c r="BK3515" s="5"/>
      <c r="BL3515" s="5"/>
      <c r="BM3515" s="2"/>
      <c r="BN3515" s="151"/>
      <c r="BO3515" s="2"/>
      <c r="BP3515" s="2"/>
      <c r="BQ3515" s="2"/>
      <c r="BR3515" s="2"/>
      <c r="BS3515" s="2"/>
      <c r="BT3515" s="2"/>
    </row>
    <row r="3516" spans="63:72" x14ac:dyDescent="0.3">
      <c r="BK3516" s="5"/>
      <c r="BL3516" s="5"/>
      <c r="BM3516" s="2"/>
      <c r="BN3516" s="151"/>
      <c r="BO3516" s="2"/>
      <c r="BP3516" s="2"/>
      <c r="BQ3516" s="2"/>
      <c r="BR3516" s="2"/>
      <c r="BS3516" s="2"/>
      <c r="BT3516" s="2"/>
    </row>
    <row r="3517" spans="63:72" x14ac:dyDescent="0.3">
      <c r="BK3517" s="5"/>
      <c r="BL3517" s="5"/>
      <c r="BM3517" s="2"/>
      <c r="BN3517" s="151"/>
      <c r="BO3517" s="2"/>
      <c r="BP3517" s="2"/>
      <c r="BQ3517" s="2"/>
      <c r="BR3517" s="2"/>
      <c r="BS3517" s="2"/>
      <c r="BT3517" s="2"/>
    </row>
    <row r="3518" spans="63:72" x14ac:dyDescent="0.3">
      <c r="BK3518" s="5"/>
      <c r="BL3518" s="5"/>
      <c r="BM3518" s="2"/>
      <c r="BN3518" s="151"/>
      <c r="BO3518" s="2"/>
      <c r="BP3518" s="2"/>
      <c r="BQ3518" s="2"/>
      <c r="BR3518" s="2"/>
      <c r="BS3518" s="2"/>
      <c r="BT3518" s="2"/>
    </row>
    <row r="3519" spans="63:72" x14ac:dyDescent="0.3">
      <c r="BK3519" s="5"/>
      <c r="BL3519" s="5"/>
      <c r="BM3519" s="2"/>
      <c r="BN3519" s="151"/>
      <c r="BO3519" s="2"/>
      <c r="BP3519" s="2"/>
      <c r="BQ3519" s="2"/>
      <c r="BR3519" s="2"/>
      <c r="BS3519" s="2"/>
      <c r="BT3519" s="2"/>
    </row>
    <row r="3520" spans="63:72" x14ac:dyDescent="0.3">
      <c r="BK3520" s="5"/>
      <c r="BL3520" s="5"/>
      <c r="BM3520" s="2"/>
      <c r="BN3520" s="151"/>
      <c r="BO3520" s="2"/>
      <c r="BP3520" s="2"/>
      <c r="BQ3520" s="2"/>
      <c r="BR3520" s="2"/>
      <c r="BS3520" s="2"/>
      <c r="BT3520" s="2"/>
    </row>
    <row r="3521" spans="63:72" x14ac:dyDescent="0.3">
      <c r="BK3521" s="5"/>
      <c r="BL3521" s="5"/>
      <c r="BM3521" s="2"/>
      <c r="BN3521" s="151"/>
      <c r="BO3521" s="2"/>
      <c r="BP3521" s="2"/>
      <c r="BQ3521" s="2"/>
      <c r="BR3521" s="2"/>
      <c r="BS3521" s="2"/>
      <c r="BT3521" s="2"/>
    </row>
    <row r="3522" spans="63:72" x14ac:dyDescent="0.3">
      <c r="BK3522" s="5"/>
      <c r="BL3522" s="5"/>
      <c r="BM3522" s="2"/>
      <c r="BN3522" s="151"/>
      <c r="BO3522" s="2"/>
      <c r="BP3522" s="2"/>
      <c r="BQ3522" s="2"/>
      <c r="BR3522" s="2"/>
      <c r="BS3522" s="2"/>
      <c r="BT3522" s="2"/>
    </row>
    <row r="3523" spans="63:72" x14ac:dyDescent="0.3">
      <c r="BK3523" s="5"/>
      <c r="BL3523" s="5"/>
      <c r="BM3523" s="2"/>
      <c r="BN3523" s="151"/>
      <c r="BO3523" s="2"/>
      <c r="BP3523" s="2"/>
      <c r="BQ3523" s="2"/>
      <c r="BR3523" s="2"/>
      <c r="BS3523" s="2"/>
      <c r="BT3523" s="2"/>
    </row>
    <row r="3524" spans="63:72" x14ac:dyDescent="0.3">
      <c r="BK3524" s="5"/>
      <c r="BL3524" s="5"/>
      <c r="BM3524" s="2"/>
      <c r="BN3524" s="151"/>
      <c r="BO3524" s="2"/>
      <c r="BP3524" s="2"/>
      <c r="BQ3524" s="2"/>
      <c r="BR3524" s="2"/>
      <c r="BS3524" s="2"/>
      <c r="BT3524" s="2"/>
    </row>
    <row r="3525" spans="63:72" x14ac:dyDescent="0.3">
      <c r="BK3525" s="5"/>
      <c r="BL3525" s="5"/>
      <c r="BM3525" s="2"/>
      <c r="BN3525" s="151"/>
      <c r="BO3525" s="2"/>
      <c r="BP3525" s="2"/>
      <c r="BQ3525" s="2"/>
      <c r="BR3525" s="2"/>
      <c r="BS3525" s="2"/>
      <c r="BT3525" s="2"/>
    </row>
    <row r="3526" spans="63:72" x14ac:dyDescent="0.3">
      <c r="BK3526" s="5"/>
      <c r="BL3526" s="5"/>
      <c r="BM3526" s="2"/>
      <c r="BN3526" s="151"/>
      <c r="BO3526" s="2"/>
      <c r="BP3526" s="2"/>
      <c r="BQ3526" s="2"/>
      <c r="BR3526" s="2"/>
      <c r="BS3526" s="2"/>
      <c r="BT3526" s="2"/>
    </row>
    <row r="3527" spans="63:72" x14ac:dyDescent="0.3">
      <c r="BK3527" s="5"/>
      <c r="BL3527" s="5"/>
      <c r="BM3527" s="2"/>
      <c r="BN3527" s="151"/>
      <c r="BO3527" s="2"/>
      <c r="BP3527" s="2"/>
      <c r="BQ3527" s="2"/>
      <c r="BR3527" s="2"/>
      <c r="BS3527" s="2"/>
      <c r="BT3527" s="2"/>
    </row>
    <row r="3528" spans="63:72" x14ac:dyDescent="0.3">
      <c r="BK3528" s="5"/>
      <c r="BL3528" s="5"/>
      <c r="BM3528" s="2"/>
      <c r="BN3528" s="151"/>
      <c r="BO3528" s="2"/>
      <c r="BP3528" s="2"/>
      <c r="BQ3528" s="2"/>
      <c r="BR3528" s="2"/>
      <c r="BS3528" s="2"/>
      <c r="BT3528" s="2"/>
    </row>
    <row r="3529" spans="63:72" x14ac:dyDescent="0.3">
      <c r="BK3529" s="5"/>
      <c r="BL3529" s="5"/>
      <c r="BM3529" s="2"/>
      <c r="BN3529" s="151"/>
      <c r="BO3529" s="2"/>
      <c r="BP3529" s="2"/>
      <c r="BQ3529" s="2"/>
      <c r="BR3529" s="2"/>
      <c r="BS3529" s="2"/>
      <c r="BT3529" s="2"/>
    </row>
    <row r="3530" spans="63:72" x14ac:dyDescent="0.3">
      <c r="BK3530" s="5"/>
      <c r="BL3530" s="5"/>
      <c r="BM3530" s="2"/>
      <c r="BN3530" s="151"/>
      <c r="BO3530" s="2"/>
      <c r="BP3530" s="2"/>
      <c r="BQ3530" s="2"/>
      <c r="BR3530" s="2"/>
      <c r="BS3530" s="2"/>
      <c r="BT3530" s="2"/>
    </row>
    <row r="3531" spans="63:72" x14ac:dyDescent="0.3">
      <c r="BK3531" s="5"/>
      <c r="BL3531" s="5"/>
      <c r="BM3531" s="2"/>
      <c r="BN3531" s="151"/>
      <c r="BO3531" s="2"/>
      <c r="BP3531" s="2"/>
      <c r="BQ3531" s="2"/>
      <c r="BR3531" s="2"/>
      <c r="BS3531" s="2"/>
      <c r="BT3531" s="2"/>
    </row>
    <row r="3532" spans="63:72" x14ac:dyDescent="0.3">
      <c r="BK3532" s="5"/>
      <c r="BL3532" s="5"/>
      <c r="BM3532" s="2"/>
      <c r="BN3532" s="151"/>
      <c r="BO3532" s="2"/>
      <c r="BP3532" s="2"/>
      <c r="BQ3532" s="2"/>
      <c r="BR3532" s="2"/>
      <c r="BS3532" s="2"/>
      <c r="BT3532" s="2"/>
    </row>
    <row r="3533" spans="63:72" x14ac:dyDescent="0.3">
      <c r="BK3533" s="5"/>
      <c r="BL3533" s="5"/>
      <c r="BM3533" s="2"/>
      <c r="BN3533" s="151"/>
      <c r="BO3533" s="2"/>
      <c r="BP3533" s="2"/>
      <c r="BQ3533" s="2"/>
      <c r="BR3533" s="2"/>
      <c r="BS3533" s="2"/>
      <c r="BT3533" s="2"/>
    </row>
    <row r="3534" spans="63:72" x14ac:dyDescent="0.3">
      <c r="BK3534" s="5"/>
      <c r="BL3534" s="5"/>
      <c r="BM3534" s="2"/>
      <c r="BN3534" s="151"/>
      <c r="BO3534" s="2"/>
      <c r="BP3534" s="2"/>
      <c r="BQ3534" s="2"/>
      <c r="BR3534" s="2"/>
      <c r="BS3534" s="2"/>
      <c r="BT3534" s="2"/>
    </row>
    <row r="3535" spans="63:72" x14ac:dyDescent="0.3">
      <c r="BK3535" s="5"/>
      <c r="BL3535" s="5"/>
      <c r="BM3535" s="2"/>
      <c r="BN3535" s="151"/>
      <c r="BO3535" s="2"/>
      <c r="BP3535" s="2"/>
      <c r="BQ3535" s="2"/>
      <c r="BR3535" s="2"/>
      <c r="BS3535" s="2"/>
      <c r="BT3535" s="2"/>
    </row>
    <row r="3536" spans="63:72" x14ac:dyDescent="0.3">
      <c r="BK3536" s="5"/>
      <c r="BL3536" s="5"/>
      <c r="BM3536" s="2"/>
      <c r="BN3536" s="151"/>
      <c r="BO3536" s="2"/>
      <c r="BP3536" s="2"/>
      <c r="BQ3536" s="2"/>
      <c r="BR3536" s="2"/>
      <c r="BS3536" s="2"/>
      <c r="BT3536" s="2"/>
    </row>
    <row r="3537" spans="63:72" x14ac:dyDescent="0.3">
      <c r="BK3537" s="5"/>
      <c r="BL3537" s="5"/>
      <c r="BM3537" s="2"/>
      <c r="BN3537" s="151"/>
      <c r="BO3537" s="2"/>
      <c r="BP3537" s="2"/>
      <c r="BQ3537" s="2"/>
      <c r="BR3537" s="2"/>
      <c r="BS3537" s="2"/>
      <c r="BT3537" s="2"/>
    </row>
    <row r="3538" spans="63:72" x14ac:dyDescent="0.3">
      <c r="BK3538" s="5"/>
      <c r="BL3538" s="5"/>
      <c r="BM3538" s="2"/>
      <c r="BN3538" s="151"/>
      <c r="BO3538" s="2"/>
      <c r="BP3538" s="2"/>
      <c r="BQ3538" s="2"/>
      <c r="BR3538" s="2"/>
      <c r="BS3538" s="2"/>
      <c r="BT3538" s="2"/>
    </row>
    <row r="3539" spans="63:72" x14ac:dyDescent="0.3">
      <c r="BK3539" s="5"/>
      <c r="BL3539" s="5"/>
      <c r="BM3539" s="2"/>
      <c r="BN3539" s="151"/>
      <c r="BO3539" s="2"/>
      <c r="BP3539" s="2"/>
      <c r="BQ3539" s="2"/>
      <c r="BR3539" s="2"/>
      <c r="BS3539" s="2"/>
      <c r="BT3539" s="2"/>
    </row>
    <row r="3540" spans="63:72" x14ac:dyDescent="0.3">
      <c r="BK3540" s="5"/>
      <c r="BL3540" s="5"/>
      <c r="BM3540" s="2"/>
      <c r="BN3540" s="151"/>
      <c r="BO3540" s="2"/>
      <c r="BP3540" s="2"/>
      <c r="BQ3540" s="2"/>
      <c r="BR3540" s="2"/>
      <c r="BS3540" s="2"/>
      <c r="BT3540" s="2"/>
    </row>
    <row r="3541" spans="63:72" x14ac:dyDescent="0.3">
      <c r="BK3541" s="5"/>
      <c r="BL3541" s="5"/>
      <c r="BM3541" s="2"/>
      <c r="BN3541" s="151"/>
      <c r="BO3541" s="2"/>
      <c r="BP3541" s="2"/>
      <c r="BQ3541" s="2"/>
      <c r="BR3541" s="2"/>
      <c r="BS3541" s="2"/>
      <c r="BT3541" s="2"/>
    </row>
    <row r="3542" spans="63:72" x14ac:dyDescent="0.3">
      <c r="BK3542" s="5"/>
      <c r="BL3542" s="5"/>
      <c r="BM3542" s="2"/>
      <c r="BN3542" s="151"/>
      <c r="BO3542" s="2"/>
      <c r="BP3542" s="2"/>
      <c r="BQ3542" s="2"/>
      <c r="BR3542" s="2"/>
      <c r="BS3542" s="2"/>
      <c r="BT3542" s="2"/>
    </row>
    <row r="3543" spans="63:72" x14ac:dyDescent="0.3">
      <c r="BK3543" s="5"/>
      <c r="BL3543" s="5"/>
      <c r="BM3543" s="2"/>
      <c r="BN3543" s="151"/>
      <c r="BO3543" s="2"/>
      <c r="BP3543" s="2"/>
      <c r="BQ3543" s="2"/>
      <c r="BR3543" s="2"/>
      <c r="BS3543" s="2"/>
      <c r="BT3543" s="2"/>
    </row>
    <row r="3544" spans="63:72" x14ac:dyDescent="0.3">
      <c r="BK3544" s="5"/>
      <c r="BL3544" s="5"/>
      <c r="BM3544" s="2"/>
      <c r="BN3544" s="151"/>
      <c r="BO3544" s="2"/>
      <c r="BP3544" s="2"/>
      <c r="BQ3544" s="2"/>
      <c r="BR3544" s="2"/>
      <c r="BS3544" s="2"/>
      <c r="BT3544" s="2"/>
    </row>
    <row r="3545" spans="63:72" x14ac:dyDescent="0.3">
      <c r="BK3545" s="5"/>
      <c r="BL3545" s="5"/>
      <c r="BM3545" s="2"/>
      <c r="BN3545" s="151"/>
      <c r="BO3545" s="2"/>
      <c r="BP3545" s="2"/>
      <c r="BQ3545" s="2"/>
      <c r="BR3545" s="2"/>
      <c r="BS3545" s="2"/>
      <c r="BT3545" s="2"/>
    </row>
    <row r="3546" spans="63:72" x14ac:dyDescent="0.3">
      <c r="BK3546" s="5"/>
      <c r="BL3546" s="5"/>
      <c r="BM3546" s="2"/>
      <c r="BN3546" s="151"/>
      <c r="BO3546" s="2"/>
      <c r="BP3546" s="2"/>
      <c r="BQ3546" s="2"/>
      <c r="BR3546" s="2"/>
      <c r="BS3546" s="2"/>
      <c r="BT3546" s="2"/>
    </row>
    <row r="3547" spans="63:72" x14ac:dyDescent="0.3">
      <c r="BK3547" s="5"/>
      <c r="BL3547" s="5"/>
      <c r="BM3547" s="2"/>
      <c r="BN3547" s="151"/>
      <c r="BO3547" s="2"/>
      <c r="BP3547" s="2"/>
      <c r="BQ3547" s="2"/>
      <c r="BR3547" s="2"/>
      <c r="BS3547" s="2"/>
      <c r="BT3547" s="2"/>
    </row>
    <row r="3548" spans="63:72" x14ac:dyDescent="0.3">
      <c r="BK3548" s="5"/>
      <c r="BL3548" s="5"/>
      <c r="BM3548" s="2"/>
      <c r="BN3548" s="151"/>
      <c r="BO3548" s="2"/>
      <c r="BP3548" s="2"/>
      <c r="BQ3548" s="2"/>
      <c r="BR3548" s="2"/>
      <c r="BS3548" s="2"/>
      <c r="BT3548" s="2"/>
    </row>
    <row r="3549" spans="63:72" x14ac:dyDescent="0.3">
      <c r="BK3549" s="5"/>
      <c r="BL3549" s="5"/>
      <c r="BM3549" s="2"/>
      <c r="BN3549" s="151"/>
      <c r="BO3549" s="2"/>
      <c r="BP3549" s="2"/>
      <c r="BQ3549" s="2"/>
      <c r="BR3549" s="2"/>
      <c r="BS3549" s="2"/>
      <c r="BT3549" s="2"/>
    </row>
    <row r="3550" spans="63:72" x14ac:dyDescent="0.3">
      <c r="BK3550" s="5"/>
      <c r="BL3550" s="5"/>
      <c r="BM3550" s="2"/>
      <c r="BN3550" s="151"/>
      <c r="BO3550" s="2"/>
      <c r="BP3550" s="2"/>
      <c r="BQ3550" s="2"/>
      <c r="BR3550" s="2"/>
      <c r="BS3550" s="2"/>
      <c r="BT3550" s="2"/>
    </row>
    <row r="3551" spans="63:72" x14ac:dyDescent="0.3">
      <c r="BK3551" s="5"/>
      <c r="BL3551" s="5"/>
      <c r="BM3551" s="2"/>
      <c r="BN3551" s="151"/>
      <c r="BO3551" s="2"/>
      <c r="BP3551" s="2"/>
      <c r="BQ3551" s="2"/>
      <c r="BR3551" s="2"/>
      <c r="BS3551" s="2"/>
      <c r="BT3551" s="2"/>
    </row>
    <row r="3552" spans="63:72" x14ac:dyDescent="0.3">
      <c r="BK3552" s="5"/>
      <c r="BL3552" s="5"/>
      <c r="BM3552" s="2"/>
      <c r="BN3552" s="151"/>
      <c r="BO3552" s="2"/>
      <c r="BP3552" s="2"/>
      <c r="BQ3552" s="2"/>
      <c r="BR3552" s="2"/>
      <c r="BS3552" s="2"/>
      <c r="BT3552" s="2"/>
    </row>
    <row r="3553" spans="63:72" x14ac:dyDescent="0.3">
      <c r="BK3553" s="5"/>
      <c r="BL3553" s="5"/>
      <c r="BM3553" s="2"/>
      <c r="BN3553" s="151"/>
      <c r="BO3553" s="2"/>
      <c r="BP3553" s="2"/>
      <c r="BQ3553" s="2"/>
      <c r="BR3553" s="2"/>
      <c r="BS3553" s="2"/>
      <c r="BT3553" s="2"/>
    </row>
    <row r="3554" spans="63:72" x14ac:dyDescent="0.3">
      <c r="BK3554" s="5"/>
      <c r="BL3554" s="5"/>
      <c r="BM3554" s="2"/>
      <c r="BN3554" s="151"/>
      <c r="BO3554" s="2"/>
      <c r="BP3554" s="2"/>
      <c r="BQ3554" s="2"/>
      <c r="BR3554" s="2"/>
      <c r="BS3554" s="2"/>
      <c r="BT3554" s="2"/>
    </row>
    <row r="3555" spans="63:72" x14ac:dyDescent="0.3">
      <c r="BK3555" s="5"/>
      <c r="BL3555" s="5"/>
      <c r="BM3555" s="2"/>
      <c r="BN3555" s="151"/>
      <c r="BO3555" s="2"/>
      <c r="BP3555" s="2"/>
      <c r="BQ3555" s="2"/>
      <c r="BR3555" s="2"/>
      <c r="BS3555" s="2"/>
      <c r="BT3555" s="2"/>
    </row>
    <row r="3556" spans="63:72" x14ac:dyDescent="0.3">
      <c r="BK3556" s="5"/>
      <c r="BL3556" s="5"/>
      <c r="BM3556" s="2"/>
      <c r="BN3556" s="151"/>
      <c r="BO3556" s="2"/>
      <c r="BP3556" s="2"/>
      <c r="BQ3556" s="2"/>
      <c r="BR3556" s="2"/>
      <c r="BS3556" s="2"/>
      <c r="BT3556" s="2"/>
    </row>
    <row r="3557" spans="63:72" x14ac:dyDescent="0.3">
      <c r="BK3557" s="5"/>
      <c r="BL3557" s="5"/>
      <c r="BM3557" s="2"/>
      <c r="BN3557" s="151"/>
      <c r="BO3557" s="2"/>
      <c r="BP3557" s="2"/>
      <c r="BQ3557" s="2"/>
      <c r="BR3557" s="2"/>
      <c r="BS3557" s="2"/>
      <c r="BT3557" s="2"/>
    </row>
    <row r="3558" spans="63:72" x14ac:dyDescent="0.3">
      <c r="BK3558" s="5"/>
      <c r="BL3558" s="5"/>
      <c r="BM3558" s="2"/>
      <c r="BN3558" s="151"/>
      <c r="BO3558" s="2"/>
      <c r="BP3558" s="2"/>
      <c r="BQ3558" s="2"/>
      <c r="BR3558" s="2"/>
      <c r="BS3558" s="2"/>
      <c r="BT3558" s="2"/>
    </row>
    <row r="3559" spans="63:72" x14ac:dyDescent="0.3">
      <c r="BK3559" s="5"/>
      <c r="BL3559" s="5"/>
      <c r="BM3559" s="2"/>
      <c r="BN3559" s="151"/>
      <c r="BO3559" s="2"/>
      <c r="BP3559" s="2"/>
      <c r="BQ3559" s="2"/>
      <c r="BR3559" s="2"/>
      <c r="BS3559" s="2"/>
      <c r="BT3559" s="2"/>
    </row>
    <row r="3560" spans="63:72" x14ac:dyDescent="0.3">
      <c r="BK3560" s="5"/>
      <c r="BL3560" s="5"/>
      <c r="BM3560" s="2"/>
      <c r="BN3560" s="151"/>
      <c r="BO3560" s="2"/>
      <c r="BP3560" s="2"/>
      <c r="BQ3560" s="2"/>
      <c r="BR3560" s="2"/>
      <c r="BS3560" s="2"/>
      <c r="BT3560" s="2"/>
    </row>
    <row r="3561" spans="63:72" x14ac:dyDescent="0.3">
      <c r="BK3561" s="5"/>
      <c r="BL3561" s="5"/>
      <c r="BM3561" s="2"/>
      <c r="BN3561" s="151"/>
      <c r="BO3561" s="2"/>
      <c r="BP3561" s="2"/>
      <c r="BQ3561" s="2"/>
      <c r="BR3561" s="2"/>
      <c r="BS3561" s="2"/>
      <c r="BT3561" s="2"/>
    </row>
    <row r="3562" spans="63:72" x14ac:dyDescent="0.3">
      <c r="BK3562" s="5"/>
      <c r="BL3562" s="5"/>
      <c r="BM3562" s="2"/>
      <c r="BN3562" s="151"/>
      <c r="BO3562" s="2"/>
      <c r="BP3562" s="2"/>
      <c r="BQ3562" s="2"/>
      <c r="BR3562" s="2"/>
      <c r="BS3562" s="2"/>
      <c r="BT3562" s="2"/>
    </row>
    <row r="3563" spans="63:72" x14ac:dyDescent="0.3">
      <c r="BK3563" s="5"/>
      <c r="BL3563" s="5"/>
      <c r="BM3563" s="2"/>
      <c r="BN3563" s="151"/>
      <c r="BO3563" s="2"/>
      <c r="BP3563" s="2"/>
      <c r="BQ3563" s="2"/>
      <c r="BR3563" s="2"/>
      <c r="BS3563" s="2"/>
      <c r="BT3563" s="2"/>
    </row>
    <row r="3564" spans="63:72" x14ac:dyDescent="0.3">
      <c r="BK3564" s="5"/>
      <c r="BL3564" s="5"/>
      <c r="BM3564" s="2"/>
      <c r="BN3564" s="151"/>
      <c r="BO3564" s="2"/>
      <c r="BP3564" s="2"/>
      <c r="BQ3564" s="2"/>
      <c r="BR3564" s="2"/>
      <c r="BS3564" s="2"/>
      <c r="BT3564" s="2"/>
    </row>
    <row r="3565" spans="63:72" x14ac:dyDescent="0.3">
      <c r="BK3565" s="5"/>
      <c r="BL3565" s="5"/>
      <c r="BM3565" s="2"/>
      <c r="BN3565" s="151"/>
      <c r="BO3565" s="2"/>
      <c r="BP3565" s="2"/>
      <c r="BQ3565" s="2"/>
      <c r="BR3565" s="2"/>
      <c r="BS3565" s="2"/>
      <c r="BT3565" s="2"/>
    </row>
    <row r="3566" spans="63:72" x14ac:dyDescent="0.3">
      <c r="BK3566" s="5"/>
      <c r="BL3566" s="5"/>
      <c r="BM3566" s="2"/>
      <c r="BN3566" s="151"/>
      <c r="BO3566" s="2"/>
      <c r="BP3566" s="2"/>
      <c r="BQ3566" s="2"/>
      <c r="BR3566" s="2"/>
      <c r="BS3566" s="2"/>
      <c r="BT3566" s="2"/>
    </row>
    <row r="3567" spans="63:72" x14ac:dyDescent="0.3">
      <c r="BK3567" s="5"/>
      <c r="BL3567" s="5"/>
      <c r="BM3567" s="2"/>
      <c r="BN3567" s="151"/>
      <c r="BO3567" s="2"/>
      <c r="BP3567" s="2"/>
      <c r="BQ3567" s="2"/>
      <c r="BR3567" s="2"/>
      <c r="BS3567" s="2"/>
      <c r="BT3567" s="2"/>
    </row>
    <row r="3568" spans="63:72" x14ac:dyDescent="0.3">
      <c r="BK3568" s="5"/>
      <c r="BL3568" s="5"/>
      <c r="BM3568" s="2"/>
      <c r="BN3568" s="151"/>
      <c r="BO3568" s="2"/>
      <c r="BP3568" s="2"/>
      <c r="BQ3568" s="2"/>
      <c r="BR3568" s="2"/>
      <c r="BS3568" s="2"/>
      <c r="BT3568" s="2"/>
    </row>
    <row r="3569" spans="63:72" x14ac:dyDescent="0.3">
      <c r="BK3569" s="5"/>
      <c r="BL3569" s="5"/>
      <c r="BM3569" s="2"/>
      <c r="BN3569" s="151"/>
      <c r="BO3569" s="2"/>
      <c r="BP3569" s="2"/>
      <c r="BQ3569" s="2"/>
      <c r="BR3569" s="2"/>
      <c r="BS3569" s="2"/>
      <c r="BT3569" s="2"/>
    </row>
    <row r="3570" spans="63:72" x14ac:dyDescent="0.3">
      <c r="BK3570" s="5"/>
      <c r="BL3570" s="5"/>
      <c r="BM3570" s="2"/>
      <c r="BN3570" s="151"/>
      <c r="BO3570" s="2"/>
      <c r="BP3570" s="2"/>
      <c r="BQ3570" s="2"/>
      <c r="BR3570" s="2"/>
      <c r="BS3570" s="2"/>
      <c r="BT3570" s="2"/>
    </row>
    <row r="3571" spans="63:72" x14ac:dyDescent="0.3">
      <c r="BK3571" s="5"/>
      <c r="BL3571" s="5"/>
      <c r="BM3571" s="2"/>
      <c r="BN3571" s="151"/>
      <c r="BO3571" s="2"/>
      <c r="BP3571" s="2"/>
      <c r="BQ3571" s="2"/>
      <c r="BR3571" s="2"/>
      <c r="BS3571" s="2"/>
      <c r="BT3571" s="2"/>
    </row>
    <row r="3572" spans="63:72" x14ac:dyDescent="0.3">
      <c r="BK3572" s="5"/>
      <c r="BL3572" s="5"/>
      <c r="BM3572" s="2"/>
      <c r="BN3572" s="151"/>
      <c r="BO3572" s="2"/>
      <c r="BP3572" s="2"/>
      <c r="BQ3572" s="2"/>
      <c r="BR3572" s="2"/>
      <c r="BS3572" s="2"/>
      <c r="BT3572" s="2"/>
    </row>
    <row r="3573" spans="63:72" x14ac:dyDescent="0.3">
      <c r="BK3573" s="5"/>
      <c r="BL3573" s="5"/>
      <c r="BM3573" s="2"/>
      <c r="BN3573" s="151"/>
      <c r="BO3573" s="2"/>
      <c r="BP3573" s="2"/>
      <c r="BQ3573" s="2"/>
      <c r="BR3573" s="2"/>
      <c r="BS3573" s="2"/>
      <c r="BT3573" s="2"/>
    </row>
    <row r="3574" spans="63:72" x14ac:dyDescent="0.3">
      <c r="BK3574" s="5"/>
      <c r="BL3574" s="5"/>
      <c r="BM3574" s="2"/>
      <c r="BN3574" s="151"/>
      <c r="BO3574" s="2"/>
      <c r="BP3574" s="2"/>
      <c r="BQ3574" s="2"/>
      <c r="BR3574" s="2"/>
      <c r="BS3574" s="2"/>
      <c r="BT3574" s="2"/>
    </row>
    <row r="3575" spans="63:72" x14ac:dyDescent="0.3">
      <c r="BK3575" s="5"/>
      <c r="BL3575" s="5"/>
      <c r="BM3575" s="2"/>
      <c r="BN3575" s="151"/>
      <c r="BO3575" s="2"/>
      <c r="BP3575" s="2"/>
      <c r="BQ3575" s="2"/>
      <c r="BR3575" s="2"/>
      <c r="BS3575" s="2"/>
      <c r="BT3575" s="2"/>
    </row>
    <row r="3576" spans="63:72" x14ac:dyDescent="0.3">
      <c r="BK3576" s="5"/>
      <c r="BL3576" s="5"/>
      <c r="BM3576" s="2"/>
      <c r="BN3576" s="151"/>
      <c r="BO3576" s="2"/>
      <c r="BP3576" s="2"/>
      <c r="BQ3576" s="2"/>
      <c r="BR3576" s="2"/>
      <c r="BS3576" s="2"/>
      <c r="BT3576" s="2"/>
    </row>
    <row r="3577" spans="63:72" x14ac:dyDescent="0.3">
      <c r="BK3577" s="5"/>
      <c r="BL3577" s="5"/>
      <c r="BM3577" s="2"/>
      <c r="BN3577" s="151"/>
      <c r="BO3577" s="2"/>
      <c r="BP3577" s="2"/>
      <c r="BQ3577" s="2"/>
      <c r="BR3577" s="2"/>
      <c r="BS3577" s="2"/>
      <c r="BT3577" s="2"/>
    </row>
    <row r="3578" spans="63:72" x14ac:dyDescent="0.3">
      <c r="BK3578" s="5"/>
      <c r="BL3578" s="5"/>
      <c r="BM3578" s="2"/>
      <c r="BN3578" s="151"/>
      <c r="BO3578" s="2"/>
      <c r="BP3578" s="2"/>
      <c r="BQ3578" s="2"/>
      <c r="BR3578" s="2"/>
      <c r="BS3578" s="2"/>
      <c r="BT3578" s="2"/>
    </row>
    <row r="3579" spans="63:72" x14ac:dyDescent="0.3">
      <c r="BK3579" s="5"/>
      <c r="BL3579" s="5"/>
      <c r="BM3579" s="2"/>
      <c r="BN3579" s="151"/>
      <c r="BO3579" s="2"/>
      <c r="BP3579" s="2"/>
      <c r="BQ3579" s="2"/>
      <c r="BR3579" s="2"/>
      <c r="BS3579" s="2"/>
      <c r="BT3579" s="2"/>
    </row>
    <row r="3580" spans="63:72" x14ac:dyDescent="0.3">
      <c r="BK3580" s="5"/>
      <c r="BL3580" s="5"/>
      <c r="BM3580" s="2"/>
      <c r="BN3580" s="151"/>
      <c r="BO3580" s="2"/>
      <c r="BP3580" s="2"/>
      <c r="BQ3580" s="2"/>
      <c r="BR3580" s="2"/>
      <c r="BS3580" s="2"/>
      <c r="BT3580" s="2"/>
    </row>
    <row r="3581" spans="63:72" x14ac:dyDescent="0.3">
      <c r="BK3581" s="5"/>
      <c r="BL3581" s="5"/>
      <c r="BM3581" s="2"/>
      <c r="BN3581" s="151"/>
      <c r="BO3581" s="2"/>
      <c r="BP3581" s="2"/>
      <c r="BQ3581" s="2"/>
      <c r="BR3581" s="2"/>
      <c r="BS3581" s="2"/>
      <c r="BT3581" s="2"/>
    </row>
    <row r="3582" spans="63:72" x14ac:dyDescent="0.3">
      <c r="BK3582" s="5"/>
      <c r="BL3582" s="5"/>
      <c r="BM3582" s="2"/>
      <c r="BN3582" s="151"/>
      <c r="BO3582" s="2"/>
      <c r="BP3582" s="2"/>
      <c r="BQ3582" s="2"/>
      <c r="BR3582" s="2"/>
      <c r="BS3582" s="2"/>
      <c r="BT3582" s="2"/>
    </row>
    <row r="3583" spans="63:72" x14ac:dyDescent="0.3">
      <c r="BK3583" s="5"/>
      <c r="BL3583" s="5"/>
      <c r="BM3583" s="2"/>
      <c r="BN3583" s="151"/>
      <c r="BO3583" s="2"/>
      <c r="BP3583" s="2"/>
      <c r="BQ3583" s="2"/>
      <c r="BR3583" s="2"/>
      <c r="BS3583" s="2"/>
      <c r="BT3583" s="2"/>
    </row>
    <row r="3584" spans="63:72" x14ac:dyDescent="0.3">
      <c r="BK3584" s="5"/>
      <c r="BL3584" s="5"/>
      <c r="BM3584" s="2"/>
      <c r="BN3584" s="151"/>
      <c r="BO3584" s="2"/>
      <c r="BP3584" s="2"/>
      <c r="BQ3584" s="2"/>
      <c r="BR3584" s="2"/>
      <c r="BS3584" s="2"/>
      <c r="BT3584" s="2"/>
    </row>
    <row r="3585" spans="63:72" x14ac:dyDescent="0.3">
      <c r="BK3585" s="5"/>
      <c r="BL3585" s="5"/>
      <c r="BM3585" s="2"/>
      <c r="BN3585" s="151"/>
      <c r="BO3585" s="2"/>
      <c r="BP3585" s="2"/>
      <c r="BQ3585" s="2"/>
      <c r="BR3585" s="2"/>
      <c r="BS3585" s="2"/>
      <c r="BT3585" s="2"/>
    </row>
    <row r="3586" spans="63:72" x14ac:dyDescent="0.3">
      <c r="BK3586" s="5"/>
      <c r="BL3586" s="5"/>
      <c r="BM3586" s="2"/>
      <c r="BN3586" s="151"/>
      <c r="BO3586" s="2"/>
      <c r="BP3586" s="2"/>
      <c r="BQ3586" s="2"/>
      <c r="BR3586" s="2"/>
      <c r="BS3586" s="2"/>
      <c r="BT3586" s="2"/>
    </row>
    <row r="3587" spans="63:72" x14ac:dyDescent="0.3">
      <c r="BK3587" s="5"/>
      <c r="BL3587" s="5"/>
      <c r="BM3587" s="2"/>
      <c r="BN3587" s="151"/>
      <c r="BO3587" s="2"/>
      <c r="BP3587" s="2"/>
      <c r="BQ3587" s="2"/>
      <c r="BR3587" s="2"/>
      <c r="BS3587" s="2"/>
      <c r="BT3587" s="2"/>
    </row>
    <row r="3588" spans="63:72" x14ac:dyDescent="0.3">
      <c r="BK3588" s="5"/>
      <c r="BL3588" s="5"/>
      <c r="BM3588" s="2"/>
      <c r="BN3588" s="151"/>
      <c r="BO3588" s="2"/>
      <c r="BP3588" s="2"/>
      <c r="BQ3588" s="2"/>
      <c r="BR3588" s="2"/>
      <c r="BS3588" s="2"/>
      <c r="BT3588" s="2"/>
    </row>
    <row r="3589" spans="63:72" x14ac:dyDescent="0.3">
      <c r="BK3589" s="5"/>
      <c r="BL3589" s="5"/>
      <c r="BM3589" s="2"/>
      <c r="BN3589" s="151"/>
      <c r="BO3589" s="2"/>
      <c r="BP3589" s="2"/>
      <c r="BQ3589" s="2"/>
      <c r="BR3589" s="2"/>
      <c r="BS3589" s="2"/>
      <c r="BT3589" s="2"/>
    </row>
    <row r="3590" spans="63:72" x14ac:dyDescent="0.3">
      <c r="BK3590" s="5"/>
      <c r="BL3590" s="5"/>
      <c r="BM3590" s="2"/>
      <c r="BN3590" s="151"/>
      <c r="BO3590" s="2"/>
      <c r="BP3590" s="2"/>
      <c r="BQ3590" s="2"/>
      <c r="BR3590" s="2"/>
      <c r="BS3590" s="2"/>
      <c r="BT3590" s="2"/>
    </row>
    <row r="3591" spans="63:72" x14ac:dyDescent="0.3">
      <c r="BK3591" s="5"/>
      <c r="BL3591" s="5"/>
      <c r="BM3591" s="2"/>
      <c r="BN3591" s="151"/>
      <c r="BO3591" s="2"/>
      <c r="BP3591" s="2"/>
      <c r="BQ3591" s="2"/>
      <c r="BR3591" s="2"/>
      <c r="BS3591" s="2"/>
      <c r="BT3591" s="2"/>
    </row>
    <row r="3592" spans="63:72" x14ac:dyDescent="0.3">
      <c r="BK3592" s="5"/>
      <c r="BL3592" s="5"/>
      <c r="BM3592" s="2"/>
      <c r="BN3592" s="151"/>
      <c r="BO3592" s="2"/>
      <c r="BP3592" s="2"/>
      <c r="BQ3592" s="2"/>
      <c r="BR3592" s="2"/>
      <c r="BS3592" s="2"/>
      <c r="BT3592" s="2"/>
    </row>
    <row r="3593" spans="63:72" x14ac:dyDescent="0.3">
      <c r="BK3593" s="5"/>
      <c r="BL3593" s="5"/>
      <c r="BM3593" s="2"/>
      <c r="BN3593" s="151"/>
      <c r="BO3593" s="2"/>
      <c r="BP3593" s="2"/>
      <c r="BQ3593" s="2"/>
      <c r="BR3593" s="2"/>
      <c r="BS3593" s="2"/>
      <c r="BT3593" s="2"/>
    </row>
    <row r="3594" spans="63:72" x14ac:dyDescent="0.3">
      <c r="BK3594" s="5"/>
      <c r="BL3594" s="5"/>
      <c r="BM3594" s="2"/>
      <c r="BN3594" s="151"/>
      <c r="BO3594" s="2"/>
      <c r="BP3594" s="2"/>
      <c r="BQ3594" s="2"/>
      <c r="BR3594" s="2"/>
      <c r="BS3594" s="2"/>
      <c r="BT3594" s="2"/>
    </row>
    <row r="3595" spans="63:72" x14ac:dyDescent="0.3">
      <c r="BK3595" s="5"/>
      <c r="BL3595" s="5"/>
      <c r="BM3595" s="2"/>
      <c r="BN3595" s="151"/>
      <c r="BO3595" s="2"/>
      <c r="BP3595" s="2"/>
      <c r="BQ3595" s="2"/>
      <c r="BR3595" s="2"/>
      <c r="BS3595" s="2"/>
      <c r="BT3595" s="2"/>
    </row>
    <row r="3596" spans="63:72" x14ac:dyDescent="0.3">
      <c r="BK3596" s="5"/>
      <c r="BL3596" s="5"/>
      <c r="BM3596" s="2"/>
      <c r="BN3596" s="151"/>
      <c r="BO3596" s="2"/>
      <c r="BP3596" s="2"/>
      <c r="BQ3596" s="2"/>
      <c r="BR3596" s="2"/>
      <c r="BS3596" s="2"/>
      <c r="BT3596" s="2"/>
    </row>
    <row r="3597" spans="63:72" x14ac:dyDescent="0.3">
      <c r="BK3597" s="5"/>
      <c r="BL3597" s="5"/>
      <c r="BM3597" s="2"/>
      <c r="BN3597" s="151"/>
      <c r="BO3597" s="2"/>
      <c r="BP3597" s="2"/>
      <c r="BQ3597" s="2"/>
      <c r="BR3597" s="2"/>
      <c r="BS3597" s="2"/>
      <c r="BT3597" s="2"/>
    </row>
    <row r="3598" spans="63:72" x14ac:dyDescent="0.3">
      <c r="BK3598" s="5"/>
      <c r="BL3598" s="5"/>
      <c r="BM3598" s="2"/>
      <c r="BN3598" s="151"/>
      <c r="BO3598" s="2"/>
      <c r="BP3598" s="2"/>
      <c r="BQ3598" s="2"/>
      <c r="BR3598" s="2"/>
      <c r="BS3598" s="2"/>
      <c r="BT3598" s="2"/>
    </row>
    <row r="3599" spans="63:72" x14ac:dyDescent="0.3">
      <c r="BK3599" s="5"/>
      <c r="BL3599" s="5"/>
      <c r="BM3599" s="2"/>
      <c r="BN3599" s="151"/>
      <c r="BO3599" s="2"/>
      <c r="BP3599" s="2"/>
      <c r="BQ3599" s="2"/>
      <c r="BR3599" s="2"/>
      <c r="BS3599" s="2"/>
      <c r="BT3599" s="2"/>
    </row>
    <row r="3600" spans="63:72" x14ac:dyDescent="0.3">
      <c r="BK3600" s="5"/>
      <c r="BL3600" s="5"/>
      <c r="BM3600" s="2"/>
      <c r="BN3600" s="151"/>
      <c r="BO3600" s="2"/>
      <c r="BP3600" s="2"/>
      <c r="BQ3600" s="2"/>
      <c r="BR3600" s="2"/>
      <c r="BS3600" s="2"/>
      <c r="BT3600" s="2"/>
    </row>
    <row r="3601" spans="63:72" x14ac:dyDescent="0.3">
      <c r="BK3601" s="5"/>
      <c r="BL3601" s="5"/>
      <c r="BM3601" s="2"/>
      <c r="BN3601" s="151"/>
      <c r="BO3601" s="2"/>
      <c r="BP3601" s="2"/>
      <c r="BQ3601" s="2"/>
      <c r="BR3601" s="2"/>
      <c r="BS3601" s="2"/>
      <c r="BT3601" s="2"/>
    </row>
    <row r="3602" spans="63:72" x14ac:dyDescent="0.3">
      <c r="BK3602" s="5"/>
      <c r="BL3602" s="5"/>
      <c r="BM3602" s="2"/>
      <c r="BN3602" s="151"/>
      <c r="BO3602" s="2"/>
      <c r="BP3602" s="2"/>
      <c r="BQ3602" s="2"/>
      <c r="BR3602" s="2"/>
      <c r="BS3602" s="2"/>
      <c r="BT3602" s="2"/>
    </row>
    <row r="3603" spans="63:72" x14ac:dyDescent="0.3">
      <c r="BK3603" s="5"/>
      <c r="BL3603" s="5"/>
      <c r="BM3603" s="2"/>
      <c r="BN3603" s="151"/>
      <c r="BO3603" s="2"/>
      <c r="BP3603" s="2"/>
      <c r="BQ3603" s="2"/>
      <c r="BR3603" s="2"/>
      <c r="BS3603" s="2"/>
      <c r="BT3603" s="2"/>
    </row>
    <row r="3604" spans="63:72" x14ac:dyDescent="0.3">
      <c r="BK3604" s="5"/>
      <c r="BL3604" s="5"/>
      <c r="BM3604" s="2"/>
      <c r="BN3604" s="151"/>
      <c r="BO3604" s="2"/>
      <c r="BP3604" s="2"/>
      <c r="BQ3604" s="2"/>
      <c r="BR3604" s="2"/>
      <c r="BS3604" s="2"/>
      <c r="BT3604" s="2"/>
    </row>
    <row r="3605" spans="63:72" x14ac:dyDescent="0.3">
      <c r="BK3605" s="5"/>
      <c r="BL3605" s="5"/>
      <c r="BM3605" s="2"/>
      <c r="BN3605" s="151"/>
      <c r="BO3605" s="2"/>
      <c r="BP3605" s="2"/>
      <c r="BQ3605" s="2"/>
      <c r="BR3605" s="2"/>
      <c r="BS3605" s="2"/>
      <c r="BT3605" s="2"/>
    </row>
    <row r="3606" spans="63:72" x14ac:dyDescent="0.3">
      <c r="BK3606" s="5"/>
      <c r="BL3606" s="5"/>
      <c r="BM3606" s="2"/>
      <c r="BN3606" s="151"/>
      <c r="BO3606" s="2"/>
      <c r="BP3606" s="2"/>
      <c r="BQ3606" s="2"/>
      <c r="BR3606" s="2"/>
      <c r="BS3606" s="2"/>
      <c r="BT3606" s="2"/>
    </row>
    <row r="3607" spans="63:72" x14ac:dyDescent="0.3">
      <c r="BK3607" s="5"/>
      <c r="BL3607" s="5"/>
      <c r="BM3607" s="2"/>
      <c r="BN3607" s="151"/>
      <c r="BO3607" s="2"/>
      <c r="BP3607" s="2"/>
      <c r="BQ3607" s="2"/>
      <c r="BR3607" s="2"/>
      <c r="BS3607" s="2"/>
      <c r="BT3607" s="2"/>
    </row>
    <row r="3608" spans="63:72" x14ac:dyDescent="0.3">
      <c r="BK3608" s="5"/>
      <c r="BL3608" s="5"/>
      <c r="BM3608" s="2"/>
      <c r="BN3608" s="151"/>
      <c r="BO3608" s="2"/>
      <c r="BP3608" s="2"/>
      <c r="BQ3608" s="2"/>
      <c r="BR3608" s="2"/>
      <c r="BS3608" s="2"/>
      <c r="BT3608" s="2"/>
    </row>
    <row r="3609" spans="63:72" x14ac:dyDescent="0.3">
      <c r="BK3609" s="5"/>
      <c r="BL3609" s="5"/>
      <c r="BM3609" s="2"/>
      <c r="BN3609" s="151"/>
      <c r="BO3609" s="2"/>
      <c r="BP3609" s="2"/>
      <c r="BQ3609" s="2"/>
      <c r="BR3609" s="2"/>
      <c r="BS3609" s="2"/>
      <c r="BT3609" s="2"/>
    </row>
    <row r="3610" spans="63:72" x14ac:dyDescent="0.3">
      <c r="BK3610" s="5"/>
      <c r="BL3610" s="5"/>
      <c r="BM3610" s="2"/>
      <c r="BN3610" s="151"/>
      <c r="BO3610" s="2"/>
      <c r="BP3610" s="2"/>
      <c r="BQ3610" s="2"/>
      <c r="BR3610" s="2"/>
      <c r="BS3610" s="2"/>
      <c r="BT3610" s="2"/>
    </row>
    <row r="3611" spans="63:72" x14ac:dyDescent="0.3">
      <c r="BK3611" s="5"/>
      <c r="BL3611" s="5"/>
      <c r="BM3611" s="2"/>
      <c r="BN3611" s="151"/>
      <c r="BO3611" s="2"/>
      <c r="BP3611" s="2"/>
      <c r="BQ3611" s="2"/>
      <c r="BR3611" s="2"/>
      <c r="BS3611" s="2"/>
      <c r="BT3611" s="2"/>
    </row>
    <row r="3612" spans="63:72" x14ac:dyDescent="0.3">
      <c r="BK3612" s="5"/>
      <c r="BL3612" s="5"/>
      <c r="BM3612" s="2"/>
      <c r="BN3612" s="151"/>
      <c r="BO3612" s="2"/>
      <c r="BP3612" s="2"/>
      <c r="BQ3612" s="2"/>
      <c r="BR3612" s="2"/>
      <c r="BS3612" s="2"/>
      <c r="BT3612" s="2"/>
    </row>
    <row r="3613" spans="63:72" x14ac:dyDescent="0.3">
      <c r="BK3613" s="5"/>
      <c r="BL3613" s="5"/>
      <c r="BM3613" s="2"/>
      <c r="BN3613" s="151"/>
      <c r="BO3613" s="2"/>
      <c r="BP3613" s="2"/>
      <c r="BQ3613" s="2"/>
      <c r="BR3613" s="2"/>
      <c r="BS3613" s="2"/>
      <c r="BT3613" s="2"/>
    </row>
    <row r="3614" spans="63:72" x14ac:dyDescent="0.3">
      <c r="BK3614" s="5"/>
      <c r="BL3614" s="5"/>
      <c r="BM3614" s="2"/>
      <c r="BN3614" s="151"/>
      <c r="BO3614" s="2"/>
      <c r="BP3614" s="2"/>
      <c r="BQ3614" s="2"/>
      <c r="BR3614" s="2"/>
      <c r="BS3614" s="2"/>
      <c r="BT3614" s="2"/>
    </row>
    <row r="3615" spans="63:72" x14ac:dyDescent="0.3">
      <c r="BK3615" s="5"/>
      <c r="BL3615" s="5"/>
      <c r="BM3615" s="2"/>
      <c r="BN3615" s="151"/>
      <c r="BO3615" s="2"/>
      <c r="BP3615" s="2"/>
      <c r="BQ3615" s="2"/>
      <c r="BR3615" s="2"/>
      <c r="BS3615" s="2"/>
      <c r="BT3615" s="2"/>
    </row>
    <row r="3616" spans="63:72" x14ac:dyDescent="0.3">
      <c r="BK3616" s="5"/>
      <c r="BL3616" s="5"/>
      <c r="BM3616" s="2"/>
      <c r="BN3616" s="151"/>
      <c r="BO3616" s="2"/>
      <c r="BP3616" s="2"/>
      <c r="BQ3616" s="2"/>
      <c r="BR3616" s="2"/>
      <c r="BS3616" s="2"/>
      <c r="BT3616" s="2"/>
    </row>
    <row r="3617" spans="63:72" x14ac:dyDescent="0.3">
      <c r="BK3617" s="5"/>
      <c r="BL3617" s="5"/>
      <c r="BM3617" s="2"/>
      <c r="BN3617" s="151"/>
      <c r="BO3617" s="2"/>
      <c r="BP3617" s="2"/>
      <c r="BQ3617" s="2"/>
      <c r="BR3617" s="2"/>
      <c r="BS3617" s="2"/>
      <c r="BT3617" s="2"/>
    </row>
    <row r="3618" spans="63:72" x14ac:dyDescent="0.3">
      <c r="BK3618" s="5"/>
      <c r="BL3618" s="5"/>
      <c r="BM3618" s="2"/>
      <c r="BN3618" s="151"/>
      <c r="BO3618" s="2"/>
      <c r="BP3618" s="2"/>
      <c r="BQ3618" s="2"/>
      <c r="BR3618" s="2"/>
      <c r="BS3618" s="2"/>
      <c r="BT3618" s="2"/>
    </row>
    <row r="3619" spans="63:72" x14ac:dyDescent="0.3">
      <c r="BK3619" s="5"/>
      <c r="BL3619" s="5"/>
      <c r="BM3619" s="2"/>
      <c r="BN3619" s="151"/>
      <c r="BO3619" s="2"/>
      <c r="BP3619" s="2"/>
      <c r="BQ3619" s="2"/>
      <c r="BR3619" s="2"/>
      <c r="BS3619" s="2"/>
      <c r="BT3619" s="2"/>
    </row>
    <row r="3620" spans="63:72" x14ac:dyDescent="0.3">
      <c r="BK3620" s="5"/>
      <c r="BL3620" s="5"/>
      <c r="BM3620" s="2"/>
      <c r="BN3620" s="151"/>
      <c r="BO3620" s="2"/>
      <c r="BP3620" s="2"/>
      <c r="BQ3620" s="2"/>
      <c r="BR3620" s="2"/>
      <c r="BS3620" s="2"/>
      <c r="BT3620" s="2"/>
    </row>
    <row r="3621" spans="63:72" x14ac:dyDescent="0.3">
      <c r="BK3621" s="5"/>
      <c r="BL3621" s="5"/>
      <c r="BM3621" s="2"/>
      <c r="BN3621" s="151"/>
      <c r="BO3621" s="2"/>
      <c r="BP3621" s="2"/>
      <c r="BQ3621" s="2"/>
      <c r="BR3621" s="2"/>
      <c r="BS3621" s="2"/>
      <c r="BT3621" s="2"/>
    </row>
    <row r="3622" spans="63:72" x14ac:dyDescent="0.3">
      <c r="BK3622" s="5"/>
      <c r="BL3622" s="5"/>
      <c r="BM3622" s="2"/>
      <c r="BN3622" s="151"/>
      <c r="BO3622" s="2"/>
      <c r="BP3622" s="2"/>
      <c r="BQ3622" s="2"/>
      <c r="BR3622" s="2"/>
      <c r="BS3622" s="2"/>
      <c r="BT3622" s="2"/>
    </row>
    <row r="3623" spans="63:72" x14ac:dyDescent="0.3">
      <c r="BK3623" s="5"/>
      <c r="BL3623" s="5"/>
      <c r="BM3623" s="2"/>
      <c r="BN3623" s="151"/>
      <c r="BO3623" s="2"/>
      <c r="BP3623" s="2"/>
      <c r="BQ3623" s="2"/>
      <c r="BR3623" s="2"/>
      <c r="BS3623" s="2"/>
      <c r="BT3623" s="2"/>
    </row>
    <row r="3624" spans="63:72" x14ac:dyDescent="0.3">
      <c r="BK3624" s="5"/>
      <c r="BL3624" s="5"/>
      <c r="BM3624" s="2"/>
      <c r="BN3624" s="151"/>
      <c r="BO3624" s="2"/>
      <c r="BP3624" s="2"/>
      <c r="BQ3624" s="2"/>
      <c r="BR3624" s="2"/>
      <c r="BS3624" s="2"/>
      <c r="BT3624" s="2"/>
    </row>
    <row r="3625" spans="63:72" x14ac:dyDescent="0.3">
      <c r="BK3625" s="5"/>
      <c r="BL3625" s="5"/>
      <c r="BM3625" s="2"/>
      <c r="BN3625" s="151"/>
      <c r="BO3625" s="2"/>
      <c r="BP3625" s="2"/>
      <c r="BQ3625" s="2"/>
      <c r="BR3625" s="2"/>
      <c r="BS3625" s="2"/>
      <c r="BT3625" s="2"/>
    </row>
    <row r="3626" spans="63:72" x14ac:dyDescent="0.3">
      <c r="BK3626" s="5"/>
      <c r="BL3626" s="5"/>
      <c r="BM3626" s="2"/>
      <c r="BN3626" s="151"/>
      <c r="BO3626" s="2"/>
      <c r="BP3626" s="2"/>
      <c r="BQ3626" s="2"/>
      <c r="BR3626" s="2"/>
      <c r="BS3626" s="2"/>
      <c r="BT3626" s="2"/>
    </row>
    <row r="3627" spans="63:72" x14ac:dyDescent="0.3">
      <c r="BK3627" s="5"/>
      <c r="BL3627" s="5"/>
      <c r="BM3627" s="2"/>
      <c r="BN3627" s="151"/>
      <c r="BO3627" s="2"/>
      <c r="BP3627" s="2"/>
      <c r="BQ3627" s="2"/>
      <c r="BR3627" s="2"/>
      <c r="BS3627" s="2"/>
      <c r="BT3627" s="2"/>
    </row>
    <row r="3628" spans="63:72" x14ac:dyDescent="0.3">
      <c r="BK3628" s="5"/>
      <c r="BL3628" s="5"/>
      <c r="BM3628" s="2"/>
      <c r="BN3628" s="151"/>
      <c r="BO3628" s="2"/>
      <c r="BP3628" s="2"/>
      <c r="BQ3628" s="2"/>
      <c r="BR3628" s="2"/>
      <c r="BS3628" s="2"/>
      <c r="BT3628" s="2"/>
    </row>
    <row r="3629" spans="63:72" x14ac:dyDescent="0.3">
      <c r="BK3629" s="5"/>
      <c r="BL3629" s="5"/>
      <c r="BM3629" s="2"/>
      <c r="BN3629" s="151"/>
      <c r="BO3629" s="2"/>
      <c r="BP3629" s="2"/>
      <c r="BQ3629" s="2"/>
      <c r="BR3629" s="2"/>
      <c r="BS3629" s="2"/>
      <c r="BT3629" s="2"/>
    </row>
    <row r="3630" spans="63:72" x14ac:dyDescent="0.3">
      <c r="BK3630" s="5"/>
      <c r="BL3630" s="5"/>
      <c r="BM3630" s="2"/>
      <c r="BN3630" s="151"/>
      <c r="BO3630" s="2"/>
      <c r="BP3630" s="2"/>
      <c r="BQ3630" s="2"/>
      <c r="BR3630" s="2"/>
      <c r="BS3630" s="2"/>
      <c r="BT3630" s="2"/>
    </row>
    <row r="3631" spans="63:72" x14ac:dyDescent="0.3">
      <c r="BK3631" s="5"/>
      <c r="BL3631" s="5"/>
      <c r="BM3631" s="2"/>
      <c r="BN3631" s="151"/>
      <c r="BO3631" s="2"/>
      <c r="BP3631" s="2"/>
      <c r="BQ3631" s="2"/>
      <c r="BR3631" s="2"/>
      <c r="BS3631" s="2"/>
      <c r="BT3631" s="2"/>
    </row>
    <row r="3632" spans="63:72" x14ac:dyDescent="0.3">
      <c r="BK3632" s="5"/>
      <c r="BL3632" s="5"/>
      <c r="BM3632" s="2"/>
      <c r="BN3632" s="151"/>
      <c r="BO3632" s="2"/>
      <c r="BP3632" s="2"/>
      <c r="BQ3632" s="2"/>
      <c r="BR3632" s="2"/>
      <c r="BS3632" s="2"/>
      <c r="BT3632" s="2"/>
    </row>
    <row r="3633" spans="63:72" x14ac:dyDescent="0.3">
      <c r="BK3633" s="5"/>
      <c r="BL3633" s="5"/>
      <c r="BM3633" s="2"/>
      <c r="BN3633" s="151"/>
      <c r="BO3633" s="2"/>
      <c r="BP3633" s="2"/>
      <c r="BQ3633" s="2"/>
      <c r="BR3633" s="2"/>
      <c r="BS3633" s="2"/>
      <c r="BT3633" s="2"/>
    </row>
    <row r="3634" spans="63:72" x14ac:dyDescent="0.3">
      <c r="BK3634" s="5"/>
      <c r="BL3634" s="5"/>
      <c r="BM3634" s="2"/>
      <c r="BN3634" s="151"/>
      <c r="BO3634" s="2"/>
      <c r="BP3634" s="2"/>
      <c r="BQ3634" s="2"/>
      <c r="BR3634" s="2"/>
      <c r="BS3634" s="2"/>
      <c r="BT3634" s="2"/>
    </row>
    <row r="3635" spans="63:72" x14ac:dyDescent="0.3">
      <c r="BK3635" s="5"/>
      <c r="BL3635" s="5"/>
      <c r="BM3635" s="2"/>
      <c r="BN3635" s="151"/>
      <c r="BO3635" s="2"/>
      <c r="BP3635" s="2"/>
      <c r="BQ3635" s="2"/>
      <c r="BR3635" s="2"/>
      <c r="BS3635" s="2"/>
      <c r="BT3635" s="2"/>
    </row>
    <row r="3636" spans="63:72" x14ac:dyDescent="0.3">
      <c r="BK3636" s="5"/>
      <c r="BL3636" s="5"/>
      <c r="BM3636" s="2"/>
      <c r="BN3636" s="151"/>
      <c r="BO3636" s="2"/>
      <c r="BP3636" s="2"/>
      <c r="BQ3636" s="2"/>
      <c r="BR3636" s="2"/>
      <c r="BS3636" s="2"/>
      <c r="BT3636" s="2"/>
    </row>
    <row r="3637" spans="63:72" x14ac:dyDescent="0.3">
      <c r="BK3637" s="5"/>
      <c r="BL3637" s="5"/>
      <c r="BM3637" s="2"/>
      <c r="BN3637" s="151"/>
      <c r="BO3637" s="2"/>
      <c r="BP3637" s="2"/>
      <c r="BQ3637" s="2"/>
      <c r="BR3637" s="2"/>
      <c r="BS3637" s="2"/>
      <c r="BT3637" s="2"/>
    </row>
    <row r="3638" spans="63:72" x14ac:dyDescent="0.3">
      <c r="BK3638" s="5"/>
      <c r="BL3638" s="5"/>
      <c r="BM3638" s="2"/>
      <c r="BN3638" s="151"/>
      <c r="BO3638" s="2"/>
      <c r="BP3638" s="2"/>
      <c r="BQ3638" s="2"/>
      <c r="BR3638" s="2"/>
      <c r="BS3638" s="2"/>
      <c r="BT3638" s="2"/>
    </row>
    <row r="3639" spans="63:72" x14ac:dyDescent="0.3">
      <c r="BK3639" s="5"/>
      <c r="BL3639" s="5"/>
      <c r="BM3639" s="2"/>
      <c r="BN3639" s="151"/>
      <c r="BO3639" s="2"/>
      <c r="BP3639" s="2"/>
      <c r="BQ3639" s="2"/>
      <c r="BR3639" s="2"/>
      <c r="BS3639" s="2"/>
      <c r="BT3639" s="2"/>
    </row>
    <row r="3640" spans="63:72" x14ac:dyDescent="0.3">
      <c r="BK3640" s="5"/>
      <c r="BL3640" s="5"/>
      <c r="BM3640" s="2"/>
      <c r="BN3640" s="151"/>
      <c r="BO3640" s="2"/>
      <c r="BP3640" s="2"/>
      <c r="BQ3640" s="2"/>
      <c r="BR3640" s="2"/>
      <c r="BS3640" s="2"/>
      <c r="BT3640" s="2"/>
    </row>
    <row r="3641" spans="63:72" x14ac:dyDescent="0.3">
      <c r="BK3641" s="5"/>
      <c r="BL3641" s="5"/>
      <c r="BM3641" s="2"/>
      <c r="BN3641" s="151"/>
      <c r="BO3641" s="2"/>
      <c r="BP3641" s="2"/>
      <c r="BQ3641" s="2"/>
      <c r="BR3641" s="2"/>
      <c r="BS3641" s="2"/>
      <c r="BT3641" s="2"/>
    </row>
    <row r="3642" spans="63:72" x14ac:dyDescent="0.3">
      <c r="BK3642" s="5"/>
      <c r="BL3642" s="5"/>
      <c r="BM3642" s="2"/>
      <c r="BN3642" s="151"/>
      <c r="BO3642" s="2"/>
      <c r="BP3642" s="2"/>
      <c r="BQ3642" s="2"/>
      <c r="BR3642" s="2"/>
      <c r="BS3642" s="2"/>
      <c r="BT3642" s="2"/>
    </row>
    <row r="3643" spans="63:72" x14ac:dyDescent="0.3">
      <c r="BK3643" s="5"/>
      <c r="BL3643" s="5"/>
      <c r="BM3643" s="2"/>
      <c r="BN3643" s="151"/>
      <c r="BO3643" s="2"/>
      <c r="BP3643" s="2"/>
      <c r="BQ3643" s="2"/>
      <c r="BR3643" s="2"/>
      <c r="BS3643" s="2"/>
      <c r="BT3643" s="2"/>
    </row>
    <row r="3644" spans="63:72" x14ac:dyDescent="0.3">
      <c r="BK3644" s="5"/>
      <c r="BL3644" s="5"/>
      <c r="BM3644" s="2"/>
      <c r="BN3644" s="151"/>
      <c r="BO3644" s="2"/>
      <c r="BP3644" s="2"/>
      <c r="BQ3644" s="2"/>
      <c r="BR3644" s="2"/>
      <c r="BS3644" s="2"/>
      <c r="BT3644" s="2"/>
    </row>
    <row r="3645" spans="63:72" x14ac:dyDescent="0.3">
      <c r="BK3645" s="5"/>
      <c r="BL3645" s="5"/>
      <c r="BM3645" s="2"/>
      <c r="BN3645" s="151"/>
      <c r="BO3645" s="2"/>
      <c r="BP3645" s="2"/>
      <c r="BQ3645" s="2"/>
      <c r="BR3645" s="2"/>
      <c r="BS3645" s="2"/>
      <c r="BT3645" s="2"/>
    </row>
    <row r="3646" spans="63:72" x14ac:dyDescent="0.3">
      <c r="BK3646" s="5"/>
      <c r="BL3646" s="5"/>
      <c r="BM3646" s="2"/>
      <c r="BN3646" s="151"/>
      <c r="BO3646" s="2"/>
      <c r="BP3646" s="2"/>
      <c r="BQ3646" s="2"/>
      <c r="BR3646" s="2"/>
      <c r="BS3646" s="2"/>
      <c r="BT3646" s="2"/>
    </row>
    <row r="3647" spans="63:72" x14ac:dyDescent="0.3">
      <c r="BK3647" s="5"/>
      <c r="BL3647" s="5"/>
      <c r="BM3647" s="2"/>
      <c r="BN3647" s="151"/>
      <c r="BO3647" s="2"/>
      <c r="BP3647" s="2"/>
      <c r="BQ3647" s="2"/>
      <c r="BR3647" s="2"/>
      <c r="BS3647" s="2"/>
      <c r="BT3647" s="2"/>
    </row>
    <row r="3648" spans="63:72" x14ac:dyDescent="0.3">
      <c r="BK3648" s="5"/>
      <c r="BL3648" s="5"/>
      <c r="BM3648" s="2"/>
      <c r="BN3648" s="151"/>
      <c r="BO3648" s="2"/>
      <c r="BP3648" s="2"/>
      <c r="BQ3648" s="2"/>
      <c r="BR3648" s="2"/>
      <c r="BS3648" s="2"/>
      <c r="BT3648" s="2"/>
    </row>
    <row r="3649" spans="63:72" x14ac:dyDescent="0.3">
      <c r="BK3649" s="5"/>
      <c r="BL3649" s="5"/>
      <c r="BM3649" s="2"/>
      <c r="BN3649" s="151"/>
      <c r="BO3649" s="2"/>
      <c r="BP3649" s="2"/>
      <c r="BQ3649" s="2"/>
      <c r="BR3649" s="2"/>
      <c r="BS3649" s="2"/>
      <c r="BT3649" s="2"/>
    </row>
    <row r="3650" spans="63:72" x14ac:dyDescent="0.3">
      <c r="BK3650" s="5"/>
      <c r="BL3650" s="5"/>
      <c r="BM3650" s="2"/>
      <c r="BN3650" s="151"/>
      <c r="BO3650" s="2"/>
      <c r="BP3650" s="2"/>
      <c r="BQ3650" s="2"/>
      <c r="BR3650" s="2"/>
      <c r="BS3650" s="2"/>
      <c r="BT3650" s="2"/>
    </row>
    <row r="3651" spans="63:72" x14ac:dyDescent="0.3">
      <c r="BK3651" s="5"/>
      <c r="BL3651" s="5"/>
      <c r="BM3651" s="2"/>
      <c r="BN3651" s="151"/>
      <c r="BO3651" s="2"/>
      <c r="BP3651" s="2"/>
      <c r="BQ3651" s="2"/>
      <c r="BR3651" s="2"/>
      <c r="BS3651" s="2"/>
      <c r="BT3651" s="2"/>
    </row>
    <row r="3652" spans="63:72" x14ac:dyDescent="0.3">
      <c r="BK3652" s="5"/>
      <c r="BL3652" s="5"/>
      <c r="BM3652" s="2"/>
      <c r="BN3652" s="151"/>
      <c r="BO3652" s="2"/>
      <c r="BP3652" s="2"/>
      <c r="BQ3652" s="2"/>
      <c r="BR3652" s="2"/>
      <c r="BS3652" s="2"/>
      <c r="BT3652" s="2"/>
    </row>
    <row r="3653" spans="63:72" x14ac:dyDescent="0.3">
      <c r="BK3653" s="5"/>
      <c r="BL3653" s="5"/>
      <c r="BM3653" s="2"/>
      <c r="BN3653" s="151"/>
      <c r="BO3653" s="2"/>
      <c r="BP3653" s="2"/>
      <c r="BQ3653" s="2"/>
      <c r="BR3653" s="2"/>
      <c r="BS3653" s="2"/>
      <c r="BT3653" s="2"/>
    </row>
    <row r="3654" spans="63:72" x14ac:dyDescent="0.3">
      <c r="BK3654" s="5"/>
      <c r="BL3654" s="5"/>
      <c r="BM3654" s="2"/>
      <c r="BN3654" s="151"/>
      <c r="BO3654" s="2"/>
      <c r="BP3654" s="2"/>
      <c r="BQ3654" s="2"/>
      <c r="BR3654" s="2"/>
      <c r="BS3654" s="2"/>
      <c r="BT3654" s="2"/>
    </row>
    <row r="3655" spans="63:72" x14ac:dyDescent="0.3">
      <c r="BK3655" s="5"/>
      <c r="BL3655" s="5"/>
      <c r="BM3655" s="2"/>
      <c r="BN3655" s="151"/>
      <c r="BO3655" s="2"/>
      <c r="BP3655" s="2"/>
      <c r="BQ3655" s="2"/>
      <c r="BR3655" s="2"/>
      <c r="BS3655" s="2"/>
      <c r="BT3655" s="2"/>
    </row>
    <row r="3656" spans="63:72" x14ac:dyDescent="0.3">
      <c r="BK3656" s="5"/>
      <c r="BL3656" s="5"/>
      <c r="BM3656" s="2"/>
      <c r="BN3656" s="151"/>
      <c r="BO3656" s="2"/>
      <c r="BP3656" s="2"/>
      <c r="BQ3656" s="2"/>
      <c r="BR3656" s="2"/>
      <c r="BS3656" s="2"/>
      <c r="BT3656" s="2"/>
    </row>
    <row r="3657" spans="63:72" x14ac:dyDescent="0.3">
      <c r="BK3657" s="5"/>
      <c r="BL3657" s="5"/>
      <c r="BM3657" s="2"/>
      <c r="BN3657" s="151"/>
      <c r="BO3657" s="2"/>
      <c r="BP3657" s="2"/>
      <c r="BQ3657" s="2"/>
      <c r="BR3657" s="2"/>
      <c r="BS3657" s="2"/>
      <c r="BT3657" s="2"/>
    </row>
    <row r="3658" spans="63:72" x14ac:dyDescent="0.3">
      <c r="BK3658" s="5"/>
      <c r="BL3658" s="5"/>
      <c r="BM3658" s="2"/>
      <c r="BN3658" s="151"/>
      <c r="BO3658" s="2"/>
      <c r="BP3658" s="2"/>
      <c r="BQ3658" s="2"/>
      <c r="BR3658" s="2"/>
      <c r="BS3658" s="2"/>
      <c r="BT3658" s="2"/>
    </row>
    <row r="3659" spans="63:72" x14ac:dyDescent="0.3">
      <c r="BK3659" s="5"/>
      <c r="BL3659" s="5"/>
      <c r="BM3659" s="2"/>
      <c r="BN3659" s="151"/>
      <c r="BO3659" s="2"/>
      <c r="BP3659" s="2"/>
      <c r="BQ3659" s="2"/>
      <c r="BR3659" s="2"/>
      <c r="BS3659" s="2"/>
      <c r="BT3659" s="2"/>
    </row>
    <row r="3660" spans="63:72" x14ac:dyDescent="0.3">
      <c r="BK3660" s="5"/>
      <c r="BL3660" s="5"/>
      <c r="BM3660" s="2"/>
      <c r="BN3660" s="151"/>
      <c r="BO3660" s="2"/>
      <c r="BP3660" s="2"/>
      <c r="BQ3660" s="2"/>
      <c r="BR3660" s="2"/>
      <c r="BS3660" s="2"/>
      <c r="BT3660" s="2"/>
    </row>
    <row r="3661" spans="63:72" x14ac:dyDescent="0.3">
      <c r="BK3661" s="5"/>
      <c r="BL3661" s="5"/>
      <c r="BM3661" s="2"/>
      <c r="BN3661" s="151"/>
      <c r="BO3661" s="2"/>
      <c r="BP3661" s="2"/>
      <c r="BQ3661" s="2"/>
      <c r="BR3661" s="2"/>
      <c r="BS3661" s="2"/>
      <c r="BT3661" s="2"/>
    </row>
    <row r="3662" spans="63:72" x14ac:dyDescent="0.3">
      <c r="BK3662" s="5"/>
      <c r="BL3662" s="5"/>
      <c r="BM3662" s="2"/>
      <c r="BN3662" s="151"/>
      <c r="BO3662" s="2"/>
      <c r="BP3662" s="2"/>
      <c r="BQ3662" s="2"/>
      <c r="BR3662" s="2"/>
      <c r="BS3662" s="2"/>
      <c r="BT3662" s="2"/>
    </row>
    <row r="3663" spans="63:72" x14ac:dyDescent="0.3">
      <c r="BK3663" s="5"/>
      <c r="BL3663" s="5"/>
      <c r="BM3663" s="2"/>
      <c r="BN3663" s="151"/>
      <c r="BO3663" s="2"/>
      <c r="BP3663" s="2"/>
      <c r="BQ3663" s="2"/>
      <c r="BR3663" s="2"/>
      <c r="BS3663" s="2"/>
      <c r="BT3663" s="2"/>
    </row>
    <row r="3664" spans="63:72" x14ac:dyDescent="0.3">
      <c r="BK3664" s="5"/>
      <c r="BL3664" s="5"/>
      <c r="BM3664" s="2"/>
      <c r="BN3664" s="151"/>
      <c r="BO3664" s="2"/>
      <c r="BP3664" s="2"/>
      <c r="BQ3664" s="2"/>
      <c r="BR3664" s="2"/>
      <c r="BS3664" s="2"/>
      <c r="BT3664" s="2"/>
    </row>
    <row r="3665" spans="63:72" x14ac:dyDescent="0.3">
      <c r="BK3665" s="5"/>
      <c r="BL3665" s="5"/>
      <c r="BM3665" s="2"/>
      <c r="BN3665" s="151"/>
      <c r="BO3665" s="2"/>
      <c r="BP3665" s="2"/>
      <c r="BQ3665" s="2"/>
      <c r="BR3665" s="2"/>
      <c r="BS3665" s="2"/>
      <c r="BT3665" s="2"/>
    </row>
    <row r="3666" spans="63:72" x14ac:dyDescent="0.3">
      <c r="BK3666" s="5"/>
      <c r="BL3666" s="5"/>
      <c r="BM3666" s="2"/>
      <c r="BN3666" s="151"/>
      <c r="BO3666" s="2"/>
      <c r="BP3666" s="2"/>
      <c r="BQ3666" s="2"/>
      <c r="BR3666" s="2"/>
      <c r="BS3666" s="2"/>
      <c r="BT3666" s="2"/>
    </row>
    <row r="3667" spans="63:72" x14ac:dyDescent="0.3">
      <c r="BK3667" s="5"/>
      <c r="BL3667" s="5"/>
      <c r="BM3667" s="2"/>
      <c r="BN3667" s="151"/>
      <c r="BO3667" s="2"/>
      <c r="BP3667" s="2"/>
      <c r="BQ3667" s="2"/>
      <c r="BR3667" s="2"/>
      <c r="BS3667" s="2"/>
      <c r="BT3667" s="2"/>
    </row>
    <row r="3668" spans="63:72" x14ac:dyDescent="0.3">
      <c r="BK3668" s="5"/>
      <c r="BL3668" s="5"/>
      <c r="BM3668" s="2"/>
      <c r="BN3668" s="151"/>
      <c r="BO3668" s="2"/>
      <c r="BP3668" s="2"/>
      <c r="BQ3668" s="2"/>
      <c r="BR3668" s="2"/>
      <c r="BS3668" s="2"/>
      <c r="BT3668" s="2"/>
    </row>
    <row r="3669" spans="63:72" x14ac:dyDescent="0.3">
      <c r="BK3669" s="5"/>
      <c r="BL3669" s="5"/>
      <c r="BM3669" s="2"/>
      <c r="BN3669" s="151"/>
      <c r="BO3669" s="2"/>
      <c r="BP3669" s="2"/>
      <c r="BQ3669" s="2"/>
      <c r="BR3669" s="2"/>
      <c r="BS3669" s="2"/>
      <c r="BT3669" s="2"/>
    </row>
    <row r="3670" spans="63:72" x14ac:dyDescent="0.3">
      <c r="BK3670" s="5"/>
      <c r="BL3670" s="5"/>
      <c r="BM3670" s="2"/>
      <c r="BN3670" s="151"/>
      <c r="BO3670" s="2"/>
      <c r="BP3670" s="2"/>
      <c r="BQ3670" s="2"/>
      <c r="BR3670" s="2"/>
      <c r="BS3670" s="2"/>
      <c r="BT3670" s="2"/>
    </row>
    <row r="3671" spans="63:72" x14ac:dyDescent="0.3">
      <c r="BK3671" s="5"/>
      <c r="BL3671" s="5"/>
      <c r="BM3671" s="2"/>
      <c r="BN3671" s="151"/>
      <c r="BO3671" s="2"/>
      <c r="BP3671" s="2"/>
      <c r="BQ3671" s="2"/>
      <c r="BR3671" s="2"/>
      <c r="BS3671" s="2"/>
      <c r="BT3671" s="2"/>
    </row>
    <row r="3672" spans="63:72" x14ac:dyDescent="0.3">
      <c r="BK3672" s="5"/>
      <c r="BL3672" s="5"/>
      <c r="BM3672" s="2"/>
      <c r="BN3672" s="151"/>
      <c r="BO3672" s="2"/>
      <c r="BP3672" s="2"/>
      <c r="BQ3672" s="2"/>
      <c r="BR3672" s="2"/>
      <c r="BS3672" s="2"/>
      <c r="BT3672" s="2"/>
    </row>
    <row r="3673" spans="63:72" x14ac:dyDescent="0.3">
      <c r="BK3673" s="5"/>
      <c r="BL3673" s="5"/>
      <c r="BM3673" s="2"/>
      <c r="BN3673" s="151"/>
      <c r="BO3673" s="2"/>
      <c r="BP3673" s="2"/>
      <c r="BQ3673" s="2"/>
      <c r="BR3673" s="2"/>
      <c r="BS3673" s="2"/>
      <c r="BT3673" s="2"/>
    </row>
    <row r="3674" spans="63:72" x14ac:dyDescent="0.3">
      <c r="BK3674" s="5"/>
      <c r="BL3674" s="5"/>
      <c r="BM3674" s="2"/>
      <c r="BN3674" s="151"/>
      <c r="BO3674" s="2"/>
      <c r="BP3674" s="2"/>
      <c r="BQ3674" s="2"/>
      <c r="BR3674" s="2"/>
      <c r="BS3674" s="2"/>
      <c r="BT3674" s="2"/>
    </row>
    <row r="3675" spans="63:72" x14ac:dyDescent="0.3">
      <c r="BK3675" s="5"/>
      <c r="BL3675" s="5"/>
      <c r="BM3675" s="2"/>
      <c r="BN3675" s="151"/>
      <c r="BO3675" s="2"/>
      <c r="BP3675" s="2"/>
      <c r="BQ3675" s="2"/>
      <c r="BR3675" s="2"/>
      <c r="BS3675" s="2"/>
      <c r="BT3675" s="2"/>
    </row>
    <row r="3676" spans="63:72" x14ac:dyDescent="0.3">
      <c r="BK3676" s="5"/>
      <c r="BL3676" s="5"/>
      <c r="BM3676" s="2"/>
      <c r="BN3676" s="151"/>
      <c r="BO3676" s="2"/>
      <c r="BP3676" s="2"/>
      <c r="BQ3676" s="2"/>
      <c r="BR3676" s="2"/>
      <c r="BS3676" s="2"/>
      <c r="BT3676" s="2"/>
    </row>
    <row r="3677" spans="63:72" x14ac:dyDescent="0.3">
      <c r="BK3677" s="5"/>
      <c r="BL3677" s="5"/>
      <c r="BM3677" s="2"/>
      <c r="BN3677" s="151"/>
      <c r="BO3677" s="2"/>
      <c r="BP3677" s="2"/>
      <c r="BQ3677" s="2"/>
      <c r="BR3677" s="2"/>
      <c r="BS3677" s="2"/>
      <c r="BT3677" s="2"/>
    </row>
    <row r="3678" spans="63:72" x14ac:dyDescent="0.3">
      <c r="BK3678" s="5"/>
      <c r="BL3678" s="5"/>
      <c r="BM3678" s="2"/>
      <c r="BN3678" s="151"/>
      <c r="BO3678" s="2"/>
      <c r="BP3678" s="2"/>
      <c r="BQ3678" s="2"/>
      <c r="BR3678" s="2"/>
      <c r="BS3678" s="2"/>
      <c r="BT3678" s="2"/>
    </row>
    <row r="3679" spans="63:72" x14ac:dyDescent="0.3">
      <c r="BK3679" s="5"/>
      <c r="BL3679" s="5"/>
      <c r="BM3679" s="2"/>
      <c r="BN3679" s="151"/>
      <c r="BO3679" s="2"/>
      <c r="BP3679" s="2"/>
      <c r="BQ3679" s="2"/>
      <c r="BR3679" s="2"/>
      <c r="BS3679" s="2"/>
      <c r="BT3679" s="2"/>
    </row>
    <row r="3680" spans="63:72" x14ac:dyDescent="0.3">
      <c r="BK3680" s="5"/>
      <c r="BL3680" s="5"/>
      <c r="BM3680" s="2"/>
      <c r="BN3680" s="151"/>
      <c r="BO3680" s="2"/>
      <c r="BP3680" s="2"/>
      <c r="BQ3680" s="2"/>
      <c r="BR3680" s="2"/>
      <c r="BS3680" s="2"/>
      <c r="BT3680" s="2"/>
    </row>
    <row r="3681" spans="63:72" x14ac:dyDescent="0.3">
      <c r="BK3681" s="5"/>
      <c r="BL3681" s="5"/>
      <c r="BM3681" s="2"/>
      <c r="BN3681" s="151"/>
      <c r="BO3681" s="2"/>
      <c r="BP3681" s="2"/>
      <c r="BQ3681" s="2"/>
      <c r="BR3681" s="2"/>
      <c r="BS3681" s="2"/>
      <c r="BT3681" s="2"/>
    </row>
    <row r="3682" spans="63:72" x14ac:dyDescent="0.3">
      <c r="BK3682" s="5"/>
      <c r="BL3682" s="5"/>
      <c r="BM3682" s="2"/>
      <c r="BN3682" s="151"/>
      <c r="BO3682" s="2"/>
      <c r="BP3682" s="2"/>
      <c r="BQ3682" s="2"/>
      <c r="BR3682" s="2"/>
      <c r="BS3682" s="2"/>
      <c r="BT3682" s="2"/>
    </row>
    <row r="3683" spans="63:72" x14ac:dyDescent="0.3">
      <c r="BK3683" s="5"/>
      <c r="BL3683" s="5"/>
      <c r="BM3683" s="2"/>
      <c r="BN3683" s="151"/>
      <c r="BO3683" s="2"/>
      <c r="BP3683" s="2"/>
      <c r="BQ3683" s="2"/>
      <c r="BR3683" s="2"/>
      <c r="BS3683" s="2"/>
      <c r="BT3683" s="2"/>
    </row>
    <row r="3684" spans="63:72" x14ac:dyDescent="0.3">
      <c r="BK3684" s="5"/>
      <c r="BL3684" s="5"/>
      <c r="BM3684" s="2"/>
      <c r="BN3684" s="151"/>
      <c r="BO3684" s="2"/>
      <c r="BP3684" s="2"/>
      <c r="BQ3684" s="2"/>
      <c r="BR3684" s="2"/>
      <c r="BS3684" s="2"/>
      <c r="BT3684" s="2"/>
    </row>
    <row r="3685" spans="63:72" x14ac:dyDescent="0.3">
      <c r="BK3685" s="5"/>
      <c r="BL3685" s="5"/>
      <c r="BM3685" s="2"/>
      <c r="BN3685" s="151"/>
      <c r="BO3685" s="2"/>
      <c r="BP3685" s="2"/>
      <c r="BQ3685" s="2"/>
      <c r="BR3685" s="2"/>
      <c r="BS3685" s="2"/>
      <c r="BT3685" s="2"/>
    </row>
    <row r="3686" spans="63:72" x14ac:dyDescent="0.3">
      <c r="BK3686" s="5"/>
      <c r="BL3686" s="5"/>
      <c r="BM3686" s="2"/>
      <c r="BN3686" s="151"/>
      <c r="BO3686" s="2"/>
      <c r="BP3686" s="2"/>
      <c r="BQ3686" s="2"/>
      <c r="BR3686" s="2"/>
      <c r="BS3686" s="2"/>
      <c r="BT3686" s="2"/>
    </row>
    <row r="3687" spans="63:72" x14ac:dyDescent="0.3">
      <c r="BK3687" s="5"/>
      <c r="BL3687" s="5"/>
      <c r="BM3687" s="2"/>
      <c r="BN3687" s="151"/>
      <c r="BO3687" s="2"/>
      <c r="BP3687" s="2"/>
      <c r="BQ3687" s="2"/>
      <c r="BR3687" s="2"/>
      <c r="BS3687" s="2"/>
      <c r="BT3687" s="2"/>
    </row>
    <row r="3688" spans="63:72" x14ac:dyDescent="0.3">
      <c r="BK3688" s="5"/>
      <c r="BL3688" s="5"/>
      <c r="BM3688" s="2"/>
      <c r="BN3688" s="151"/>
      <c r="BO3688" s="2"/>
      <c r="BP3688" s="2"/>
      <c r="BQ3688" s="2"/>
      <c r="BR3688" s="2"/>
      <c r="BS3688" s="2"/>
      <c r="BT3688" s="2"/>
    </row>
    <row r="3689" spans="63:72" x14ac:dyDescent="0.3">
      <c r="BK3689" s="5"/>
      <c r="BL3689" s="5"/>
      <c r="BM3689" s="2"/>
      <c r="BN3689" s="151"/>
      <c r="BO3689" s="2"/>
      <c r="BP3689" s="2"/>
      <c r="BQ3689" s="2"/>
      <c r="BR3689" s="2"/>
      <c r="BS3689" s="2"/>
      <c r="BT3689" s="2"/>
    </row>
    <row r="3690" spans="63:72" x14ac:dyDescent="0.3">
      <c r="BK3690" s="5"/>
      <c r="BL3690" s="5"/>
      <c r="BM3690" s="2"/>
      <c r="BN3690" s="151"/>
      <c r="BO3690" s="2"/>
      <c r="BP3690" s="2"/>
      <c r="BQ3690" s="2"/>
      <c r="BR3690" s="2"/>
      <c r="BS3690" s="2"/>
      <c r="BT3690" s="2"/>
    </row>
    <row r="3691" spans="63:72" x14ac:dyDescent="0.3">
      <c r="BK3691" s="5"/>
      <c r="BL3691" s="5"/>
      <c r="BM3691" s="2"/>
      <c r="BN3691" s="151"/>
      <c r="BO3691" s="2"/>
      <c r="BP3691" s="2"/>
      <c r="BQ3691" s="2"/>
      <c r="BR3691" s="2"/>
      <c r="BS3691" s="2"/>
      <c r="BT3691" s="2"/>
    </row>
    <row r="3692" spans="63:72" x14ac:dyDescent="0.3">
      <c r="BK3692" s="5"/>
      <c r="BL3692" s="5"/>
      <c r="BM3692" s="2"/>
      <c r="BN3692" s="151"/>
      <c r="BO3692" s="2"/>
      <c r="BP3692" s="2"/>
      <c r="BQ3692" s="2"/>
      <c r="BR3692" s="2"/>
      <c r="BS3692" s="2"/>
      <c r="BT3692" s="2"/>
    </row>
    <row r="3693" spans="63:72" x14ac:dyDescent="0.3">
      <c r="BK3693" s="5"/>
      <c r="BL3693" s="5"/>
      <c r="BM3693" s="2"/>
      <c r="BN3693" s="151"/>
      <c r="BO3693" s="2"/>
      <c r="BP3693" s="2"/>
      <c r="BQ3693" s="2"/>
      <c r="BR3693" s="2"/>
      <c r="BS3693" s="2"/>
      <c r="BT3693" s="2"/>
    </row>
    <row r="3694" spans="63:72" x14ac:dyDescent="0.3">
      <c r="BK3694" s="5"/>
      <c r="BL3694" s="5"/>
      <c r="BM3694" s="2"/>
      <c r="BN3694" s="151"/>
      <c r="BO3694" s="2"/>
      <c r="BP3694" s="2"/>
      <c r="BQ3694" s="2"/>
      <c r="BR3694" s="2"/>
      <c r="BS3694" s="2"/>
      <c r="BT3694" s="2"/>
    </row>
    <row r="3695" spans="63:72" x14ac:dyDescent="0.3">
      <c r="BK3695" s="5"/>
      <c r="BL3695" s="5"/>
      <c r="BM3695" s="2"/>
      <c r="BN3695" s="151"/>
      <c r="BO3695" s="2"/>
      <c r="BP3695" s="2"/>
      <c r="BQ3695" s="2"/>
      <c r="BR3695" s="2"/>
      <c r="BS3695" s="2"/>
      <c r="BT3695" s="2"/>
    </row>
    <row r="3696" spans="63:72" x14ac:dyDescent="0.3">
      <c r="BK3696" s="5"/>
      <c r="BL3696" s="5"/>
      <c r="BM3696" s="2"/>
      <c r="BN3696" s="151"/>
      <c r="BO3696" s="2"/>
      <c r="BP3696" s="2"/>
      <c r="BQ3696" s="2"/>
      <c r="BR3696" s="2"/>
      <c r="BS3696" s="2"/>
      <c r="BT3696" s="2"/>
    </row>
    <row r="3697" spans="63:72" x14ac:dyDescent="0.3">
      <c r="BK3697" s="5"/>
      <c r="BL3697" s="5"/>
      <c r="BM3697" s="2"/>
      <c r="BN3697" s="151"/>
      <c r="BO3697" s="2"/>
      <c r="BP3697" s="2"/>
      <c r="BQ3697" s="2"/>
      <c r="BR3697" s="2"/>
      <c r="BS3697" s="2"/>
      <c r="BT3697" s="2"/>
    </row>
    <row r="3698" spans="63:72" x14ac:dyDescent="0.3">
      <c r="BK3698" s="5"/>
      <c r="BL3698" s="5"/>
      <c r="BM3698" s="2"/>
      <c r="BN3698" s="151"/>
      <c r="BO3698" s="2"/>
      <c r="BP3698" s="2"/>
      <c r="BQ3698" s="2"/>
      <c r="BR3698" s="2"/>
      <c r="BS3698" s="2"/>
      <c r="BT3698" s="2"/>
    </row>
    <row r="3699" spans="63:72" x14ac:dyDescent="0.3">
      <c r="BK3699" s="5"/>
      <c r="BL3699" s="5"/>
      <c r="BM3699" s="2"/>
      <c r="BN3699" s="151"/>
      <c r="BO3699" s="2"/>
      <c r="BP3699" s="2"/>
      <c r="BQ3699" s="2"/>
      <c r="BR3699" s="2"/>
      <c r="BS3699" s="2"/>
      <c r="BT3699" s="2"/>
    </row>
    <row r="3700" spans="63:72" x14ac:dyDescent="0.3">
      <c r="BK3700" s="5"/>
      <c r="BL3700" s="5"/>
      <c r="BM3700" s="2"/>
      <c r="BN3700" s="151"/>
      <c r="BO3700" s="2"/>
      <c r="BP3700" s="2"/>
      <c r="BQ3700" s="2"/>
      <c r="BR3700" s="2"/>
      <c r="BS3700" s="2"/>
      <c r="BT3700" s="2"/>
    </row>
    <row r="3701" spans="63:72" x14ac:dyDescent="0.3">
      <c r="BK3701" s="5"/>
      <c r="BL3701" s="5"/>
      <c r="BM3701" s="2"/>
      <c r="BN3701" s="151"/>
      <c r="BO3701" s="2"/>
      <c r="BP3701" s="2"/>
      <c r="BQ3701" s="2"/>
      <c r="BR3701" s="2"/>
      <c r="BS3701" s="2"/>
      <c r="BT3701" s="2"/>
    </row>
    <row r="3702" spans="63:72" x14ac:dyDescent="0.3">
      <c r="BK3702" s="5"/>
      <c r="BL3702" s="5"/>
      <c r="BM3702" s="2"/>
      <c r="BN3702" s="151"/>
      <c r="BO3702" s="2"/>
      <c r="BP3702" s="2"/>
      <c r="BQ3702" s="2"/>
      <c r="BR3702" s="2"/>
      <c r="BS3702" s="2"/>
      <c r="BT3702" s="2"/>
    </row>
    <row r="3703" spans="63:72" x14ac:dyDescent="0.3">
      <c r="BK3703" s="5"/>
      <c r="BL3703" s="5"/>
      <c r="BM3703" s="2"/>
      <c r="BN3703" s="151"/>
      <c r="BO3703" s="2"/>
      <c r="BP3703" s="2"/>
      <c r="BQ3703" s="2"/>
      <c r="BR3703" s="2"/>
      <c r="BS3703" s="2"/>
      <c r="BT3703" s="2"/>
    </row>
    <row r="3704" spans="63:72" x14ac:dyDescent="0.3">
      <c r="BK3704" s="5"/>
      <c r="BL3704" s="5"/>
      <c r="BM3704" s="2"/>
      <c r="BN3704" s="151"/>
      <c r="BO3704" s="2"/>
      <c r="BP3704" s="2"/>
      <c r="BQ3704" s="2"/>
      <c r="BR3704" s="2"/>
      <c r="BS3704" s="2"/>
      <c r="BT3704" s="2"/>
    </row>
    <row r="3705" spans="63:72" x14ac:dyDescent="0.3">
      <c r="BK3705" s="5"/>
      <c r="BL3705" s="5"/>
      <c r="BM3705" s="2"/>
      <c r="BN3705" s="151"/>
      <c r="BO3705" s="2"/>
      <c r="BP3705" s="2"/>
      <c r="BQ3705" s="2"/>
      <c r="BR3705" s="2"/>
      <c r="BS3705" s="2"/>
      <c r="BT3705" s="2"/>
    </row>
    <row r="3706" spans="63:72" x14ac:dyDescent="0.3">
      <c r="BK3706" s="5"/>
      <c r="BL3706" s="5"/>
      <c r="BM3706" s="2"/>
      <c r="BN3706" s="151"/>
      <c r="BO3706" s="2"/>
      <c r="BP3706" s="2"/>
      <c r="BQ3706" s="2"/>
      <c r="BR3706" s="2"/>
      <c r="BS3706" s="2"/>
      <c r="BT3706" s="2"/>
    </row>
    <row r="3707" spans="63:72" x14ac:dyDescent="0.3">
      <c r="BK3707" s="5"/>
      <c r="BL3707" s="5"/>
      <c r="BM3707" s="2"/>
      <c r="BN3707" s="151"/>
      <c r="BO3707" s="2"/>
      <c r="BP3707" s="2"/>
      <c r="BQ3707" s="2"/>
      <c r="BR3707" s="2"/>
      <c r="BS3707" s="2"/>
      <c r="BT3707" s="2"/>
    </row>
    <row r="3708" spans="63:72" x14ac:dyDescent="0.3">
      <c r="BK3708" s="5"/>
      <c r="BL3708" s="5"/>
      <c r="BM3708" s="2"/>
      <c r="BN3708" s="151"/>
      <c r="BO3708" s="2"/>
      <c r="BP3708" s="2"/>
      <c r="BQ3708" s="2"/>
      <c r="BR3708" s="2"/>
      <c r="BS3708" s="2"/>
      <c r="BT3708" s="2"/>
    </row>
    <row r="3709" spans="63:72" x14ac:dyDescent="0.3">
      <c r="BK3709" s="5"/>
      <c r="BL3709" s="5"/>
      <c r="BM3709" s="2"/>
      <c r="BN3709" s="151"/>
      <c r="BO3709" s="2"/>
      <c r="BP3709" s="2"/>
      <c r="BQ3709" s="2"/>
      <c r="BR3709" s="2"/>
      <c r="BS3709" s="2"/>
      <c r="BT3709" s="2"/>
    </row>
    <row r="3710" spans="63:72" x14ac:dyDescent="0.3">
      <c r="BK3710" s="5"/>
      <c r="BL3710" s="5"/>
      <c r="BM3710" s="2"/>
      <c r="BN3710" s="151"/>
      <c r="BO3710" s="2"/>
      <c r="BP3710" s="2"/>
      <c r="BQ3710" s="2"/>
      <c r="BR3710" s="2"/>
      <c r="BS3710" s="2"/>
      <c r="BT3710" s="2"/>
    </row>
    <row r="3711" spans="63:72" x14ac:dyDescent="0.3">
      <c r="BK3711" s="5"/>
      <c r="BL3711" s="5"/>
      <c r="BM3711" s="2"/>
      <c r="BN3711" s="151"/>
      <c r="BO3711" s="2"/>
      <c r="BP3711" s="2"/>
      <c r="BQ3711" s="2"/>
      <c r="BR3711" s="2"/>
      <c r="BS3711" s="2"/>
      <c r="BT3711" s="2"/>
    </row>
    <row r="3712" spans="63:72" x14ac:dyDescent="0.3">
      <c r="BK3712" s="5"/>
      <c r="BL3712" s="5"/>
      <c r="BM3712" s="2"/>
      <c r="BN3712" s="151"/>
      <c r="BO3712" s="2"/>
      <c r="BP3712" s="2"/>
      <c r="BQ3712" s="2"/>
      <c r="BR3712" s="2"/>
      <c r="BS3712" s="2"/>
      <c r="BT3712" s="2"/>
    </row>
    <row r="3713" spans="63:72" x14ac:dyDescent="0.3">
      <c r="BK3713" s="5"/>
      <c r="BL3713" s="5"/>
      <c r="BM3713" s="2"/>
      <c r="BN3713" s="151"/>
      <c r="BO3713" s="2"/>
      <c r="BP3713" s="2"/>
      <c r="BQ3713" s="2"/>
      <c r="BR3713" s="2"/>
      <c r="BS3713" s="2"/>
      <c r="BT3713" s="2"/>
    </row>
    <row r="3714" spans="63:72" x14ac:dyDescent="0.3">
      <c r="BK3714" s="5"/>
      <c r="BL3714" s="5"/>
      <c r="BM3714" s="2"/>
      <c r="BN3714" s="151"/>
      <c r="BO3714" s="2"/>
      <c r="BP3714" s="2"/>
      <c r="BQ3714" s="2"/>
      <c r="BR3714" s="2"/>
      <c r="BS3714" s="2"/>
      <c r="BT3714" s="2"/>
    </row>
    <row r="3715" spans="63:72" x14ac:dyDescent="0.3">
      <c r="BK3715" s="5"/>
      <c r="BL3715" s="5"/>
      <c r="BM3715" s="2"/>
      <c r="BN3715" s="151"/>
      <c r="BO3715" s="2"/>
      <c r="BP3715" s="2"/>
      <c r="BQ3715" s="2"/>
      <c r="BR3715" s="2"/>
      <c r="BS3715" s="2"/>
      <c r="BT3715" s="2"/>
    </row>
    <row r="3716" spans="63:72" x14ac:dyDescent="0.3">
      <c r="BK3716" s="5"/>
      <c r="BL3716" s="5"/>
      <c r="BM3716" s="2"/>
      <c r="BN3716" s="151"/>
      <c r="BO3716" s="2"/>
      <c r="BP3716" s="2"/>
      <c r="BQ3716" s="2"/>
      <c r="BR3716" s="2"/>
      <c r="BS3716" s="2"/>
      <c r="BT3716" s="2"/>
    </row>
    <row r="3717" spans="63:72" x14ac:dyDescent="0.3">
      <c r="BK3717" s="5"/>
      <c r="BL3717" s="5"/>
      <c r="BM3717" s="2"/>
      <c r="BN3717" s="151"/>
      <c r="BO3717" s="2"/>
      <c r="BP3717" s="2"/>
      <c r="BQ3717" s="2"/>
      <c r="BR3717" s="2"/>
      <c r="BS3717" s="2"/>
      <c r="BT3717" s="2"/>
    </row>
    <row r="3718" spans="63:72" x14ac:dyDescent="0.3">
      <c r="BK3718" s="5"/>
      <c r="BL3718" s="5"/>
      <c r="BM3718" s="2"/>
      <c r="BN3718" s="151"/>
      <c r="BO3718" s="2"/>
      <c r="BP3718" s="2"/>
      <c r="BQ3718" s="2"/>
      <c r="BR3718" s="2"/>
      <c r="BS3718" s="2"/>
      <c r="BT3718" s="2"/>
    </row>
    <row r="3719" spans="63:72" x14ac:dyDescent="0.3">
      <c r="BK3719" s="5"/>
      <c r="BL3719" s="5"/>
      <c r="BM3719" s="2"/>
      <c r="BN3719" s="151"/>
      <c r="BO3719" s="2"/>
      <c r="BP3719" s="2"/>
      <c r="BQ3719" s="2"/>
      <c r="BR3719" s="2"/>
      <c r="BS3719" s="2"/>
      <c r="BT3719" s="2"/>
    </row>
    <row r="3720" spans="63:72" x14ac:dyDescent="0.3">
      <c r="BK3720" s="5"/>
      <c r="BL3720" s="5"/>
      <c r="BM3720" s="2"/>
      <c r="BN3720" s="151"/>
      <c r="BO3720" s="2"/>
      <c r="BP3720" s="2"/>
      <c r="BQ3720" s="2"/>
      <c r="BR3720" s="2"/>
      <c r="BS3720" s="2"/>
      <c r="BT3720" s="2"/>
    </row>
    <row r="3721" spans="63:72" x14ac:dyDescent="0.3">
      <c r="BK3721" s="5"/>
      <c r="BL3721" s="5"/>
      <c r="BM3721" s="2"/>
      <c r="BN3721" s="151"/>
      <c r="BO3721" s="2"/>
      <c r="BP3721" s="2"/>
      <c r="BQ3721" s="2"/>
      <c r="BR3721" s="2"/>
      <c r="BS3721" s="2"/>
      <c r="BT3721" s="2"/>
    </row>
    <row r="3722" spans="63:72" x14ac:dyDescent="0.3">
      <c r="BK3722" s="5"/>
      <c r="BL3722" s="5"/>
      <c r="BM3722" s="2"/>
      <c r="BN3722" s="151"/>
      <c r="BO3722" s="2"/>
      <c r="BP3722" s="2"/>
      <c r="BQ3722" s="2"/>
      <c r="BR3722" s="2"/>
      <c r="BS3722" s="2"/>
      <c r="BT3722" s="2"/>
    </row>
    <row r="3723" spans="63:72" x14ac:dyDescent="0.3">
      <c r="BK3723" s="5"/>
      <c r="BL3723" s="5"/>
      <c r="BM3723" s="2"/>
      <c r="BN3723" s="151"/>
      <c r="BO3723" s="2"/>
      <c r="BP3723" s="2"/>
      <c r="BQ3723" s="2"/>
      <c r="BR3723" s="2"/>
      <c r="BS3723" s="2"/>
      <c r="BT3723" s="2"/>
    </row>
    <row r="3724" spans="63:72" x14ac:dyDescent="0.3">
      <c r="BK3724" s="5"/>
      <c r="BL3724" s="5"/>
      <c r="BM3724" s="2"/>
      <c r="BN3724" s="151"/>
      <c r="BO3724" s="2"/>
      <c r="BP3724" s="2"/>
      <c r="BQ3724" s="2"/>
      <c r="BR3724" s="2"/>
      <c r="BS3724" s="2"/>
      <c r="BT3724" s="2"/>
    </row>
    <row r="3725" spans="63:72" x14ac:dyDescent="0.3">
      <c r="BK3725" s="5"/>
      <c r="BL3725" s="5"/>
      <c r="BM3725" s="2"/>
      <c r="BN3725" s="151"/>
      <c r="BO3725" s="2"/>
      <c r="BP3725" s="2"/>
      <c r="BQ3725" s="2"/>
      <c r="BR3725" s="2"/>
      <c r="BS3725" s="2"/>
      <c r="BT3725" s="2"/>
    </row>
    <row r="3726" spans="63:72" x14ac:dyDescent="0.3">
      <c r="BK3726" s="5"/>
      <c r="BL3726" s="5"/>
      <c r="BM3726" s="2"/>
      <c r="BN3726" s="151"/>
      <c r="BO3726" s="2"/>
      <c r="BP3726" s="2"/>
      <c r="BQ3726" s="2"/>
      <c r="BR3726" s="2"/>
      <c r="BS3726" s="2"/>
      <c r="BT3726" s="2"/>
    </row>
    <row r="3727" spans="63:72" x14ac:dyDescent="0.3">
      <c r="BK3727" s="5"/>
      <c r="BL3727" s="5"/>
      <c r="BM3727" s="2"/>
      <c r="BN3727" s="151"/>
      <c r="BO3727" s="2"/>
      <c r="BP3727" s="2"/>
      <c r="BQ3727" s="2"/>
      <c r="BR3727" s="2"/>
      <c r="BS3727" s="2"/>
      <c r="BT3727" s="2"/>
    </row>
    <row r="3728" spans="63:72" x14ac:dyDescent="0.3">
      <c r="BK3728" s="5"/>
      <c r="BL3728" s="5"/>
      <c r="BM3728" s="2"/>
      <c r="BN3728" s="151"/>
      <c r="BO3728" s="2"/>
      <c r="BP3728" s="2"/>
      <c r="BQ3728" s="2"/>
      <c r="BR3728" s="2"/>
      <c r="BS3728" s="2"/>
      <c r="BT3728" s="2"/>
    </row>
    <row r="3729" spans="63:72" x14ac:dyDescent="0.3">
      <c r="BK3729" s="5"/>
      <c r="BL3729" s="5"/>
      <c r="BM3729" s="2"/>
      <c r="BN3729" s="151"/>
      <c r="BO3729" s="2"/>
      <c r="BP3729" s="2"/>
      <c r="BQ3729" s="2"/>
      <c r="BR3729" s="2"/>
      <c r="BS3729" s="2"/>
      <c r="BT3729" s="2"/>
    </row>
    <row r="3730" spans="63:72" x14ac:dyDescent="0.3">
      <c r="BK3730" s="5"/>
      <c r="BL3730" s="5"/>
      <c r="BM3730" s="2"/>
      <c r="BN3730" s="151"/>
      <c r="BO3730" s="2"/>
      <c r="BP3730" s="2"/>
      <c r="BQ3730" s="2"/>
      <c r="BR3730" s="2"/>
      <c r="BS3730" s="2"/>
      <c r="BT3730" s="2"/>
    </row>
    <row r="3731" spans="63:72" x14ac:dyDescent="0.3">
      <c r="BK3731" s="5"/>
      <c r="BL3731" s="5"/>
      <c r="BM3731" s="2"/>
      <c r="BN3731" s="151"/>
      <c r="BO3731" s="2"/>
      <c r="BP3731" s="2"/>
      <c r="BQ3731" s="2"/>
      <c r="BR3731" s="2"/>
      <c r="BS3731" s="2"/>
      <c r="BT3731" s="2"/>
    </row>
    <row r="3732" spans="63:72" x14ac:dyDescent="0.3">
      <c r="BK3732" s="5"/>
      <c r="BL3732" s="5"/>
      <c r="BM3732" s="2"/>
      <c r="BN3732" s="151"/>
      <c r="BO3732" s="2"/>
      <c r="BP3732" s="2"/>
      <c r="BQ3732" s="2"/>
      <c r="BR3732" s="2"/>
      <c r="BS3732" s="2"/>
      <c r="BT3732" s="2"/>
    </row>
    <row r="3733" spans="63:72" x14ac:dyDescent="0.3">
      <c r="BK3733" s="5"/>
      <c r="BL3733" s="5"/>
      <c r="BM3733" s="2"/>
      <c r="BN3733" s="151"/>
      <c r="BO3733" s="2"/>
      <c r="BP3733" s="2"/>
      <c r="BQ3733" s="2"/>
      <c r="BR3733" s="2"/>
      <c r="BS3733" s="2"/>
      <c r="BT3733" s="2"/>
    </row>
    <row r="3734" spans="63:72" x14ac:dyDescent="0.3">
      <c r="BK3734" s="5"/>
      <c r="BL3734" s="5"/>
      <c r="BM3734" s="2"/>
      <c r="BN3734" s="151"/>
      <c r="BO3734" s="2"/>
      <c r="BP3734" s="2"/>
      <c r="BQ3734" s="2"/>
      <c r="BR3734" s="2"/>
      <c r="BS3734" s="2"/>
      <c r="BT3734" s="2"/>
    </row>
    <row r="3735" spans="63:72" x14ac:dyDescent="0.3">
      <c r="BK3735" s="5"/>
      <c r="BL3735" s="5"/>
      <c r="BM3735" s="2"/>
      <c r="BN3735" s="151"/>
      <c r="BO3735" s="2"/>
      <c r="BP3735" s="2"/>
      <c r="BQ3735" s="2"/>
      <c r="BR3735" s="2"/>
      <c r="BS3735" s="2"/>
      <c r="BT3735" s="2"/>
    </row>
    <row r="3736" spans="63:72" x14ac:dyDescent="0.3">
      <c r="BK3736" s="5"/>
      <c r="BL3736" s="5"/>
      <c r="BM3736" s="2"/>
      <c r="BN3736" s="151"/>
      <c r="BO3736" s="2"/>
      <c r="BP3736" s="2"/>
      <c r="BQ3736" s="2"/>
      <c r="BR3736" s="2"/>
      <c r="BS3736" s="2"/>
      <c r="BT3736" s="2"/>
    </row>
    <row r="3737" spans="63:72" x14ac:dyDescent="0.3">
      <c r="BK3737" s="5"/>
      <c r="BL3737" s="5"/>
      <c r="BM3737" s="2"/>
      <c r="BN3737" s="151"/>
      <c r="BO3737" s="2"/>
      <c r="BP3737" s="2"/>
      <c r="BQ3737" s="2"/>
      <c r="BR3737" s="2"/>
      <c r="BS3737" s="2"/>
      <c r="BT3737" s="2"/>
    </row>
    <row r="3738" spans="63:72" x14ac:dyDescent="0.3">
      <c r="BK3738" s="5"/>
      <c r="BL3738" s="5"/>
      <c r="BM3738" s="2"/>
      <c r="BN3738" s="151"/>
      <c r="BO3738" s="2"/>
      <c r="BP3738" s="2"/>
      <c r="BQ3738" s="2"/>
      <c r="BR3738" s="2"/>
      <c r="BS3738" s="2"/>
      <c r="BT3738" s="2"/>
    </row>
    <row r="3739" spans="63:72" x14ac:dyDescent="0.3">
      <c r="BK3739" s="5"/>
      <c r="BL3739" s="5"/>
      <c r="BM3739" s="2"/>
      <c r="BN3739" s="151"/>
      <c r="BO3739" s="2"/>
      <c r="BP3739" s="2"/>
      <c r="BQ3739" s="2"/>
      <c r="BR3739" s="2"/>
      <c r="BS3739" s="2"/>
      <c r="BT3739" s="2"/>
    </row>
    <row r="3740" spans="63:72" x14ac:dyDescent="0.3">
      <c r="BK3740" s="5"/>
      <c r="BL3740" s="5"/>
      <c r="BM3740" s="2"/>
      <c r="BN3740" s="151"/>
      <c r="BO3740" s="2"/>
      <c r="BP3740" s="2"/>
      <c r="BQ3740" s="2"/>
      <c r="BR3740" s="2"/>
      <c r="BS3740" s="2"/>
      <c r="BT3740" s="2"/>
    </row>
    <row r="3741" spans="63:72" x14ac:dyDescent="0.3">
      <c r="BK3741" s="5"/>
      <c r="BL3741" s="5"/>
      <c r="BM3741" s="2"/>
      <c r="BN3741" s="151"/>
      <c r="BO3741" s="2"/>
      <c r="BP3741" s="2"/>
      <c r="BQ3741" s="2"/>
      <c r="BR3741" s="2"/>
      <c r="BS3741" s="2"/>
      <c r="BT3741" s="2"/>
    </row>
    <row r="3742" spans="63:72" x14ac:dyDescent="0.3">
      <c r="BK3742" s="5"/>
      <c r="BL3742" s="5"/>
      <c r="BM3742" s="2"/>
      <c r="BN3742" s="151"/>
      <c r="BO3742" s="2"/>
      <c r="BP3742" s="2"/>
      <c r="BQ3742" s="2"/>
      <c r="BR3742" s="2"/>
      <c r="BS3742" s="2"/>
      <c r="BT3742" s="2"/>
    </row>
    <row r="3743" spans="63:72" x14ac:dyDescent="0.3">
      <c r="BK3743" s="5"/>
      <c r="BL3743" s="5"/>
      <c r="BM3743" s="2"/>
      <c r="BN3743" s="151"/>
      <c r="BO3743" s="2"/>
      <c r="BP3743" s="2"/>
      <c r="BQ3743" s="2"/>
      <c r="BR3743" s="2"/>
      <c r="BS3743" s="2"/>
      <c r="BT3743" s="2"/>
    </row>
    <row r="3744" spans="63:72" x14ac:dyDescent="0.3">
      <c r="BK3744" s="5"/>
      <c r="BL3744" s="5"/>
      <c r="BM3744" s="2"/>
      <c r="BN3744" s="151"/>
      <c r="BO3744" s="2"/>
      <c r="BP3744" s="2"/>
      <c r="BQ3744" s="2"/>
      <c r="BR3744" s="2"/>
      <c r="BS3744" s="2"/>
      <c r="BT3744" s="2"/>
    </row>
    <row r="3745" spans="63:72" x14ac:dyDescent="0.3">
      <c r="BK3745" s="5"/>
      <c r="BL3745" s="5"/>
      <c r="BM3745" s="2"/>
      <c r="BN3745" s="151"/>
      <c r="BO3745" s="2"/>
      <c r="BP3745" s="2"/>
      <c r="BQ3745" s="2"/>
      <c r="BR3745" s="2"/>
      <c r="BS3745" s="2"/>
      <c r="BT3745" s="2"/>
    </row>
    <row r="3746" spans="63:72" x14ac:dyDescent="0.3">
      <c r="BK3746" s="5"/>
      <c r="BL3746" s="5"/>
      <c r="BM3746" s="2"/>
      <c r="BN3746" s="151"/>
      <c r="BO3746" s="2"/>
      <c r="BP3746" s="2"/>
      <c r="BQ3746" s="2"/>
      <c r="BR3746" s="2"/>
      <c r="BS3746" s="2"/>
      <c r="BT3746" s="2"/>
    </row>
    <row r="3747" spans="63:72" x14ac:dyDescent="0.3">
      <c r="BK3747" s="5"/>
      <c r="BL3747" s="5"/>
      <c r="BM3747" s="2"/>
      <c r="BN3747" s="151"/>
      <c r="BO3747" s="2"/>
      <c r="BP3747" s="2"/>
      <c r="BQ3747" s="2"/>
      <c r="BR3747" s="2"/>
      <c r="BS3747" s="2"/>
      <c r="BT3747" s="2"/>
    </row>
    <row r="3748" spans="63:72" x14ac:dyDescent="0.3">
      <c r="BK3748" s="5"/>
      <c r="BL3748" s="5"/>
      <c r="BM3748" s="2"/>
      <c r="BN3748" s="151"/>
      <c r="BO3748" s="2"/>
      <c r="BP3748" s="2"/>
      <c r="BQ3748" s="2"/>
      <c r="BR3748" s="2"/>
      <c r="BS3748" s="2"/>
      <c r="BT3748" s="2"/>
    </row>
    <row r="3749" spans="63:72" x14ac:dyDescent="0.3">
      <c r="BK3749" s="5"/>
      <c r="BL3749" s="5"/>
      <c r="BM3749" s="2"/>
      <c r="BN3749" s="151"/>
      <c r="BO3749" s="2"/>
      <c r="BP3749" s="2"/>
      <c r="BQ3749" s="2"/>
      <c r="BR3749" s="2"/>
      <c r="BS3749" s="2"/>
      <c r="BT3749" s="2"/>
    </row>
    <row r="3750" spans="63:72" x14ac:dyDescent="0.3">
      <c r="BK3750" s="5"/>
      <c r="BL3750" s="5"/>
      <c r="BM3750" s="2"/>
      <c r="BN3750" s="151"/>
      <c r="BO3750" s="2"/>
      <c r="BP3750" s="2"/>
      <c r="BQ3750" s="2"/>
      <c r="BR3750" s="2"/>
      <c r="BS3750" s="2"/>
      <c r="BT3750" s="2"/>
    </row>
    <row r="3751" spans="63:72" x14ac:dyDescent="0.3">
      <c r="BK3751" s="5"/>
      <c r="BL3751" s="5"/>
      <c r="BM3751" s="2"/>
      <c r="BN3751" s="151"/>
      <c r="BO3751" s="2"/>
      <c r="BP3751" s="2"/>
      <c r="BQ3751" s="2"/>
      <c r="BR3751" s="2"/>
      <c r="BS3751" s="2"/>
      <c r="BT3751" s="2"/>
    </row>
    <row r="3752" spans="63:72" x14ac:dyDescent="0.3">
      <c r="BK3752" s="5"/>
      <c r="BL3752" s="5"/>
      <c r="BM3752" s="2"/>
      <c r="BN3752" s="151"/>
      <c r="BO3752" s="2"/>
      <c r="BP3752" s="2"/>
      <c r="BQ3752" s="2"/>
      <c r="BR3752" s="2"/>
      <c r="BS3752" s="2"/>
      <c r="BT3752" s="2"/>
    </row>
    <row r="3753" spans="63:72" x14ac:dyDescent="0.3">
      <c r="BK3753" s="5"/>
      <c r="BL3753" s="5"/>
      <c r="BM3753" s="2"/>
      <c r="BN3753" s="151"/>
      <c r="BO3753" s="2"/>
      <c r="BP3753" s="2"/>
      <c r="BQ3753" s="2"/>
      <c r="BR3753" s="2"/>
      <c r="BS3753" s="2"/>
      <c r="BT3753" s="2"/>
    </row>
    <row r="3754" spans="63:72" x14ac:dyDescent="0.3">
      <c r="BK3754" s="5"/>
      <c r="BL3754" s="5"/>
      <c r="BM3754" s="2"/>
      <c r="BN3754" s="151"/>
      <c r="BO3754" s="2"/>
      <c r="BP3754" s="2"/>
      <c r="BQ3754" s="2"/>
      <c r="BR3754" s="2"/>
      <c r="BS3754" s="2"/>
      <c r="BT3754" s="2"/>
    </row>
    <row r="3755" spans="63:72" x14ac:dyDescent="0.3">
      <c r="BK3755" s="5"/>
      <c r="BL3755" s="5"/>
      <c r="BM3755" s="2"/>
      <c r="BN3755" s="151"/>
      <c r="BO3755" s="2"/>
      <c r="BP3755" s="2"/>
      <c r="BQ3755" s="2"/>
      <c r="BR3755" s="2"/>
      <c r="BS3755" s="2"/>
      <c r="BT3755" s="2"/>
    </row>
    <row r="3756" spans="63:72" x14ac:dyDescent="0.3">
      <c r="BK3756" s="5"/>
      <c r="BL3756" s="5"/>
      <c r="BM3756" s="2"/>
      <c r="BN3756" s="151"/>
      <c r="BO3756" s="2"/>
      <c r="BP3756" s="2"/>
      <c r="BQ3756" s="2"/>
      <c r="BR3756" s="2"/>
      <c r="BS3756" s="2"/>
      <c r="BT3756" s="2"/>
    </row>
    <row r="3757" spans="63:72" x14ac:dyDescent="0.3">
      <c r="BK3757" s="5"/>
      <c r="BL3757" s="5"/>
      <c r="BM3757" s="2"/>
      <c r="BN3757" s="151"/>
      <c r="BO3757" s="2"/>
      <c r="BP3757" s="2"/>
      <c r="BQ3757" s="2"/>
      <c r="BR3757" s="2"/>
      <c r="BS3757" s="2"/>
      <c r="BT3757" s="2"/>
    </row>
    <row r="3758" spans="63:72" x14ac:dyDescent="0.3">
      <c r="BK3758" s="5"/>
      <c r="BL3758" s="5"/>
      <c r="BM3758" s="2"/>
      <c r="BN3758" s="151"/>
      <c r="BO3758" s="2"/>
      <c r="BP3758" s="2"/>
      <c r="BQ3758" s="2"/>
      <c r="BR3758" s="2"/>
      <c r="BS3758" s="2"/>
      <c r="BT3758" s="2"/>
    </row>
    <row r="3759" spans="63:72" x14ac:dyDescent="0.3">
      <c r="BK3759" s="5"/>
      <c r="BL3759" s="5"/>
      <c r="BM3759" s="2"/>
      <c r="BN3759" s="151"/>
      <c r="BO3759" s="2"/>
      <c r="BP3759" s="2"/>
      <c r="BQ3759" s="2"/>
      <c r="BR3759" s="2"/>
      <c r="BS3759" s="2"/>
      <c r="BT3759" s="2"/>
    </row>
    <row r="3760" spans="63:72" x14ac:dyDescent="0.3">
      <c r="BK3760" s="5"/>
      <c r="BL3760" s="5"/>
      <c r="BM3760" s="2"/>
      <c r="BN3760" s="151"/>
      <c r="BO3760" s="2"/>
      <c r="BP3760" s="2"/>
      <c r="BQ3760" s="2"/>
      <c r="BR3760" s="2"/>
      <c r="BS3760" s="2"/>
      <c r="BT3760" s="2"/>
    </row>
    <row r="3761" spans="63:72" x14ac:dyDescent="0.3">
      <c r="BK3761" s="5"/>
      <c r="BL3761" s="5"/>
      <c r="BM3761" s="2"/>
      <c r="BN3761" s="151"/>
      <c r="BO3761" s="2"/>
      <c r="BP3761" s="2"/>
      <c r="BQ3761" s="2"/>
      <c r="BR3761" s="2"/>
      <c r="BS3761" s="2"/>
      <c r="BT3761" s="2"/>
    </row>
    <row r="3762" spans="63:72" x14ac:dyDescent="0.3">
      <c r="BK3762" s="5"/>
      <c r="BL3762" s="5"/>
      <c r="BM3762" s="2"/>
      <c r="BN3762" s="151"/>
      <c r="BO3762" s="2"/>
      <c r="BP3762" s="2"/>
      <c r="BQ3762" s="2"/>
      <c r="BR3762" s="2"/>
      <c r="BS3762" s="2"/>
      <c r="BT3762" s="2"/>
    </row>
    <row r="3763" spans="63:72" x14ac:dyDescent="0.3">
      <c r="BK3763" s="5"/>
      <c r="BL3763" s="5"/>
      <c r="BM3763" s="2"/>
      <c r="BN3763" s="151"/>
      <c r="BO3763" s="2"/>
      <c r="BP3763" s="2"/>
      <c r="BQ3763" s="2"/>
      <c r="BR3763" s="2"/>
      <c r="BS3763" s="2"/>
      <c r="BT3763" s="2"/>
    </row>
    <row r="3764" spans="63:72" x14ac:dyDescent="0.3">
      <c r="BK3764" s="5"/>
      <c r="BL3764" s="5"/>
      <c r="BM3764" s="2"/>
      <c r="BN3764" s="151"/>
      <c r="BO3764" s="2"/>
      <c r="BP3764" s="2"/>
      <c r="BQ3764" s="2"/>
      <c r="BR3764" s="2"/>
      <c r="BS3764" s="2"/>
      <c r="BT3764" s="2"/>
    </row>
    <row r="3765" spans="63:72" x14ac:dyDescent="0.3">
      <c r="BK3765" s="5"/>
      <c r="BL3765" s="5"/>
      <c r="BM3765" s="2"/>
      <c r="BN3765" s="151"/>
      <c r="BO3765" s="2"/>
      <c r="BP3765" s="2"/>
      <c r="BQ3765" s="2"/>
      <c r="BR3765" s="2"/>
      <c r="BS3765" s="2"/>
      <c r="BT3765" s="2"/>
    </row>
    <row r="3766" spans="63:72" x14ac:dyDescent="0.3">
      <c r="BK3766" s="5"/>
      <c r="BL3766" s="5"/>
      <c r="BM3766" s="2"/>
      <c r="BN3766" s="151"/>
      <c r="BO3766" s="2"/>
      <c r="BP3766" s="2"/>
      <c r="BQ3766" s="2"/>
      <c r="BR3766" s="2"/>
      <c r="BS3766" s="2"/>
      <c r="BT3766" s="2"/>
    </row>
    <row r="3767" spans="63:72" x14ac:dyDescent="0.3">
      <c r="BK3767" s="5"/>
      <c r="BL3767" s="5"/>
      <c r="BM3767" s="2"/>
      <c r="BN3767" s="151"/>
      <c r="BO3767" s="2"/>
      <c r="BP3767" s="2"/>
      <c r="BQ3767" s="2"/>
      <c r="BR3767" s="2"/>
      <c r="BS3767" s="2"/>
      <c r="BT3767" s="2"/>
    </row>
    <row r="3768" spans="63:72" x14ac:dyDescent="0.3">
      <c r="BK3768" s="5"/>
      <c r="BL3768" s="5"/>
      <c r="BM3768" s="2"/>
      <c r="BN3768" s="151"/>
      <c r="BO3768" s="2"/>
      <c r="BP3768" s="2"/>
      <c r="BQ3768" s="2"/>
      <c r="BR3768" s="2"/>
      <c r="BS3768" s="2"/>
      <c r="BT3768" s="2"/>
    </row>
    <row r="3769" spans="63:72" x14ac:dyDescent="0.3">
      <c r="BK3769" s="5"/>
      <c r="BL3769" s="5"/>
      <c r="BM3769" s="2"/>
      <c r="BN3769" s="151"/>
      <c r="BO3769" s="2"/>
      <c r="BP3769" s="2"/>
      <c r="BQ3769" s="2"/>
      <c r="BR3769" s="2"/>
      <c r="BS3769" s="2"/>
      <c r="BT3769" s="2"/>
    </row>
    <row r="3770" spans="63:72" x14ac:dyDescent="0.3">
      <c r="BK3770" s="5"/>
      <c r="BL3770" s="5"/>
      <c r="BM3770" s="2"/>
      <c r="BN3770" s="151"/>
      <c r="BO3770" s="2"/>
      <c r="BP3770" s="2"/>
      <c r="BQ3770" s="2"/>
      <c r="BR3770" s="2"/>
      <c r="BS3770" s="2"/>
      <c r="BT3770" s="2"/>
    </row>
    <row r="3771" spans="63:72" x14ac:dyDescent="0.3">
      <c r="BK3771" s="5"/>
      <c r="BL3771" s="5"/>
      <c r="BM3771" s="2"/>
      <c r="BN3771" s="151"/>
      <c r="BO3771" s="2"/>
      <c r="BP3771" s="2"/>
      <c r="BQ3771" s="2"/>
      <c r="BR3771" s="2"/>
      <c r="BS3771" s="2"/>
      <c r="BT3771" s="2"/>
    </row>
    <row r="3772" spans="63:72" x14ac:dyDescent="0.3">
      <c r="BK3772" s="5"/>
      <c r="BL3772" s="5"/>
      <c r="BM3772" s="2"/>
      <c r="BN3772" s="151"/>
      <c r="BO3772" s="2"/>
      <c r="BP3772" s="2"/>
      <c r="BQ3772" s="2"/>
      <c r="BR3772" s="2"/>
      <c r="BS3772" s="2"/>
      <c r="BT3772" s="2"/>
    </row>
    <row r="3773" spans="63:72" x14ac:dyDescent="0.3">
      <c r="BK3773" s="5"/>
      <c r="BL3773" s="5"/>
      <c r="BM3773" s="2"/>
      <c r="BN3773" s="151"/>
      <c r="BO3773" s="2"/>
      <c r="BP3773" s="2"/>
      <c r="BQ3773" s="2"/>
      <c r="BR3773" s="2"/>
      <c r="BS3773" s="2"/>
      <c r="BT3773" s="2"/>
    </row>
    <row r="3774" spans="63:72" x14ac:dyDescent="0.3">
      <c r="BK3774" s="5"/>
      <c r="BL3774" s="5"/>
      <c r="BM3774" s="2"/>
      <c r="BN3774" s="151"/>
      <c r="BO3774" s="2"/>
      <c r="BP3774" s="2"/>
      <c r="BQ3774" s="2"/>
      <c r="BR3774" s="2"/>
      <c r="BS3774" s="2"/>
      <c r="BT3774" s="2"/>
    </row>
    <row r="3775" spans="63:72" x14ac:dyDescent="0.3">
      <c r="BK3775" s="5"/>
      <c r="BL3775" s="5"/>
      <c r="BM3775" s="2"/>
      <c r="BN3775" s="151"/>
      <c r="BO3775" s="2"/>
      <c r="BP3775" s="2"/>
      <c r="BQ3775" s="2"/>
      <c r="BR3775" s="2"/>
      <c r="BS3775" s="2"/>
      <c r="BT3775" s="2"/>
    </row>
    <row r="3776" spans="63:72" x14ac:dyDescent="0.3">
      <c r="BK3776" s="5"/>
      <c r="BL3776" s="5"/>
      <c r="BM3776" s="2"/>
      <c r="BN3776" s="151"/>
      <c r="BO3776" s="2"/>
      <c r="BP3776" s="2"/>
      <c r="BQ3776" s="2"/>
      <c r="BR3776" s="2"/>
      <c r="BS3776" s="2"/>
      <c r="BT3776" s="2"/>
    </row>
    <row r="3777" spans="63:72" x14ac:dyDescent="0.3">
      <c r="BK3777" s="5"/>
      <c r="BL3777" s="5"/>
      <c r="BM3777" s="2"/>
      <c r="BN3777" s="151"/>
      <c r="BO3777" s="2"/>
      <c r="BP3777" s="2"/>
      <c r="BQ3777" s="2"/>
      <c r="BR3777" s="2"/>
      <c r="BS3777" s="2"/>
      <c r="BT3777" s="2"/>
    </row>
    <row r="3778" spans="63:72" x14ac:dyDescent="0.3">
      <c r="BK3778" s="5"/>
      <c r="BL3778" s="5"/>
      <c r="BM3778" s="2"/>
      <c r="BN3778" s="151"/>
      <c r="BO3778" s="2"/>
      <c r="BP3778" s="2"/>
      <c r="BQ3778" s="2"/>
      <c r="BR3778" s="2"/>
      <c r="BS3778" s="2"/>
      <c r="BT3778" s="2"/>
    </row>
    <row r="3779" spans="63:72" x14ac:dyDescent="0.3">
      <c r="BK3779" s="5"/>
      <c r="BL3779" s="5"/>
      <c r="BM3779" s="2"/>
      <c r="BN3779" s="151"/>
      <c r="BO3779" s="2"/>
      <c r="BP3779" s="2"/>
      <c r="BQ3779" s="2"/>
      <c r="BR3779" s="2"/>
      <c r="BS3779" s="2"/>
      <c r="BT3779" s="2"/>
    </row>
    <row r="3780" spans="63:72" x14ac:dyDescent="0.3">
      <c r="BK3780" s="5"/>
      <c r="BL3780" s="5"/>
      <c r="BM3780" s="2"/>
      <c r="BN3780" s="151"/>
      <c r="BO3780" s="2"/>
      <c r="BP3780" s="2"/>
      <c r="BQ3780" s="2"/>
      <c r="BR3780" s="2"/>
      <c r="BS3780" s="2"/>
      <c r="BT3780" s="2"/>
    </row>
    <row r="3781" spans="63:72" x14ac:dyDescent="0.3">
      <c r="BK3781" s="5"/>
      <c r="BL3781" s="5"/>
      <c r="BM3781" s="2"/>
      <c r="BN3781" s="151"/>
      <c r="BO3781" s="2"/>
      <c r="BP3781" s="2"/>
      <c r="BQ3781" s="2"/>
      <c r="BR3781" s="2"/>
      <c r="BS3781" s="2"/>
      <c r="BT3781" s="2"/>
    </row>
    <row r="3782" spans="63:72" x14ac:dyDescent="0.3">
      <c r="BK3782" s="5"/>
      <c r="BL3782" s="5"/>
      <c r="BM3782" s="2"/>
      <c r="BN3782" s="151"/>
      <c r="BO3782" s="2"/>
      <c r="BP3782" s="2"/>
      <c r="BQ3782" s="2"/>
      <c r="BR3782" s="2"/>
      <c r="BS3782" s="2"/>
      <c r="BT3782" s="2"/>
    </row>
    <row r="3783" spans="63:72" x14ac:dyDescent="0.3">
      <c r="BK3783" s="5"/>
      <c r="BL3783" s="5"/>
      <c r="BM3783" s="2"/>
      <c r="BN3783" s="151"/>
      <c r="BO3783" s="2"/>
      <c r="BP3783" s="2"/>
      <c r="BQ3783" s="2"/>
      <c r="BR3783" s="2"/>
      <c r="BS3783" s="2"/>
      <c r="BT3783" s="2"/>
    </row>
    <row r="3784" spans="63:72" x14ac:dyDescent="0.3">
      <c r="BK3784" s="5"/>
      <c r="BL3784" s="5"/>
      <c r="BM3784" s="2"/>
      <c r="BN3784" s="151"/>
      <c r="BO3784" s="2"/>
      <c r="BP3784" s="2"/>
      <c r="BQ3784" s="2"/>
      <c r="BR3784" s="2"/>
      <c r="BS3784" s="2"/>
      <c r="BT3784" s="2"/>
    </row>
    <row r="3785" spans="63:72" x14ac:dyDescent="0.3">
      <c r="BK3785" s="5"/>
      <c r="BL3785" s="5"/>
      <c r="BM3785" s="2"/>
      <c r="BN3785" s="151"/>
      <c r="BO3785" s="2"/>
      <c r="BP3785" s="2"/>
      <c r="BQ3785" s="2"/>
      <c r="BR3785" s="2"/>
      <c r="BS3785" s="2"/>
      <c r="BT3785" s="2"/>
    </row>
    <row r="3786" spans="63:72" x14ac:dyDescent="0.3">
      <c r="BK3786" s="5"/>
      <c r="BL3786" s="5"/>
      <c r="BM3786" s="2"/>
      <c r="BN3786" s="151"/>
      <c r="BO3786" s="2"/>
      <c r="BP3786" s="2"/>
      <c r="BQ3786" s="2"/>
      <c r="BR3786" s="2"/>
      <c r="BS3786" s="2"/>
      <c r="BT3786" s="2"/>
    </row>
    <row r="3787" spans="63:72" x14ac:dyDescent="0.3">
      <c r="BK3787" s="5"/>
      <c r="BL3787" s="5"/>
      <c r="BM3787" s="2"/>
      <c r="BN3787" s="151"/>
      <c r="BO3787" s="2"/>
      <c r="BP3787" s="2"/>
      <c r="BQ3787" s="2"/>
      <c r="BR3787" s="2"/>
      <c r="BS3787" s="2"/>
      <c r="BT3787" s="2"/>
    </row>
    <row r="3788" spans="63:72" x14ac:dyDescent="0.3">
      <c r="BK3788" s="5"/>
      <c r="BL3788" s="5"/>
      <c r="BM3788" s="2"/>
      <c r="BN3788" s="151"/>
      <c r="BO3788" s="2"/>
      <c r="BP3788" s="2"/>
      <c r="BQ3788" s="2"/>
      <c r="BR3788" s="2"/>
      <c r="BS3788" s="2"/>
      <c r="BT3788" s="2"/>
    </row>
    <row r="3789" spans="63:72" x14ac:dyDescent="0.3">
      <c r="BK3789" s="5"/>
      <c r="BL3789" s="5"/>
      <c r="BM3789" s="2"/>
      <c r="BN3789" s="151"/>
      <c r="BO3789" s="2"/>
      <c r="BP3789" s="2"/>
      <c r="BQ3789" s="2"/>
      <c r="BR3789" s="2"/>
      <c r="BS3789" s="2"/>
      <c r="BT3789" s="2"/>
    </row>
    <row r="3790" spans="63:72" x14ac:dyDescent="0.3">
      <c r="BK3790" s="5"/>
      <c r="BL3790" s="5"/>
      <c r="BM3790" s="2"/>
      <c r="BN3790" s="151"/>
      <c r="BO3790" s="2"/>
      <c r="BP3790" s="2"/>
      <c r="BQ3790" s="2"/>
      <c r="BR3790" s="2"/>
      <c r="BS3790" s="2"/>
      <c r="BT3790" s="2"/>
    </row>
    <row r="3791" spans="63:72" x14ac:dyDescent="0.3">
      <c r="BK3791" s="5"/>
      <c r="BL3791" s="5"/>
      <c r="BM3791" s="2"/>
      <c r="BN3791" s="151"/>
      <c r="BO3791" s="2"/>
      <c r="BP3791" s="2"/>
      <c r="BQ3791" s="2"/>
      <c r="BR3791" s="2"/>
      <c r="BS3791" s="2"/>
      <c r="BT3791" s="2"/>
    </row>
    <row r="3792" spans="63:72" x14ac:dyDescent="0.3">
      <c r="BK3792" s="5"/>
      <c r="BL3792" s="5"/>
      <c r="BM3792" s="2"/>
      <c r="BN3792" s="151"/>
      <c r="BO3792" s="2"/>
      <c r="BP3792" s="2"/>
      <c r="BQ3792" s="2"/>
      <c r="BR3792" s="2"/>
      <c r="BS3792" s="2"/>
      <c r="BT3792" s="2"/>
    </row>
    <row r="3793" spans="63:72" x14ac:dyDescent="0.3">
      <c r="BK3793" s="5"/>
      <c r="BL3793" s="5"/>
      <c r="BM3793" s="2"/>
      <c r="BN3793" s="151"/>
      <c r="BO3793" s="2"/>
      <c r="BP3793" s="2"/>
      <c r="BQ3793" s="2"/>
      <c r="BR3793" s="2"/>
      <c r="BS3793" s="2"/>
      <c r="BT3793" s="2"/>
    </row>
    <row r="3794" spans="63:72" x14ac:dyDescent="0.3">
      <c r="BK3794" s="5"/>
      <c r="BL3794" s="5"/>
      <c r="BM3794" s="2"/>
      <c r="BN3794" s="151"/>
      <c r="BO3794" s="2"/>
      <c r="BP3794" s="2"/>
      <c r="BQ3794" s="2"/>
      <c r="BR3794" s="2"/>
      <c r="BS3794" s="2"/>
      <c r="BT3794" s="2"/>
    </row>
    <row r="3795" spans="63:72" x14ac:dyDescent="0.3">
      <c r="BK3795" s="5"/>
      <c r="BL3795" s="5"/>
      <c r="BM3795" s="2"/>
      <c r="BN3795" s="151"/>
      <c r="BO3795" s="2"/>
      <c r="BP3795" s="2"/>
      <c r="BQ3795" s="2"/>
      <c r="BR3795" s="2"/>
      <c r="BS3795" s="2"/>
      <c r="BT3795" s="2"/>
    </row>
    <row r="3796" spans="63:72" x14ac:dyDescent="0.3">
      <c r="BK3796" s="5"/>
      <c r="BL3796" s="5"/>
      <c r="BM3796" s="2"/>
      <c r="BN3796" s="151"/>
      <c r="BO3796" s="2"/>
      <c r="BP3796" s="2"/>
      <c r="BQ3796" s="2"/>
      <c r="BR3796" s="2"/>
      <c r="BS3796" s="2"/>
      <c r="BT3796" s="2"/>
    </row>
    <row r="3797" spans="63:72" x14ac:dyDescent="0.3">
      <c r="BK3797" s="5"/>
      <c r="BL3797" s="5"/>
      <c r="BM3797" s="2"/>
      <c r="BN3797" s="151"/>
      <c r="BO3797" s="2"/>
      <c r="BP3797" s="2"/>
      <c r="BQ3797" s="2"/>
      <c r="BR3797" s="2"/>
      <c r="BS3797" s="2"/>
      <c r="BT3797" s="2"/>
    </row>
    <row r="3798" spans="63:72" x14ac:dyDescent="0.3">
      <c r="BK3798" s="5"/>
      <c r="BL3798" s="5"/>
      <c r="BM3798" s="2"/>
      <c r="BN3798" s="151"/>
      <c r="BO3798" s="2"/>
      <c r="BP3798" s="2"/>
      <c r="BQ3798" s="2"/>
      <c r="BR3798" s="2"/>
      <c r="BS3798" s="2"/>
      <c r="BT3798" s="2"/>
    </row>
    <row r="3799" spans="63:72" x14ac:dyDescent="0.3">
      <c r="BK3799" s="5"/>
      <c r="BL3799" s="5"/>
      <c r="BM3799" s="2"/>
      <c r="BN3799" s="151"/>
      <c r="BO3799" s="2"/>
      <c r="BP3799" s="2"/>
      <c r="BQ3799" s="2"/>
      <c r="BR3799" s="2"/>
      <c r="BS3799" s="2"/>
      <c r="BT3799" s="2"/>
    </row>
    <row r="3800" spans="63:72" x14ac:dyDescent="0.3">
      <c r="BK3800" s="5"/>
      <c r="BL3800" s="5"/>
      <c r="BM3800" s="2"/>
      <c r="BN3800" s="151"/>
      <c r="BO3800" s="2"/>
      <c r="BP3800" s="2"/>
      <c r="BQ3800" s="2"/>
      <c r="BR3800" s="2"/>
      <c r="BS3800" s="2"/>
      <c r="BT3800" s="2"/>
    </row>
    <row r="3801" spans="63:72" x14ac:dyDescent="0.3">
      <c r="BK3801" s="5"/>
      <c r="BL3801" s="5"/>
      <c r="BM3801" s="2"/>
      <c r="BN3801" s="151"/>
      <c r="BO3801" s="2"/>
      <c r="BP3801" s="2"/>
      <c r="BQ3801" s="2"/>
      <c r="BR3801" s="2"/>
      <c r="BS3801" s="2"/>
      <c r="BT3801" s="2"/>
    </row>
    <row r="3802" spans="63:72" x14ac:dyDescent="0.3">
      <c r="BK3802" s="5"/>
      <c r="BL3802" s="5"/>
      <c r="BM3802" s="2"/>
      <c r="BN3802" s="151"/>
      <c r="BO3802" s="2"/>
      <c r="BP3802" s="2"/>
      <c r="BQ3802" s="2"/>
      <c r="BR3802" s="2"/>
      <c r="BS3802" s="2"/>
      <c r="BT3802" s="2"/>
    </row>
    <row r="3803" spans="63:72" x14ac:dyDescent="0.3">
      <c r="BK3803" s="5"/>
      <c r="BL3803" s="5"/>
      <c r="BM3803" s="2"/>
      <c r="BN3803" s="151"/>
      <c r="BO3803" s="2"/>
      <c r="BP3803" s="2"/>
      <c r="BQ3803" s="2"/>
      <c r="BR3803" s="2"/>
      <c r="BS3803" s="2"/>
      <c r="BT3803" s="2"/>
    </row>
    <row r="3804" spans="63:72" x14ac:dyDescent="0.3">
      <c r="BK3804" s="5"/>
      <c r="BL3804" s="5"/>
      <c r="BM3804" s="2"/>
      <c r="BN3804" s="151"/>
      <c r="BO3804" s="2"/>
      <c r="BP3804" s="2"/>
      <c r="BQ3804" s="2"/>
      <c r="BR3804" s="2"/>
      <c r="BS3804" s="2"/>
      <c r="BT3804" s="2"/>
    </row>
    <row r="3805" spans="63:72" x14ac:dyDescent="0.3">
      <c r="BK3805" s="5"/>
      <c r="BL3805" s="5"/>
      <c r="BM3805" s="2"/>
      <c r="BN3805" s="151"/>
      <c r="BO3805" s="2"/>
      <c r="BP3805" s="2"/>
      <c r="BQ3805" s="2"/>
      <c r="BR3805" s="2"/>
      <c r="BS3805" s="2"/>
      <c r="BT3805" s="2"/>
    </row>
    <row r="3806" spans="63:72" x14ac:dyDescent="0.3">
      <c r="BK3806" s="5"/>
      <c r="BL3806" s="5"/>
      <c r="BM3806" s="2"/>
      <c r="BN3806" s="151"/>
      <c r="BO3806" s="2"/>
      <c r="BP3806" s="2"/>
      <c r="BQ3806" s="2"/>
      <c r="BR3806" s="2"/>
      <c r="BS3806" s="2"/>
      <c r="BT3806" s="2"/>
    </row>
    <row r="3807" spans="63:72" x14ac:dyDescent="0.3">
      <c r="BK3807" s="5"/>
      <c r="BL3807" s="5"/>
      <c r="BM3807" s="2"/>
      <c r="BN3807" s="151"/>
      <c r="BO3807" s="2"/>
      <c r="BP3807" s="2"/>
      <c r="BQ3807" s="2"/>
      <c r="BR3807" s="2"/>
      <c r="BS3807" s="2"/>
      <c r="BT3807" s="2"/>
    </row>
    <row r="3808" spans="63:72" x14ac:dyDescent="0.3">
      <c r="BK3808" s="5"/>
      <c r="BL3808" s="5"/>
      <c r="BM3808" s="2"/>
      <c r="BN3808" s="151"/>
      <c r="BO3808" s="2"/>
      <c r="BP3808" s="2"/>
      <c r="BQ3808" s="2"/>
      <c r="BR3808" s="2"/>
      <c r="BS3808" s="2"/>
      <c r="BT3808" s="2"/>
    </row>
    <row r="3809" spans="63:72" x14ac:dyDescent="0.3">
      <c r="BK3809" s="5"/>
      <c r="BL3809" s="5"/>
      <c r="BM3809" s="2"/>
      <c r="BN3809" s="151"/>
      <c r="BO3809" s="2"/>
      <c r="BP3809" s="2"/>
      <c r="BQ3809" s="2"/>
      <c r="BR3809" s="2"/>
      <c r="BS3809" s="2"/>
      <c r="BT3809" s="2"/>
    </row>
    <row r="3810" spans="63:72" x14ac:dyDescent="0.3">
      <c r="BK3810" s="5"/>
      <c r="BL3810" s="5"/>
      <c r="BM3810" s="2"/>
      <c r="BN3810" s="151"/>
      <c r="BO3810" s="2"/>
      <c r="BP3810" s="2"/>
      <c r="BQ3810" s="2"/>
      <c r="BR3810" s="2"/>
      <c r="BS3810" s="2"/>
      <c r="BT3810" s="2"/>
    </row>
    <row r="3811" spans="63:72" x14ac:dyDescent="0.3">
      <c r="BK3811" s="5"/>
      <c r="BL3811" s="5"/>
      <c r="BM3811" s="2"/>
      <c r="BN3811" s="151"/>
      <c r="BO3811" s="2"/>
      <c r="BP3811" s="2"/>
      <c r="BQ3811" s="2"/>
      <c r="BR3811" s="2"/>
      <c r="BS3811" s="2"/>
      <c r="BT3811" s="2"/>
    </row>
    <row r="3812" spans="63:72" x14ac:dyDescent="0.3">
      <c r="BK3812" s="5"/>
      <c r="BL3812" s="5"/>
      <c r="BM3812" s="2"/>
      <c r="BN3812" s="151"/>
      <c r="BO3812" s="2"/>
      <c r="BP3812" s="2"/>
      <c r="BQ3812" s="2"/>
      <c r="BR3812" s="2"/>
      <c r="BS3812" s="2"/>
      <c r="BT3812" s="2"/>
    </row>
    <row r="3813" spans="63:72" x14ac:dyDescent="0.3">
      <c r="BK3813" s="5"/>
      <c r="BL3813" s="5"/>
      <c r="BM3813" s="2"/>
      <c r="BN3813" s="151"/>
      <c r="BO3813" s="2"/>
      <c r="BP3813" s="2"/>
      <c r="BQ3813" s="2"/>
      <c r="BR3813" s="2"/>
      <c r="BS3813" s="2"/>
      <c r="BT3813" s="2"/>
    </row>
    <row r="3814" spans="63:72" x14ac:dyDescent="0.3">
      <c r="BK3814" s="5"/>
      <c r="BL3814" s="5"/>
      <c r="BM3814" s="2"/>
      <c r="BN3814" s="151"/>
      <c r="BO3814" s="2"/>
      <c r="BP3814" s="2"/>
      <c r="BQ3814" s="2"/>
      <c r="BR3814" s="2"/>
      <c r="BS3814" s="2"/>
      <c r="BT3814" s="2"/>
    </row>
    <row r="3815" spans="63:72" x14ac:dyDescent="0.3">
      <c r="BK3815" s="5"/>
      <c r="BL3815" s="5"/>
      <c r="BM3815" s="2"/>
      <c r="BN3815" s="151"/>
      <c r="BO3815" s="2"/>
      <c r="BP3815" s="2"/>
      <c r="BQ3815" s="2"/>
      <c r="BR3815" s="2"/>
      <c r="BS3815" s="2"/>
      <c r="BT3815" s="2"/>
    </row>
    <row r="3816" spans="63:72" x14ac:dyDescent="0.3">
      <c r="BK3816" s="5"/>
      <c r="BL3816" s="5"/>
      <c r="BM3816" s="2"/>
      <c r="BN3816" s="151"/>
      <c r="BO3816" s="2"/>
      <c r="BP3816" s="2"/>
      <c r="BQ3816" s="2"/>
      <c r="BR3816" s="2"/>
      <c r="BS3816" s="2"/>
      <c r="BT3816" s="2"/>
    </row>
    <row r="3817" spans="63:72" x14ac:dyDescent="0.3">
      <c r="BK3817" s="5"/>
      <c r="BL3817" s="5"/>
      <c r="BM3817" s="2"/>
      <c r="BN3817" s="151"/>
      <c r="BO3817" s="2"/>
      <c r="BP3817" s="2"/>
      <c r="BQ3817" s="2"/>
      <c r="BR3817" s="2"/>
      <c r="BS3817" s="2"/>
      <c r="BT3817" s="2"/>
    </row>
    <row r="3818" spans="63:72" x14ac:dyDescent="0.3">
      <c r="BK3818" s="5"/>
      <c r="BL3818" s="5"/>
      <c r="BM3818" s="2"/>
      <c r="BN3818" s="151"/>
      <c r="BO3818" s="2"/>
      <c r="BP3818" s="2"/>
      <c r="BQ3818" s="2"/>
      <c r="BR3818" s="2"/>
      <c r="BS3818" s="2"/>
      <c r="BT3818" s="2"/>
    </row>
    <row r="3819" spans="63:72" x14ac:dyDescent="0.3">
      <c r="BK3819" s="5"/>
      <c r="BL3819" s="5"/>
      <c r="BM3819" s="2"/>
      <c r="BN3819" s="151"/>
      <c r="BO3819" s="2"/>
      <c r="BP3819" s="2"/>
      <c r="BQ3819" s="2"/>
      <c r="BR3819" s="2"/>
      <c r="BS3819" s="2"/>
      <c r="BT3819" s="2"/>
    </row>
    <row r="3820" spans="63:72" x14ac:dyDescent="0.3">
      <c r="BK3820" s="5"/>
      <c r="BL3820" s="5"/>
      <c r="BM3820" s="2"/>
      <c r="BN3820" s="151"/>
      <c r="BO3820" s="2"/>
      <c r="BP3820" s="2"/>
      <c r="BQ3820" s="2"/>
      <c r="BR3820" s="2"/>
      <c r="BS3820" s="2"/>
      <c r="BT3820" s="2"/>
    </row>
    <row r="3821" spans="63:72" x14ac:dyDescent="0.3">
      <c r="BK3821" s="5"/>
      <c r="BL3821" s="5"/>
      <c r="BM3821" s="2"/>
      <c r="BN3821" s="151"/>
      <c r="BO3821" s="2"/>
      <c r="BP3821" s="2"/>
      <c r="BQ3821" s="2"/>
      <c r="BR3821" s="2"/>
      <c r="BS3821" s="2"/>
      <c r="BT3821" s="2"/>
    </row>
    <row r="3822" spans="63:72" x14ac:dyDescent="0.3">
      <c r="BK3822" s="5"/>
      <c r="BL3822" s="5"/>
      <c r="BM3822" s="2"/>
      <c r="BN3822" s="151"/>
      <c r="BO3822" s="2"/>
      <c r="BP3822" s="2"/>
      <c r="BQ3822" s="2"/>
      <c r="BR3822" s="2"/>
      <c r="BS3822" s="2"/>
      <c r="BT3822" s="2"/>
    </row>
    <row r="3823" spans="63:72" x14ac:dyDescent="0.3">
      <c r="BK3823" s="5"/>
      <c r="BL3823" s="5"/>
      <c r="BM3823" s="2"/>
      <c r="BN3823" s="151"/>
      <c r="BO3823" s="2"/>
      <c r="BP3823" s="2"/>
      <c r="BQ3823" s="2"/>
      <c r="BR3823" s="2"/>
      <c r="BS3823" s="2"/>
      <c r="BT3823" s="2"/>
    </row>
    <row r="3824" spans="63:72" x14ac:dyDescent="0.3">
      <c r="BK3824" s="5"/>
      <c r="BL3824" s="5"/>
      <c r="BM3824" s="2"/>
      <c r="BN3824" s="151"/>
      <c r="BO3824" s="2"/>
      <c r="BP3824" s="2"/>
      <c r="BQ3824" s="2"/>
      <c r="BR3824" s="2"/>
      <c r="BS3824" s="2"/>
      <c r="BT3824" s="2"/>
    </row>
    <row r="3825" spans="63:72" x14ac:dyDescent="0.3">
      <c r="BK3825" s="5"/>
      <c r="BL3825" s="5"/>
      <c r="BM3825" s="2"/>
      <c r="BN3825" s="151"/>
      <c r="BO3825" s="2"/>
      <c r="BP3825" s="2"/>
      <c r="BQ3825" s="2"/>
      <c r="BR3825" s="2"/>
      <c r="BS3825" s="2"/>
      <c r="BT3825" s="2"/>
    </row>
    <row r="3826" spans="63:72" x14ac:dyDescent="0.3">
      <c r="BK3826" s="5"/>
      <c r="BL3826" s="5"/>
      <c r="BM3826" s="2"/>
      <c r="BN3826" s="151"/>
      <c r="BO3826" s="2"/>
      <c r="BP3826" s="2"/>
      <c r="BQ3826" s="2"/>
      <c r="BR3826" s="2"/>
      <c r="BS3826" s="2"/>
      <c r="BT3826" s="2"/>
    </row>
    <row r="3827" spans="63:72" x14ac:dyDescent="0.3">
      <c r="BK3827" s="5"/>
      <c r="BL3827" s="5"/>
      <c r="BM3827" s="2"/>
      <c r="BN3827" s="151"/>
      <c r="BO3827" s="2"/>
      <c r="BP3827" s="2"/>
      <c r="BQ3827" s="2"/>
      <c r="BR3827" s="2"/>
      <c r="BS3827" s="2"/>
      <c r="BT3827" s="2"/>
    </row>
    <row r="3828" spans="63:72" x14ac:dyDescent="0.3">
      <c r="BK3828" s="5"/>
      <c r="BL3828" s="5"/>
      <c r="BM3828" s="2"/>
      <c r="BN3828" s="151"/>
      <c r="BO3828" s="2"/>
      <c r="BP3828" s="2"/>
      <c r="BQ3828" s="2"/>
      <c r="BR3828" s="2"/>
      <c r="BS3828" s="2"/>
      <c r="BT3828" s="2"/>
    </row>
    <row r="3829" spans="63:72" x14ac:dyDescent="0.3">
      <c r="BK3829" s="5"/>
      <c r="BL3829" s="5"/>
      <c r="BM3829" s="2"/>
      <c r="BN3829" s="151"/>
      <c r="BO3829" s="2"/>
      <c r="BP3829" s="2"/>
      <c r="BQ3829" s="2"/>
      <c r="BR3829" s="2"/>
      <c r="BS3829" s="2"/>
      <c r="BT3829" s="2"/>
    </row>
    <row r="3830" spans="63:72" x14ac:dyDescent="0.3">
      <c r="BK3830" s="5"/>
      <c r="BL3830" s="5"/>
      <c r="BM3830" s="2"/>
      <c r="BN3830" s="151"/>
      <c r="BO3830" s="2"/>
      <c r="BP3830" s="2"/>
      <c r="BQ3830" s="2"/>
      <c r="BR3830" s="2"/>
      <c r="BS3830" s="2"/>
      <c r="BT3830" s="2"/>
    </row>
    <row r="3831" spans="63:72" x14ac:dyDescent="0.3">
      <c r="BK3831" s="5"/>
      <c r="BL3831" s="5"/>
      <c r="BM3831" s="2"/>
      <c r="BN3831" s="151"/>
      <c r="BO3831" s="2"/>
      <c r="BP3831" s="2"/>
      <c r="BQ3831" s="2"/>
      <c r="BR3831" s="2"/>
      <c r="BS3831" s="2"/>
      <c r="BT3831" s="2"/>
    </row>
    <row r="3832" spans="63:72" x14ac:dyDescent="0.3">
      <c r="BK3832" s="5"/>
      <c r="BL3832" s="5"/>
      <c r="BM3832" s="2"/>
      <c r="BN3832" s="151"/>
      <c r="BO3832" s="2"/>
      <c r="BP3832" s="2"/>
      <c r="BQ3832" s="2"/>
      <c r="BR3832" s="2"/>
      <c r="BS3832" s="2"/>
      <c r="BT3832" s="2"/>
    </row>
    <row r="3833" spans="63:72" x14ac:dyDescent="0.3">
      <c r="BK3833" s="5"/>
      <c r="BL3833" s="5"/>
      <c r="BM3833" s="2"/>
      <c r="BN3833" s="151"/>
      <c r="BO3833" s="2"/>
      <c r="BP3833" s="2"/>
      <c r="BQ3833" s="2"/>
      <c r="BR3833" s="2"/>
      <c r="BS3833" s="2"/>
      <c r="BT3833" s="2"/>
    </row>
    <row r="3834" spans="63:72" x14ac:dyDescent="0.3">
      <c r="BK3834" s="5"/>
      <c r="BL3834" s="5"/>
      <c r="BM3834" s="2"/>
      <c r="BN3834" s="151"/>
      <c r="BO3834" s="2"/>
      <c r="BP3834" s="2"/>
      <c r="BQ3834" s="2"/>
      <c r="BR3834" s="2"/>
      <c r="BS3834" s="2"/>
      <c r="BT3834" s="2"/>
    </row>
    <row r="3835" spans="63:72" x14ac:dyDescent="0.3">
      <c r="BK3835" s="5"/>
      <c r="BL3835" s="5"/>
      <c r="BM3835" s="2"/>
      <c r="BN3835" s="151"/>
      <c r="BO3835" s="2"/>
      <c r="BP3835" s="2"/>
      <c r="BQ3835" s="2"/>
      <c r="BR3835" s="2"/>
      <c r="BS3835" s="2"/>
      <c r="BT3835" s="2"/>
    </row>
    <row r="3836" spans="63:72" x14ac:dyDescent="0.3">
      <c r="BK3836" s="5"/>
      <c r="BL3836" s="5"/>
      <c r="BM3836" s="2"/>
      <c r="BN3836" s="151"/>
      <c r="BO3836" s="2"/>
      <c r="BP3836" s="2"/>
      <c r="BQ3836" s="2"/>
      <c r="BR3836" s="2"/>
      <c r="BS3836" s="2"/>
      <c r="BT3836" s="2"/>
    </row>
    <row r="3837" spans="63:72" x14ac:dyDescent="0.3">
      <c r="BK3837" s="5"/>
      <c r="BL3837" s="5"/>
      <c r="BM3837" s="2"/>
      <c r="BN3837" s="151"/>
      <c r="BO3837" s="2"/>
      <c r="BP3837" s="2"/>
      <c r="BQ3837" s="2"/>
      <c r="BR3837" s="2"/>
      <c r="BS3837" s="2"/>
      <c r="BT3837" s="2"/>
    </row>
    <row r="3838" spans="63:72" x14ac:dyDescent="0.3">
      <c r="BK3838" s="5"/>
      <c r="BL3838" s="5"/>
      <c r="BM3838" s="2"/>
      <c r="BN3838" s="151"/>
      <c r="BO3838" s="2"/>
      <c r="BP3838" s="2"/>
      <c r="BQ3838" s="2"/>
      <c r="BR3838" s="2"/>
      <c r="BS3838" s="2"/>
      <c r="BT3838" s="2"/>
    </row>
    <row r="3839" spans="63:72" x14ac:dyDescent="0.3">
      <c r="BK3839" s="5"/>
      <c r="BL3839" s="5"/>
      <c r="BM3839" s="2"/>
      <c r="BN3839" s="151"/>
      <c r="BO3839" s="2"/>
      <c r="BP3839" s="2"/>
      <c r="BQ3839" s="2"/>
      <c r="BR3839" s="2"/>
      <c r="BS3839" s="2"/>
      <c r="BT3839" s="2"/>
    </row>
    <row r="3840" spans="63:72" x14ac:dyDescent="0.3">
      <c r="BK3840" s="5"/>
      <c r="BL3840" s="5"/>
      <c r="BM3840" s="2"/>
      <c r="BN3840" s="151"/>
      <c r="BO3840" s="2"/>
      <c r="BP3840" s="2"/>
      <c r="BQ3840" s="2"/>
      <c r="BR3840" s="2"/>
      <c r="BS3840" s="2"/>
      <c r="BT3840" s="2"/>
    </row>
    <row r="3841" spans="63:72" x14ac:dyDescent="0.3">
      <c r="BK3841" s="5"/>
      <c r="BL3841" s="5"/>
      <c r="BM3841" s="2"/>
      <c r="BN3841" s="151"/>
      <c r="BO3841" s="2"/>
      <c r="BP3841" s="2"/>
      <c r="BQ3841" s="2"/>
      <c r="BR3841" s="2"/>
      <c r="BS3841" s="2"/>
      <c r="BT3841" s="2"/>
    </row>
    <row r="3842" spans="63:72" x14ac:dyDescent="0.3">
      <c r="BK3842" s="5"/>
      <c r="BL3842" s="5"/>
      <c r="BM3842" s="2"/>
      <c r="BN3842" s="151"/>
      <c r="BO3842" s="2"/>
      <c r="BP3842" s="2"/>
      <c r="BQ3842" s="2"/>
      <c r="BR3842" s="2"/>
      <c r="BS3842" s="2"/>
      <c r="BT3842" s="2"/>
    </row>
    <row r="3843" spans="63:72" x14ac:dyDescent="0.3">
      <c r="BK3843" s="5"/>
      <c r="BL3843" s="5"/>
      <c r="BM3843" s="2"/>
      <c r="BN3843" s="151"/>
      <c r="BO3843" s="2"/>
      <c r="BP3843" s="2"/>
      <c r="BQ3843" s="2"/>
      <c r="BR3843" s="2"/>
      <c r="BS3843" s="2"/>
      <c r="BT3843" s="2"/>
    </row>
    <row r="3844" spans="63:72" x14ac:dyDescent="0.3">
      <c r="BK3844" s="5"/>
      <c r="BL3844" s="5"/>
      <c r="BM3844" s="2"/>
      <c r="BN3844" s="151"/>
      <c r="BO3844" s="2"/>
      <c r="BP3844" s="2"/>
      <c r="BQ3844" s="2"/>
      <c r="BR3844" s="2"/>
      <c r="BS3844" s="2"/>
      <c r="BT3844" s="2"/>
    </row>
    <row r="3845" spans="63:72" x14ac:dyDescent="0.3">
      <c r="BK3845" s="5"/>
      <c r="BL3845" s="5"/>
      <c r="BM3845" s="2"/>
      <c r="BN3845" s="151"/>
      <c r="BO3845" s="2"/>
      <c r="BP3845" s="2"/>
      <c r="BQ3845" s="2"/>
      <c r="BR3845" s="2"/>
      <c r="BS3845" s="2"/>
      <c r="BT3845" s="2"/>
    </row>
    <row r="3846" spans="63:72" x14ac:dyDescent="0.3">
      <c r="BK3846" s="5"/>
      <c r="BL3846" s="5"/>
      <c r="BM3846" s="2"/>
      <c r="BN3846" s="151"/>
      <c r="BO3846" s="2"/>
      <c r="BP3846" s="2"/>
      <c r="BQ3846" s="2"/>
      <c r="BR3846" s="2"/>
      <c r="BS3846" s="2"/>
      <c r="BT3846" s="2"/>
    </row>
    <row r="3847" spans="63:72" x14ac:dyDescent="0.3">
      <c r="BK3847" s="5"/>
      <c r="BL3847" s="5"/>
      <c r="BM3847" s="2"/>
      <c r="BN3847" s="151"/>
      <c r="BO3847" s="2"/>
      <c r="BP3847" s="2"/>
      <c r="BQ3847" s="2"/>
      <c r="BR3847" s="2"/>
      <c r="BS3847" s="2"/>
      <c r="BT3847" s="2"/>
    </row>
    <row r="3848" spans="63:72" x14ac:dyDescent="0.3">
      <c r="BK3848" s="5"/>
      <c r="BL3848" s="5"/>
      <c r="BM3848" s="2"/>
      <c r="BN3848" s="151"/>
      <c r="BO3848" s="2"/>
      <c r="BP3848" s="2"/>
      <c r="BQ3848" s="2"/>
      <c r="BR3848" s="2"/>
      <c r="BS3848" s="2"/>
      <c r="BT3848" s="2"/>
    </row>
    <row r="3849" spans="63:72" x14ac:dyDescent="0.3">
      <c r="BK3849" s="5"/>
      <c r="BL3849" s="5"/>
      <c r="BM3849" s="2"/>
      <c r="BN3849" s="151"/>
      <c r="BO3849" s="2"/>
      <c r="BP3849" s="2"/>
      <c r="BQ3849" s="2"/>
      <c r="BR3849" s="2"/>
      <c r="BS3849" s="2"/>
      <c r="BT3849" s="2"/>
    </row>
    <row r="3850" spans="63:72" x14ac:dyDescent="0.3">
      <c r="BK3850" s="5"/>
      <c r="BL3850" s="5"/>
      <c r="BM3850" s="2"/>
      <c r="BN3850" s="151"/>
      <c r="BO3850" s="2"/>
      <c r="BP3850" s="2"/>
      <c r="BQ3850" s="2"/>
      <c r="BR3850" s="2"/>
      <c r="BS3850" s="2"/>
      <c r="BT3850" s="2"/>
    </row>
    <row r="3851" spans="63:72" x14ac:dyDescent="0.3">
      <c r="BK3851" s="5"/>
      <c r="BL3851" s="5"/>
      <c r="BM3851" s="2"/>
      <c r="BN3851" s="151"/>
      <c r="BO3851" s="2"/>
      <c r="BP3851" s="2"/>
      <c r="BQ3851" s="2"/>
      <c r="BR3851" s="2"/>
      <c r="BS3851" s="2"/>
      <c r="BT3851" s="2"/>
    </row>
    <row r="3852" spans="63:72" x14ac:dyDescent="0.3">
      <c r="BK3852" s="5"/>
      <c r="BL3852" s="5"/>
      <c r="BM3852" s="2"/>
      <c r="BN3852" s="151"/>
      <c r="BO3852" s="2"/>
      <c r="BP3852" s="2"/>
      <c r="BQ3852" s="2"/>
      <c r="BR3852" s="2"/>
      <c r="BS3852" s="2"/>
      <c r="BT3852" s="2"/>
    </row>
    <row r="3853" spans="63:72" x14ac:dyDescent="0.3">
      <c r="BK3853" s="5"/>
      <c r="BL3853" s="5"/>
      <c r="BM3853" s="2"/>
      <c r="BN3853" s="151"/>
      <c r="BO3853" s="2"/>
      <c r="BP3853" s="2"/>
      <c r="BQ3853" s="2"/>
      <c r="BR3853" s="2"/>
      <c r="BS3853" s="2"/>
      <c r="BT3853" s="2"/>
    </row>
    <row r="3854" spans="63:72" x14ac:dyDescent="0.3">
      <c r="BK3854" s="5"/>
      <c r="BL3854" s="5"/>
      <c r="BM3854" s="2"/>
      <c r="BN3854" s="151"/>
      <c r="BO3854" s="2"/>
      <c r="BP3854" s="2"/>
      <c r="BQ3854" s="2"/>
      <c r="BR3854" s="2"/>
      <c r="BS3854" s="2"/>
      <c r="BT3854" s="2"/>
    </row>
    <row r="3855" spans="63:72" x14ac:dyDescent="0.3">
      <c r="BK3855" s="5"/>
      <c r="BL3855" s="5"/>
      <c r="BM3855" s="2"/>
      <c r="BN3855" s="151"/>
      <c r="BO3855" s="2"/>
      <c r="BP3855" s="2"/>
      <c r="BQ3855" s="2"/>
      <c r="BR3855" s="2"/>
      <c r="BS3855" s="2"/>
      <c r="BT3855" s="2"/>
    </row>
    <row r="3856" spans="63:72" x14ac:dyDescent="0.3">
      <c r="BK3856" s="5"/>
      <c r="BL3856" s="5"/>
      <c r="BM3856" s="2"/>
      <c r="BN3856" s="151"/>
      <c r="BO3856" s="2"/>
      <c r="BP3856" s="2"/>
      <c r="BQ3856" s="2"/>
      <c r="BR3856" s="2"/>
      <c r="BS3856" s="2"/>
      <c r="BT3856" s="2"/>
    </row>
    <row r="3857" spans="63:72" x14ac:dyDescent="0.3">
      <c r="BK3857" s="5"/>
      <c r="BL3857" s="5"/>
      <c r="BM3857" s="2"/>
      <c r="BN3857" s="151"/>
      <c r="BO3857" s="2"/>
      <c r="BP3857" s="2"/>
      <c r="BQ3857" s="2"/>
      <c r="BR3857" s="2"/>
      <c r="BS3857" s="2"/>
      <c r="BT3857" s="2"/>
    </row>
    <row r="3858" spans="63:72" x14ac:dyDescent="0.3">
      <c r="BK3858" s="5"/>
      <c r="BL3858" s="5"/>
      <c r="BM3858" s="2"/>
      <c r="BN3858" s="151"/>
      <c r="BO3858" s="2"/>
      <c r="BP3858" s="2"/>
      <c r="BQ3858" s="2"/>
      <c r="BR3858" s="2"/>
      <c r="BS3858" s="2"/>
      <c r="BT3858" s="2"/>
    </row>
    <row r="3859" spans="63:72" x14ac:dyDescent="0.3">
      <c r="BK3859" s="5"/>
      <c r="BL3859" s="5"/>
      <c r="BM3859" s="2"/>
      <c r="BN3859" s="151"/>
      <c r="BO3859" s="2"/>
      <c r="BP3859" s="2"/>
      <c r="BQ3859" s="2"/>
      <c r="BR3859" s="2"/>
      <c r="BS3859" s="2"/>
      <c r="BT3859" s="2"/>
    </row>
    <row r="3860" spans="63:72" x14ac:dyDescent="0.3">
      <c r="BK3860" s="5"/>
      <c r="BL3860" s="5"/>
      <c r="BM3860" s="2"/>
      <c r="BN3860" s="151"/>
      <c r="BO3860" s="2"/>
      <c r="BP3860" s="2"/>
      <c r="BQ3860" s="2"/>
      <c r="BR3860" s="2"/>
      <c r="BS3860" s="2"/>
      <c r="BT3860" s="2"/>
    </row>
    <row r="3861" spans="63:72" x14ac:dyDescent="0.3">
      <c r="BK3861" s="5"/>
      <c r="BL3861" s="5"/>
      <c r="BM3861" s="2"/>
      <c r="BN3861" s="151"/>
      <c r="BO3861" s="2"/>
      <c r="BP3861" s="2"/>
      <c r="BQ3861" s="2"/>
      <c r="BR3861" s="2"/>
      <c r="BS3861" s="2"/>
      <c r="BT3861" s="2"/>
    </row>
    <row r="3862" spans="63:72" x14ac:dyDescent="0.3">
      <c r="BK3862" s="5"/>
      <c r="BL3862" s="5"/>
      <c r="BM3862" s="2"/>
      <c r="BN3862" s="151"/>
      <c r="BO3862" s="2"/>
      <c r="BP3862" s="2"/>
      <c r="BQ3862" s="2"/>
      <c r="BR3862" s="2"/>
      <c r="BS3862" s="2"/>
      <c r="BT3862" s="2"/>
    </row>
    <row r="3863" spans="63:72" x14ac:dyDescent="0.3">
      <c r="BK3863" s="5"/>
      <c r="BL3863" s="5"/>
      <c r="BM3863" s="2"/>
      <c r="BN3863" s="151"/>
      <c r="BO3863" s="2"/>
      <c r="BP3863" s="2"/>
      <c r="BQ3863" s="2"/>
      <c r="BR3863" s="2"/>
      <c r="BS3863" s="2"/>
      <c r="BT3863" s="2"/>
    </row>
    <row r="3864" spans="63:72" x14ac:dyDescent="0.3">
      <c r="BK3864" s="5"/>
      <c r="BL3864" s="5"/>
      <c r="BM3864" s="2"/>
      <c r="BN3864" s="151"/>
      <c r="BO3864" s="2"/>
      <c r="BP3864" s="2"/>
      <c r="BQ3864" s="2"/>
      <c r="BR3864" s="2"/>
      <c r="BS3864" s="2"/>
      <c r="BT3864" s="2"/>
    </row>
    <row r="3865" spans="63:72" x14ac:dyDescent="0.3">
      <c r="BK3865" s="5"/>
      <c r="BL3865" s="5"/>
      <c r="BM3865" s="2"/>
      <c r="BN3865" s="151"/>
      <c r="BO3865" s="2"/>
      <c r="BP3865" s="2"/>
      <c r="BQ3865" s="2"/>
      <c r="BR3865" s="2"/>
      <c r="BS3865" s="2"/>
      <c r="BT3865" s="2"/>
    </row>
    <row r="3866" spans="63:72" x14ac:dyDescent="0.3">
      <c r="BK3866" s="5"/>
      <c r="BL3866" s="5"/>
      <c r="BM3866" s="2"/>
      <c r="BN3866" s="151"/>
      <c r="BO3866" s="2"/>
      <c r="BP3866" s="2"/>
      <c r="BQ3866" s="2"/>
      <c r="BR3866" s="2"/>
      <c r="BS3866" s="2"/>
      <c r="BT3866" s="2"/>
    </row>
    <row r="3867" spans="63:72" x14ac:dyDescent="0.3">
      <c r="BK3867" s="5"/>
      <c r="BL3867" s="5"/>
      <c r="BM3867" s="2"/>
      <c r="BN3867" s="151"/>
      <c r="BO3867" s="2"/>
      <c r="BP3867" s="2"/>
      <c r="BQ3867" s="2"/>
      <c r="BR3867" s="2"/>
      <c r="BS3867" s="2"/>
      <c r="BT3867" s="2"/>
    </row>
    <row r="3868" spans="63:72" x14ac:dyDescent="0.3">
      <c r="BK3868" s="5"/>
      <c r="BL3868" s="5"/>
      <c r="BM3868" s="2"/>
      <c r="BN3868" s="151"/>
      <c r="BO3868" s="2"/>
      <c r="BP3868" s="2"/>
      <c r="BQ3868" s="2"/>
      <c r="BR3868" s="2"/>
      <c r="BS3868" s="2"/>
      <c r="BT3868" s="2"/>
    </row>
    <row r="3869" spans="63:72" x14ac:dyDescent="0.3">
      <c r="BK3869" s="5"/>
      <c r="BL3869" s="5"/>
      <c r="BM3869" s="2"/>
      <c r="BN3869" s="151"/>
      <c r="BO3869" s="2"/>
      <c r="BP3869" s="2"/>
      <c r="BQ3869" s="2"/>
      <c r="BR3869" s="2"/>
      <c r="BS3869" s="2"/>
      <c r="BT3869" s="2"/>
    </row>
    <row r="3870" spans="63:72" x14ac:dyDescent="0.3">
      <c r="BK3870" s="5"/>
      <c r="BL3870" s="5"/>
      <c r="BM3870" s="2"/>
      <c r="BN3870" s="151"/>
      <c r="BO3870" s="2"/>
      <c r="BP3870" s="2"/>
      <c r="BQ3870" s="2"/>
      <c r="BR3870" s="2"/>
      <c r="BS3870" s="2"/>
      <c r="BT3870" s="2"/>
    </row>
    <row r="3871" spans="63:72" x14ac:dyDescent="0.3">
      <c r="BK3871" s="5"/>
      <c r="BL3871" s="5"/>
      <c r="BM3871" s="2"/>
      <c r="BN3871" s="151"/>
      <c r="BO3871" s="2"/>
      <c r="BP3871" s="2"/>
      <c r="BQ3871" s="2"/>
      <c r="BR3871" s="2"/>
      <c r="BS3871" s="2"/>
      <c r="BT3871" s="2"/>
    </row>
    <row r="3872" spans="63:72" x14ac:dyDescent="0.3">
      <c r="BK3872" s="5"/>
      <c r="BL3872" s="5"/>
      <c r="BM3872" s="2"/>
      <c r="BN3872" s="151"/>
      <c r="BO3872" s="2"/>
      <c r="BP3872" s="2"/>
      <c r="BQ3872" s="2"/>
      <c r="BR3872" s="2"/>
      <c r="BS3872" s="2"/>
      <c r="BT3872" s="2"/>
    </row>
    <row r="3873" spans="63:72" x14ac:dyDescent="0.3">
      <c r="BK3873" s="5"/>
      <c r="BL3873" s="5"/>
      <c r="BM3873" s="2"/>
      <c r="BN3873" s="151"/>
      <c r="BO3873" s="2"/>
      <c r="BP3873" s="2"/>
      <c r="BQ3873" s="2"/>
      <c r="BR3873" s="2"/>
      <c r="BS3873" s="2"/>
      <c r="BT3873" s="2"/>
    </row>
    <row r="3874" spans="63:72" x14ac:dyDescent="0.3">
      <c r="BK3874" s="5"/>
      <c r="BL3874" s="5"/>
      <c r="BM3874" s="2"/>
      <c r="BN3874" s="151"/>
      <c r="BO3874" s="2"/>
      <c r="BP3874" s="2"/>
      <c r="BQ3874" s="2"/>
      <c r="BR3874" s="2"/>
      <c r="BS3874" s="2"/>
      <c r="BT3874" s="2"/>
    </row>
    <row r="3875" spans="63:72" x14ac:dyDescent="0.3">
      <c r="BK3875" s="5"/>
      <c r="BL3875" s="5"/>
      <c r="BM3875" s="2"/>
      <c r="BN3875" s="151"/>
      <c r="BO3875" s="2"/>
      <c r="BP3875" s="2"/>
      <c r="BQ3875" s="2"/>
      <c r="BR3875" s="2"/>
      <c r="BS3875" s="2"/>
      <c r="BT3875" s="2"/>
    </row>
    <row r="3876" spans="63:72" x14ac:dyDescent="0.3">
      <c r="BK3876" s="5"/>
      <c r="BL3876" s="5"/>
      <c r="BM3876" s="2"/>
      <c r="BN3876" s="151"/>
      <c r="BO3876" s="2"/>
      <c r="BP3876" s="2"/>
      <c r="BQ3876" s="2"/>
      <c r="BR3876" s="2"/>
      <c r="BS3876" s="2"/>
      <c r="BT3876" s="2"/>
    </row>
    <row r="3877" spans="63:72" x14ac:dyDescent="0.3">
      <c r="BK3877" s="5"/>
      <c r="BL3877" s="5"/>
      <c r="BM3877" s="2"/>
      <c r="BN3877" s="151"/>
      <c r="BO3877" s="2"/>
      <c r="BP3877" s="2"/>
      <c r="BQ3877" s="2"/>
      <c r="BR3877" s="2"/>
      <c r="BS3877" s="2"/>
      <c r="BT3877" s="2"/>
    </row>
    <row r="3878" spans="63:72" x14ac:dyDescent="0.3">
      <c r="BK3878" s="5"/>
      <c r="BL3878" s="5"/>
      <c r="BM3878" s="2"/>
      <c r="BN3878" s="151"/>
      <c r="BO3878" s="2"/>
      <c r="BP3878" s="2"/>
      <c r="BQ3878" s="2"/>
      <c r="BR3878" s="2"/>
      <c r="BS3878" s="2"/>
      <c r="BT3878" s="2"/>
    </row>
    <row r="3879" spans="63:72" x14ac:dyDescent="0.3">
      <c r="BK3879" s="5"/>
      <c r="BL3879" s="5"/>
      <c r="BM3879" s="2"/>
      <c r="BN3879" s="151"/>
      <c r="BO3879" s="2"/>
      <c r="BP3879" s="2"/>
      <c r="BQ3879" s="2"/>
      <c r="BR3879" s="2"/>
      <c r="BS3879" s="2"/>
      <c r="BT3879" s="2"/>
    </row>
    <row r="3880" spans="63:72" x14ac:dyDescent="0.3">
      <c r="BK3880" s="5"/>
      <c r="BL3880" s="5"/>
      <c r="BM3880" s="2"/>
      <c r="BN3880" s="151"/>
      <c r="BO3880" s="2"/>
      <c r="BP3880" s="2"/>
      <c r="BQ3880" s="2"/>
      <c r="BR3880" s="2"/>
      <c r="BS3880" s="2"/>
      <c r="BT3880" s="2"/>
    </row>
    <row r="3881" spans="63:72" x14ac:dyDescent="0.3">
      <c r="BK3881" s="5"/>
      <c r="BL3881" s="5"/>
      <c r="BM3881" s="2"/>
      <c r="BN3881" s="151"/>
      <c r="BO3881" s="2"/>
      <c r="BP3881" s="2"/>
      <c r="BQ3881" s="2"/>
      <c r="BR3881" s="2"/>
      <c r="BS3881" s="2"/>
      <c r="BT3881" s="2"/>
    </row>
    <row r="3882" spans="63:72" x14ac:dyDescent="0.3">
      <c r="BK3882" s="5"/>
      <c r="BL3882" s="5"/>
      <c r="BM3882" s="2"/>
      <c r="BN3882" s="151"/>
      <c r="BO3882" s="2"/>
      <c r="BP3882" s="2"/>
      <c r="BQ3882" s="2"/>
      <c r="BR3882" s="2"/>
      <c r="BS3882" s="2"/>
      <c r="BT3882" s="2"/>
    </row>
    <row r="3883" spans="63:72" x14ac:dyDescent="0.3">
      <c r="BK3883" s="5"/>
      <c r="BL3883" s="5"/>
      <c r="BM3883" s="2"/>
      <c r="BN3883" s="151"/>
      <c r="BO3883" s="2"/>
      <c r="BP3883" s="2"/>
      <c r="BQ3883" s="2"/>
      <c r="BR3883" s="2"/>
      <c r="BS3883" s="2"/>
      <c r="BT3883" s="2"/>
    </row>
    <row r="3884" spans="63:72" x14ac:dyDescent="0.3">
      <c r="BK3884" s="5"/>
      <c r="BL3884" s="5"/>
      <c r="BM3884" s="2"/>
      <c r="BN3884" s="151"/>
      <c r="BO3884" s="2"/>
      <c r="BP3884" s="2"/>
      <c r="BQ3884" s="2"/>
      <c r="BR3884" s="2"/>
      <c r="BS3884" s="2"/>
      <c r="BT3884" s="2"/>
    </row>
    <row r="3885" spans="63:72" x14ac:dyDescent="0.3">
      <c r="BK3885" s="5"/>
      <c r="BL3885" s="5"/>
      <c r="BM3885" s="2"/>
      <c r="BN3885" s="151"/>
      <c r="BO3885" s="2"/>
      <c r="BP3885" s="2"/>
      <c r="BQ3885" s="2"/>
      <c r="BR3885" s="2"/>
      <c r="BS3885" s="2"/>
      <c r="BT3885" s="2"/>
    </row>
    <row r="3886" spans="63:72" x14ac:dyDescent="0.3">
      <c r="BK3886" s="5"/>
      <c r="BL3886" s="5"/>
      <c r="BM3886" s="2"/>
      <c r="BN3886" s="151"/>
      <c r="BO3886" s="2"/>
      <c r="BP3886" s="2"/>
      <c r="BQ3886" s="2"/>
      <c r="BR3886" s="2"/>
      <c r="BS3886" s="2"/>
      <c r="BT3886" s="2"/>
    </row>
    <row r="3887" spans="63:72" x14ac:dyDescent="0.3">
      <c r="BK3887" s="5"/>
      <c r="BL3887" s="5"/>
      <c r="BM3887" s="2"/>
      <c r="BN3887" s="151"/>
      <c r="BO3887" s="2"/>
      <c r="BP3887" s="2"/>
      <c r="BQ3887" s="2"/>
      <c r="BR3887" s="2"/>
      <c r="BS3887" s="2"/>
      <c r="BT3887" s="2"/>
    </row>
    <row r="3888" spans="63:72" x14ac:dyDescent="0.3">
      <c r="BK3888" s="5"/>
      <c r="BL3888" s="5"/>
      <c r="BM3888" s="2"/>
      <c r="BN3888" s="151"/>
      <c r="BO3888" s="2"/>
      <c r="BP3888" s="2"/>
      <c r="BQ3888" s="2"/>
      <c r="BR3888" s="2"/>
      <c r="BS3888" s="2"/>
      <c r="BT3888" s="2"/>
    </row>
    <row r="3889" spans="63:72" x14ac:dyDescent="0.3">
      <c r="BK3889" s="5"/>
      <c r="BL3889" s="5"/>
      <c r="BM3889" s="2"/>
      <c r="BN3889" s="151"/>
      <c r="BO3889" s="2"/>
      <c r="BP3889" s="2"/>
      <c r="BQ3889" s="2"/>
      <c r="BR3889" s="2"/>
      <c r="BS3889" s="2"/>
      <c r="BT3889" s="2"/>
    </row>
    <row r="3890" spans="63:72" x14ac:dyDescent="0.3">
      <c r="BK3890" s="5"/>
      <c r="BL3890" s="5"/>
      <c r="BM3890" s="2"/>
      <c r="BN3890" s="151"/>
      <c r="BO3890" s="2"/>
      <c r="BP3890" s="2"/>
      <c r="BQ3890" s="2"/>
      <c r="BR3890" s="2"/>
      <c r="BS3890" s="2"/>
      <c r="BT3890" s="2"/>
    </row>
    <row r="3891" spans="63:72" x14ac:dyDescent="0.3">
      <c r="BK3891" s="5"/>
      <c r="BL3891" s="5"/>
      <c r="BM3891" s="2"/>
      <c r="BN3891" s="151"/>
      <c r="BO3891" s="2"/>
      <c r="BP3891" s="2"/>
      <c r="BQ3891" s="2"/>
      <c r="BR3891" s="2"/>
      <c r="BS3891" s="2"/>
      <c r="BT3891" s="2"/>
    </row>
    <row r="3892" spans="63:72" x14ac:dyDescent="0.3">
      <c r="BK3892" s="5"/>
      <c r="BL3892" s="5"/>
      <c r="BM3892" s="2"/>
      <c r="BN3892" s="151"/>
      <c r="BO3892" s="2"/>
      <c r="BP3892" s="2"/>
      <c r="BQ3892" s="2"/>
      <c r="BR3892" s="2"/>
      <c r="BS3892" s="2"/>
      <c r="BT3892" s="2"/>
    </row>
    <row r="3893" spans="63:72" x14ac:dyDescent="0.3">
      <c r="BK3893" s="5"/>
      <c r="BL3893" s="5"/>
      <c r="BM3893" s="2"/>
      <c r="BN3893" s="151"/>
      <c r="BO3893" s="2"/>
      <c r="BP3893" s="2"/>
      <c r="BQ3893" s="2"/>
      <c r="BR3893" s="2"/>
      <c r="BS3893" s="2"/>
      <c r="BT3893" s="2"/>
    </row>
    <row r="3894" spans="63:72" x14ac:dyDescent="0.3">
      <c r="BK3894" s="5"/>
      <c r="BL3894" s="5"/>
      <c r="BM3894" s="2"/>
      <c r="BN3894" s="151"/>
      <c r="BO3894" s="2"/>
      <c r="BP3894" s="2"/>
      <c r="BQ3894" s="2"/>
      <c r="BR3894" s="2"/>
      <c r="BS3894" s="2"/>
      <c r="BT3894" s="2"/>
    </row>
    <row r="3895" spans="63:72" x14ac:dyDescent="0.3">
      <c r="BK3895" s="5"/>
      <c r="BL3895" s="5"/>
      <c r="BM3895" s="2"/>
      <c r="BN3895" s="151"/>
      <c r="BO3895" s="2"/>
      <c r="BP3895" s="2"/>
      <c r="BQ3895" s="2"/>
      <c r="BR3895" s="2"/>
      <c r="BS3895" s="2"/>
      <c r="BT3895" s="2"/>
    </row>
    <row r="3896" spans="63:72" x14ac:dyDescent="0.3">
      <c r="BK3896" s="5"/>
      <c r="BL3896" s="5"/>
      <c r="BM3896" s="2"/>
      <c r="BN3896" s="151"/>
      <c r="BO3896" s="2"/>
      <c r="BP3896" s="2"/>
      <c r="BQ3896" s="2"/>
      <c r="BR3896" s="2"/>
      <c r="BS3896" s="2"/>
      <c r="BT3896" s="2"/>
    </row>
    <row r="3897" spans="63:72" x14ac:dyDescent="0.3">
      <c r="BK3897" s="5"/>
      <c r="BL3897" s="5"/>
      <c r="BM3897" s="2"/>
      <c r="BN3897" s="151"/>
      <c r="BO3897" s="2"/>
      <c r="BP3897" s="2"/>
      <c r="BQ3897" s="2"/>
      <c r="BR3897" s="2"/>
      <c r="BS3897" s="2"/>
      <c r="BT3897" s="2"/>
    </row>
    <row r="3898" spans="63:72" x14ac:dyDescent="0.3">
      <c r="BK3898" s="5"/>
      <c r="BL3898" s="5"/>
      <c r="BM3898" s="2"/>
      <c r="BN3898" s="151"/>
      <c r="BO3898" s="2"/>
      <c r="BP3898" s="2"/>
      <c r="BQ3898" s="2"/>
      <c r="BR3898" s="2"/>
      <c r="BS3898" s="2"/>
      <c r="BT3898" s="2"/>
    </row>
    <row r="3899" spans="63:72" x14ac:dyDescent="0.3">
      <c r="BK3899" s="5"/>
      <c r="BL3899" s="5"/>
      <c r="BM3899" s="2"/>
      <c r="BN3899" s="151"/>
      <c r="BO3899" s="2"/>
      <c r="BP3899" s="2"/>
      <c r="BQ3899" s="2"/>
      <c r="BR3899" s="2"/>
      <c r="BS3899" s="2"/>
      <c r="BT3899" s="2"/>
    </row>
    <row r="3900" spans="63:72" x14ac:dyDescent="0.3">
      <c r="BK3900" s="5"/>
      <c r="BL3900" s="5"/>
      <c r="BM3900" s="2"/>
      <c r="BN3900" s="151"/>
      <c r="BO3900" s="2"/>
      <c r="BP3900" s="2"/>
      <c r="BQ3900" s="2"/>
      <c r="BR3900" s="2"/>
      <c r="BS3900" s="2"/>
      <c r="BT3900" s="2"/>
    </row>
    <row r="3901" spans="63:72" x14ac:dyDescent="0.3">
      <c r="BK3901" s="5"/>
      <c r="BL3901" s="5"/>
      <c r="BM3901" s="2"/>
      <c r="BN3901" s="151"/>
      <c r="BO3901" s="2"/>
      <c r="BP3901" s="2"/>
      <c r="BQ3901" s="2"/>
      <c r="BR3901" s="2"/>
      <c r="BS3901" s="2"/>
      <c r="BT3901" s="2"/>
    </row>
    <row r="3902" spans="63:72" x14ac:dyDescent="0.3">
      <c r="BK3902" s="5"/>
      <c r="BL3902" s="5"/>
      <c r="BM3902" s="2"/>
      <c r="BN3902" s="151"/>
      <c r="BO3902" s="2"/>
      <c r="BP3902" s="2"/>
      <c r="BQ3902" s="2"/>
      <c r="BR3902" s="2"/>
      <c r="BS3902" s="2"/>
      <c r="BT3902" s="2"/>
    </row>
    <row r="3903" spans="63:72" x14ac:dyDescent="0.3">
      <c r="BK3903" s="5"/>
      <c r="BL3903" s="5"/>
      <c r="BM3903" s="2"/>
      <c r="BN3903" s="151"/>
      <c r="BO3903" s="2"/>
      <c r="BP3903" s="2"/>
      <c r="BQ3903" s="2"/>
      <c r="BR3903" s="2"/>
      <c r="BS3903" s="2"/>
      <c r="BT3903" s="2"/>
    </row>
    <row r="3904" spans="63:72" x14ac:dyDescent="0.3">
      <c r="BK3904" s="5"/>
      <c r="BL3904" s="5"/>
      <c r="BM3904" s="2"/>
      <c r="BN3904" s="151"/>
      <c r="BO3904" s="2"/>
      <c r="BP3904" s="2"/>
      <c r="BQ3904" s="2"/>
      <c r="BR3904" s="2"/>
      <c r="BS3904" s="2"/>
      <c r="BT3904" s="2"/>
    </row>
    <row r="3905" spans="63:72" x14ac:dyDescent="0.3">
      <c r="BK3905" s="5"/>
      <c r="BL3905" s="5"/>
      <c r="BM3905" s="2"/>
      <c r="BN3905" s="151"/>
      <c r="BO3905" s="2"/>
      <c r="BP3905" s="2"/>
      <c r="BQ3905" s="2"/>
      <c r="BR3905" s="2"/>
      <c r="BS3905" s="2"/>
      <c r="BT3905" s="2"/>
    </row>
    <row r="3906" spans="63:72" x14ac:dyDescent="0.3">
      <c r="BK3906" s="5"/>
      <c r="BL3906" s="5"/>
      <c r="BM3906" s="2"/>
      <c r="BN3906" s="151"/>
      <c r="BO3906" s="2"/>
      <c r="BP3906" s="2"/>
      <c r="BQ3906" s="2"/>
      <c r="BR3906" s="2"/>
      <c r="BS3906" s="2"/>
      <c r="BT3906" s="2"/>
    </row>
    <row r="3907" spans="63:72" x14ac:dyDescent="0.3">
      <c r="BK3907" s="5"/>
      <c r="BL3907" s="5"/>
      <c r="BM3907" s="2"/>
      <c r="BN3907" s="151"/>
      <c r="BO3907" s="2"/>
      <c r="BP3907" s="2"/>
      <c r="BQ3907" s="2"/>
      <c r="BR3907" s="2"/>
      <c r="BS3907" s="2"/>
      <c r="BT3907" s="2"/>
    </row>
    <row r="3908" spans="63:72" x14ac:dyDescent="0.3">
      <c r="BK3908" s="5"/>
      <c r="BL3908" s="5"/>
      <c r="BM3908" s="2"/>
      <c r="BN3908" s="151"/>
      <c r="BO3908" s="2"/>
      <c r="BP3908" s="2"/>
      <c r="BQ3908" s="2"/>
      <c r="BR3908" s="2"/>
      <c r="BS3908" s="2"/>
      <c r="BT3908" s="2"/>
    </row>
    <row r="3909" spans="63:72" x14ac:dyDescent="0.3">
      <c r="BK3909" s="5"/>
      <c r="BL3909" s="5"/>
      <c r="BM3909" s="2"/>
      <c r="BN3909" s="151"/>
      <c r="BO3909" s="2"/>
      <c r="BP3909" s="2"/>
      <c r="BQ3909" s="2"/>
      <c r="BR3909" s="2"/>
      <c r="BS3909" s="2"/>
      <c r="BT3909" s="2"/>
    </row>
    <row r="3910" spans="63:72" x14ac:dyDescent="0.3">
      <c r="BK3910" s="5"/>
      <c r="BL3910" s="5"/>
      <c r="BM3910" s="2"/>
      <c r="BN3910" s="151"/>
      <c r="BO3910" s="2"/>
      <c r="BP3910" s="2"/>
      <c r="BQ3910" s="2"/>
      <c r="BR3910" s="2"/>
      <c r="BS3910" s="2"/>
      <c r="BT3910" s="2"/>
    </row>
    <row r="3911" spans="63:72" x14ac:dyDescent="0.3">
      <c r="BK3911" s="5"/>
      <c r="BL3911" s="5"/>
      <c r="BM3911" s="2"/>
      <c r="BN3911" s="151"/>
      <c r="BO3911" s="2"/>
      <c r="BP3911" s="2"/>
      <c r="BQ3911" s="2"/>
      <c r="BR3911" s="2"/>
      <c r="BS3911" s="2"/>
      <c r="BT3911" s="2"/>
    </row>
    <row r="3912" spans="63:72" x14ac:dyDescent="0.3">
      <c r="BK3912" s="5"/>
      <c r="BL3912" s="5"/>
      <c r="BM3912" s="2"/>
      <c r="BN3912" s="151"/>
      <c r="BO3912" s="2"/>
      <c r="BP3912" s="2"/>
      <c r="BQ3912" s="2"/>
      <c r="BR3912" s="2"/>
      <c r="BS3912" s="2"/>
      <c r="BT3912" s="2"/>
    </row>
    <row r="3913" spans="63:72" x14ac:dyDescent="0.3">
      <c r="BK3913" s="5"/>
      <c r="BL3913" s="5"/>
      <c r="BM3913" s="2"/>
      <c r="BN3913" s="151"/>
      <c r="BO3913" s="2"/>
      <c r="BP3913" s="2"/>
      <c r="BQ3913" s="2"/>
      <c r="BR3913" s="2"/>
      <c r="BS3913" s="2"/>
      <c r="BT3913" s="2"/>
    </row>
    <row r="3914" spans="63:72" x14ac:dyDescent="0.3">
      <c r="BK3914" s="5"/>
      <c r="BL3914" s="5"/>
      <c r="BM3914" s="2"/>
      <c r="BN3914" s="151"/>
      <c r="BO3914" s="2"/>
      <c r="BP3914" s="2"/>
      <c r="BQ3914" s="2"/>
      <c r="BR3914" s="2"/>
      <c r="BS3914" s="2"/>
      <c r="BT3914" s="2"/>
    </row>
    <row r="3915" spans="63:72" x14ac:dyDescent="0.3">
      <c r="BK3915" s="5"/>
      <c r="BL3915" s="5"/>
      <c r="BM3915" s="2"/>
      <c r="BN3915" s="151"/>
      <c r="BO3915" s="2"/>
      <c r="BP3915" s="2"/>
      <c r="BQ3915" s="2"/>
      <c r="BR3915" s="2"/>
      <c r="BS3915" s="2"/>
      <c r="BT3915" s="2"/>
    </row>
    <row r="3916" spans="63:72" x14ac:dyDescent="0.3">
      <c r="BK3916" s="5"/>
      <c r="BL3916" s="5"/>
      <c r="BM3916" s="2"/>
      <c r="BN3916" s="151"/>
      <c r="BO3916" s="2"/>
      <c r="BP3916" s="2"/>
      <c r="BQ3916" s="2"/>
      <c r="BR3916" s="2"/>
      <c r="BS3916" s="2"/>
      <c r="BT3916" s="2"/>
    </row>
    <row r="3917" spans="63:72" x14ac:dyDescent="0.3">
      <c r="BK3917" s="5"/>
      <c r="BL3917" s="5"/>
      <c r="BM3917" s="2"/>
      <c r="BN3917" s="151"/>
      <c r="BO3917" s="2"/>
      <c r="BP3917" s="2"/>
      <c r="BQ3917" s="2"/>
      <c r="BR3917" s="2"/>
      <c r="BS3917" s="2"/>
      <c r="BT3917" s="2"/>
    </row>
    <row r="3918" spans="63:72" x14ac:dyDescent="0.3">
      <c r="BK3918" s="5"/>
      <c r="BL3918" s="5"/>
      <c r="BM3918" s="2"/>
      <c r="BN3918" s="151"/>
      <c r="BO3918" s="2"/>
      <c r="BP3918" s="2"/>
      <c r="BQ3918" s="2"/>
      <c r="BR3918" s="2"/>
      <c r="BS3918" s="2"/>
      <c r="BT3918" s="2"/>
    </row>
    <row r="3919" spans="63:72" x14ac:dyDescent="0.3">
      <c r="BK3919" s="5"/>
      <c r="BL3919" s="5"/>
      <c r="BM3919" s="2"/>
      <c r="BN3919" s="151"/>
      <c r="BO3919" s="2"/>
      <c r="BP3919" s="2"/>
      <c r="BQ3919" s="2"/>
      <c r="BR3919" s="2"/>
      <c r="BS3919" s="2"/>
      <c r="BT3919" s="2"/>
    </row>
    <row r="3920" spans="63:72" x14ac:dyDescent="0.3">
      <c r="BK3920" s="5"/>
      <c r="BL3920" s="5"/>
      <c r="BM3920" s="2"/>
      <c r="BN3920" s="151"/>
      <c r="BO3920" s="2"/>
      <c r="BP3920" s="2"/>
      <c r="BQ3920" s="2"/>
      <c r="BR3920" s="2"/>
      <c r="BS3920" s="2"/>
      <c r="BT3920" s="2"/>
    </row>
    <row r="3921" spans="63:72" x14ac:dyDescent="0.3">
      <c r="BK3921" s="5"/>
      <c r="BL3921" s="5"/>
      <c r="BM3921" s="2"/>
      <c r="BN3921" s="151"/>
      <c r="BO3921" s="2"/>
      <c r="BP3921" s="2"/>
      <c r="BQ3921" s="2"/>
      <c r="BR3921" s="2"/>
      <c r="BS3921" s="2"/>
      <c r="BT3921" s="2"/>
    </row>
    <row r="3922" spans="63:72" x14ac:dyDescent="0.3">
      <c r="BK3922" s="5"/>
      <c r="BL3922" s="5"/>
      <c r="BM3922" s="2"/>
      <c r="BN3922" s="151"/>
      <c r="BO3922" s="2"/>
      <c r="BP3922" s="2"/>
      <c r="BQ3922" s="2"/>
      <c r="BR3922" s="2"/>
      <c r="BS3922" s="2"/>
      <c r="BT3922" s="2"/>
    </row>
    <row r="3923" spans="63:72" x14ac:dyDescent="0.3">
      <c r="BK3923" s="5"/>
      <c r="BL3923" s="5"/>
      <c r="BM3923" s="2"/>
      <c r="BN3923" s="151"/>
      <c r="BO3923" s="2"/>
      <c r="BP3923" s="2"/>
      <c r="BQ3923" s="2"/>
      <c r="BR3923" s="2"/>
      <c r="BS3923" s="2"/>
      <c r="BT3923" s="2"/>
    </row>
    <row r="3924" spans="63:72" x14ac:dyDescent="0.3">
      <c r="BK3924" s="5"/>
      <c r="BL3924" s="5"/>
      <c r="BM3924" s="2"/>
      <c r="BN3924" s="151"/>
      <c r="BO3924" s="2"/>
      <c r="BP3924" s="2"/>
      <c r="BQ3924" s="2"/>
      <c r="BR3924" s="2"/>
      <c r="BS3924" s="2"/>
      <c r="BT3924" s="2"/>
    </row>
    <row r="3925" spans="63:72" x14ac:dyDescent="0.3">
      <c r="BK3925" s="5"/>
      <c r="BL3925" s="5"/>
      <c r="BM3925" s="2"/>
      <c r="BN3925" s="151"/>
      <c r="BO3925" s="2"/>
      <c r="BP3925" s="2"/>
      <c r="BQ3925" s="2"/>
      <c r="BR3925" s="2"/>
      <c r="BS3925" s="2"/>
      <c r="BT3925" s="2"/>
    </row>
    <row r="3926" spans="63:72" x14ac:dyDescent="0.3">
      <c r="BK3926" s="5"/>
      <c r="BL3926" s="5"/>
      <c r="BM3926" s="2"/>
      <c r="BN3926" s="151"/>
      <c r="BO3926" s="2"/>
      <c r="BP3926" s="2"/>
      <c r="BQ3926" s="2"/>
      <c r="BR3926" s="2"/>
      <c r="BS3926" s="2"/>
      <c r="BT3926" s="2"/>
    </row>
    <row r="3927" spans="63:72" x14ac:dyDescent="0.3">
      <c r="BK3927" s="5"/>
      <c r="BL3927" s="5"/>
      <c r="BM3927" s="2"/>
      <c r="BN3927" s="151"/>
      <c r="BO3927" s="2"/>
      <c r="BP3927" s="2"/>
      <c r="BQ3927" s="2"/>
      <c r="BR3927" s="2"/>
      <c r="BS3927" s="2"/>
      <c r="BT3927" s="2"/>
    </row>
    <row r="3928" spans="63:72" x14ac:dyDescent="0.3">
      <c r="BK3928" s="5"/>
      <c r="BL3928" s="5"/>
      <c r="BM3928" s="2"/>
      <c r="BN3928" s="151"/>
      <c r="BO3928" s="2"/>
      <c r="BP3928" s="2"/>
      <c r="BQ3928" s="2"/>
      <c r="BR3928" s="2"/>
      <c r="BS3928" s="2"/>
      <c r="BT3928" s="2"/>
    </row>
    <row r="3929" spans="63:72" x14ac:dyDescent="0.3">
      <c r="BK3929" s="5"/>
      <c r="BL3929" s="5"/>
      <c r="BM3929" s="2"/>
      <c r="BN3929" s="151"/>
      <c r="BO3929" s="2"/>
      <c r="BP3929" s="2"/>
      <c r="BQ3929" s="2"/>
      <c r="BR3929" s="2"/>
      <c r="BS3929" s="2"/>
      <c r="BT3929" s="2"/>
    </row>
    <row r="3930" spans="63:72" x14ac:dyDescent="0.3">
      <c r="BK3930" s="5"/>
      <c r="BL3930" s="5"/>
      <c r="BM3930" s="2"/>
      <c r="BN3930" s="151"/>
      <c r="BO3930" s="2"/>
      <c r="BP3930" s="2"/>
      <c r="BQ3930" s="2"/>
      <c r="BR3930" s="2"/>
      <c r="BS3930" s="2"/>
      <c r="BT3930" s="2"/>
    </row>
    <row r="3931" spans="63:72" x14ac:dyDescent="0.3">
      <c r="BK3931" s="5"/>
      <c r="BL3931" s="5"/>
      <c r="BM3931" s="2"/>
      <c r="BN3931" s="151"/>
      <c r="BO3931" s="2"/>
      <c r="BP3931" s="2"/>
      <c r="BQ3931" s="2"/>
      <c r="BR3931" s="2"/>
      <c r="BS3931" s="2"/>
      <c r="BT3931" s="2"/>
    </row>
    <row r="3932" spans="63:72" x14ac:dyDescent="0.3">
      <c r="BK3932" s="5"/>
      <c r="BL3932" s="5"/>
      <c r="BM3932" s="2"/>
      <c r="BN3932" s="151"/>
      <c r="BO3932" s="2"/>
      <c r="BP3932" s="2"/>
      <c r="BQ3932" s="2"/>
      <c r="BR3932" s="2"/>
      <c r="BS3932" s="2"/>
      <c r="BT3932" s="2"/>
    </row>
    <row r="3933" spans="63:72" x14ac:dyDescent="0.3">
      <c r="BK3933" s="5"/>
      <c r="BL3933" s="5"/>
      <c r="BM3933" s="2"/>
      <c r="BN3933" s="151"/>
      <c r="BO3933" s="2"/>
      <c r="BP3933" s="2"/>
      <c r="BQ3933" s="2"/>
      <c r="BR3933" s="2"/>
      <c r="BS3933" s="2"/>
      <c r="BT3933" s="2"/>
    </row>
    <row r="3934" spans="63:72" x14ac:dyDescent="0.3">
      <c r="BK3934" s="5"/>
      <c r="BL3934" s="5"/>
      <c r="BM3934" s="2"/>
      <c r="BN3934" s="151"/>
      <c r="BO3934" s="2"/>
      <c r="BP3934" s="2"/>
      <c r="BQ3934" s="2"/>
      <c r="BR3934" s="2"/>
      <c r="BS3934" s="2"/>
      <c r="BT3934" s="2"/>
    </row>
    <row r="3935" spans="63:72" x14ac:dyDescent="0.3">
      <c r="BK3935" s="5"/>
      <c r="BL3935" s="5"/>
      <c r="BM3935" s="2"/>
      <c r="BN3935" s="151"/>
      <c r="BO3935" s="2"/>
      <c r="BP3935" s="2"/>
      <c r="BQ3935" s="2"/>
      <c r="BR3935" s="2"/>
      <c r="BS3935" s="2"/>
      <c r="BT3935" s="2"/>
    </row>
    <row r="3936" spans="63:72" x14ac:dyDescent="0.3">
      <c r="BK3936" s="5"/>
      <c r="BL3936" s="5"/>
      <c r="BM3936" s="2"/>
      <c r="BN3936" s="151"/>
      <c r="BO3936" s="2"/>
      <c r="BP3936" s="2"/>
      <c r="BQ3936" s="2"/>
      <c r="BR3936" s="2"/>
      <c r="BS3936" s="2"/>
      <c r="BT3936" s="2"/>
    </row>
    <row r="3937" spans="63:72" x14ac:dyDescent="0.3">
      <c r="BK3937" s="5"/>
      <c r="BL3937" s="5"/>
      <c r="BM3937" s="2"/>
      <c r="BN3937" s="151"/>
      <c r="BO3937" s="2"/>
      <c r="BP3937" s="2"/>
      <c r="BQ3937" s="2"/>
      <c r="BR3937" s="2"/>
      <c r="BS3937" s="2"/>
      <c r="BT3937" s="2"/>
    </row>
    <row r="3938" spans="63:72" x14ac:dyDescent="0.3">
      <c r="BK3938" s="5"/>
      <c r="BL3938" s="5"/>
      <c r="BM3938" s="2"/>
      <c r="BN3938" s="151"/>
      <c r="BO3938" s="2"/>
      <c r="BP3938" s="2"/>
      <c r="BQ3938" s="2"/>
      <c r="BR3938" s="2"/>
      <c r="BS3938" s="2"/>
      <c r="BT3938" s="2"/>
    </row>
    <row r="3939" spans="63:72" x14ac:dyDescent="0.3">
      <c r="BK3939" s="5"/>
      <c r="BL3939" s="5"/>
      <c r="BM3939" s="2"/>
      <c r="BN3939" s="151"/>
      <c r="BO3939" s="2"/>
      <c r="BP3939" s="2"/>
      <c r="BQ3939" s="2"/>
      <c r="BR3939" s="2"/>
      <c r="BS3939" s="2"/>
      <c r="BT3939" s="2"/>
    </row>
    <row r="3940" spans="63:72" x14ac:dyDescent="0.3">
      <c r="BK3940" s="5"/>
      <c r="BL3940" s="5"/>
      <c r="BM3940" s="2"/>
      <c r="BN3940" s="151"/>
      <c r="BO3940" s="2"/>
      <c r="BP3940" s="2"/>
      <c r="BQ3940" s="2"/>
      <c r="BR3940" s="2"/>
      <c r="BS3940" s="2"/>
      <c r="BT3940" s="2"/>
    </row>
    <row r="3941" spans="63:72" x14ac:dyDescent="0.3">
      <c r="BK3941" s="5"/>
      <c r="BL3941" s="5"/>
      <c r="BM3941" s="2"/>
      <c r="BN3941" s="151"/>
      <c r="BO3941" s="2"/>
      <c r="BP3941" s="2"/>
      <c r="BQ3941" s="2"/>
      <c r="BR3941" s="2"/>
      <c r="BS3941" s="2"/>
      <c r="BT3941" s="2"/>
    </row>
    <row r="3942" spans="63:72" x14ac:dyDescent="0.3">
      <c r="BK3942" s="5"/>
      <c r="BL3942" s="5"/>
      <c r="BM3942" s="2"/>
      <c r="BN3942" s="151"/>
      <c r="BO3942" s="2"/>
      <c r="BP3942" s="2"/>
      <c r="BQ3942" s="2"/>
      <c r="BR3942" s="2"/>
      <c r="BS3942" s="2"/>
      <c r="BT3942" s="2"/>
    </row>
    <row r="3943" spans="63:72" x14ac:dyDescent="0.3">
      <c r="BK3943" s="5"/>
      <c r="BL3943" s="5"/>
      <c r="BM3943" s="2"/>
      <c r="BN3943" s="151"/>
      <c r="BO3943" s="2"/>
      <c r="BP3943" s="2"/>
      <c r="BQ3943" s="2"/>
      <c r="BR3943" s="2"/>
      <c r="BS3943" s="2"/>
      <c r="BT3943" s="2"/>
    </row>
    <row r="3944" spans="63:72" x14ac:dyDescent="0.3">
      <c r="BK3944" s="5"/>
      <c r="BL3944" s="5"/>
      <c r="BM3944" s="2"/>
      <c r="BN3944" s="151"/>
      <c r="BO3944" s="2"/>
      <c r="BP3944" s="2"/>
      <c r="BQ3944" s="2"/>
      <c r="BR3944" s="2"/>
      <c r="BS3944" s="2"/>
      <c r="BT3944" s="2"/>
    </row>
    <row r="3945" spans="63:72" x14ac:dyDescent="0.3">
      <c r="BK3945" s="5"/>
      <c r="BL3945" s="5"/>
      <c r="BM3945" s="2"/>
      <c r="BN3945" s="151"/>
      <c r="BO3945" s="2"/>
      <c r="BP3945" s="2"/>
      <c r="BQ3945" s="2"/>
      <c r="BR3945" s="2"/>
      <c r="BS3945" s="2"/>
      <c r="BT3945" s="2"/>
    </row>
    <row r="3946" spans="63:72" x14ac:dyDescent="0.3">
      <c r="BK3946" s="5"/>
      <c r="BL3946" s="5"/>
      <c r="BM3946" s="2"/>
      <c r="BN3946" s="151"/>
      <c r="BO3946" s="2"/>
      <c r="BP3946" s="2"/>
      <c r="BQ3946" s="2"/>
      <c r="BR3946" s="2"/>
      <c r="BS3946" s="2"/>
      <c r="BT3946" s="2"/>
    </row>
    <row r="3947" spans="63:72" x14ac:dyDescent="0.3">
      <c r="BK3947" s="5"/>
      <c r="BL3947" s="5"/>
      <c r="BM3947" s="2"/>
      <c r="BN3947" s="151"/>
      <c r="BO3947" s="2"/>
      <c r="BP3947" s="2"/>
      <c r="BQ3947" s="2"/>
      <c r="BR3947" s="2"/>
      <c r="BS3947" s="2"/>
      <c r="BT3947" s="2"/>
    </row>
    <row r="3948" spans="63:72" x14ac:dyDescent="0.3">
      <c r="BK3948" s="5"/>
      <c r="BL3948" s="5"/>
      <c r="BM3948" s="2"/>
      <c r="BN3948" s="151"/>
      <c r="BO3948" s="2"/>
      <c r="BP3948" s="2"/>
      <c r="BQ3948" s="2"/>
      <c r="BR3948" s="2"/>
      <c r="BS3948" s="2"/>
      <c r="BT3948" s="2"/>
    </row>
    <row r="3949" spans="63:72" x14ac:dyDescent="0.3">
      <c r="BK3949" s="5"/>
      <c r="BL3949" s="5"/>
      <c r="BM3949" s="2"/>
      <c r="BN3949" s="151"/>
      <c r="BO3949" s="2"/>
      <c r="BP3949" s="2"/>
      <c r="BQ3949" s="2"/>
      <c r="BR3949" s="2"/>
      <c r="BS3949" s="2"/>
      <c r="BT3949" s="2"/>
    </row>
    <row r="3950" spans="63:72" x14ac:dyDescent="0.3">
      <c r="BK3950" s="5"/>
      <c r="BL3950" s="5"/>
      <c r="BM3950" s="2"/>
      <c r="BN3950" s="151"/>
      <c r="BO3950" s="2"/>
      <c r="BP3950" s="2"/>
      <c r="BQ3950" s="2"/>
      <c r="BR3950" s="2"/>
      <c r="BS3950" s="2"/>
      <c r="BT3950" s="2"/>
    </row>
    <row r="3951" spans="63:72" x14ac:dyDescent="0.3">
      <c r="BK3951" s="5"/>
      <c r="BL3951" s="5"/>
      <c r="BM3951" s="2"/>
      <c r="BN3951" s="151"/>
      <c r="BO3951" s="2"/>
      <c r="BP3951" s="2"/>
      <c r="BQ3951" s="2"/>
      <c r="BR3951" s="2"/>
      <c r="BS3951" s="2"/>
      <c r="BT3951" s="2"/>
    </row>
    <row r="3952" spans="63:72" x14ac:dyDescent="0.3">
      <c r="BK3952" s="5"/>
      <c r="BL3952" s="5"/>
      <c r="BM3952" s="2"/>
      <c r="BN3952" s="151"/>
      <c r="BO3952" s="2"/>
      <c r="BP3952" s="2"/>
      <c r="BQ3952" s="2"/>
      <c r="BR3952" s="2"/>
      <c r="BS3952" s="2"/>
      <c r="BT3952" s="2"/>
    </row>
    <row r="3953" spans="63:72" x14ac:dyDescent="0.3">
      <c r="BK3953" s="5"/>
      <c r="BL3953" s="5"/>
      <c r="BM3953" s="2"/>
      <c r="BN3953" s="151"/>
      <c r="BO3953" s="2"/>
      <c r="BP3953" s="2"/>
      <c r="BQ3953" s="2"/>
      <c r="BR3953" s="2"/>
      <c r="BS3953" s="2"/>
      <c r="BT3953" s="2"/>
    </row>
    <row r="3954" spans="63:72" x14ac:dyDescent="0.3">
      <c r="BK3954" s="5"/>
      <c r="BL3954" s="5"/>
      <c r="BM3954" s="2"/>
      <c r="BN3954" s="151"/>
      <c r="BO3954" s="2"/>
      <c r="BP3954" s="2"/>
      <c r="BQ3954" s="2"/>
      <c r="BR3954" s="2"/>
      <c r="BS3954" s="2"/>
      <c r="BT3954" s="2"/>
    </row>
    <row r="3955" spans="63:72" x14ac:dyDescent="0.3">
      <c r="BK3955" s="5"/>
      <c r="BL3955" s="5"/>
      <c r="BM3955" s="2"/>
      <c r="BN3955" s="151"/>
      <c r="BO3955" s="2"/>
      <c r="BP3955" s="2"/>
      <c r="BQ3955" s="2"/>
      <c r="BR3955" s="2"/>
      <c r="BS3955" s="2"/>
      <c r="BT3955" s="2"/>
    </row>
    <row r="3956" spans="63:72" x14ac:dyDescent="0.3">
      <c r="BK3956" s="5"/>
      <c r="BL3956" s="5"/>
      <c r="BM3956" s="2"/>
      <c r="BN3956" s="151"/>
      <c r="BO3956" s="2"/>
      <c r="BP3956" s="2"/>
      <c r="BQ3956" s="2"/>
      <c r="BR3956" s="2"/>
      <c r="BS3956" s="2"/>
      <c r="BT3956" s="2"/>
    </row>
    <row r="3957" spans="63:72" x14ac:dyDescent="0.3">
      <c r="BK3957" s="5"/>
      <c r="BL3957" s="5"/>
      <c r="BM3957" s="2"/>
      <c r="BN3957" s="151"/>
      <c r="BO3957" s="2"/>
      <c r="BP3957" s="2"/>
      <c r="BQ3957" s="2"/>
      <c r="BR3957" s="2"/>
      <c r="BS3957" s="2"/>
      <c r="BT3957" s="2"/>
    </row>
    <row r="3958" spans="63:72" x14ac:dyDescent="0.3">
      <c r="BK3958" s="5"/>
      <c r="BL3958" s="5"/>
      <c r="BM3958" s="2"/>
      <c r="BN3958" s="151"/>
      <c r="BO3958" s="2"/>
      <c r="BP3958" s="2"/>
      <c r="BQ3958" s="2"/>
      <c r="BR3958" s="2"/>
      <c r="BS3958" s="2"/>
      <c r="BT3958" s="2"/>
    </row>
    <row r="3959" spans="63:72" x14ac:dyDescent="0.3">
      <c r="BK3959" s="5"/>
      <c r="BL3959" s="5"/>
      <c r="BM3959" s="2"/>
      <c r="BN3959" s="151"/>
      <c r="BO3959" s="2"/>
      <c r="BP3959" s="2"/>
      <c r="BQ3959" s="2"/>
      <c r="BR3959" s="2"/>
      <c r="BS3959" s="2"/>
      <c r="BT3959" s="2"/>
    </row>
    <row r="3960" spans="63:72" x14ac:dyDescent="0.3">
      <c r="BK3960" s="5"/>
      <c r="BL3960" s="5"/>
      <c r="BM3960" s="2"/>
      <c r="BN3960" s="151"/>
      <c r="BO3960" s="2"/>
      <c r="BP3960" s="2"/>
      <c r="BQ3960" s="2"/>
      <c r="BR3960" s="2"/>
      <c r="BS3960" s="2"/>
      <c r="BT3960" s="2"/>
    </row>
    <row r="3961" spans="63:72" x14ac:dyDescent="0.3">
      <c r="BK3961" s="5"/>
      <c r="BL3961" s="5"/>
      <c r="BM3961" s="2"/>
      <c r="BN3961" s="151"/>
      <c r="BO3961" s="2"/>
      <c r="BP3961" s="2"/>
      <c r="BQ3961" s="2"/>
      <c r="BR3961" s="2"/>
      <c r="BS3961" s="2"/>
      <c r="BT3961" s="2"/>
    </row>
    <row r="3962" spans="63:72" x14ac:dyDescent="0.3">
      <c r="BK3962" s="5"/>
      <c r="BL3962" s="5"/>
      <c r="BM3962" s="2"/>
      <c r="BN3962" s="151"/>
      <c r="BO3962" s="2"/>
      <c r="BP3962" s="2"/>
      <c r="BQ3962" s="2"/>
      <c r="BR3962" s="2"/>
      <c r="BS3962" s="2"/>
      <c r="BT3962" s="2"/>
    </row>
    <row r="3963" spans="63:72" x14ac:dyDescent="0.3">
      <c r="BK3963" s="5"/>
      <c r="BL3963" s="5"/>
      <c r="BM3963" s="2"/>
      <c r="BN3963" s="151"/>
      <c r="BO3963" s="2"/>
      <c r="BP3963" s="2"/>
      <c r="BQ3963" s="2"/>
      <c r="BR3963" s="2"/>
      <c r="BS3963" s="2"/>
      <c r="BT3963" s="2"/>
    </row>
    <row r="3964" spans="63:72" x14ac:dyDescent="0.3">
      <c r="BK3964" s="5"/>
      <c r="BL3964" s="5"/>
      <c r="BM3964" s="2"/>
      <c r="BN3964" s="151"/>
      <c r="BO3964" s="2"/>
      <c r="BP3964" s="2"/>
      <c r="BQ3964" s="2"/>
      <c r="BR3964" s="2"/>
      <c r="BS3964" s="2"/>
      <c r="BT3964" s="2"/>
    </row>
    <row r="3965" spans="63:72" x14ac:dyDescent="0.3">
      <c r="BK3965" s="5"/>
      <c r="BL3965" s="5"/>
      <c r="BM3965" s="2"/>
      <c r="BN3965" s="151"/>
      <c r="BO3965" s="2"/>
      <c r="BP3965" s="2"/>
      <c r="BQ3965" s="2"/>
      <c r="BR3965" s="2"/>
      <c r="BS3965" s="2"/>
      <c r="BT3965" s="2"/>
    </row>
    <row r="3966" spans="63:72" x14ac:dyDescent="0.3">
      <c r="BK3966" s="5"/>
      <c r="BL3966" s="5"/>
      <c r="BM3966" s="2"/>
      <c r="BN3966" s="151"/>
      <c r="BO3966" s="2"/>
      <c r="BP3966" s="2"/>
      <c r="BQ3966" s="2"/>
      <c r="BR3966" s="2"/>
      <c r="BS3966" s="2"/>
      <c r="BT3966" s="2"/>
    </row>
    <row r="3967" spans="63:72" x14ac:dyDescent="0.3">
      <c r="BK3967" s="5"/>
      <c r="BL3967" s="5"/>
      <c r="BM3967" s="2"/>
      <c r="BN3967" s="151"/>
      <c r="BO3967" s="2"/>
      <c r="BP3967" s="2"/>
      <c r="BQ3967" s="2"/>
      <c r="BR3967" s="2"/>
      <c r="BS3967" s="2"/>
      <c r="BT3967" s="2"/>
    </row>
    <row r="3968" spans="63:72" x14ac:dyDescent="0.3">
      <c r="BK3968" s="5"/>
      <c r="BL3968" s="5"/>
      <c r="BM3968" s="2"/>
      <c r="BN3968" s="151"/>
      <c r="BO3968" s="2"/>
      <c r="BP3968" s="2"/>
      <c r="BQ3968" s="2"/>
      <c r="BR3968" s="2"/>
      <c r="BS3968" s="2"/>
      <c r="BT3968" s="2"/>
    </row>
    <row r="3969" spans="63:72" x14ac:dyDescent="0.3">
      <c r="BK3969" s="5"/>
      <c r="BL3969" s="5"/>
      <c r="BM3969" s="2"/>
      <c r="BN3969" s="151"/>
      <c r="BO3969" s="2"/>
      <c r="BP3969" s="2"/>
      <c r="BQ3969" s="2"/>
      <c r="BR3969" s="2"/>
      <c r="BS3969" s="2"/>
      <c r="BT3969" s="2"/>
    </row>
    <row r="3970" spans="63:72" x14ac:dyDescent="0.3">
      <c r="BK3970" s="5"/>
      <c r="BL3970" s="5"/>
      <c r="BM3970" s="2"/>
      <c r="BN3970" s="151"/>
      <c r="BO3970" s="2"/>
      <c r="BP3970" s="2"/>
      <c r="BQ3970" s="2"/>
      <c r="BR3970" s="2"/>
      <c r="BS3970" s="2"/>
      <c r="BT3970" s="2"/>
    </row>
    <row r="3971" spans="63:72" x14ac:dyDescent="0.3">
      <c r="BK3971" s="5"/>
      <c r="BL3971" s="5"/>
      <c r="BM3971" s="2"/>
      <c r="BN3971" s="151"/>
      <c r="BO3971" s="2"/>
      <c r="BP3971" s="2"/>
      <c r="BQ3971" s="2"/>
      <c r="BR3971" s="2"/>
      <c r="BS3971" s="2"/>
      <c r="BT3971" s="2"/>
    </row>
    <row r="3972" spans="63:72" x14ac:dyDescent="0.3">
      <c r="BK3972" s="5"/>
      <c r="BL3972" s="5"/>
      <c r="BM3972" s="2"/>
      <c r="BN3972" s="151"/>
      <c r="BO3972" s="2"/>
      <c r="BP3972" s="2"/>
      <c r="BQ3972" s="2"/>
      <c r="BR3972" s="2"/>
      <c r="BS3972" s="2"/>
      <c r="BT3972" s="2"/>
    </row>
    <row r="3973" spans="63:72" x14ac:dyDescent="0.3">
      <c r="BK3973" s="5"/>
      <c r="BL3973" s="5"/>
      <c r="BM3973" s="2"/>
      <c r="BN3973" s="151"/>
      <c r="BO3973" s="2"/>
      <c r="BP3973" s="2"/>
      <c r="BQ3973" s="2"/>
      <c r="BR3973" s="2"/>
      <c r="BS3973" s="2"/>
      <c r="BT3973" s="2"/>
    </row>
    <row r="3974" spans="63:72" x14ac:dyDescent="0.3">
      <c r="BK3974" s="5"/>
      <c r="BL3974" s="5"/>
      <c r="BM3974" s="2"/>
      <c r="BN3974" s="151"/>
      <c r="BO3974" s="2"/>
      <c r="BP3974" s="2"/>
      <c r="BQ3974" s="2"/>
      <c r="BR3974" s="2"/>
      <c r="BS3974" s="2"/>
      <c r="BT3974" s="2"/>
    </row>
    <row r="3975" spans="63:72" x14ac:dyDescent="0.3">
      <c r="BK3975" s="5"/>
      <c r="BL3975" s="5"/>
      <c r="BM3975" s="2"/>
      <c r="BN3975" s="151"/>
      <c r="BO3975" s="2"/>
      <c r="BP3975" s="2"/>
      <c r="BQ3975" s="2"/>
      <c r="BR3975" s="2"/>
      <c r="BS3975" s="2"/>
      <c r="BT3975" s="2"/>
    </row>
    <row r="3976" spans="63:72" x14ac:dyDescent="0.3">
      <c r="BK3976" s="5"/>
      <c r="BL3976" s="5"/>
      <c r="BM3976" s="2"/>
      <c r="BN3976" s="151"/>
      <c r="BO3976" s="2"/>
      <c r="BP3976" s="2"/>
      <c r="BQ3976" s="2"/>
      <c r="BR3976" s="2"/>
      <c r="BS3976" s="2"/>
      <c r="BT3976" s="2"/>
    </row>
    <row r="3977" spans="63:72" x14ac:dyDescent="0.3">
      <c r="BK3977" s="5"/>
      <c r="BL3977" s="5"/>
      <c r="BM3977" s="2"/>
      <c r="BN3977" s="151"/>
      <c r="BO3977" s="2"/>
      <c r="BP3977" s="2"/>
      <c r="BQ3977" s="2"/>
      <c r="BR3977" s="2"/>
      <c r="BS3977" s="2"/>
      <c r="BT3977" s="2"/>
    </row>
    <row r="3978" spans="63:72" x14ac:dyDescent="0.3">
      <c r="BK3978" s="5"/>
      <c r="BL3978" s="5"/>
      <c r="BM3978" s="2"/>
      <c r="BN3978" s="151"/>
      <c r="BO3978" s="2"/>
      <c r="BP3978" s="2"/>
      <c r="BQ3978" s="2"/>
      <c r="BR3978" s="2"/>
      <c r="BS3978" s="2"/>
      <c r="BT3978" s="2"/>
    </row>
    <row r="3979" spans="63:72" x14ac:dyDescent="0.3">
      <c r="BK3979" s="5"/>
      <c r="BL3979" s="5"/>
      <c r="BM3979" s="2"/>
      <c r="BN3979" s="151"/>
      <c r="BO3979" s="2"/>
      <c r="BP3979" s="2"/>
      <c r="BQ3979" s="2"/>
      <c r="BR3979" s="2"/>
      <c r="BS3979" s="2"/>
      <c r="BT3979" s="2"/>
    </row>
    <row r="3980" spans="63:72" x14ac:dyDescent="0.3">
      <c r="BK3980" s="5"/>
      <c r="BL3980" s="5"/>
      <c r="BM3980" s="2"/>
      <c r="BN3980" s="151"/>
      <c r="BO3980" s="2"/>
      <c r="BP3980" s="2"/>
      <c r="BQ3980" s="2"/>
      <c r="BR3980" s="2"/>
      <c r="BS3980" s="2"/>
      <c r="BT3980" s="2"/>
    </row>
    <row r="3981" spans="63:72" x14ac:dyDescent="0.3">
      <c r="BK3981" s="5"/>
      <c r="BL3981" s="5"/>
      <c r="BM3981" s="2"/>
      <c r="BN3981" s="151"/>
      <c r="BO3981" s="2"/>
      <c r="BP3981" s="2"/>
      <c r="BQ3981" s="2"/>
      <c r="BR3981" s="2"/>
      <c r="BS3981" s="2"/>
      <c r="BT3981" s="2"/>
    </row>
    <row r="3982" spans="63:72" x14ac:dyDescent="0.3">
      <c r="BK3982" s="5"/>
      <c r="BL3982" s="5"/>
      <c r="BM3982" s="2"/>
      <c r="BN3982" s="151"/>
      <c r="BO3982" s="2"/>
      <c r="BP3982" s="2"/>
      <c r="BQ3982" s="2"/>
      <c r="BR3982" s="2"/>
      <c r="BS3982" s="2"/>
      <c r="BT3982" s="2"/>
    </row>
    <row r="3983" spans="63:72" x14ac:dyDescent="0.3">
      <c r="BK3983" s="5"/>
      <c r="BL3983" s="5"/>
      <c r="BM3983" s="2"/>
      <c r="BN3983" s="151"/>
      <c r="BO3983" s="2"/>
      <c r="BP3983" s="2"/>
      <c r="BQ3983" s="2"/>
      <c r="BR3983" s="2"/>
      <c r="BS3983" s="2"/>
      <c r="BT3983" s="2"/>
    </row>
    <row r="3984" spans="63:72" x14ac:dyDescent="0.3">
      <c r="BK3984" s="5"/>
      <c r="BL3984" s="5"/>
      <c r="BM3984" s="2"/>
      <c r="BN3984" s="151"/>
      <c r="BO3984" s="2"/>
      <c r="BP3984" s="2"/>
      <c r="BQ3984" s="2"/>
      <c r="BR3984" s="2"/>
      <c r="BS3984" s="2"/>
      <c r="BT3984" s="2"/>
    </row>
    <row r="3985" spans="63:72" x14ac:dyDescent="0.3">
      <c r="BK3985" s="5"/>
      <c r="BL3985" s="5"/>
      <c r="BM3985" s="2"/>
      <c r="BN3985" s="151"/>
      <c r="BO3985" s="2"/>
      <c r="BP3985" s="2"/>
      <c r="BQ3985" s="2"/>
      <c r="BR3985" s="2"/>
      <c r="BS3985" s="2"/>
      <c r="BT3985" s="2"/>
    </row>
    <row r="3986" spans="63:72" x14ac:dyDescent="0.3">
      <c r="BK3986" s="5"/>
      <c r="BL3986" s="5"/>
      <c r="BM3986" s="2"/>
      <c r="BN3986" s="151"/>
      <c r="BO3986" s="2"/>
      <c r="BP3986" s="2"/>
      <c r="BQ3986" s="2"/>
      <c r="BR3986" s="2"/>
      <c r="BS3986" s="2"/>
      <c r="BT3986" s="2"/>
    </row>
    <row r="3987" spans="63:72" x14ac:dyDescent="0.3">
      <c r="BK3987" s="5"/>
      <c r="BL3987" s="5"/>
      <c r="BM3987" s="2"/>
      <c r="BN3987" s="151"/>
      <c r="BO3987" s="2"/>
      <c r="BP3987" s="2"/>
      <c r="BQ3987" s="2"/>
      <c r="BR3987" s="2"/>
      <c r="BS3987" s="2"/>
      <c r="BT3987" s="2"/>
    </row>
    <row r="3988" spans="63:72" x14ac:dyDescent="0.3">
      <c r="BK3988" s="5"/>
      <c r="BL3988" s="5"/>
      <c r="BM3988" s="2"/>
      <c r="BN3988" s="151"/>
      <c r="BO3988" s="2"/>
      <c r="BP3988" s="2"/>
      <c r="BQ3988" s="2"/>
      <c r="BR3988" s="2"/>
      <c r="BS3988" s="2"/>
      <c r="BT3988" s="2"/>
    </row>
    <row r="3989" spans="63:72" x14ac:dyDescent="0.3">
      <c r="BK3989" s="5"/>
      <c r="BL3989" s="5"/>
      <c r="BM3989" s="2"/>
      <c r="BN3989" s="151"/>
      <c r="BO3989" s="2"/>
      <c r="BP3989" s="2"/>
      <c r="BQ3989" s="2"/>
      <c r="BR3989" s="2"/>
      <c r="BS3989" s="2"/>
      <c r="BT3989" s="2"/>
    </row>
    <row r="3990" spans="63:72" x14ac:dyDescent="0.3">
      <c r="BK3990" s="5"/>
      <c r="BL3990" s="5"/>
      <c r="BM3990" s="2"/>
      <c r="BN3990" s="151"/>
      <c r="BO3990" s="2"/>
      <c r="BP3990" s="2"/>
      <c r="BQ3990" s="2"/>
      <c r="BR3990" s="2"/>
      <c r="BS3990" s="2"/>
      <c r="BT3990" s="2"/>
    </row>
    <row r="3991" spans="63:72" x14ac:dyDescent="0.3">
      <c r="BK3991" s="5"/>
      <c r="BL3991" s="5"/>
      <c r="BM3991" s="2"/>
      <c r="BN3991" s="151"/>
      <c r="BO3991" s="2"/>
      <c r="BP3991" s="2"/>
      <c r="BQ3991" s="2"/>
      <c r="BR3991" s="2"/>
      <c r="BS3991" s="2"/>
      <c r="BT3991" s="2"/>
    </row>
    <row r="3992" spans="63:72" x14ac:dyDescent="0.3">
      <c r="BK3992" s="5"/>
      <c r="BL3992" s="5"/>
      <c r="BM3992" s="2"/>
      <c r="BN3992" s="151"/>
      <c r="BO3992" s="2"/>
      <c r="BP3992" s="2"/>
      <c r="BQ3992" s="2"/>
      <c r="BR3992" s="2"/>
      <c r="BS3992" s="2"/>
      <c r="BT3992" s="2"/>
    </row>
    <row r="3993" spans="63:72" x14ac:dyDescent="0.3">
      <c r="BK3993" s="5"/>
      <c r="BL3993" s="5"/>
      <c r="BM3993" s="2"/>
      <c r="BN3993" s="151"/>
      <c r="BO3993" s="2"/>
      <c r="BP3993" s="2"/>
      <c r="BQ3993" s="2"/>
      <c r="BR3993" s="2"/>
      <c r="BS3993" s="2"/>
      <c r="BT3993" s="2"/>
    </row>
    <row r="3994" spans="63:72" x14ac:dyDescent="0.3">
      <c r="BK3994" s="5"/>
      <c r="BL3994" s="5"/>
      <c r="BM3994" s="2"/>
      <c r="BN3994" s="151"/>
      <c r="BO3994" s="2"/>
      <c r="BP3994" s="2"/>
      <c r="BQ3994" s="2"/>
      <c r="BR3994" s="2"/>
      <c r="BS3994" s="2"/>
      <c r="BT3994" s="2"/>
    </row>
    <row r="3995" spans="63:72" x14ac:dyDescent="0.3">
      <c r="BK3995" s="5"/>
      <c r="BL3995" s="5"/>
      <c r="BM3995" s="2"/>
      <c r="BN3995" s="151"/>
      <c r="BO3995" s="2"/>
      <c r="BP3995" s="2"/>
      <c r="BQ3995" s="2"/>
      <c r="BR3995" s="2"/>
      <c r="BS3995" s="2"/>
      <c r="BT3995" s="2"/>
    </row>
    <row r="3996" spans="63:72" x14ac:dyDescent="0.3">
      <c r="BK3996" s="5"/>
      <c r="BL3996" s="5"/>
      <c r="BM3996" s="2"/>
      <c r="BN3996" s="151"/>
      <c r="BO3996" s="2"/>
      <c r="BP3996" s="2"/>
      <c r="BQ3996" s="2"/>
      <c r="BR3996" s="2"/>
      <c r="BS3996" s="2"/>
      <c r="BT3996" s="2"/>
    </row>
    <row r="3997" spans="63:72" x14ac:dyDescent="0.3">
      <c r="BK3997" s="5"/>
      <c r="BL3997" s="5"/>
      <c r="BM3997" s="2"/>
      <c r="BN3997" s="151"/>
      <c r="BO3997" s="2"/>
      <c r="BP3997" s="2"/>
      <c r="BQ3997" s="2"/>
      <c r="BR3997" s="2"/>
      <c r="BS3997" s="2"/>
      <c r="BT3997" s="2"/>
    </row>
    <row r="3998" spans="63:72" x14ac:dyDescent="0.3">
      <c r="BK3998" s="5"/>
      <c r="BL3998" s="5"/>
      <c r="BM3998" s="2"/>
      <c r="BN3998" s="151"/>
      <c r="BO3998" s="2"/>
      <c r="BP3998" s="2"/>
      <c r="BQ3998" s="2"/>
      <c r="BR3998" s="2"/>
      <c r="BS3998" s="2"/>
      <c r="BT3998" s="2"/>
    </row>
    <row r="3999" spans="63:72" x14ac:dyDescent="0.3">
      <c r="BK3999" s="5"/>
      <c r="BL3999" s="5"/>
      <c r="BM3999" s="2"/>
      <c r="BN3999" s="151"/>
      <c r="BO3999" s="2"/>
      <c r="BP3999" s="2"/>
      <c r="BQ3999" s="2"/>
      <c r="BR3999" s="2"/>
      <c r="BS3999" s="2"/>
      <c r="BT3999" s="2"/>
    </row>
    <row r="4000" spans="63:72" x14ac:dyDescent="0.3">
      <c r="BK4000" s="5"/>
      <c r="BL4000" s="5"/>
      <c r="BM4000" s="2"/>
      <c r="BN4000" s="151"/>
      <c r="BO4000" s="2"/>
      <c r="BP4000" s="2"/>
      <c r="BQ4000" s="2"/>
      <c r="BR4000" s="2"/>
      <c r="BS4000" s="2"/>
      <c r="BT4000" s="2"/>
    </row>
    <row r="4001" spans="63:72" x14ac:dyDescent="0.3">
      <c r="BK4001" s="5"/>
      <c r="BL4001" s="5"/>
      <c r="BM4001" s="2"/>
      <c r="BN4001" s="151"/>
      <c r="BO4001" s="2"/>
      <c r="BP4001" s="2"/>
      <c r="BQ4001" s="2"/>
      <c r="BR4001" s="2"/>
      <c r="BS4001" s="2"/>
      <c r="BT4001" s="2"/>
    </row>
    <row r="4002" spans="63:72" x14ac:dyDescent="0.3">
      <c r="BK4002" s="5"/>
      <c r="BL4002" s="5"/>
      <c r="BM4002" s="2"/>
      <c r="BN4002" s="151"/>
      <c r="BO4002" s="2"/>
      <c r="BP4002" s="2"/>
      <c r="BQ4002" s="2"/>
      <c r="BR4002" s="2"/>
      <c r="BS4002" s="2"/>
      <c r="BT4002" s="2"/>
    </row>
    <row r="4003" spans="63:72" x14ac:dyDescent="0.3">
      <c r="BK4003" s="5"/>
      <c r="BL4003" s="5"/>
      <c r="BM4003" s="2"/>
      <c r="BN4003" s="151"/>
      <c r="BO4003" s="2"/>
      <c r="BP4003" s="2"/>
      <c r="BQ4003" s="2"/>
      <c r="BR4003" s="2"/>
      <c r="BS4003" s="2"/>
      <c r="BT4003" s="2"/>
    </row>
    <row r="4004" spans="63:72" x14ac:dyDescent="0.3">
      <c r="BK4004" s="5"/>
      <c r="BL4004" s="5"/>
      <c r="BM4004" s="2"/>
      <c r="BN4004" s="151"/>
      <c r="BO4004" s="2"/>
      <c r="BP4004" s="2"/>
      <c r="BQ4004" s="2"/>
      <c r="BR4004" s="2"/>
      <c r="BS4004" s="2"/>
      <c r="BT4004" s="2"/>
    </row>
    <row r="4005" spans="63:72" x14ac:dyDescent="0.3">
      <c r="BK4005" s="5"/>
      <c r="BL4005" s="5"/>
      <c r="BM4005" s="2"/>
      <c r="BN4005" s="151"/>
      <c r="BO4005" s="2"/>
      <c r="BP4005" s="2"/>
      <c r="BQ4005" s="2"/>
      <c r="BR4005" s="2"/>
      <c r="BS4005" s="2"/>
      <c r="BT4005" s="2"/>
    </row>
    <row r="4006" spans="63:72" x14ac:dyDescent="0.3">
      <c r="BK4006" s="5"/>
      <c r="BL4006" s="5"/>
      <c r="BM4006" s="2"/>
      <c r="BN4006" s="151"/>
      <c r="BO4006" s="2"/>
      <c r="BP4006" s="2"/>
      <c r="BQ4006" s="2"/>
      <c r="BR4006" s="2"/>
      <c r="BS4006" s="2"/>
      <c r="BT4006" s="2"/>
    </row>
    <row r="4007" spans="63:72" x14ac:dyDescent="0.3">
      <c r="BK4007" s="5"/>
      <c r="BL4007" s="5"/>
      <c r="BM4007" s="2"/>
      <c r="BN4007" s="151"/>
      <c r="BO4007" s="2"/>
      <c r="BP4007" s="2"/>
      <c r="BQ4007" s="2"/>
      <c r="BR4007" s="2"/>
      <c r="BS4007" s="2"/>
      <c r="BT4007" s="2"/>
    </row>
    <row r="4008" spans="63:72" x14ac:dyDescent="0.3">
      <c r="BK4008" s="5"/>
      <c r="BL4008" s="5"/>
      <c r="BM4008" s="2"/>
      <c r="BN4008" s="151"/>
      <c r="BO4008" s="2"/>
      <c r="BP4008" s="2"/>
      <c r="BQ4008" s="2"/>
      <c r="BR4008" s="2"/>
      <c r="BS4008" s="2"/>
      <c r="BT4008" s="2"/>
    </row>
    <row r="4009" spans="63:72" x14ac:dyDescent="0.3">
      <c r="BK4009" s="5"/>
      <c r="BL4009" s="5"/>
      <c r="BM4009" s="2"/>
      <c r="BN4009" s="151"/>
      <c r="BO4009" s="2"/>
      <c r="BP4009" s="2"/>
      <c r="BQ4009" s="2"/>
      <c r="BR4009" s="2"/>
      <c r="BS4009" s="2"/>
      <c r="BT4009" s="2"/>
    </row>
    <row r="4010" spans="63:72" x14ac:dyDescent="0.3">
      <c r="BK4010" s="5"/>
      <c r="BL4010" s="5"/>
      <c r="BM4010" s="2"/>
      <c r="BN4010" s="151"/>
      <c r="BO4010" s="2"/>
      <c r="BP4010" s="2"/>
      <c r="BQ4010" s="2"/>
      <c r="BR4010" s="2"/>
      <c r="BS4010" s="2"/>
      <c r="BT4010" s="2"/>
    </row>
    <row r="4011" spans="63:72" x14ac:dyDescent="0.3">
      <c r="BK4011" s="5"/>
      <c r="BL4011" s="5"/>
      <c r="BM4011" s="2"/>
      <c r="BN4011" s="151"/>
      <c r="BO4011" s="2"/>
      <c r="BP4011" s="2"/>
      <c r="BQ4011" s="2"/>
      <c r="BR4011" s="2"/>
      <c r="BS4011" s="2"/>
      <c r="BT4011" s="2"/>
    </row>
    <row r="4012" spans="63:72" x14ac:dyDescent="0.3">
      <c r="BK4012" s="5"/>
      <c r="BL4012" s="5"/>
      <c r="BM4012" s="2"/>
      <c r="BN4012" s="151"/>
      <c r="BO4012" s="2"/>
      <c r="BP4012" s="2"/>
      <c r="BQ4012" s="2"/>
      <c r="BR4012" s="2"/>
      <c r="BS4012" s="2"/>
      <c r="BT4012" s="2"/>
    </row>
    <row r="4013" spans="63:72" x14ac:dyDescent="0.3">
      <c r="BK4013" s="5"/>
      <c r="BL4013" s="5"/>
      <c r="BM4013" s="2"/>
      <c r="BN4013" s="151"/>
      <c r="BO4013" s="2"/>
      <c r="BP4013" s="2"/>
      <c r="BQ4013" s="2"/>
      <c r="BR4013" s="2"/>
      <c r="BS4013" s="2"/>
      <c r="BT4013" s="2"/>
    </row>
    <row r="4014" spans="63:72" x14ac:dyDescent="0.3">
      <c r="BK4014" s="5"/>
      <c r="BL4014" s="5"/>
      <c r="BM4014" s="2"/>
      <c r="BN4014" s="151"/>
      <c r="BO4014" s="2"/>
      <c r="BP4014" s="2"/>
      <c r="BQ4014" s="2"/>
      <c r="BR4014" s="2"/>
      <c r="BS4014" s="2"/>
      <c r="BT4014" s="2"/>
    </row>
    <row r="4015" spans="63:72" x14ac:dyDescent="0.3">
      <c r="BK4015" s="5"/>
      <c r="BL4015" s="5"/>
      <c r="BM4015" s="2"/>
      <c r="BN4015" s="151"/>
      <c r="BO4015" s="2"/>
      <c r="BP4015" s="2"/>
      <c r="BQ4015" s="2"/>
      <c r="BR4015" s="2"/>
      <c r="BS4015" s="2"/>
      <c r="BT4015" s="2"/>
    </row>
    <row r="4016" spans="63:72" x14ac:dyDescent="0.3">
      <c r="BK4016" s="5"/>
      <c r="BL4016" s="5"/>
      <c r="BM4016" s="2"/>
      <c r="BN4016" s="151"/>
      <c r="BO4016" s="2"/>
      <c r="BP4016" s="2"/>
      <c r="BQ4016" s="2"/>
      <c r="BR4016" s="2"/>
      <c r="BS4016" s="2"/>
      <c r="BT4016" s="2"/>
    </row>
    <row r="4017" spans="63:72" x14ac:dyDescent="0.3">
      <c r="BK4017" s="5"/>
      <c r="BL4017" s="5"/>
      <c r="BM4017" s="2"/>
      <c r="BN4017" s="151"/>
      <c r="BO4017" s="2"/>
      <c r="BP4017" s="2"/>
      <c r="BQ4017" s="2"/>
      <c r="BR4017" s="2"/>
      <c r="BS4017" s="2"/>
      <c r="BT4017" s="2"/>
    </row>
    <row r="4018" spans="63:72" x14ac:dyDescent="0.3">
      <c r="BK4018" s="5"/>
      <c r="BL4018" s="5"/>
      <c r="BM4018" s="2"/>
      <c r="BN4018" s="151"/>
      <c r="BO4018" s="2"/>
      <c r="BP4018" s="2"/>
      <c r="BQ4018" s="2"/>
      <c r="BR4018" s="2"/>
      <c r="BS4018" s="2"/>
      <c r="BT4018" s="2"/>
    </row>
    <row r="4019" spans="63:72" x14ac:dyDescent="0.3">
      <c r="BK4019" s="5"/>
      <c r="BL4019" s="5"/>
      <c r="BM4019" s="2"/>
      <c r="BN4019" s="151"/>
      <c r="BO4019" s="2"/>
      <c r="BP4019" s="2"/>
      <c r="BQ4019" s="2"/>
      <c r="BR4019" s="2"/>
      <c r="BS4019" s="2"/>
      <c r="BT4019" s="2"/>
    </row>
    <row r="4020" spans="63:72" x14ac:dyDescent="0.3">
      <c r="BK4020" s="5"/>
      <c r="BL4020" s="5"/>
      <c r="BM4020" s="2"/>
      <c r="BN4020" s="151"/>
      <c r="BO4020" s="2"/>
      <c r="BP4020" s="2"/>
      <c r="BQ4020" s="2"/>
      <c r="BR4020" s="2"/>
      <c r="BS4020" s="2"/>
      <c r="BT4020" s="2"/>
    </row>
    <row r="4021" spans="63:72" x14ac:dyDescent="0.3">
      <c r="BK4021" s="5"/>
      <c r="BL4021" s="5"/>
      <c r="BM4021" s="2"/>
      <c r="BN4021" s="151"/>
      <c r="BO4021" s="2"/>
      <c r="BP4021" s="2"/>
      <c r="BQ4021" s="2"/>
      <c r="BR4021" s="2"/>
      <c r="BS4021" s="2"/>
      <c r="BT4021" s="2"/>
    </row>
    <row r="4022" spans="63:72" x14ac:dyDescent="0.3">
      <c r="BK4022" s="5"/>
      <c r="BL4022" s="5"/>
      <c r="BM4022" s="2"/>
      <c r="BN4022" s="151"/>
      <c r="BO4022" s="2"/>
      <c r="BP4022" s="2"/>
      <c r="BQ4022" s="2"/>
      <c r="BR4022" s="2"/>
      <c r="BS4022" s="2"/>
      <c r="BT4022" s="2"/>
    </row>
    <row r="4023" spans="63:72" x14ac:dyDescent="0.3">
      <c r="BK4023" s="5"/>
      <c r="BL4023" s="5"/>
      <c r="BM4023" s="2"/>
      <c r="BN4023" s="151"/>
      <c r="BO4023" s="2"/>
      <c r="BP4023" s="2"/>
      <c r="BQ4023" s="2"/>
      <c r="BR4023" s="2"/>
      <c r="BS4023" s="2"/>
      <c r="BT4023" s="2"/>
    </row>
    <row r="4024" spans="63:72" x14ac:dyDescent="0.3">
      <c r="BK4024" s="5"/>
      <c r="BL4024" s="5"/>
      <c r="BM4024" s="2"/>
      <c r="BN4024" s="151"/>
      <c r="BO4024" s="2"/>
      <c r="BP4024" s="2"/>
      <c r="BQ4024" s="2"/>
      <c r="BR4024" s="2"/>
      <c r="BS4024" s="2"/>
      <c r="BT4024" s="2"/>
    </row>
    <row r="4025" spans="63:72" x14ac:dyDescent="0.3">
      <c r="BK4025" s="5"/>
      <c r="BL4025" s="5"/>
      <c r="BM4025" s="2"/>
      <c r="BN4025" s="151"/>
      <c r="BO4025" s="2"/>
      <c r="BP4025" s="2"/>
      <c r="BQ4025" s="2"/>
      <c r="BR4025" s="2"/>
      <c r="BS4025" s="2"/>
      <c r="BT4025" s="2"/>
    </row>
    <row r="4026" spans="63:72" x14ac:dyDescent="0.3">
      <c r="BK4026" s="5"/>
      <c r="BL4026" s="5"/>
      <c r="BM4026" s="2"/>
      <c r="BN4026" s="151"/>
      <c r="BO4026" s="2"/>
      <c r="BP4026" s="2"/>
      <c r="BQ4026" s="2"/>
      <c r="BR4026" s="2"/>
      <c r="BS4026" s="2"/>
      <c r="BT4026" s="2"/>
    </row>
    <row r="4027" spans="63:72" x14ac:dyDescent="0.3">
      <c r="BK4027" s="5"/>
      <c r="BL4027" s="5"/>
      <c r="BM4027" s="2"/>
      <c r="BN4027" s="151"/>
      <c r="BO4027" s="2"/>
      <c r="BP4027" s="2"/>
      <c r="BQ4027" s="2"/>
      <c r="BR4027" s="2"/>
      <c r="BS4027" s="2"/>
      <c r="BT4027" s="2"/>
    </row>
    <row r="4028" spans="63:72" x14ac:dyDescent="0.3">
      <c r="BK4028" s="5"/>
      <c r="BL4028" s="5"/>
      <c r="BM4028" s="2"/>
      <c r="BN4028" s="151"/>
      <c r="BO4028" s="2"/>
      <c r="BP4028" s="2"/>
      <c r="BQ4028" s="2"/>
      <c r="BR4028" s="2"/>
      <c r="BS4028" s="2"/>
      <c r="BT4028" s="2"/>
    </row>
    <row r="4029" spans="63:72" x14ac:dyDescent="0.3">
      <c r="BK4029" s="5"/>
      <c r="BL4029" s="5"/>
      <c r="BM4029" s="2"/>
      <c r="BN4029" s="151"/>
      <c r="BO4029" s="2"/>
      <c r="BP4029" s="2"/>
      <c r="BQ4029" s="2"/>
      <c r="BR4029" s="2"/>
      <c r="BS4029" s="2"/>
      <c r="BT4029" s="2"/>
    </row>
    <row r="4030" spans="63:72" x14ac:dyDescent="0.3">
      <c r="BK4030" s="5"/>
      <c r="BL4030" s="5"/>
      <c r="BM4030" s="2"/>
      <c r="BN4030" s="151"/>
      <c r="BO4030" s="2"/>
      <c r="BP4030" s="2"/>
      <c r="BQ4030" s="2"/>
      <c r="BR4030" s="2"/>
      <c r="BS4030" s="2"/>
      <c r="BT4030" s="2"/>
    </row>
    <row r="4031" spans="63:72" x14ac:dyDescent="0.3">
      <c r="BK4031" s="5"/>
      <c r="BL4031" s="5"/>
      <c r="BM4031" s="2"/>
      <c r="BN4031" s="151"/>
      <c r="BO4031" s="2"/>
      <c r="BP4031" s="2"/>
      <c r="BQ4031" s="2"/>
      <c r="BR4031" s="2"/>
      <c r="BS4031" s="2"/>
      <c r="BT4031" s="2"/>
    </row>
    <row r="4032" spans="63:72" x14ac:dyDescent="0.3">
      <c r="BK4032" s="5"/>
      <c r="BL4032" s="5"/>
      <c r="BM4032" s="2"/>
      <c r="BN4032" s="151"/>
      <c r="BO4032" s="2"/>
      <c r="BP4032" s="2"/>
      <c r="BQ4032" s="2"/>
      <c r="BR4032" s="2"/>
      <c r="BS4032" s="2"/>
      <c r="BT4032" s="2"/>
    </row>
    <row r="4033" spans="63:72" x14ac:dyDescent="0.3">
      <c r="BK4033" s="5"/>
      <c r="BL4033" s="5"/>
      <c r="BM4033" s="2"/>
      <c r="BN4033" s="151"/>
      <c r="BO4033" s="2"/>
      <c r="BP4033" s="2"/>
      <c r="BQ4033" s="2"/>
      <c r="BR4033" s="2"/>
      <c r="BS4033" s="2"/>
      <c r="BT4033" s="2"/>
    </row>
    <row r="4034" spans="63:72" x14ac:dyDescent="0.3">
      <c r="BK4034" s="5"/>
      <c r="BL4034" s="5"/>
      <c r="BM4034" s="2"/>
      <c r="BN4034" s="151"/>
      <c r="BO4034" s="2"/>
      <c r="BP4034" s="2"/>
      <c r="BQ4034" s="2"/>
      <c r="BR4034" s="2"/>
      <c r="BS4034" s="2"/>
      <c r="BT4034" s="2"/>
    </row>
    <row r="4035" spans="63:72" x14ac:dyDescent="0.3">
      <c r="BK4035" s="5"/>
      <c r="BL4035" s="5"/>
      <c r="BM4035" s="2"/>
      <c r="BN4035" s="151"/>
      <c r="BO4035" s="2"/>
      <c r="BP4035" s="2"/>
      <c r="BQ4035" s="2"/>
      <c r="BR4035" s="2"/>
      <c r="BS4035" s="2"/>
      <c r="BT4035" s="2"/>
    </row>
    <row r="4036" spans="63:72" x14ac:dyDescent="0.3">
      <c r="BK4036" s="5"/>
      <c r="BL4036" s="5"/>
      <c r="BM4036" s="2"/>
      <c r="BN4036" s="151"/>
      <c r="BO4036" s="2"/>
      <c r="BP4036" s="2"/>
      <c r="BQ4036" s="2"/>
      <c r="BR4036" s="2"/>
      <c r="BS4036" s="2"/>
      <c r="BT4036" s="2"/>
    </row>
    <row r="4037" spans="63:72" x14ac:dyDescent="0.3">
      <c r="BK4037" s="5"/>
      <c r="BL4037" s="5"/>
      <c r="BM4037" s="2"/>
      <c r="BN4037" s="151"/>
      <c r="BO4037" s="2"/>
      <c r="BP4037" s="2"/>
      <c r="BQ4037" s="2"/>
      <c r="BR4037" s="2"/>
      <c r="BS4037" s="2"/>
      <c r="BT4037" s="2"/>
    </row>
    <row r="4038" spans="63:72" x14ac:dyDescent="0.3">
      <c r="BK4038" s="5"/>
      <c r="BL4038" s="5"/>
      <c r="BM4038" s="2"/>
      <c r="BN4038" s="151"/>
      <c r="BO4038" s="2"/>
      <c r="BP4038" s="2"/>
      <c r="BQ4038" s="2"/>
      <c r="BR4038" s="2"/>
      <c r="BS4038" s="2"/>
      <c r="BT4038" s="2"/>
    </row>
    <row r="4039" spans="63:72" x14ac:dyDescent="0.3">
      <c r="BK4039" s="5"/>
      <c r="BL4039" s="5"/>
      <c r="BM4039" s="2"/>
      <c r="BN4039" s="151"/>
      <c r="BO4039" s="2"/>
      <c r="BP4039" s="2"/>
      <c r="BQ4039" s="2"/>
      <c r="BR4039" s="2"/>
      <c r="BS4039" s="2"/>
      <c r="BT4039" s="2"/>
    </row>
    <row r="4040" spans="63:72" x14ac:dyDescent="0.3">
      <c r="BK4040" s="5"/>
      <c r="BL4040" s="5"/>
      <c r="BM4040" s="2"/>
      <c r="BN4040" s="151"/>
      <c r="BO4040" s="2"/>
      <c r="BP4040" s="2"/>
      <c r="BQ4040" s="2"/>
      <c r="BR4040" s="2"/>
      <c r="BS4040" s="2"/>
      <c r="BT4040" s="2"/>
    </row>
    <row r="4041" spans="63:72" x14ac:dyDescent="0.3">
      <c r="BK4041" s="5"/>
      <c r="BL4041" s="5"/>
      <c r="BM4041" s="2"/>
      <c r="BN4041" s="151"/>
      <c r="BO4041" s="2"/>
      <c r="BP4041" s="2"/>
      <c r="BQ4041" s="2"/>
      <c r="BR4041" s="2"/>
      <c r="BS4041" s="2"/>
      <c r="BT4041" s="2"/>
    </row>
    <row r="4042" spans="63:72" x14ac:dyDescent="0.3">
      <c r="BK4042" s="5"/>
      <c r="BL4042" s="5"/>
      <c r="BM4042" s="2"/>
      <c r="BN4042" s="151"/>
      <c r="BO4042" s="2"/>
      <c r="BP4042" s="2"/>
      <c r="BQ4042" s="2"/>
      <c r="BR4042" s="2"/>
      <c r="BS4042" s="2"/>
      <c r="BT4042" s="2"/>
    </row>
    <row r="4043" spans="63:72" x14ac:dyDescent="0.3">
      <c r="BK4043" s="5"/>
      <c r="BL4043" s="5"/>
      <c r="BM4043" s="2"/>
      <c r="BN4043" s="151"/>
      <c r="BO4043" s="2"/>
      <c r="BP4043" s="2"/>
      <c r="BQ4043" s="2"/>
      <c r="BR4043" s="2"/>
      <c r="BS4043" s="2"/>
      <c r="BT4043" s="2"/>
    </row>
    <row r="4044" spans="63:72" x14ac:dyDescent="0.3">
      <c r="BK4044" s="5"/>
      <c r="BL4044" s="5"/>
      <c r="BM4044" s="2"/>
      <c r="BN4044" s="151"/>
      <c r="BO4044" s="2"/>
      <c r="BP4044" s="2"/>
      <c r="BQ4044" s="2"/>
      <c r="BR4044" s="2"/>
      <c r="BS4044" s="2"/>
      <c r="BT4044" s="2"/>
    </row>
    <row r="4045" spans="63:72" x14ac:dyDescent="0.3">
      <c r="BK4045" s="5"/>
      <c r="BL4045" s="5"/>
      <c r="BM4045" s="2"/>
      <c r="BN4045" s="151"/>
      <c r="BO4045" s="2"/>
      <c r="BP4045" s="2"/>
      <c r="BQ4045" s="2"/>
      <c r="BR4045" s="2"/>
      <c r="BS4045" s="2"/>
      <c r="BT4045" s="2"/>
    </row>
    <row r="4046" spans="63:72" x14ac:dyDescent="0.3">
      <c r="BK4046" s="5"/>
      <c r="BL4046" s="5"/>
      <c r="BM4046" s="2"/>
      <c r="BN4046" s="151"/>
      <c r="BO4046" s="2"/>
      <c r="BP4046" s="2"/>
      <c r="BQ4046" s="2"/>
      <c r="BR4046" s="2"/>
      <c r="BS4046" s="2"/>
      <c r="BT4046" s="2"/>
    </row>
    <row r="4047" spans="63:72" x14ac:dyDescent="0.3">
      <c r="BK4047" s="5"/>
      <c r="BL4047" s="5"/>
      <c r="BM4047" s="2"/>
      <c r="BN4047" s="151"/>
      <c r="BO4047" s="2"/>
      <c r="BP4047" s="2"/>
      <c r="BQ4047" s="2"/>
      <c r="BR4047" s="2"/>
      <c r="BS4047" s="2"/>
      <c r="BT4047" s="2"/>
    </row>
    <row r="4048" spans="63:72" x14ac:dyDescent="0.3">
      <c r="BK4048" s="5"/>
      <c r="BL4048" s="5"/>
      <c r="BM4048" s="2"/>
      <c r="BN4048" s="151"/>
      <c r="BO4048" s="2"/>
      <c r="BP4048" s="2"/>
      <c r="BQ4048" s="2"/>
      <c r="BR4048" s="2"/>
      <c r="BS4048" s="2"/>
      <c r="BT4048" s="2"/>
    </row>
    <row r="4049" spans="63:72" x14ac:dyDescent="0.3">
      <c r="BK4049" s="5"/>
      <c r="BL4049" s="5"/>
      <c r="BM4049" s="2"/>
      <c r="BN4049" s="151"/>
      <c r="BO4049" s="2"/>
      <c r="BP4049" s="2"/>
      <c r="BQ4049" s="2"/>
      <c r="BR4049" s="2"/>
      <c r="BS4049" s="2"/>
      <c r="BT4049" s="2"/>
    </row>
    <row r="4050" spans="63:72" x14ac:dyDescent="0.3">
      <c r="BK4050" s="5"/>
      <c r="BL4050" s="5"/>
      <c r="BM4050" s="2"/>
      <c r="BN4050" s="151"/>
      <c r="BO4050" s="2"/>
      <c r="BP4050" s="2"/>
      <c r="BQ4050" s="2"/>
      <c r="BR4050" s="2"/>
      <c r="BS4050" s="2"/>
      <c r="BT4050" s="2"/>
    </row>
    <row r="4051" spans="63:72" x14ac:dyDescent="0.3">
      <c r="BK4051" s="5"/>
      <c r="BL4051" s="5"/>
      <c r="BM4051" s="2"/>
      <c r="BN4051" s="151"/>
      <c r="BO4051" s="2"/>
      <c r="BP4051" s="2"/>
      <c r="BQ4051" s="2"/>
      <c r="BR4051" s="2"/>
      <c r="BS4051" s="2"/>
      <c r="BT4051" s="2"/>
    </row>
    <row r="4052" spans="63:72" x14ac:dyDescent="0.3">
      <c r="BK4052" s="5"/>
      <c r="BL4052" s="5"/>
      <c r="BM4052" s="2"/>
      <c r="BN4052" s="151"/>
      <c r="BO4052" s="2"/>
      <c r="BP4052" s="2"/>
      <c r="BQ4052" s="2"/>
      <c r="BR4052" s="2"/>
      <c r="BS4052" s="2"/>
      <c r="BT4052" s="2"/>
    </row>
    <row r="4053" spans="63:72" x14ac:dyDescent="0.3">
      <c r="BK4053" s="5"/>
      <c r="BL4053" s="5"/>
      <c r="BM4053" s="2"/>
      <c r="BN4053" s="151"/>
      <c r="BO4053" s="2"/>
      <c r="BP4053" s="2"/>
      <c r="BQ4053" s="2"/>
      <c r="BR4053" s="2"/>
      <c r="BS4053" s="2"/>
      <c r="BT4053" s="2"/>
    </row>
    <row r="4054" spans="63:72" x14ac:dyDescent="0.3">
      <c r="BK4054" s="5"/>
      <c r="BL4054" s="5"/>
      <c r="BM4054" s="2"/>
      <c r="BN4054" s="151"/>
      <c r="BO4054" s="2"/>
      <c r="BP4054" s="2"/>
      <c r="BQ4054" s="2"/>
      <c r="BR4054" s="2"/>
      <c r="BS4054" s="2"/>
      <c r="BT4054" s="2"/>
    </row>
    <row r="4055" spans="63:72" x14ac:dyDescent="0.3">
      <c r="BK4055" s="5"/>
      <c r="BL4055" s="5"/>
      <c r="BM4055" s="2"/>
      <c r="BN4055" s="151"/>
      <c r="BO4055" s="2"/>
      <c r="BP4055" s="2"/>
      <c r="BQ4055" s="2"/>
      <c r="BR4055" s="2"/>
      <c r="BS4055" s="2"/>
      <c r="BT4055" s="2"/>
    </row>
    <row r="4056" spans="63:72" x14ac:dyDescent="0.3">
      <c r="BK4056" s="5"/>
      <c r="BL4056" s="5"/>
      <c r="BM4056" s="2"/>
      <c r="BN4056" s="151"/>
      <c r="BO4056" s="2"/>
      <c r="BP4056" s="2"/>
      <c r="BQ4056" s="2"/>
      <c r="BR4056" s="2"/>
      <c r="BS4056" s="2"/>
      <c r="BT4056" s="2"/>
    </row>
    <row r="4057" spans="63:72" x14ac:dyDescent="0.3">
      <c r="BK4057" s="5"/>
      <c r="BL4057" s="5"/>
      <c r="BM4057" s="2"/>
      <c r="BN4057" s="151"/>
      <c r="BO4057" s="2"/>
      <c r="BP4057" s="2"/>
      <c r="BQ4057" s="2"/>
      <c r="BR4057" s="2"/>
      <c r="BS4057" s="2"/>
      <c r="BT4057" s="2"/>
    </row>
    <row r="4058" spans="63:72" x14ac:dyDescent="0.3">
      <c r="BK4058" s="5"/>
      <c r="BL4058" s="5"/>
      <c r="BM4058" s="2"/>
      <c r="BN4058" s="151"/>
      <c r="BO4058" s="2"/>
      <c r="BP4058" s="2"/>
      <c r="BQ4058" s="2"/>
      <c r="BR4058" s="2"/>
      <c r="BS4058" s="2"/>
      <c r="BT4058" s="2"/>
    </row>
    <row r="4059" spans="63:72" x14ac:dyDescent="0.3">
      <c r="BK4059" s="5"/>
      <c r="BL4059" s="5"/>
      <c r="BM4059" s="2"/>
      <c r="BN4059" s="151"/>
      <c r="BO4059" s="2"/>
      <c r="BP4059" s="2"/>
      <c r="BQ4059" s="2"/>
      <c r="BR4059" s="2"/>
      <c r="BS4059" s="2"/>
      <c r="BT4059" s="2"/>
    </row>
    <row r="4060" spans="63:72" x14ac:dyDescent="0.3">
      <c r="BK4060" s="5"/>
      <c r="BL4060" s="5"/>
      <c r="BM4060" s="2"/>
      <c r="BN4060" s="151"/>
      <c r="BO4060" s="2"/>
      <c r="BP4060" s="2"/>
      <c r="BQ4060" s="2"/>
      <c r="BR4060" s="2"/>
      <c r="BS4060" s="2"/>
      <c r="BT4060" s="2"/>
    </row>
    <row r="4061" spans="63:72" x14ac:dyDescent="0.3">
      <c r="BK4061" s="5"/>
      <c r="BL4061" s="5"/>
      <c r="BM4061" s="2"/>
      <c r="BN4061" s="151"/>
      <c r="BO4061" s="2"/>
      <c r="BP4061" s="2"/>
      <c r="BQ4061" s="2"/>
      <c r="BR4061" s="2"/>
      <c r="BS4061" s="2"/>
      <c r="BT4061" s="2"/>
    </row>
    <row r="4062" spans="63:72" x14ac:dyDescent="0.3">
      <c r="BK4062" s="5"/>
      <c r="BL4062" s="5"/>
      <c r="BM4062" s="2"/>
      <c r="BN4062" s="151"/>
      <c r="BO4062" s="2"/>
      <c r="BP4062" s="2"/>
      <c r="BQ4062" s="2"/>
      <c r="BR4062" s="2"/>
      <c r="BS4062" s="2"/>
      <c r="BT4062" s="2"/>
    </row>
    <row r="4063" spans="63:72" x14ac:dyDescent="0.3">
      <c r="BK4063" s="5"/>
      <c r="BL4063" s="5"/>
      <c r="BM4063" s="2"/>
      <c r="BN4063" s="151"/>
      <c r="BO4063" s="2"/>
      <c r="BP4063" s="2"/>
      <c r="BQ4063" s="2"/>
      <c r="BR4063" s="2"/>
      <c r="BS4063" s="2"/>
      <c r="BT4063" s="2"/>
    </row>
    <row r="4064" spans="63:72" x14ac:dyDescent="0.3">
      <c r="BK4064" s="5"/>
      <c r="BL4064" s="5"/>
      <c r="BM4064" s="2"/>
      <c r="BN4064" s="151"/>
      <c r="BO4064" s="2"/>
      <c r="BP4064" s="2"/>
      <c r="BQ4064" s="2"/>
      <c r="BR4064" s="2"/>
      <c r="BS4064" s="2"/>
      <c r="BT4064" s="2"/>
    </row>
    <row r="4065" spans="63:72" x14ac:dyDescent="0.3">
      <c r="BK4065" s="5"/>
      <c r="BL4065" s="5"/>
      <c r="BM4065" s="2"/>
      <c r="BN4065" s="151"/>
      <c r="BO4065" s="2"/>
      <c r="BP4065" s="2"/>
      <c r="BQ4065" s="2"/>
      <c r="BR4065" s="2"/>
      <c r="BS4065" s="2"/>
      <c r="BT4065" s="2"/>
    </row>
    <row r="4066" spans="63:72" x14ac:dyDescent="0.3">
      <c r="BK4066" s="5"/>
      <c r="BL4066" s="5"/>
      <c r="BM4066" s="2"/>
      <c r="BN4066" s="151"/>
      <c r="BO4066" s="2"/>
      <c r="BP4066" s="2"/>
      <c r="BQ4066" s="2"/>
      <c r="BR4066" s="2"/>
      <c r="BS4066" s="2"/>
      <c r="BT4066" s="2"/>
    </row>
    <row r="4067" spans="63:72" x14ac:dyDescent="0.3">
      <c r="BK4067" s="5"/>
      <c r="BL4067" s="5"/>
      <c r="BM4067" s="2"/>
      <c r="BN4067" s="151"/>
      <c r="BO4067" s="2"/>
      <c r="BP4067" s="2"/>
      <c r="BQ4067" s="2"/>
      <c r="BR4067" s="2"/>
      <c r="BS4067" s="2"/>
      <c r="BT4067" s="2"/>
    </row>
    <row r="4068" spans="63:72" x14ac:dyDescent="0.3">
      <c r="BK4068" s="5"/>
      <c r="BL4068" s="5"/>
      <c r="BM4068" s="2"/>
      <c r="BN4068" s="151"/>
      <c r="BO4068" s="2"/>
      <c r="BP4068" s="2"/>
      <c r="BQ4068" s="2"/>
      <c r="BR4068" s="2"/>
      <c r="BS4068" s="2"/>
      <c r="BT4068" s="2"/>
    </row>
    <row r="4069" spans="63:72" x14ac:dyDescent="0.3">
      <c r="BK4069" s="5"/>
      <c r="BL4069" s="5"/>
      <c r="BM4069" s="2"/>
      <c r="BN4069" s="151"/>
      <c r="BO4069" s="2"/>
      <c r="BP4069" s="2"/>
      <c r="BQ4069" s="2"/>
      <c r="BR4069" s="2"/>
      <c r="BS4069" s="2"/>
      <c r="BT4069" s="2"/>
    </row>
    <row r="4070" spans="63:72" x14ac:dyDescent="0.3">
      <c r="BK4070" s="5"/>
      <c r="BL4070" s="5"/>
      <c r="BM4070" s="2"/>
      <c r="BN4070" s="151"/>
      <c r="BO4070" s="2"/>
      <c r="BP4070" s="2"/>
      <c r="BQ4070" s="2"/>
      <c r="BR4070" s="2"/>
      <c r="BS4070" s="2"/>
      <c r="BT4070" s="2"/>
    </row>
    <row r="4071" spans="63:72" x14ac:dyDescent="0.3">
      <c r="BK4071" s="5"/>
      <c r="BL4071" s="5"/>
      <c r="BM4071" s="2"/>
      <c r="BN4071" s="151"/>
      <c r="BO4071" s="2"/>
      <c r="BP4071" s="2"/>
      <c r="BQ4071" s="2"/>
      <c r="BR4071" s="2"/>
      <c r="BS4071" s="2"/>
      <c r="BT4071" s="2"/>
    </row>
    <row r="4072" spans="63:72" x14ac:dyDescent="0.3">
      <c r="BK4072" s="5"/>
      <c r="BL4072" s="5"/>
      <c r="BM4072" s="2"/>
      <c r="BN4072" s="151"/>
      <c r="BO4072" s="2"/>
      <c r="BP4072" s="2"/>
      <c r="BQ4072" s="2"/>
      <c r="BR4072" s="2"/>
      <c r="BS4072" s="2"/>
      <c r="BT4072" s="2"/>
    </row>
    <row r="4073" spans="63:72" x14ac:dyDescent="0.3">
      <c r="BK4073" s="5"/>
      <c r="BL4073" s="5"/>
      <c r="BM4073" s="2"/>
      <c r="BN4073" s="151"/>
      <c r="BO4073" s="2"/>
      <c r="BP4073" s="2"/>
      <c r="BQ4073" s="2"/>
      <c r="BR4073" s="2"/>
      <c r="BS4073" s="2"/>
      <c r="BT4073" s="2"/>
    </row>
    <row r="4074" spans="63:72" x14ac:dyDescent="0.3">
      <c r="BK4074" s="5"/>
      <c r="BL4074" s="5"/>
      <c r="BM4074" s="2"/>
      <c r="BN4074" s="151"/>
      <c r="BO4074" s="2"/>
      <c r="BP4074" s="2"/>
      <c r="BQ4074" s="2"/>
      <c r="BR4074" s="2"/>
      <c r="BS4074" s="2"/>
      <c r="BT4074" s="2"/>
    </row>
    <row r="4075" spans="63:72" x14ac:dyDescent="0.3">
      <c r="BK4075" s="5"/>
      <c r="BL4075" s="5"/>
      <c r="BM4075" s="2"/>
      <c r="BN4075" s="151"/>
      <c r="BO4075" s="2"/>
      <c r="BP4075" s="2"/>
      <c r="BQ4075" s="2"/>
      <c r="BR4075" s="2"/>
      <c r="BS4075" s="2"/>
      <c r="BT4075" s="2"/>
    </row>
    <row r="4076" spans="63:72" x14ac:dyDescent="0.3">
      <c r="BK4076" s="5"/>
      <c r="BL4076" s="5"/>
      <c r="BM4076" s="2"/>
      <c r="BN4076" s="151"/>
      <c r="BO4076" s="2"/>
      <c r="BP4076" s="2"/>
      <c r="BQ4076" s="2"/>
      <c r="BR4076" s="2"/>
      <c r="BS4076" s="2"/>
      <c r="BT4076" s="2"/>
    </row>
    <row r="4077" spans="63:72" x14ac:dyDescent="0.3">
      <c r="BK4077" s="5"/>
      <c r="BL4077" s="5"/>
      <c r="BM4077" s="2"/>
      <c r="BN4077" s="151"/>
      <c r="BO4077" s="2"/>
      <c r="BP4077" s="2"/>
      <c r="BQ4077" s="2"/>
      <c r="BR4077" s="2"/>
      <c r="BS4077" s="2"/>
      <c r="BT4077" s="2"/>
    </row>
    <row r="4078" spans="63:72" x14ac:dyDescent="0.3">
      <c r="BK4078" s="5"/>
      <c r="BL4078" s="5"/>
      <c r="BM4078" s="2"/>
      <c r="BN4078" s="151"/>
      <c r="BO4078" s="2"/>
      <c r="BP4078" s="2"/>
      <c r="BQ4078" s="2"/>
      <c r="BR4078" s="2"/>
      <c r="BS4078" s="2"/>
      <c r="BT4078" s="2"/>
    </row>
    <row r="4079" spans="63:72" x14ac:dyDescent="0.3">
      <c r="BK4079" s="5"/>
      <c r="BL4079" s="5"/>
      <c r="BM4079" s="2"/>
      <c r="BN4079" s="151"/>
      <c r="BO4079" s="2"/>
      <c r="BP4079" s="2"/>
      <c r="BQ4079" s="2"/>
      <c r="BR4079" s="2"/>
      <c r="BS4079" s="2"/>
      <c r="BT4079" s="2"/>
    </row>
    <row r="4080" spans="63:72" x14ac:dyDescent="0.3">
      <c r="BK4080" s="5"/>
      <c r="BL4080" s="5"/>
      <c r="BM4080" s="2"/>
      <c r="BN4080" s="151"/>
      <c r="BO4080" s="2"/>
      <c r="BP4080" s="2"/>
      <c r="BQ4080" s="2"/>
      <c r="BR4080" s="2"/>
      <c r="BS4080" s="2"/>
      <c r="BT4080" s="2"/>
    </row>
    <row r="4081" spans="63:72" x14ac:dyDescent="0.3">
      <c r="BK4081" s="5"/>
      <c r="BL4081" s="5"/>
      <c r="BM4081" s="2"/>
      <c r="BN4081" s="151"/>
      <c r="BO4081" s="2"/>
      <c r="BP4081" s="2"/>
      <c r="BQ4081" s="2"/>
      <c r="BR4081" s="2"/>
      <c r="BS4081" s="2"/>
      <c r="BT4081" s="2"/>
    </row>
    <row r="4082" spans="63:72" x14ac:dyDescent="0.3">
      <c r="BK4082" s="5"/>
      <c r="BL4082" s="5"/>
      <c r="BM4082" s="2"/>
      <c r="BN4082" s="151"/>
      <c r="BO4082" s="2"/>
      <c r="BP4082" s="2"/>
      <c r="BQ4082" s="2"/>
      <c r="BR4082" s="2"/>
      <c r="BS4082" s="2"/>
      <c r="BT4082" s="2"/>
    </row>
    <row r="4083" spans="63:72" x14ac:dyDescent="0.3">
      <c r="BK4083" s="5"/>
      <c r="BL4083" s="5"/>
      <c r="BM4083" s="2"/>
      <c r="BN4083" s="151"/>
      <c r="BO4083" s="2"/>
      <c r="BP4083" s="2"/>
      <c r="BQ4083" s="2"/>
      <c r="BR4083" s="2"/>
      <c r="BS4083" s="2"/>
      <c r="BT4083" s="2"/>
    </row>
    <row r="4084" spans="63:72" x14ac:dyDescent="0.3">
      <c r="BK4084" s="5"/>
      <c r="BL4084" s="5"/>
      <c r="BM4084" s="2"/>
      <c r="BN4084" s="151"/>
      <c r="BO4084" s="2"/>
      <c r="BP4084" s="2"/>
      <c r="BQ4084" s="2"/>
      <c r="BR4084" s="2"/>
      <c r="BS4084" s="2"/>
      <c r="BT4084" s="2"/>
    </row>
    <row r="4085" spans="63:72" x14ac:dyDescent="0.3">
      <c r="BK4085" s="5"/>
      <c r="BL4085" s="5"/>
      <c r="BM4085" s="2"/>
      <c r="BN4085" s="151"/>
      <c r="BO4085" s="2"/>
      <c r="BP4085" s="2"/>
      <c r="BQ4085" s="2"/>
      <c r="BR4085" s="2"/>
      <c r="BS4085" s="2"/>
      <c r="BT4085" s="2"/>
    </row>
    <row r="4086" spans="63:72" x14ac:dyDescent="0.3">
      <c r="BK4086" s="5"/>
      <c r="BL4086" s="5"/>
      <c r="BM4086" s="2"/>
      <c r="BN4086" s="151"/>
      <c r="BO4086" s="2"/>
      <c r="BP4086" s="2"/>
      <c r="BQ4086" s="2"/>
      <c r="BR4086" s="2"/>
      <c r="BS4086" s="2"/>
      <c r="BT4086" s="2"/>
    </row>
    <row r="4087" spans="63:72" x14ac:dyDescent="0.3">
      <c r="BK4087" s="5"/>
      <c r="BL4087" s="5"/>
      <c r="BM4087" s="2"/>
      <c r="BN4087" s="151"/>
      <c r="BO4087" s="2"/>
      <c r="BP4087" s="2"/>
      <c r="BQ4087" s="2"/>
      <c r="BR4087" s="2"/>
      <c r="BS4087" s="2"/>
      <c r="BT4087" s="2"/>
    </row>
    <row r="4088" spans="63:72" x14ac:dyDescent="0.3">
      <c r="BK4088" s="5"/>
      <c r="BL4088" s="5"/>
      <c r="BM4088" s="2"/>
      <c r="BN4088" s="151"/>
      <c r="BO4088" s="2"/>
      <c r="BP4088" s="2"/>
      <c r="BQ4088" s="2"/>
      <c r="BR4088" s="2"/>
      <c r="BS4088" s="2"/>
      <c r="BT4088" s="2"/>
    </row>
    <row r="4089" spans="63:72" x14ac:dyDescent="0.3">
      <c r="BK4089" s="5"/>
      <c r="BL4089" s="5"/>
      <c r="BM4089" s="2"/>
      <c r="BN4089" s="151"/>
      <c r="BO4089" s="2"/>
      <c r="BP4089" s="2"/>
      <c r="BQ4089" s="2"/>
      <c r="BR4089" s="2"/>
      <c r="BS4089" s="2"/>
      <c r="BT4089" s="2"/>
    </row>
    <row r="4090" spans="63:72" x14ac:dyDescent="0.3">
      <c r="BK4090" s="5"/>
      <c r="BL4090" s="5"/>
      <c r="BM4090" s="2"/>
      <c r="BN4090" s="151"/>
      <c r="BO4090" s="2"/>
      <c r="BP4090" s="2"/>
      <c r="BQ4090" s="2"/>
      <c r="BR4090" s="2"/>
      <c r="BS4090" s="2"/>
      <c r="BT4090" s="2"/>
    </row>
    <row r="4091" spans="63:72" x14ac:dyDescent="0.3">
      <c r="BK4091" s="5"/>
      <c r="BL4091" s="5"/>
      <c r="BM4091" s="2"/>
      <c r="BN4091" s="151"/>
      <c r="BO4091" s="2"/>
      <c r="BP4091" s="2"/>
      <c r="BQ4091" s="2"/>
      <c r="BR4091" s="2"/>
      <c r="BS4091" s="2"/>
      <c r="BT4091" s="2"/>
    </row>
    <row r="4092" spans="63:72" x14ac:dyDescent="0.3">
      <c r="BK4092" s="5"/>
      <c r="BL4092" s="5"/>
      <c r="BM4092" s="2"/>
      <c r="BN4092" s="151"/>
      <c r="BO4092" s="2"/>
      <c r="BP4092" s="2"/>
      <c r="BQ4092" s="2"/>
      <c r="BR4092" s="2"/>
      <c r="BS4092" s="2"/>
      <c r="BT4092" s="2"/>
    </row>
    <row r="4093" spans="63:72" x14ac:dyDescent="0.3">
      <c r="BK4093" s="5"/>
      <c r="BL4093" s="5"/>
      <c r="BM4093" s="2"/>
      <c r="BN4093" s="151"/>
      <c r="BO4093" s="2"/>
      <c r="BP4093" s="2"/>
      <c r="BQ4093" s="2"/>
      <c r="BR4093" s="2"/>
      <c r="BS4093" s="2"/>
      <c r="BT4093" s="2"/>
    </row>
    <row r="4094" spans="63:72" x14ac:dyDescent="0.3">
      <c r="BK4094" s="5"/>
      <c r="BL4094" s="5"/>
      <c r="BM4094" s="2"/>
      <c r="BN4094" s="151"/>
      <c r="BO4094" s="2"/>
      <c r="BP4094" s="2"/>
      <c r="BQ4094" s="2"/>
      <c r="BR4094" s="2"/>
      <c r="BS4094" s="2"/>
      <c r="BT4094" s="2"/>
    </row>
    <row r="4095" spans="63:72" x14ac:dyDescent="0.3">
      <c r="BK4095" s="5"/>
      <c r="BL4095" s="5"/>
      <c r="BM4095" s="2"/>
      <c r="BN4095" s="151"/>
      <c r="BO4095" s="2"/>
      <c r="BP4095" s="2"/>
      <c r="BQ4095" s="2"/>
      <c r="BR4095" s="2"/>
      <c r="BS4095" s="2"/>
      <c r="BT4095" s="2"/>
    </row>
    <row r="4096" spans="63:72" x14ac:dyDescent="0.3">
      <c r="BK4096" s="5"/>
      <c r="BL4096" s="5"/>
      <c r="BM4096" s="2"/>
      <c r="BN4096" s="151"/>
      <c r="BO4096" s="2"/>
      <c r="BP4096" s="2"/>
      <c r="BQ4096" s="2"/>
      <c r="BR4096" s="2"/>
      <c r="BS4096" s="2"/>
      <c r="BT4096" s="2"/>
    </row>
    <row r="4097" spans="63:72" x14ac:dyDescent="0.3">
      <c r="BK4097" s="5"/>
      <c r="BL4097" s="5"/>
      <c r="BM4097" s="2"/>
      <c r="BN4097" s="151"/>
      <c r="BO4097" s="2"/>
      <c r="BP4097" s="2"/>
      <c r="BQ4097" s="2"/>
      <c r="BR4097" s="2"/>
      <c r="BS4097" s="2"/>
      <c r="BT4097" s="2"/>
    </row>
    <row r="4098" spans="63:72" x14ac:dyDescent="0.3">
      <c r="BK4098" s="5"/>
      <c r="BL4098" s="5"/>
      <c r="BM4098" s="2"/>
      <c r="BN4098" s="151"/>
      <c r="BO4098" s="2"/>
      <c r="BP4098" s="2"/>
      <c r="BQ4098" s="2"/>
      <c r="BR4098" s="2"/>
      <c r="BS4098" s="2"/>
      <c r="BT4098" s="2"/>
    </row>
    <row r="4099" spans="63:72" x14ac:dyDescent="0.3">
      <c r="BK4099" s="5"/>
      <c r="BL4099" s="5"/>
      <c r="BM4099" s="2"/>
      <c r="BN4099" s="151"/>
      <c r="BO4099" s="2"/>
      <c r="BP4099" s="2"/>
      <c r="BQ4099" s="2"/>
      <c r="BR4099" s="2"/>
      <c r="BS4099" s="2"/>
      <c r="BT4099" s="2"/>
    </row>
    <row r="4100" spans="63:72" x14ac:dyDescent="0.3">
      <c r="BK4100" s="5"/>
      <c r="BL4100" s="5"/>
      <c r="BM4100" s="2"/>
      <c r="BN4100" s="151"/>
      <c r="BO4100" s="2"/>
      <c r="BP4100" s="2"/>
      <c r="BQ4100" s="2"/>
      <c r="BR4100" s="2"/>
      <c r="BS4100" s="2"/>
      <c r="BT4100" s="2"/>
    </row>
    <row r="4101" spans="63:72" x14ac:dyDescent="0.3">
      <c r="BK4101" s="5"/>
      <c r="BL4101" s="5"/>
      <c r="BM4101" s="2"/>
      <c r="BN4101" s="151"/>
      <c r="BO4101" s="2"/>
      <c r="BP4101" s="2"/>
      <c r="BQ4101" s="2"/>
      <c r="BR4101" s="2"/>
      <c r="BS4101" s="2"/>
      <c r="BT4101" s="2"/>
    </row>
    <row r="4102" spans="63:72" x14ac:dyDescent="0.3">
      <c r="BK4102" s="5"/>
      <c r="BL4102" s="5"/>
      <c r="BM4102" s="2"/>
      <c r="BN4102" s="151"/>
      <c r="BO4102" s="2"/>
      <c r="BP4102" s="2"/>
      <c r="BQ4102" s="2"/>
      <c r="BR4102" s="2"/>
      <c r="BS4102" s="2"/>
      <c r="BT4102" s="2"/>
    </row>
    <row r="4103" spans="63:72" x14ac:dyDescent="0.3">
      <c r="BK4103" s="5"/>
      <c r="BL4103" s="5"/>
      <c r="BM4103" s="2"/>
      <c r="BN4103" s="151"/>
      <c r="BO4103" s="2"/>
      <c r="BP4103" s="2"/>
      <c r="BQ4103" s="2"/>
      <c r="BR4103" s="2"/>
      <c r="BS4103" s="2"/>
      <c r="BT4103" s="2"/>
    </row>
    <row r="4104" spans="63:72" x14ac:dyDescent="0.3">
      <c r="BK4104" s="5"/>
      <c r="BL4104" s="5"/>
      <c r="BM4104" s="2"/>
      <c r="BN4104" s="151"/>
      <c r="BO4104" s="2"/>
      <c r="BP4104" s="2"/>
      <c r="BQ4104" s="2"/>
      <c r="BR4104" s="2"/>
      <c r="BS4104" s="2"/>
      <c r="BT4104" s="2"/>
    </row>
    <row r="4105" spans="63:72" x14ac:dyDescent="0.3">
      <c r="BK4105" s="5"/>
      <c r="BL4105" s="5"/>
      <c r="BM4105" s="2"/>
      <c r="BN4105" s="151"/>
      <c r="BO4105" s="2"/>
      <c r="BP4105" s="2"/>
      <c r="BQ4105" s="2"/>
      <c r="BR4105" s="2"/>
      <c r="BS4105" s="2"/>
      <c r="BT4105" s="2"/>
    </row>
    <row r="4106" spans="63:72" x14ac:dyDescent="0.3">
      <c r="BK4106" s="5"/>
      <c r="BL4106" s="5"/>
      <c r="BM4106" s="2"/>
      <c r="BN4106" s="151"/>
      <c r="BO4106" s="2"/>
      <c r="BP4106" s="2"/>
      <c r="BQ4106" s="2"/>
      <c r="BR4106" s="2"/>
      <c r="BS4106" s="2"/>
      <c r="BT4106" s="2"/>
    </row>
    <row r="4107" spans="63:72" x14ac:dyDescent="0.3">
      <c r="BK4107" s="5"/>
      <c r="BL4107" s="5"/>
      <c r="BM4107" s="2"/>
      <c r="BN4107" s="151"/>
      <c r="BO4107" s="2"/>
      <c r="BP4107" s="2"/>
      <c r="BQ4107" s="2"/>
      <c r="BR4107" s="2"/>
      <c r="BS4107" s="2"/>
      <c r="BT4107" s="2"/>
    </row>
    <row r="4108" spans="63:72" x14ac:dyDescent="0.3">
      <c r="BK4108" s="5"/>
      <c r="BL4108" s="5"/>
      <c r="BM4108" s="2"/>
      <c r="BN4108" s="151"/>
      <c r="BO4108" s="2"/>
      <c r="BP4108" s="2"/>
      <c r="BQ4108" s="2"/>
      <c r="BR4108" s="2"/>
      <c r="BS4108" s="2"/>
      <c r="BT4108" s="2"/>
    </row>
    <row r="4109" spans="63:72" x14ac:dyDescent="0.3">
      <c r="BK4109" s="5"/>
      <c r="BL4109" s="5"/>
      <c r="BM4109" s="2"/>
      <c r="BN4109" s="151"/>
      <c r="BO4109" s="2"/>
      <c r="BP4109" s="2"/>
      <c r="BQ4109" s="2"/>
      <c r="BR4109" s="2"/>
      <c r="BS4109" s="2"/>
      <c r="BT4109" s="2"/>
    </row>
    <row r="4110" spans="63:72" x14ac:dyDescent="0.3">
      <c r="BK4110" s="5"/>
      <c r="BL4110" s="5"/>
      <c r="BM4110" s="2"/>
      <c r="BN4110" s="151"/>
      <c r="BO4110" s="2"/>
      <c r="BP4110" s="2"/>
      <c r="BQ4110" s="2"/>
      <c r="BR4110" s="2"/>
      <c r="BS4110" s="2"/>
      <c r="BT4110" s="2"/>
    </row>
    <row r="4111" spans="63:72" x14ac:dyDescent="0.3">
      <c r="BK4111" s="5"/>
      <c r="BL4111" s="5"/>
      <c r="BM4111" s="2"/>
      <c r="BN4111" s="151"/>
      <c r="BO4111" s="2"/>
      <c r="BP4111" s="2"/>
      <c r="BQ4111" s="2"/>
      <c r="BR4111" s="2"/>
      <c r="BS4111" s="2"/>
      <c r="BT4111" s="2"/>
    </row>
    <row r="4112" spans="63:72" x14ac:dyDescent="0.3">
      <c r="BK4112" s="5"/>
      <c r="BL4112" s="5"/>
      <c r="BM4112" s="2"/>
      <c r="BN4112" s="151"/>
      <c r="BO4112" s="2"/>
      <c r="BP4112" s="2"/>
      <c r="BQ4112" s="2"/>
      <c r="BR4112" s="2"/>
      <c r="BS4112" s="2"/>
      <c r="BT4112" s="2"/>
    </row>
    <row r="4113" spans="63:72" x14ac:dyDescent="0.3">
      <c r="BK4113" s="5"/>
      <c r="BL4113" s="5"/>
      <c r="BM4113" s="2"/>
      <c r="BN4113" s="151"/>
      <c r="BO4113" s="2"/>
      <c r="BP4113" s="2"/>
      <c r="BQ4113" s="2"/>
      <c r="BR4113" s="2"/>
      <c r="BS4113" s="2"/>
      <c r="BT4113" s="2"/>
    </row>
    <row r="4114" spans="63:72" x14ac:dyDescent="0.3">
      <c r="BK4114" s="5"/>
      <c r="BL4114" s="5"/>
      <c r="BM4114" s="2"/>
      <c r="BN4114" s="151"/>
      <c r="BO4114" s="2"/>
      <c r="BP4114" s="2"/>
      <c r="BQ4114" s="2"/>
      <c r="BR4114" s="2"/>
      <c r="BS4114" s="2"/>
      <c r="BT4114" s="2"/>
    </row>
    <row r="4115" spans="63:72" x14ac:dyDescent="0.3">
      <c r="BK4115" s="5"/>
      <c r="BL4115" s="5"/>
      <c r="BM4115" s="2"/>
      <c r="BN4115" s="151"/>
      <c r="BO4115" s="2"/>
      <c r="BP4115" s="2"/>
      <c r="BQ4115" s="2"/>
      <c r="BR4115" s="2"/>
      <c r="BS4115" s="2"/>
      <c r="BT4115" s="2"/>
    </row>
    <row r="4116" spans="63:72" x14ac:dyDescent="0.3">
      <c r="BK4116" s="5"/>
      <c r="BL4116" s="5"/>
      <c r="BM4116" s="2"/>
      <c r="BN4116" s="151"/>
      <c r="BO4116" s="2"/>
      <c r="BP4116" s="2"/>
      <c r="BQ4116" s="2"/>
      <c r="BR4116" s="2"/>
      <c r="BS4116" s="2"/>
      <c r="BT4116" s="2"/>
    </row>
    <row r="4117" spans="63:72" x14ac:dyDescent="0.3">
      <c r="BK4117" s="5"/>
      <c r="BL4117" s="5"/>
      <c r="BM4117" s="2"/>
      <c r="BN4117" s="151"/>
      <c r="BO4117" s="2"/>
      <c r="BP4117" s="2"/>
      <c r="BQ4117" s="2"/>
      <c r="BR4117" s="2"/>
      <c r="BS4117" s="2"/>
      <c r="BT4117" s="2"/>
    </row>
    <row r="4118" spans="63:72" x14ac:dyDescent="0.3">
      <c r="BK4118" s="5"/>
      <c r="BL4118" s="5"/>
      <c r="BM4118" s="2"/>
      <c r="BN4118" s="151"/>
      <c r="BO4118" s="2"/>
      <c r="BP4118" s="2"/>
      <c r="BQ4118" s="2"/>
      <c r="BR4118" s="2"/>
      <c r="BS4118" s="2"/>
      <c r="BT4118" s="2"/>
    </row>
    <row r="4119" spans="63:72" x14ac:dyDescent="0.3">
      <c r="BK4119" s="5"/>
      <c r="BL4119" s="5"/>
      <c r="BM4119" s="2"/>
      <c r="BN4119" s="151"/>
      <c r="BO4119" s="2"/>
      <c r="BP4119" s="2"/>
      <c r="BQ4119" s="2"/>
      <c r="BR4119" s="2"/>
      <c r="BS4119" s="2"/>
      <c r="BT4119" s="2"/>
    </row>
    <row r="4120" spans="63:72" x14ac:dyDescent="0.3">
      <c r="BK4120" s="5"/>
      <c r="BL4120" s="5"/>
      <c r="BM4120" s="2"/>
      <c r="BN4120" s="151"/>
      <c r="BO4120" s="2"/>
      <c r="BP4120" s="2"/>
      <c r="BQ4120" s="2"/>
      <c r="BR4120" s="2"/>
      <c r="BS4120" s="2"/>
      <c r="BT4120" s="2"/>
    </row>
    <row r="4121" spans="63:72" x14ac:dyDescent="0.3">
      <c r="BK4121" s="5"/>
      <c r="BL4121" s="5"/>
      <c r="BM4121" s="2"/>
      <c r="BN4121" s="151"/>
      <c r="BO4121" s="2"/>
      <c r="BP4121" s="2"/>
      <c r="BQ4121" s="2"/>
      <c r="BR4121" s="2"/>
      <c r="BS4121" s="2"/>
      <c r="BT4121" s="2"/>
    </row>
    <row r="4122" spans="63:72" x14ac:dyDescent="0.3">
      <c r="BK4122" s="5"/>
      <c r="BL4122" s="5"/>
      <c r="BM4122" s="2"/>
      <c r="BN4122" s="151"/>
      <c r="BO4122" s="2"/>
      <c r="BP4122" s="2"/>
      <c r="BQ4122" s="2"/>
      <c r="BR4122" s="2"/>
      <c r="BS4122" s="2"/>
      <c r="BT4122" s="2"/>
    </row>
    <row r="4123" spans="63:72" x14ac:dyDescent="0.3">
      <c r="BK4123" s="5"/>
      <c r="BL4123" s="5"/>
      <c r="BM4123" s="2"/>
      <c r="BN4123" s="151"/>
      <c r="BO4123" s="2"/>
      <c r="BP4123" s="2"/>
      <c r="BQ4123" s="2"/>
      <c r="BR4123" s="2"/>
      <c r="BS4123" s="2"/>
      <c r="BT4123" s="2"/>
    </row>
    <row r="4124" spans="63:72" x14ac:dyDescent="0.3">
      <c r="BK4124" s="5"/>
      <c r="BL4124" s="5"/>
      <c r="BM4124" s="2"/>
      <c r="BN4124" s="151"/>
      <c r="BO4124" s="2"/>
      <c r="BP4124" s="2"/>
      <c r="BQ4124" s="2"/>
      <c r="BR4124" s="2"/>
      <c r="BS4124" s="2"/>
      <c r="BT4124" s="2"/>
    </row>
    <row r="4125" spans="63:72" x14ac:dyDescent="0.3">
      <c r="BK4125" s="5"/>
      <c r="BL4125" s="5"/>
      <c r="BM4125" s="2"/>
      <c r="BN4125" s="151"/>
      <c r="BO4125" s="2"/>
      <c r="BP4125" s="2"/>
      <c r="BQ4125" s="2"/>
      <c r="BR4125" s="2"/>
      <c r="BS4125" s="2"/>
      <c r="BT4125" s="2"/>
    </row>
    <row r="4126" spans="63:72" x14ac:dyDescent="0.3">
      <c r="BK4126" s="5"/>
      <c r="BL4126" s="5"/>
      <c r="BM4126" s="2"/>
      <c r="BN4126" s="151"/>
      <c r="BO4126" s="2"/>
      <c r="BP4126" s="2"/>
      <c r="BQ4126" s="2"/>
      <c r="BR4126" s="2"/>
      <c r="BS4126" s="2"/>
      <c r="BT4126" s="2"/>
    </row>
    <row r="4127" spans="63:72" x14ac:dyDescent="0.3">
      <c r="BK4127" s="5"/>
      <c r="BL4127" s="5"/>
      <c r="BM4127" s="2"/>
      <c r="BN4127" s="151"/>
      <c r="BO4127" s="2"/>
      <c r="BP4127" s="2"/>
      <c r="BQ4127" s="2"/>
      <c r="BR4127" s="2"/>
      <c r="BS4127" s="2"/>
      <c r="BT4127" s="2"/>
    </row>
    <row r="4128" spans="63:72" x14ac:dyDescent="0.3">
      <c r="BK4128" s="5"/>
      <c r="BL4128" s="5"/>
      <c r="BM4128" s="2"/>
      <c r="BN4128" s="151"/>
      <c r="BO4128" s="2"/>
      <c r="BP4128" s="2"/>
      <c r="BQ4128" s="2"/>
      <c r="BR4128" s="2"/>
      <c r="BS4128" s="2"/>
      <c r="BT4128" s="2"/>
    </row>
    <row r="4129" spans="63:72" x14ac:dyDescent="0.3">
      <c r="BK4129" s="5"/>
      <c r="BL4129" s="5"/>
      <c r="BM4129" s="2"/>
      <c r="BN4129" s="151"/>
      <c r="BO4129" s="2"/>
      <c r="BP4129" s="2"/>
      <c r="BQ4129" s="2"/>
      <c r="BR4129" s="2"/>
      <c r="BS4129" s="2"/>
      <c r="BT4129" s="2"/>
    </row>
    <row r="4130" spans="63:72" x14ac:dyDescent="0.3">
      <c r="BK4130" s="5"/>
      <c r="BL4130" s="5"/>
      <c r="BM4130" s="2"/>
      <c r="BN4130" s="151"/>
      <c r="BO4130" s="2"/>
      <c r="BP4130" s="2"/>
      <c r="BQ4130" s="2"/>
      <c r="BR4130" s="2"/>
      <c r="BS4130" s="2"/>
      <c r="BT4130" s="2"/>
    </row>
    <row r="4131" spans="63:72" x14ac:dyDescent="0.3">
      <c r="BK4131" s="5"/>
      <c r="BL4131" s="5"/>
      <c r="BM4131" s="2"/>
      <c r="BN4131" s="151"/>
      <c r="BO4131" s="2"/>
      <c r="BP4131" s="2"/>
      <c r="BQ4131" s="2"/>
      <c r="BR4131" s="2"/>
      <c r="BS4131" s="2"/>
      <c r="BT4131" s="2"/>
    </row>
    <row r="4132" spans="63:72" x14ac:dyDescent="0.3">
      <c r="BK4132" s="5"/>
      <c r="BL4132" s="5"/>
      <c r="BM4132" s="2"/>
      <c r="BN4132" s="151"/>
      <c r="BO4132" s="2"/>
      <c r="BP4132" s="2"/>
      <c r="BQ4132" s="2"/>
      <c r="BR4132" s="2"/>
      <c r="BS4132" s="2"/>
      <c r="BT4132" s="2"/>
    </row>
    <row r="4133" spans="63:72" x14ac:dyDescent="0.3">
      <c r="BK4133" s="5"/>
      <c r="BL4133" s="5"/>
      <c r="BM4133" s="2"/>
      <c r="BN4133" s="151"/>
      <c r="BO4133" s="2"/>
      <c r="BP4133" s="2"/>
      <c r="BQ4133" s="2"/>
      <c r="BR4133" s="2"/>
      <c r="BS4133" s="2"/>
      <c r="BT4133" s="2"/>
    </row>
    <row r="4134" spans="63:72" x14ac:dyDescent="0.3">
      <c r="BK4134" s="5"/>
      <c r="BL4134" s="5"/>
      <c r="BM4134" s="2"/>
      <c r="BN4134" s="151"/>
      <c r="BO4134" s="2"/>
      <c r="BP4134" s="2"/>
      <c r="BQ4134" s="2"/>
      <c r="BR4134" s="2"/>
      <c r="BS4134" s="2"/>
      <c r="BT4134" s="2"/>
    </row>
    <row r="4135" spans="63:72" x14ac:dyDescent="0.3">
      <c r="BK4135" s="5"/>
      <c r="BL4135" s="5"/>
      <c r="BM4135" s="2"/>
      <c r="BN4135" s="151"/>
      <c r="BO4135" s="2"/>
      <c r="BP4135" s="2"/>
      <c r="BQ4135" s="2"/>
      <c r="BR4135" s="2"/>
      <c r="BS4135" s="2"/>
      <c r="BT4135" s="2"/>
    </row>
    <row r="4136" spans="63:72" x14ac:dyDescent="0.3">
      <c r="BK4136" s="5"/>
      <c r="BL4136" s="5"/>
      <c r="BM4136" s="2"/>
      <c r="BN4136" s="151"/>
      <c r="BO4136" s="2"/>
      <c r="BP4136" s="2"/>
      <c r="BQ4136" s="2"/>
      <c r="BR4136" s="2"/>
      <c r="BS4136" s="2"/>
      <c r="BT4136" s="2"/>
    </row>
    <row r="4137" spans="63:72" x14ac:dyDescent="0.3">
      <c r="BK4137" s="5"/>
      <c r="BL4137" s="5"/>
      <c r="BM4137" s="2"/>
      <c r="BN4137" s="151"/>
      <c r="BO4137" s="2"/>
      <c r="BP4137" s="2"/>
      <c r="BQ4137" s="2"/>
      <c r="BR4137" s="2"/>
      <c r="BS4137" s="2"/>
      <c r="BT4137" s="2"/>
    </row>
    <row r="4138" spans="63:72" x14ac:dyDescent="0.3">
      <c r="BK4138" s="5"/>
      <c r="BL4138" s="5"/>
      <c r="BM4138" s="2"/>
      <c r="BN4138" s="151"/>
      <c r="BO4138" s="2"/>
      <c r="BP4138" s="2"/>
      <c r="BQ4138" s="2"/>
      <c r="BR4138" s="2"/>
      <c r="BS4138" s="2"/>
      <c r="BT4138" s="2"/>
    </row>
    <row r="4139" spans="63:72" x14ac:dyDescent="0.3">
      <c r="BK4139" s="5"/>
      <c r="BL4139" s="5"/>
      <c r="BM4139" s="2"/>
      <c r="BN4139" s="151"/>
      <c r="BO4139" s="2"/>
      <c r="BP4139" s="2"/>
      <c r="BQ4139" s="2"/>
      <c r="BR4139" s="2"/>
      <c r="BS4139" s="2"/>
      <c r="BT4139" s="2"/>
    </row>
    <row r="4140" spans="63:72" x14ac:dyDescent="0.3">
      <c r="BK4140" s="5"/>
      <c r="BL4140" s="5"/>
      <c r="BM4140" s="2"/>
      <c r="BN4140" s="151"/>
      <c r="BO4140" s="2"/>
      <c r="BP4140" s="2"/>
      <c r="BQ4140" s="2"/>
      <c r="BR4140" s="2"/>
      <c r="BS4140" s="2"/>
      <c r="BT4140" s="2"/>
    </row>
    <row r="4141" spans="63:72" x14ac:dyDescent="0.3">
      <c r="BK4141" s="5"/>
      <c r="BL4141" s="5"/>
      <c r="BM4141" s="2"/>
      <c r="BN4141" s="151"/>
      <c r="BO4141" s="2"/>
      <c r="BP4141" s="2"/>
      <c r="BQ4141" s="2"/>
      <c r="BR4141" s="2"/>
      <c r="BS4141" s="2"/>
      <c r="BT4141" s="2"/>
    </row>
    <row r="4142" spans="63:72" x14ac:dyDescent="0.3">
      <c r="BK4142" s="5"/>
      <c r="BL4142" s="5"/>
      <c r="BM4142" s="2"/>
      <c r="BN4142" s="151"/>
      <c r="BO4142" s="2"/>
      <c r="BP4142" s="2"/>
      <c r="BQ4142" s="2"/>
      <c r="BR4142" s="2"/>
      <c r="BS4142" s="2"/>
      <c r="BT4142" s="2"/>
    </row>
    <row r="4143" spans="63:72" x14ac:dyDescent="0.3">
      <c r="BK4143" s="5"/>
      <c r="BL4143" s="5"/>
      <c r="BM4143" s="2"/>
      <c r="BN4143" s="151"/>
      <c r="BO4143" s="2"/>
      <c r="BP4143" s="2"/>
      <c r="BQ4143" s="2"/>
      <c r="BR4143" s="2"/>
      <c r="BS4143" s="2"/>
      <c r="BT4143" s="2"/>
    </row>
    <row r="4144" spans="63:72" x14ac:dyDescent="0.3">
      <c r="BK4144" s="5"/>
      <c r="BL4144" s="5"/>
      <c r="BM4144" s="2"/>
      <c r="BN4144" s="151"/>
      <c r="BO4144" s="2"/>
      <c r="BP4144" s="2"/>
      <c r="BQ4144" s="2"/>
      <c r="BR4144" s="2"/>
      <c r="BS4144" s="2"/>
      <c r="BT4144" s="2"/>
    </row>
    <row r="4145" spans="63:72" x14ac:dyDescent="0.3">
      <c r="BK4145" s="5"/>
      <c r="BL4145" s="5"/>
      <c r="BM4145" s="2"/>
      <c r="BN4145" s="151"/>
      <c r="BO4145" s="2"/>
      <c r="BP4145" s="2"/>
      <c r="BQ4145" s="2"/>
      <c r="BR4145" s="2"/>
      <c r="BS4145" s="2"/>
      <c r="BT4145" s="2"/>
    </row>
    <row r="4146" spans="63:72" x14ac:dyDescent="0.3">
      <c r="BK4146" s="5"/>
      <c r="BL4146" s="5"/>
      <c r="BM4146" s="2"/>
      <c r="BN4146" s="151"/>
      <c r="BO4146" s="2"/>
      <c r="BP4146" s="2"/>
      <c r="BQ4146" s="2"/>
      <c r="BR4146" s="2"/>
      <c r="BS4146" s="2"/>
      <c r="BT4146" s="2"/>
    </row>
    <row r="4147" spans="63:72" x14ac:dyDescent="0.3">
      <c r="BK4147" s="5"/>
      <c r="BL4147" s="5"/>
      <c r="BM4147" s="2"/>
      <c r="BN4147" s="151"/>
      <c r="BO4147" s="2"/>
      <c r="BP4147" s="2"/>
      <c r="BQ4147" s="2"/>
      <c r="BR4147" s="2"/>
      <c r="BS4147" s="2"/>
      <c r="BT4147" s="2"/>
    </row>
    <row r="4148" spans="63:72" x14ac:dyDescent="0.3">
      <c r="BK4148" s="5"/>
      <c r="BL4148" s="5"/>
      <c r="BM4148" s="2"/>
      <c r="BN4148" s="151"/>
      <c r="BO4148" s="2"/>
      <c r="BP4148" s="2"/>
      <c r="BQ4148" s="2"/>
      <c r="BR4148" s="2"/>
      <c r="BS4148" s="2"/>
      <c r="BT4148" s="2"/>
    </row>
    <row r="4149" spans="63:72" x14ac:dyDescent="0.3">
      <c r="BK4149" s="5"/>
      <c r="BL4149" s="5"/>
      <c r="BM4149" s="2"/>
      <c r="BN4149" s="151"/>
      <c r="BO4149" s="2"/>
      <c r="BP4149" s="2"/>
      <c r="BQ4149" s="2"/>
      <c r="BR4149" s="2"/>
      <c r="BS4149" s="2"/>
      <c r="BT4149" s="2"/>
    </row>
    <row r="4150" spans="63:72" x14ac:dyDescent="0.3">
      <c r="BK4150" s="5"/>
      <c r="BL4150" s="5"/>
      <c r="BM4150" s="2"/>
      <c r="BN4150" s="151"/>
      <c r="BO4150" s="2"/>
      <c r="BP4150" s="2"/>
      <c r="BQ4150" s="2"/>
      <c r="BR4150" s="2"/>
      <c r="BS4150" s="2"/>
      <c r="BT4150" s="2"/>
    </row>
    <row r="4151" spans="63:72" x14ac:dyDescent="0.3">
      <c r="BK4151" s="5"/>
      <c r="BL4151" s="5"/>
      <c r="BM4151" s="2"/>
      <c r="BN4151" s="151"/>
      <c r="BO4151" s="2"/>
      <c r="BP4151" s="2"/>
      <c r="BQ4151" s="2"/>
      <c r="BR4151" s="2"/>
      <c r="BS4151" s="2"/>
      <c r="BT4151" s="2"/>
    </row>
    <row r="4152" spans="63:72" x14ac:dyDescent="0.3">
      <c r="BK4152" s="5"/>
      <c r="BL4152" s="5"/>
      <c r="BM4152" s="2"/>
      <c r="BN4152" s="151"/>
      <c r="BO4152" s="2"/>
      <c r="BP4152" s="2"/>
      <c r="BQ4152" s="2"/>
      <c r="BR4152" s="2"/>
      <c r="BS4152" s="2"/>
      <c r="BT4152" s="2"/>
    </row>
    <row r="4153" spans="63:72" x14ac:dyDescent="0.3">
      <c r="BK4153" s="5"/>
      <c r="BL4153" s="5"/>
      <c r="BM4153" s="2"/>
      <c r="BN4153" s="151"/>
      <c r="BO4153" s="2"/>
      <c r="BP4153" s="2"/>
      <c r="BQ4153" s="2"/>
      <c r="BR4153" s="2"/>
      <c r="BS4153" s="2"/>
      <c r="BT4153" s="2"/>
    </row>
    <row r="4154" spans="63:72" x14ac:dyDescent="0.3">
      <c r="BK4154" s="5"/>
      <c r="BL4154" s="5"/>
      <c r="BM4154" s="2"/>
      <c r="BN4154" s="151"/>
      <c r="BO4154" s="2"/>
      <c r="BP4154" s="2"/>
      <c r="BQ4154" s="2"/>
      <c r="BR4154" s="2"/>
      <c r="BS4154" s="2"/>
      <c r="BT4154" s="2"/>
    </row>
    <row r="4155" spans="63:72" x14ac:dyDescent="0.3">
      <c r="BK4155" s="5"/>
      <c r="BL4155" s="5"/>
      <c r="BM4155" s="2"/>
      <c r="BN4155" s="151"/>
      <c r="BO4155" s="2"/>
      <c r="BP4155" s="2"/>
      <c r="BQ4155" s="2"/>
      <c r="BR4155" s="2"/>
      <c r="BS4155" s="2"/>
      <c r="BT4155" s="2"/>
    </row>
    <row r="4156" spans="63:72" x14ac:dyDescent="0.3">
      <c r="BK4156" s="5"/>
      <c r="BL4156" s="5"/>
      <c r="BM4156" s="2"/>
      <c r="BN4156" s="151"/>
      <c r="BO4156" s="2"/>
      <c r="BP4156" s="2"/>
      <c r="BQ4156" s="2"/>
      <c r="BR4156" s="2"/>
      <c r="BS4156" s="2"/>
      <c r="BT4156" s="2"/>
    </row>
    <row r="4157" spans="63:72" x14ac:dyDescent="0.3">
      <c r="BK4157" s="5"/>
      <c r="BL4157" s="5"/>
      <c r="BM4157" s="2"/>
      <c r="BN4157" s="151"/>
      <c r="BO4157" s="2"/>
      <c r="BP4157" s="2"/>
      <c r="BQ4157" s="2"/>
      <c r="BR4157" s="2"/>
      <c r="BS4157" s="2"/>
      <c r="BT4157" s="2"/>
    </row>
    <row r="4158" spans="63:72" x14ac:dyDescent="0.3">
      <c r="BK4158" s="5"/>
      <c r="BL4158" s="5"/>
      <c r="BM4158" s="2"/>
      <c r="BN4158" s="151"/>
      <c r="BO4158" s="2"/>
      <c r="BP4158" s="2"/>
      <c r="BQ4158" s="2"/>
      <c r="BR4158" s="2"/>
      <c r="BS4158" s="2"/>
      <c r="BT4158" s="2"/>
    </row>
    <row r="4159" spans="63:72" x14ac:dyDescent="0.3">
      <c r="BK4159" s="5"/>
      <c r="BL4159" s="5"/>
      <c r="BM4159" s="2"/>
      <c r="BN4159" s="151"/>
      <c r="BO4159" s="2"/>
      <c r="BP4159" s="2"/>
      <c r="BQ4159" s="2"/>
      <c r="BR4159" s="2"/>
      <c r="BS4159" s="2"/>
      <c r="BT4159" s="2"/>
    </row>
    <row r="4160" spans="63:72" x14ac:dyDescent="0.3">
      <c r="BK4160" s="5"/>
      <c r="BL4160" s="5"/>
      <c r="BM4160" s="2"/>
      <c r="BN4160" s="151"/>
      <c r="BO4160" s="2"/>
      <c r="BP4160" s="2"/>
      <c r="BQ4160" s="2"/>
      <c r="BR4160" s="2"/>
      <c r="BS4160" s="2"/>
      <c r="BT4160" s="2"/>
    </row>
    <row r="4161" spans="63:72" x14ac:dyDescent="0.3">
      <c r="BK4161" s="5"/>
      <c r="BL4161" s="5"/>
      <c r="BM4161" s="2"/>
      <c r="BN4161" s="151"/>
      <c r="BO4161" s="2"/>
      <c r="BP4161" s="2"/>
      <c r="BQ4161" s="2"/>
      <c r="BR4161" s="2"/>
      <c r="BS4161" s="2"/>
      <c r="BT4161" s="2"/>
    </row>
    <row r="4162" spans="63:72" x14ac:dyDescent="0.3">
      <c r="BK4162" s="5"/>
      <c r="BL4162" s="5"/>
      <c r="BM4162" s="2"/>
      <c r="BN4162" s="151"/>
      <c r="BO4162" s="2"/>
      <c r="BP4162" s="2"/>
      <c r="BQ4162" s="2"/>
      <c r="BR4162" s="2"/>
      <c r="BS4162" s="2"/>
      <c r="BT4162" s="2"/>
    </row>
    <row r="4163" spans="63:72" x14ac:dyDescent="0.3">
      <c r="BK4163" s="5"/>
      <c r="BL4163" s="5"/>
      <c r="BM4163" s="2"/>
      <c r="BN4163" s="151"/>
      <c r="BO4163" s="2"/>
      <c r="BP4163" s="2"/>
      <c r="BQ4163" s="2"/>
      <c r="BR4163" s="2"/>
      <c r="BS4163" s="2"/>
      <c r="BT4163" s="2"/>
    </row>
    <row r="4164" spans="63:72" x14ac:dyDescent="0.3">
      <c r="BK4164" s="5"/>
      <c r="BL4164" s="5"/>
      <c r="BM4164" s="2"/>
      <c r="BN4164" s="151"/>
      <c r="BO4164" s="2"/>
      <c r="BP4164" s="2"/>
      <c r="BQ4164" s="2"/>
      <c r="BR4164" s="2"/>
      <c r="BS4164" s="2"/>
      <c r="BT4164" s="2"/>
    </row>
    <row r="4165" spans="63:72" x14ac:dyDescent="0.3">
      <c r="BK4165" s="5"/>
      <c r="BL4165" s="5"/>
      <c r="BM4165" s="2"/>
      <c r="BN4165" s="151"/>
      <c r="BO4165" s="2"/>
      <c r="BP4165" s="2"/>
      <c r="BQ4165" s="2"/>
      <c r="BR4165" s="2"/>
      <c r="BS4165" s="2"/>
      <c r="BT4165" s="2"/>
    </row>
    <row r="4166" spans="63:72" x14ac:dyDescent="0.3">
      <c r="BK4166" s="5"/>
      <c r="BL4166" s="5"/>
      <c r="BM4166" s="2"/>
      <c r="BN4166" s="151"/>
      <c r="BO4166" s="2"/>
      <c r="BP4166" s="2"/>
      <c r="BQ4166" s="2"/>
      <c r="BR4166" s="2"/>
      <c r="BS4166" s="2"/>
      <c r="BT4166" s="2"/>
    </row>
    <row r="4167" spans="63:72" x14ac:dyDescent="0.3">
      <c r="BK4167" s="5"/>
      <c r="BL4167" s="5"/>
      <c r="BM4167" s="2"/>
      <c r="BN4167" s="151"/>
      <c r="BO4167" s="2"/>
      <c r="BP4167" s="2"/>
      <c r="BQ4167" s="2"/>
      <c r="BR4167" s="2"/>
      <c r="BS4167" s="2"/>
      <c r="BT4167" s="2"/>
    </row>
    <row r="4168" spans="63:72" x14ac:dyDescent="0.3">
      <c r="BK4168" s="5"/>
      <c r="BL4168" s="5"/>
      <c r="BM4168" s="2"/>
      <c r="BN4168" s="151"/>
      <c r="BO4168" s="2"/>
      <c r="BP4168" s="2"/>
      <c r="BQ4168" s="2"/>
      <c r="BR4168" s="2"/>
      <c r="BS4168" s="2"/>
      <c r="BT4168" s="2"/>
    </row>
    <row r="4169" spans="63:72" x14ac:dyDescent="0.3">
      <c r="BK4169" s="5"/>
      <c r="BL4169" s="5"/>
      <c r="BM4169" s="2"/>
      <c r="BN4169" s="151"/>
      <c r="BO4169" s="2"/>
      <c r="BP4169" s="2"/>
      <c r="BQ4169" s="2"/>
      <c r="BR4169" s="2"/>
      <c r="BS4169" s="2"/>
      <c r="BT4169" s="2"/>
    </row>
    <row r="4170" spans="63:72" x14ac:dyDescent="0.3">
      <c r="BK4170" s="5"/>
      <c r="BL4170" s="5"/>
      <c r="BM4170" s="2"/>
      <c r="BN4170" s="151"/>
      <c r="BO4170" s="2"/>
      <c r="BP4170" s="2"/>
      <c r="BQ4170" s="2"/>
      <c r="BR4170" s="2"/>
      <c r="BS4170" s="2"/>
      <c r="BT4170" s="2"/>
    </row>
    <row r="4171" spans="63:72" x14ac:dyDescent="0.3">
      <c r="BK4171" s="5"/>
      <c r="BL4171" s="5"/>
      <c r="BM4171" s="2"/>
      <c r="BN4171" s="151"/>
      <c r="BO4171" s="2"/>
      <c r="BP4171" s="2"/>
      <c r="BQ4171" s="2"/>
      <c r="BR4171" s="2"/>
      <c r="BS4171" s="2"/>
      <c r="BT4171" s="2"/>
    </row>
    <row r="4172" spans="63:72" x14ac:dyDescent="0.3">
      <c r="BK4172" s="5"/>
      <c r="BL4172" s="5"/>
      <c r="BM4172" s="2"/>
      <c r="BN4172" s="151"/>
      <c r="BO4172" s="2"/>
      <c r="BP4172" s="2"/>
      <c r="BQ4172" s="2"/>
      <c r="BR4172" s="2"/>
      <c r="BS4172" s="2"/>
      <c r="BT4172" s="2"/>
    </row>
    <row r="4173" spans="63:72" x14ac:dyDescent="0.3">
      <c r="BK4173" s="5"/>
      <c r="BL4173" s="5"/>
      <c r="BM4173" s="2"/>
      <c r="BN4173" s="151"/>
      <c r="BO4173" s="2"/>
      <c r="BP4173" s="2"/>
      <c r="BQ4173" s="2"/>
      <c r="BR4173" s="2"/>
      <c r="BS4173" s="2"/>
      <c r="BT4173" s="2"/>
    </row>
    <row r="4174" spans="63:72" x14ac:dyDescent="0.3">
      <c r="BK4174" s="5"/>
      <c r="BL4174" s="5"/>
      <c r="BM4174" s="2"/>
      <c r="BN4174" s="151"/>
      <c r="BO4174" s="2"/>
      <c r="BP4174" s="2"/>
      <c r="BQ4174" s="2"/>
      <c r="BR4174" s="2"/>
      <c r="BS4174" s="2"/>
      <c r="BT4174" s="2"/>
    </row>
    <row r="4175" spans="63:72" x14ac:dyDescent="0.3">
      <c r="BK4175" s="5"/>
      <c r="BL4175" s="5"/>
      <c r="BM4175" s="2"/>
      <c r="BN4175" s="151"/>
      <c r="BO4175" s="2"/>
      <c r="BP4175" s="2"/>
      <c r="BQ4175" s="2"/>
      <c r="BR4175" s="2"/>
      <c r="BS4175" s="2"/>
      <c r="BT4175" s="2"/>
    </row>
    <row r="4176" spans="63:72" x14ac:dyDescent="0.3">
      <c r="BK4176" s="5"/>
      <c r="BL4176" s="5"/>
      <c r="BM4176" s="2"/>
      <c r="BN4176" s="151"/>
      <c r="BO4176" s="2"/>
      <c r="BP4176" s="2"/>
      <c r="BQ4176" s="2"/>
      <c r="BR4176" s="2"/>
      <c r="BS4176" s="2"/>
      <c r="BT4176" s="2"/>
    </row>
    <row r="4177" spans="63:72" x14ac:dyDescent="0.3">
      <c r="BK4177" s="5"/>
      <c r="BL4177" s="5"/>
      <c r="BM4177" s="2"/>
      <c r="BN4177" s="151"/>
      <c r="BO4177" s="2"/>
      <c r="BP4177" s="2"/>
      <c r="BQ4177" s="2"/>
      <c r="BR4177" s="2"/>
      <c r="BS4177" s="2"/>
      <c r="BT4177" s="2"/>
    </row>
    <row r="4178" spans="63:72" x14ac:dyDescent="0.3">
      <c r="BK4178" s="5"/>
      <c r="BL4178" s="5"/>
      <c r="BM4178" s="2"/>
      <c r="BN4178" s="151"/>
      <c r="BO4178" s="2"/>
      <c r="BP4178" s="2"/>
      <c r="BQ4178" s="2"/>
      <c r="BR4178" s="2"/>
      <c r="BS4178" s="2"/>
      <c r="BT4178" s="2"/>
    </row>
    <row r="4179" spans="63:72" x14ac:dyDescent="0.3">
      <c r="BK4179" s="5"/>
      <c r="BL4179" s="5"/>
      <c r="BM4179" s="2"/>
      <c r="BN4179" s="151"/>
      <c r="BO4179" s="2"/>
      <c r="BP4179" s="2"/>
      <c r="BQ4179" s="2"/>
      <c r="BR4179" s="2"/>
      <c r="BS4179" s="2"/>
      <c r="BT4179" s="2"/>
    </row>
    <row r="4180" spans="63:72" x14ac:dyDescent="0.3">
      <c r="BK4180" s="5"/>
      <c r="BL4180" s="5"/>
      <c r="BM4180" s="2"/>
      <c r="BN4180" s="151"/>
      <c r="BO4180" s="2"/>
      <c r="BP4180" s="2"/>
      <c r="BQ4180" s="2"/>
      <c r="BR4180" s="2"/>
      <c r="BS4180" s="2"/>
      <c r="BT4180" s="2"/>
    </row>
    <row r="4181" spans="63:72" x14ac:dyDescent="0.3">
      <c r="BK4181" s="5"/>
      <c r="BL4181" s="5"/>
      <c r="BM4181" s="2"/>
      <c r="BN4181" s="151"/>
      <c r="BO4181" s="2"/>
      <c r="BP4181" s="2"/>
      <c r="BQ4181" s="2"/>
      <c r="BR4181" s="2"/>
      <c r="BS4181" s="2"/>
      <c r="BT4181" s="2"/>
    </row>
    <row r="4182" spans="63:72" x14ac:dyDescent="0.3">
      <c r="BK4182" s="5"/>
      <c r="BL4182" s="5"/>
      <c r="BM4182" s="2"/>
      <c r="BN4182" s="151"/>
      <c r="BO4182" s="2"/>
      <c r="BP4182" s="2"/>
      <c r="BQ4182" s="2"/>
      <c r="BR4182" s="2"/>
      <c r="BS4182" s="2"/>
      <c r="BT4182" s="2"/>
    </row>
    <row r="4183" spans="63:72" x14ac:dyDescent="0.3">
      <c r="BK4183" s="5"/>
      <c r="BL4183" s="5"/>
      <c r="BM4183" s="2"/>
      <c r="BN4183" s="151"/>
      <c r="BO4183" s="2"/>
      <c r="BP4183" s="2"/>
      <c r="BQ4183" s="2"/>
      <c r="BR4183" s="2"/>
      <c r="BS4183" s="2"/>
      <c r="BT4183" s="2"/>
    </row>
    <row r="4184" spans="63:72" x14ac:dyDescent="0.3">
      <c r="BK4184" s="5"/>
      <c r="BL4184" s="5"/>
      <c r="BM4184" s="2"/>
      <c r="BN4184" s="151"/>
      <c r="BO4184" s="2"/>
      <c r="BP4184" s="2"/>
      <c r="BQ4184" s="2"/>
      <c r="BR4184" s="2"/>
      <c r="BS4184" s="2"/>
      <c r="BT4184" s="2"/>
    </row>
    <row r="4185" spans="63:72" x14ac:dyDescent="0.3">
      <c r="BK4185" s="5"/>
      <c r="BL4185" s="5"/>
      <c r="BM4185" s="2"/>
      <c r="BN4185" s="151"/>
      <c r="BO4185" s="2"/>
      <c r="BP4185" s="2"/>
      <c r="BQ4185" s="2"/>
      <c r="BR4185" s="2"/>
      <c r="BS4185" s="2"/>
      <c r="BT4185" s="2"/>
    </row>
    <row r="4186" spans="63:72" x14ac:dyDescent="0.3">
      <c r="BK4186" s="5"/>
      <c r="BL4186" s="5"/>
      <c r="BM4186" s="2"/>
      <c r="BN4186" s="151"/>
      <c r="BO4186" s="2"/>
      <c r="BP4186" s="2"/>
      <c r="BQ4186" s="2"/>
      <c r="BR4186" s="2"/>
      <c r="BS4186" s="2"/>
      <c r="BT4186" s="2"/>
    </row>
    <row r="4187" spans="63:72" x14ac:dyDescent="0.3">
      <c r="BK4187" s="5"/>
      <c r="BL4187" s="5"/>
      <c r="BM4187" s="2"/>
      <c r="BN4187" s="151"/>
      <c r="BO4187" s="2"/>
      <c r="BP4187" s="2"/>
      <c r="BQ4187" s="2"/>
      <c r="BR4187" s="2"/>
      <c r="BS4187" s="2"/>
      <c r="BT4187" s="2"/>
    </row>
    <row r="4188" spans="63:72" x14ac:dyDescent="0.3">
      <c r="BK4188" s="5"/>
      <c r="BL4188" s="5"/>
      <c r="BM4188" s="2"/>
      <c r="BN4188" s="151"/>
      <c r="BO4188" s="2"/>
      <c r="BP4188" s="2"/>
      <c r="BQ4188" s="2"/>
      <c r="BR4188" s="2"/>
      <c r="BS4188" s="2"/>
      <c r="BT4188" s="2"/>
    </row>
    <row r="4189" spans="63:72" x14ac:dyDescent="0.3">
      <c r="BK4189" s="5"/>
      <c r="BL4189" s="5"/>
      <c r="BM4189" s="2"/>
      <c r="BN4189" s="151"/>
      <c r="BO4189" s="2"/>
      <c r="BP4189" s="2"/>
      <c r="BQ4189" s="2"/>
      <c r="BR4189" s="2"/>
      <c r="BS4189" s="2"/>
      <c r="BT4189" s="2"/>
    </row>
    <row r="4190" spans="63:72" x14ac:dyDescent="0.3">
      <c r="BK4190" s="5"/>
      <c r="BL4190" s="5"/>
      <c r="BM4190" s="2"/>
      <c r="BN4190" s="151"/>
      <c r="BO4190" s="2"/>
      <c r="BP4190" s="2"/>
      <c r="BQ4190" s="2"/>
      <c r="BR4190" s="2"/>
      <c r="BS4190" s="2"/>
      <c r="BT4190" s="2"/>
    </row>
    <row r="4191" spans="63:72" x14ac:dyDescent="0.3">
      <c r="BK4191" s="5"/>
      <c r="BL4191" s="5"/>
      <c r="BM4191" s="2"/>
      <c r="BN4191" s="151"/>
      <c r="BO4191" s="2"/>
      <c r="BP4191" s="2"/>
      <c r="BQ4191" s="2"/>
      <c r="BR4191" s="2"/>
      <c r="BS4191" s="2"/>
      <c r="BT4191" s="2"/>
    </row>
    <row r="4192" spans="63:72" x14ac:dyDescent="0.3">
      <c r="BK4192" s="5"/>
      <c r="BL4192" s="5"/>
      <c r="BM4192" s="2"/>
      <c r="BN4192" s="151"/>
      <c r="BO4192" s="2"/>
      <c r="BP4192" s="2"/>
      <c r="BQ4192" s="2"/>
      <c r="BR4192" s="2"/>
      <c r="BS4192" s="2"/>
      <c r="BT4192" s="2"/>
    </row>
    <row r="4193" spans="63:72" x14ac:dyDescent="0.3">
      <c r="BK4193" s="5"/>
      <c r="BL4193" s="5"/>
      <c r="BM4193" s="2"/>
      <c r="BN4193" s="151"/>
      <c r="BO4193" s="2"/>
      <c r="BP4193" s="2"/>
      <c r="BQ4193" s="2"/>
      <c r="BR4193" s="2"/>
      <c r="BS4193" s="2"/>
      <c r="BT4193" s="2"/>
    </row>
    <row r="4194" spans="63:72" x14ac:dyDescent="0.3">
      <c r="BK4194" s="5"/>
      <c r="BL4194" s="5"/>
      <c r="BM4194" s="2"/>
      <c r="BN4194" s="151"/>
      <c r="BO4194" s="2"/>
      <c r="BP4194" s="2"/>
      <c r="BQ4194" s="2"/>
      <c r="BR4194" s="2"/>
      <c r="BS4194" s="2"/>
      <c r="BT4194" s="2"/>
    </row>
    <row r="4195" spans="63:72" x14ac:dyDescent="0.3">
      <c r="BK4195" s="5"/>
      <c r="BL4195" s="5"/>
      <c r="BM4195" s="2"/>
      <c r="BN4195" s="151"/>
      <c r="BO4195" s="2"/>
      <c r="BP4195" s="2"/>
      <c r="BQ4195" s="2"/>
      <c r="BR4195" s="2"/>
      <c r="BS4195" s="2"/>
      <c r="BT4195" s="2"/>
    </row>
    <row r="4196" spans="63:72" x14ac:dyDescent="0.3">
      <c r="BK4196" s="5"/>
      <c r="BL4196" s="5"/>
      <c r="BM4196" s="2"/>
      <c r="BN4196" s="151"/>
      <c r="BO4196" s="2"/>
      <c r="BP4196" s="2"/>
      <c r="BQ4196" s="2"/>
      <c r="BR4196" s="2"/>
      <c r="BS4196" s="2"/>
      <c r="BT4196" s="2"/>
    </row>
    <row r="4197" spans="63:72" x14ac:dyDescent="0.3">
      <c r="BK4197" s="5"/>
      <c r="BL4197" s="5"/>
      <c r="BM4197" s="2"/>
      <c r="BN4197" s="151"/>
      <c r="BO4197" s="2"/>
      <c r="BP4197" s="2"/>
      <c r="BQ4197" s="2"/>
      <c r="BR4197" s="2"/>
      <c r="BS4197" s="2"/>
      <c r="BT4197" s="2"/>
    </row>
    <row r="4198" spans="63:72" x14ac:dyDescent="0.3">
      <c r="BK4198" s="5"/>
      <c r="BL4198" s="5"/>
      <c r="BM4198" s="2"/>
      <c r="BN4198" s="151"/>
      <c r="BO4198" s="2"/>
      <c r="BP4198" s="2"/>
      <c r="BQ4198" s="2"/>
      <c r="BR4198" s="2"/>
      <c r="BS4198" s="2"/>
      <c r="BT4198" s="2"/>
    </row>
    <row r="4199" spans="63:72" x14ac:dyDescent="0.3">
      <c r="BK4199" s="5"/>
      <c r="BL4199" s="5"/>
      <c r="BM4199" s="2"/>
      <c r="BN4199" s="151"/>
      <c r="BO4199" s="2"/>
      <c r="BP4199" s="2"/>
      <c r="BQ4199" s="2"/>
      <c r="BR4199" s="2"/>
      <c r="BS4199" s="2"/>
      <c r="BT4199" s="2"/>
    </row>
    <row r="4200" spans="63:72" x14ac:dyDescent="0.3">
      <c r="BK4200" s="5"/>
      <c r="BL4200" s="5"/>
      <c r="BM4200" s="2"/>
      <c r="BN4200" s="151"/>
      <c r="BO4200" s="2"/>
      <c r="BP4200" s="2"/>
      <c r="BQ4200" s="2"/>
      <c r="BR4200" s="2"/>
      <c r="BS4200" s="2"/>
      <c r="BT4200" s="2"/>
    </row>
    <row r="4201" spans="63:72" x14ac:dyDescent="0.3">
      <c r="BK4201" s="5"/>
      <c r="BL4201" s="5"/>
      <c r="BM4201" s="2"/>
      <c r="BN4201" s="151"/>
      <c r="BO4201" s="2"/>
      <c r="BP4201" s="2"/>
      <c r="BQ4201" s="2"/>
      <c r="BR4201" s="2"/>
      <c r="BS4201" s="2"/>
      <c r="BT4201" s="2"/>
    </row>
    <row r="4202" spans="63:72" x14ac:dyDescent="0.3">
      <c r="BK4202" s="5"/>
      <c r="BL4202" s="5"/>
      <c r="BM4202" s="2"/>
      <c r="BN4202" s="151"/>
      <c r="BO4202" s="2"/>
      <c r="BP4202" s="2"/>
      <c r="BQ4202" s="2"/>
      <c r="BR4202" s="2"/>
      <c r="BS4202" s="2"/>
      <c r="BT4202" s="2"/>
    </row>
    <row r="4203" spans="63:72" x14ac:dyDescent="0.3">
      <c r="BK4203" s="5"/>
      <c r="BL4203" s="5"/>
      <c r="BM4203" s="2"/>
      <c r="BN4203" s="151"/>
      <c r="BO4203" s="2"/>
      <c r="BP4203" s="2"/>
      <c r="BQ4203" s="2"/>
      <c r="BR4203" s="2"/>
      <c r="BS4203" s="2"/>
      <c r="BT4203" s="2"/>
    </row>
    <row r="4204" spans="63:72" x14ac:dyDescent="0.3">
      <c r="BK4204" s="5"/>
      <c r="BL4204" s="5"/>
      <c r="BM4204" s="2"/>
      <c r="BN4204" s="151"/>
      <c r="BO4204" s="2"/>
      <c r="BP4204" s="2"/>
      <c r="BQ4204" s="2"/>
      <c r="BR4204" s="2"/>
      <c r="BS4204" s="2"/>
      <c r="BT4204" s="2"/>
    </row>
    <row r="4205" spans="63:72" x14ac:dyDescent="0.3">
      <c r="BK4205" s="5"/>
      <c r="BL4205" s="5"/>
      <c r="BM4205" s="2"/>
      <c r="BN4205" s="151"/>
      <c r="BO4205" s="2"/>
      <c r="BP4205" s="2"/>
      <c r="BQ4205" s="2"/>
      <c r="BR4205" s="2"/>
      <c r="BS4205" s="2"/>
      <c r="BT4205" s="2"/>
    </row>
    <row r="4206" spans="63:72" x14ac:dyDescent="0.3">
      <c r="BK4206" s="5"/>
      <c r="BL4206" s="5"/>
      <c r="BM4206" s="2"/>
      <c r="BN4206" s="151"/>
      <c r="BO4206" s="2"/>
      <c r="BP4206" s="2"/>
      <c r="BQ4206" s="2"/>
      <c r="BR4206" s="2"/>
      <c r="BS4206" s="2"/>
      <c r="BT4206" s="2"/>
    </row>
    <row r="4207" spans="63:72" x14ac:dyDescent="0.3">
      <c r="BK4207" s="5"/>
      <c r="BL4207" s="5"/>
      <c r="BM4207" s="2"/>
      <c r="BN4207" s="151"/>
      <c r="BO4207" s="2"/>
      <c r="BP4207" s="2"/>
      <c r="BQ4207" s="2"/>
      <c r="BR4207" s="2"/>
      <c r="BS4207" s="2"/>
      <c r="BT4207" s="2"/>
    </row>
    <row r="4208" spans="63:72" x14ac:dyDescent="0.3">
      <c r="BK4208" s="5"/>
      <c r="BL4208" s="5"/>
      <c r="BM4208" s="2"/>
      <c r="BN4208" s="151"/>
      <c r="BO4208" s="2"/>
      <c r="BP4208" s="2"/>
      <c r="BQ4208" s="2"/>
      <c r="BR4208" s="2"/>
      <c r="BS4208" s="2"/>
      <c r="BT4208" s="2"/>
    </row>
    <row r="4209" spans="63:72" x14ac:dyDescent="0.3">
      <c r="BK4209" s="5"/>
      <c r="BL4209" s="5"/>
      <c r="BM4209" s="2"/>
      <c r="BN4209" s="151"/>
      <c r="BO4209" s="2"/>
      <c r="BP4209" s="2"/>
      <c r="BQ4209" s="2"/>
      <c r="BR4209" s="2"/>
      <c r="BS4209" s="2"/>
      <c r="BT4209" s="2"/>
    </row>
    <row r="4210" spans="63:72" x14ac:dyDescent="0.3">
      <c r="BK4210" s="5"/>
      <c r="BL4210" s="5"/>
      <c r="BM4210" s="2"/>
      <c r="BN4210" s="151"/>
      <c r="BO4210" s="2"/>
      <c r="BP4210" s="2"/>
      <c r="BQ4210" s="2"/>
      <c r="BR4210" s="2"/>
      <c r="BS4210" s="2"/>
      <c r="BT4210" s="2"/>
    </row>
    <row r="4211" spans="63:72" x14ac:dyDescent="0.3">
      <c r="BK4211" s="5"/>
      <c r="BL4211" s="5"/>
      <c r="BM4211" s="2"/>
      <c r="BN4211" s="151"/>
      <c r="BO4211" s="2"/>
      <c r="BP4211" s="2"/>
      <c r="BQ4211" s="2"/>
      <c r="BR4211" s="2"/>
      <c r="BS4211" s="2"/>
      <c r="BT4211" s="2"/>
    </row>
    <row r="4212" spans="63:72" x14ac:dyDescent="0.3">
      <c r="BK4212" s="5"/>
      <c r="BL4212" s="5"/>
      <c r="BM4212" s="2"/>
      <c r="BN4212" s="151"/>
      <c r="BO4212" s="2"/>
      <c r="BP4212" s="2"/>
      <c r="BQ4212" s="2"/>
      <c r="BR4212" s="2"/>
      <c r="BS4212" s="2"/>
      <c r="BT4212" s="2"/>
    </row>
    <row r="4213" spans="63:72" x14ac:dyDescent="0.3">
      <c r="BK4213" s="5"/>
      <c r="BL4213" s="5"/>
      <c r="BM4213" s="2"/>
      <c r="BN4213" s="151"/>
      <c r="BO4213" s="2"/>
      <c r="BP4213" s="2"/>
      <c r="BQ4213" s="2"/>
      <c r="BR4213" s="2"/>
      <c r="BS4213" s="2"/>
      <c r="BT4213" s="2"/>
    </row>
    <row r="4214" spans="63:72" x14ac:dyDescent="0.3">
      <c r="BK4214" s="5"/>
      <c r="BL4214" s="5"/>
      <c r="BM4214" s="2"/>
      <c r="BN4214" s="151"/>
      <c r="BO4214" s="2"/>
      <c r="BP4214" s="2"/>
      <c r="BQ4214" s="2"/>
      <c r="BR4214" s="2"/>
      <c r="BS4214" s="2"/>
      <c r="BT4214" s="2"/>
    </row>
    <row r="4215" spans="63:72" x14ac:dyDescent="0.3">
      <c r="BK4215" s="5"/>
      <c r="BL4215" s="5"/>
      <c r="BM4215" s="2"/>
      <c r="BN4215" s="151"/>
      <c r="BO4215" s="2"/>
      <c r="BP4215" s="2"/>
      <c r="BQ4215" s="2"/>
      <c r="BR4215" s="2"/>
      <c r="BS4215" s="2"/>
      <c r="BT4215" s="2"/>
    </row>
    <row r="4216" spans="63:72" x14ac:dyDescent="0.3">
      <c r="BK4216" s="5"/>
      <c r="BL4216" s="5"/>
      <c r="BM4216" s="2"/>
      <c r="BN4216" s="151"/>
      <c r="BO4216" s="2"/>
      <c r="BP4216" s="2"/>
      <c r="BQ4216" s="2"/>
      <c r="BR4216" s="2"/>
      <c r="BS4216" s="2"/>
      <c r="BT4216" s="2"/>
    </row>
    <row r="4217" spans="63:72" x14ac:dyDescent="0.3">
      <c r="BK4217" s="5"/>
      <c r="BL4217" s="5"/>
      <c r="BM4217" s="2"/>
      <c r="BN4217" s="151"/>
      <c r="BO4217" s="2"/>
      <c r="BP4217" s="2"/>
      <c r="BQ4217" s="2"/>
      <c r="BR4217" s="2"/>
      <c r="BS4217" s="2"/>
      <c r="BT4217" s="2"/>
    </row>
    <row r="4218" spans="63:72" x14ac:dyDescent="0.3">
      <c r="BK4218" s="5"/>
      <c r="BL4218" s="5"/>
      <c r="BM4218" s="2"/>
      <c r="BN4218" s="151"/>
      <c r="BO4218" s="2"/>
      <c r="BP4218" s="2"/>
      <c r="BQ4218" s="2"/>
      <c r="BR4218" s="2"/>
      <c r="BS4218" s="2"/>
      <c r="BT4218" s="2"/>
    </row>
    <row r="4219" spans="63:72" x14ac:dyDescent="0.3">
      <c r="BK4219" s="5"/>
      <c r="BL4219" s="5"/>
      <c r="BM4219" s="2"/>
      <c r="BN4219" s="151"/>
      <c r="BO4219" s="2"/>
      <c r="BP4219" s="2"/>
      <c r="BQ4219" s="2"/>
      <c r="BR4219" s="2"/>
      <c r="BS4219" s="2"/>
      <c r="BT4219" s="2"/>
    </row>
    <row r="4220" spans="63:72" x14ac:dyDescent="0.3">
      <c r="BK4220" s="5"/>
      <c r="BL4220" s="5"/>
      <c r="BM4220" s="2"/>
      <c r="BN4220" s="151"/>
      <c r="BO4220" s="2"/>
      <c r="BP4220" s="2"/>
      <c r="BQ4220" s="2"/>
      <c r="BR4220" s="2"/>
      <c r="BS4220" s="2"/>
      <c r="BT4220" s="2"/>
    </row>
    <row r="4221" spans="63:72" x14ac:dyDescent="0.3">
      <c r="BK4221" s="5"/>
      <c r="BL4221" s="5"/>
      <c r="BM4221" s="2"/>
      <c r="BN4221" s="151"/>
      <c r="BO4221" s="2"/>
      <c r="BP4221" s="2"/>
      <c r="BQ4221" s="2"/>
      <c r="BR4221" s="2"/>
      <c r="BS4221" s="2"/>
      <c r="BT4221" s="2"/>
    </row>
    <row r="4222" spans="63:72" x14ac:dyDescent="0.3">
      <c r="BK4222" s="5"/>
      <c r="BL4222" s="5"/>
      <c r="BM4222" s="2"/>
      <c r="BN4222" s="151"/>
      <c r="BO4222" s="2"/>
      <c r="BP4222" s="2"/>
      <c r="BQ4222" s="2"/>
      <c r="BR4222" s="2"/>
      <c r="BS4222" s="2"/>
      <c r="BT4222" s="2"/>
    </row>
    <row r="4223" spans="63:72" x14ac:dyDescent="0.3">
      <c r="BK4223" s="5"/>
      <c r="BL4223" s="5"/>
      <c r="BM4223" s="2"/>
      <c r="BN4223" s="151"/>
      <c r="BO4223" s="2"/>
      <c r="BP4223" s="2"/>
      <c r="BQ4223" s="2"/>
      <c r="BR4223" s="2"/>
      <c r="BS4223" s="2"/>
      <c r="BT4223" s="2"/>
    </row>
    <row r="4224" spans="63:72" x14ac:dyDescent="0.3">
      <c r="BK4224" s="5"/>
      <c r="BL4224" s="5"/>
      <c r="BM4224" s="2"/>
      <c r="BN4224" s="151"/>
      <c r="BO4224" s="2"/>
      <c r="BP4224" s="2"/>
      <c r="BQ4224" s="2"/>
      <c r="BR4224" s="2"/>
      <c r="BS4224" s="2"/>
      <c r="BT4224" s="2"/>
    </row>
    <row r="4225" spans="63:72" x14ac:dyDescent="0.3">
      <c r="BK4225" s="5"/>
      <c r="BL4225" s="5"/>
      <c r="BM4225" s="2"/>
      <c r="BN4225" s="151"/>
      <c r="BO4225" s="2"/>
      <c r="BP4225" s="2"/>
      <c r="BQ4225" s="2"/>
      <c r="BR4225" s="2"/>
      <c r="BS4225" s="2"/>
      <c r="BT4225" s="2"/>
    </row>
    <row r="4226" spans="63:72" x14ac:dyDescent="0.3">
      <c r="BK4226" s="5"/>
      <c r="BL4226" s="5"/>
      <c r="BM4226" s="2"/>
      <c r="BN4226" s="151"/>
      <c r="BO4226" s="2"/>
      <c r="BP4226" s="2"/>
      <c r="BQ4226" s="2"/>
      <c r="BR4226" s="2"/>
      <c r="BS4226" s="2"/>
      <c r="BT4226" s="2"/>
    </row>
    <row r="4227" spans="63:72" x14ac:dyDescent="0.3">
      <c r="BK4227" s="5"/>
      <c r="BL4227" s="5"/>
      <c r="BM4227" s="2"/>
      <c r="BN4227" s="151"/>
      <c r="BO4227" s="2"/>
      <c r="BP4227" s="2"/>
      <c r="BQ4227" s="2"/>
      <c r="BR4227" s="2"/>
      <c r="BS4227" s="2"/>
      <c r="BT4227" s="2"/>
    </row>
    <row r="4228" spans="63:72" x14ac:dyDescent="0.3">
      <c r="BK4228" s="5"/>
      <c r="BL4228" s="5"/>
      <c r="BM4228" s="2"/>
      <c r="BN4228" s="151"/>
      <c r="BO4228" s="2"/>
      <c r="BP4228" s="2"/>
      <c r="BQ4228" s="2"/>
      <c r="BR4228" s="2"/>
      <c r="BS4228" s="2"/>
      <c r="BT4228" s="2"/>
    </row>
    <row r="4229" spans="63:72" x14ac:dyDescent="0.3">
      <c r="BK4229" s="5"/>
      <c r="BL4229" s="5"/>
      <c r="BM4229" s="2"/>
      <c r="BN4229" s="151"/>
      <c r="BO4229" s="2"/>
      <c r="BP4229" s="2"/>
      <c r="BQ4229" s="2"/>
      <c r="BR4229" s="2"/>
      <c r="BS4229" s="2"/>
      <c r="BT4229" s="2"/>
    </row>
    <row r="4230" spans="63:72" x14ac:dyDescent="0.3">
      <c r="BK4230" s="5"/>
      <c r="BL4230" s="5"/>
      <c r="BM4230" s="2"/>
      <c r="BN4230" s="151"/>
      <c r="BO4230" s="2"/>
      <c r="BP4230" s="2"/>
      <c r="BQ4230" s="2"/>
      <c r="BR4230" s="2"/>
      <c r="BS4230" s="2"/>
      <c r="BT4230" s="2"/>
    </row>
    <row r="4231" spans="63:72" x14ac:dyDescent="0.3">
      <c r="BK4231" s="5"/>
      <c r="BL4231" s="5"/>
      <c r="BM4231" s="2"/>
      <c r="BN4231" s="151"/>
      <c r="BO4231" s="2"/>
      <c r="BP4231" s="2"/>
      <c r="BQ4231" s="2"/>
      <c r="BR4231" s="2"/>
      <c r="BS4231" s="2"/>
      <c r="BT4231" s="2"/>
    </row>
    <row r="4232" spans="63:72" x14ac:dyDescent="0.3">
      <c r="BK4232" s="5"/>
      <c r="BL4232" s="5"/>
      <c r="BM4232" s="2"/>
      <c r="BN4232" s="151"/>
      <c r="BO4232" s="2"/>
      <c r="BP4232" s="2"/>
      <c r="BQ4232" s="2"/>
      <c r="BR4232" s="2"/>
      <c r="BS4232" s="2"/>
      <c r="BT4232" s="2"/>
    </row>
    <row r="4233" spans="63:72" x14ac:dyDescent="0.3">
      <c r="BK4233" s="5"/>
      <c r="BL4233" s="5"/>
      <c r="BM4233" s="2"/>
      <c r="BN4233" s="151"/>
      <c r="BO4233" s="2"/>
      <c r="BP4233" s="2"/>
      <c r="BQ4233" s="2"/>
      <c r="BR4233" s="2"/>
      <c r="BS4233" s="2"/>
      <c r="BT4233" s="2"/>
    </row>
    <row r="4234" spans="63:72" x14ac:dyDescent="0.3">
      <c r="BK4234" s="5"/>
      <c r="BL4234" s="5"/>
      <c r="BM4234" s="2"/>
      <c r="BN4234" s="151"/>
      <c r="BO4234" s="2"/>
      <c r="BP4234" s="2"/>
      <c r="BQ4234" s="2"/>
      <c r="BR4234" s="2"/>
      <c r="BS4234" s="2"/>
      <c r="BT4234" s="2"/>
    </row>
    <row r="4235" spans="63:72" x14ac:dyDescent="0.3">
      <c r="BK4235" s="5"/>
      <c r="BL4235" s="5"/>
      <c r="BM4235" s="2"/>
      <c r="BN4235" s="151"/>
      <c r="BO4235" s="2"/>
      <c r="BP4235" s="2"/>
      <c r="BQ4235" s="2"/>
      <c r="BR4235" s="2"/>
      <c r="BS4235" s="2"/>
      <c r="BT4235" s="2"/>
    </row>
    <row r="4236" spans="63:72" x14ac:dyDescent="0.3">
      <c r="BK4236" s="5"/>
      <c r="BL4236" s="5"/>
      <c r="BM4236" s="2"/>
      <c r="BN4236" s="151"/>
      <c r="BO4236" s="2"/>
      <c r="BP4236" s="2"/>
      <c r="BQ4236" s="2"/>
      <c r="BR4236" s="2"/>
      <c r="BS4236" s="2"/>
      <c r="BT4236" s="2"/>
    </row>
    <row r="4237" spans="63:72" x14ac:dyDescent="0.3">
      <c r="BK4237" s="5"/>
      <c r="BL4237" s="5"/>
      <c r="BM4237" s="2"/>
      <c r="BN4237" s="151"/>
      <c r="BO4237" s="2"/>
      <c r="BP4237" s="2"/>
      <c r="BQ4237" s="2"/>
      <c r="BR4237" s="2"/>
      <c r="BS4237" s="2"/>
      <c r="BT4237" s="2"/>
    </row>
    <row r="4238" spans="63:72" x14ac:dyDescent="0.3">
      <c r="BK4238" s="5"/>
      <c r="BL4238" s="5"/>
      <c r="BM4238" s="2"/>
      <c r="BN4238" s="151"/>
      <c r="BO4238" s="2"/>
      <c r="BP4238" s="2"/>
      <c r="BQ4238" s="2"/>
      <c r="BR4238" s="2"/>
      <c r="BS4238" s="2"/>
      <c r="BT4238" s="2"/>
    </row>
    <row r="4239" spans="63:72" x14ac:dyDescent="0.3">
      <c r="BK4239" s="5"/>
      <c r="BL4239" s="5"/>
      <c r="BM4239" s="2"/>
      <c r="BN4239" s="151"/>
      <c r="BO4239" s="2"/>
      <c r="BP4239" s="2"/>
      <c r="BQ4239" s="2"/>
      <c r="BR4239" s="2"/>
      <c r="BS4239" s="2"/>
      <c r="BT4239" s="2"/>
    </row>
    <row r="4240" spans="63:72" x14ac:dyDescent="0.3">
      <c r="BK4240" s="5"/>
      <c r="BL4240" s="5"/>
      <c r="BM4240" s="2"/>
      <c r="BN4240" s="151"/>
      <c r="BO4240" s="2"/>
      <c r="BP4240" s="2"/>
      <c r="BQ4240" s="2"/>
      <c r="BR4240" s="2"/>
      <c r="BS4240" s="2"/>
      <c r="BT4240" s="2"/>
    </row>
    <row r="4241" spans="63:72" x14ac:dyDescent="0.3">
      <c r="BK4241" s="5"/>
      <c r="BL4241" s="5"/>
      <c r="BM4241" s="2"/>
      <c r="BN4241" s="151"/>
      <c r="BO4241" s="2"/>
      <c r="BP4241" s="2"/>
      <c r="BQ4241" s="2"/>
      <c r="BR4241" s="2"/>
      <c r="BS4241" s="2"/>
      <c r="BT4241" s="2"/>
    </row>
    <row r="4242" spans="63:72" x14ac:dyDescent="0.3">
      <c r="BK4242" s="5"/>
      <c r="BL4242" s="5"/>
      <c r="BM4242" s="2"/>
      <c r="BN4242" s="151"/>
      <c r="BO4242" s="2"/>
      <c r="BP4242" s="2"/>
      <c r="BQ4242" s="2"/>
      <c r="BR4242" s="2"/>
      <c r="BS4242" s="2"/>
      <c r="BT4242" s="2"/>
    </row>
    <row r="4243" spans="63:72" x14ac:dyDescent="0.3">
      <c r="BK4243" s="5"/>
      <c r="BL4243" s="5"/>
      <c r="BM4243" s="2"/>
      <c r="BN4243" s="151"/>
      <c r="BO4243" s="2"/>
      <c r="BP4243" s="2"/>
      <c r="BQ4243" s="2"/>
      <c r="BR4243" s="2"/>
      <c r="BS4243" s="2"/>
      <c r="BT4243" s="2"/>
    </row>
    <row r="4244" spans="63:72" x14ac:dyDescent="0.3">
      <c r="BK4244" s="5"/>
      <c r="BL4244" s="5"/>
      <c r="BM4244" s="2"/>
      <c r="BN4244" s="151"/>
      <c r="BO4244" s="2"/>
      <c r="BP4244" s="2"/>
      <c r="BQ4244" s="2"/>
      <c r="BR4244" s="2"/>
      <c r="BS4244" s="2"/>
      <c r="BT4244" s="2"/>
    </row>
    <row r="4245" spans="63:72" x14ac:dyDescent="0.3">
      <c r="BK4245" s="5"/>
      <c r="BL4245" s="5"/>
      <c r="BM4245" s="2"/>
      <c r="BN4245" s="151"/>
      <c r="BO4245" s="2"/>
      <c r="BP4245" s="2"/>
      <c r="BQ4245" s="2"/>
      <c r="BR4245" s="2"/>
      <c r="BS4245" s="2"/>
      <c r="BT4245" s="2"/>
    </row>
    <row r="4246" spans="63:72" x14ac:dyDescent="0.3">
      <c r="BK4246" s="5"/>
      <c r="BL4246" s="5"/>
      <c r="BM4246" s="2"/>
      <c r="BN4246" s="151"/>
      <c r="BO4246" s="2"/>
      <c r="BP4246" s="2"/>
      <c r="BQ4246" s="2"/>
      <c r="BR4246" s="2"/>
      <c r="BS4246" s="2"/>
      <c r="BT4246" s="2"/>
    </row>
    <row r="4247" spans="63:72" x14ac:dyDescent="0.3">
      <c r="BK4247" s="5"/>
      <c r="BL4247" s="5"/>
      <c r="BM4247" s="2"/>
      <c r="BN4247" s="151"/>
      <c r="BO4247" s="2"/>
      <c r="BP4247" s="2"/>
      <c r="BQ4247" s="2"/>
      <c r="BR4247" s="2"/>
      <c r="BS4247" s="2"/>
      <c r="BT4247" s="2"/>
    </row>
    <row r="4248" spans="63:72" x14ac:dyDescent="0.3">
      <c r="BK4248" s="5"/>
      <c r="BL4248" s="5"/>
      <c r="BM4248" s="2"/>
      <c r="BN4248" s="151"/>
      <c r="BO4248" s="2"/>
      <c r="BP4248" s="2"/>
      <c r="BQ4248" s="2"/>
      <c r="BR4248" s="2"/>
      <c r="BS4248" s="2"/>
      <c r="BT4248" s="2"/>
    </row>
    <row r="4249" spans="63:72" x14ac:dyDescent="0.3">
      <c r="BK4249" s="5"/>
      <c r="BL4249" s="5"/>
      <c r="BM4249" s="2"/>
      <c r="BN4249" s="151"/>
      <c r="BO4249" s="2"/>
      <c r="BP4249" s="2"/>
      <c r="BQ4249" s="2"/>
      <c r="BR4249" s="2"/>
      <c r="BS4249" s="2"/>
      <c r="BT4249" s="2"/>
    </row>
    <row r="4250" spans="63:72" x14ac:dyDescent="0.3">
      <c r="BK4250" s="5"/>
      <c r="BL4250" s="5"/>
      <c r="BM4250" s="2"/>
      <c r="BN4250" s="151"/>
      <c r="BO4250" s="2"/>
      <c r="BP4250" s="2"/>
      <c r="BQ4250" s="2"/>
      <c r="BR4250" s="2"/>
      <c r="BS4250" s="2"/>
      <c r="BT4250" s="2"/>
    </row>
    <row r="4251" spans="63:72" x14ac:dyDescent="0.3">
      <c r="BK4251" s="5"/>
      <c r="BL4251" s="5"/>
      <c r="BM4251" s="2"/>
      <c r="BN4251" s="151"/>
      <c r="BO4251" s="2"/>
      <c r="BP4251" s="2"/>
      <c r="BQ4251" s="2"/>
      <c r="BR4251" s="2"/>
      <c r="BS4251" s="2"/>
      <c r="BT4251" s="2"/>
    </row>
    <row r="4252" spans="63:72" x14ac:dyDescent="0.3">
      <c r="BK4252" s="5"/>
      <c r="BL4252" s="5"/>
      <c r="BM4252" s="2"/>
      <c r="BN4252" s="151"/>
      <c r="BO4252" s="2"/>
      <c r="BP4252" s="2"/>
      <c r="BQ4252" s="2"/>
      <c r="BR4252" s="2"/>
      <c r="BS4252" s="2"/>
      <c r="BT4252" s="2"/>
    </row>
    <row r="4253" spans="63:72" x14ac:dyDescent="0.3">
      <c r="BK4253" s="5"/>
      <c r="BL4253" s="5"/>
      <c r="BM4253" s="2"/>
      <c r="BN4253" s="151"/>
      <c r="BO4253" s="2"/>
      <c r="BP4253" s="2"/>
      <c r="BQ4253" s="2"/>
      <c r="BR4253" s="2"/>
      <c r="BS4253" s="2"/>
      <c r="BT4253" s="2"/>
    </row>
    <row r="4254" spans="63:72" x14ac:dyDescent="0.3">
      <c r="BK4254" s="5"/>
      <c r="BL4254" s="5"/>
      <c r="BM4254" s="2"/>
      <c r="BN4254" s="151"/>
      <c r="BO4254" s="2"/>
      <c r="BP4254" s="2"/>
      <c r="BQ4254" s="2"/>
      <c r="BR4254" s="2"/>
      <c r="BS4254" s="2"/>
      <c r="BT4254" s="2"/>
    </row>
    <row r="4255" spans="63:72" x14ac:dyDescent="0.3">
      <c r="BK4255" s="5"/>
      <c r="BL4255" s="5"/>
      <c r="BM4255" s="2"/>
      <c r="BN4255" s="151"/>
      <c r="BO4255" s="2"/>
      <c r="BP4255" s="2"/>
      <c r="BQ4255" s="2"/>
      <c r="BR4255" s="2"/>
      <c r="BS4255" s="2"/>
      <c r="BT4255" s="2"/>
    </row>
    <row r="4256" spans="63:72" x14ac:dyDescent="0.3">
      <c r="BK4256" s="5"/>
      <c r="BL4256" s="5"/>
      <c r="BM4256" s="2"/>
      <c r="BN4256" s="151"/>
      <c r="BO4256" s="2"/>
      <c r="BP4256" s="2"/>
      <c r="BQ4256" s="2"/>
      <c r="BR4256" s="2"/>
      <c r="BS4256" s="2"/>
      <c r="BT4256" s="2"/>
    </row>
    <row r="4257" spans="63:72" x14ac:dyDescent="0.3">
      <c r="BK4257" s="5"/>
      <c r="BL4257" s="5"/>
      <c r="BM4257" s="2"/>
      <c r="BN4257" s="151"/>
      <c r="BO4257" s="2"/>
      <c r="BP4257" s="2"/>
      <c r="BQ4257" s="2"/>
      <c r="BR4257" s="2"/>
      <c r="BS4257" s="2"/>
      <c r="BT4257" s="2"/>
    </row>
    <row r="4258" spans="63:72" x14ac:dyDescent="0.3">
      <c r="BK4258" s="5"/>
      <c r="BL4258" s="5"/>
      <c r="BM4258" s="2"/>
      <c r="BN4258" s="151"/>
      <c r="BO4258" s="2"/>
      <c r="BP4258" s="2"/>
      <c r="BQ4258" s="2"/>
      <c r="BR4258" s="2"/>
      <c r="BS4258" s="2"/>
      <c r="BT4258" s="2"/>
    </row>
    <row r="4259" spans="63:72" x14ac:dyDescent="0.3">
      <c r="BK4259" s="5"/>
      <c r="BL4259" s="5"/>
      <c r="BM4259" s="2"/>
      <c r="BN4259" s="151"/>
      <c r="BO4259" s="2"/>
      <c r="BP4259" s="2"/>
      <c r="BQ4259" s="2"/>
      <c r="BR4259" s="2"/>
      <c r="BS4259" s="2"/>
      <c r="BT4259" s="2"/>
    </row>
    <row r="4260" spans="63:72" x14ac:dyDescent="0.3">
      <c r="BK4260" s="5"/>
      <c r="BL4260" s="5"/>
      <c r="BM4260" s="2"/>
      <c r="BN4260" s="151"/>
      <c r="BO4260" s="2"/>
      <c r="BP4260" s="2"/>
      <c r="BQ4260" s="2"/>
      <c r="BR4260" s="2"/>
      <c r="BS4260" s="2"/>
      <c r="BT4260" s="2"/>
    </row>
    <row r="4261" spans="63:72" x14ac:dyDescent="0.3">
      <c r="BK4261" s="5"/>
      <c r="BL4261" s="5"/>
      <c r="BM4261" s="2"/>
      <c r="BN4261" s="151"/>
      <c r="BO4261" s="2"/>
      <c r="BP4261" s="2"/>
      <c r="BQ4261" s="2"/>
      <c r="BR4261" s="2"/>
      <c r="BS4261" s="2"/>
      <c r="BT4261" s="2"/>
    </row>
    <row r="4262" spans="63:72" x14ac:dyDescent="0.3">
      <c r="BK4262" s="5"/>
      <c r="BL4262" s="5"/>
      <c r="BM4262" s="2"/>
      <c r="BN4262" s="151"/>
      <c r="BO4262" s="2"/>
      <c r="BP4262" s="2"/>
      <c r="BQ4262" s="2"/>
      <c r="BR4262" s="2"/>
      <c r="BS4262" s="2"/>
      <c r="BT4262" s="2"/>
    </row>
    <row r="4263" spans="63:72" x14ac:dyDescent="0.3">
      <c r="BK4263" s="5"/>
      <c r="BL4263" s="5"/>
      <c r="BM4263" s="2"/>
      <c r="BN4263" s="151"/>
      <c r="BO4263" s="2"/>
      <c r="BP4263" s="2"/>
      <c r="BQ4263" s="2"/>
      <c r="BR4263" s="2"/>
      <c r="BS4263" s="2"/>
      <c r="BT4263" s="2"/>
    </row>
    <row r="4264" spans="63:72" x14ac:dyDescent="0.3">
      <c r="BK4264" s="5"/>
      <c r="BL4264" s="5"/>
      <c r="BM4264" s="2"/>
      <c r="BN4264" s="151"/>
      <c r="BO4264" s="2"/>
      <c r="BP4264" s="2"/>
      <c r="BQ4264" s="2"/>
      <c r="BR4264" s="2"/>
      <c r="BS4264" s="2"/>
      <c r="BT4264" s="2"/>
    </row>
    <row r="4265" spans="63:72" x14ac:dyDescent="0.3">
      <c r="BK4265" s="5"/>
      <c r="BL4265" s="5"/>
      <c r="BM4265" s="2"/>
      <c r="BN4265" s="151"/>
      <c r="BO4265" s="2"/>
      <c r="BP4265" s="2"/>
      <c r="BQ4265" s="2"/>
      <c r="BR4265" s="2"/>
      <c r="BS4265" s="2"/>
      <c r="BT4265" s="2"/>
    </row>
    <row r="4266" spans="63:72" x14ac:dyDescent="0.3">
      <c r="BK4266" s="5"/>
      <c r="BL4266" s="5"/>
      <c r="BM4266" s="2"/>
      <c r="BN4266" s="151"/>
      <c r="BO4266" s="2"/>
      <c r="BP4266" s="2"/>
      <c r="BQ4266" s="2"/>
      <c r="BR4266" s="2"/>
      <c r="BS4266" s="2"/>
      <c r="BT4266" s="2"/>
    </row>
    <row r="4267" spans="63:72" x14ac:dyDescent="0.3">
      <c r="BK4267" s="5"/>
      <c r="BL4267" s="5"/>
      <c r="BM4267" s="2"/>
      <c r="BN4267" s="151"/>
      <c r="BO4267" s="2"/>
      <c r="BP4267" s="2"/>
      <c r="BQ4267" s="2"/>
      <c r="BR4267" s="2"/>
      <c r="BS4267" s="2"/>
      <c r="BT4267" s="2"/>
    </row>
    <row r="4268" spans="63:72" x14ac:dyDescent="0.3">
      <c r="BK4268" s="5"/>
      <c r="BL4268" s="5"/>
      <c r="BM4268" s="2"/>
      <c r="BN4268" s="151"/>
      <c r="BO4268" s="2"/>
      <c r="BP4268" s="2"/>
      <c r="BQ4268" s="2"/>
      <c r="BR4268" s="2"/>
      <c r="BS4268" s="2"/>
      <c r="BT4268" s="2"/>
    </row>
    <row r="4269" spans="63:72" x14ac:dyDescent="0.3">
      <c r="BK4269" s="5"/>
      <c r="BL4269" s="5"/>
      <c r="BM4269" s="2"/>
      <c r="BN4269" s="151"/>
      <c r="BO4269" s="2"/>
      <c r="BP4269" s="2"/>
      <c r="BQ4269" s="2"/>
      <c r="BR4269" s="2"/>
      <c r="BS4269" s="2"/>
      <c r="BT4269" s="2"/>
    </row>
    <row r="4270" spans="63:72" x14ac:dyDescent="0.3">
      <c r="BK4270" s="5"/>
      <c r="BL4270" s="5"/>
      <c r="BM4270" s="2"/>
      <c r="BN4270" s="151"/>
      <c r="BO4270" s="2"/>
      <c r="BP4270" s="2"/>
      <c r="BQ4270" s="2"/>
      <c r="BR4270" s="2"/>
      <c r="BS4270" s="2"/>
      <c r="BT4270" s="2"/>
    </row>
    <row r="4271" spans="63:72" x14ac:dyDescent="0.3">
      <c r="BK4271" s="5"/>
      <c r="BL4271" s="5"/>
      <c r="BM4271" s="2"/>
      <c r="BN4271" s="151"/>
      <c r="BO4271" s="2"/>
      <c r="BP4271" s="2"/>
      <c r="BQ4271" s="2"/>
      <c r="BR4271" s="2"/>
      <c r="BS4271" s="2"/>
      <c r="BT4271" s="2"/>
    </row>
    <row r="4272" spans="63:72" x14ac:dyDescent="0.3">
      <c r="BK4272" s="5"/>
      <c r="BL4272" s="5"/>
      <c r="BM4272" s="2"/>
      <c r="BN4272" s="151"/>
      <c r="BO4272" s="2"/>
      <c r="BP4272" s="2"/>
      <c r="BQ4272" s="2"/>
      <c r="BR4272" s="2"/>
      <c r="BS4272" s="2"/>
      <c r="BT4272" s="2"/>
    </row>
    <row r="4273" spans="63:72" x14ac:dyDescent="0.3">
      <c r="BK4273" s="5"/>
      <c r="BL4273" s="5"/>
      <c r="BM4273" s="2"/>
      <c r="BN4273" s="151"/>
      <c r="BO4273" s="2"/>
      <c r="BP4273" s="2"/>
      <c r="BQ4273" s="2"/>
      <c r="BR4273" s="2"/>
      <c r="BS4273" s="2"/>
      <c r="BT4273" s="2"/>
    </row>
    <row r="4274" spans="63:72" x14ac:dyDescent="0.3">
      <c r="BK4274" s="5"/>
      <c r="BL4274" s="5"/>
      <c r="BM4274" s="2"/>
      <c r="BN4274" s="151"/>
      <c r="BO4274" s="2"/>
      <c r="BP4274" s="2"/>
      <c r="BQ4274" s="2"/>
      <c r="BR4274" s="2"/>
      <c r="BS4274" s="2"/>
      <c r="BT4274" s="2"/>
    </row>
    <row r="4275" spans="63:72" x14ac:dyDescent="0.3">
      <c r="BK4275" s="5"/>
      <c r="BL4275" s="5"/>
      <c r="BM4275" s="2"/>
      <c r="BN4275" s="151"/>
      <c r="BO4275" s="2"/>
      <c r="BP4275" s="2"/>
      <c r="BQ4275" s="2"/>
      <c r="BR4275" s="2"/>
      <c r="BS4275" s="2"/>
      <c r="BT4275" s="2"/>
    </row>
    <row r="4276" spans="63:72" x14ac:dyDescent="0.3">
      <c r="BK4276" s="5"/>
      <c r="BL4276" s="5"/>
      <c r="BM4276" s="2"/>
      <c r="BN4276" s="151"/>
      <c r="BO4276" s="2"/>
      <c r="BP4276" s="2"/>
      <c r="BQ4276" s="2"/>
      <c r="BR4276" s="2"/>
      <c r="BS4276" s="2"/>
      <c r="BT4276" s="2"/>
    </row>
    <row r="4277" spans="63:72" x14ac:dyDescent="0.3">
      <c r="BK4277" s="5"/>
      <c r="BL4277" s="5"/>
      <c r="BM4277" s="2"/>
      <c r="BN4277" s="151"/>
      <c r="BO4277" s="2"/>
      <c r="BP4277" s="2"/>
      <c r="BQ4277" s="2"/>
      <c r="BR4277" s="2"/>
      <c r="BS4277" s="2"/>
      <c r="BT4277" s="2"/>
    </row>
    <row r="4278" spans="63:72" x14ac:dyDescent="0.3">
      <c r="BK4278" s="5"/>
      <c r="BL4278" s="5"/>
      <c r="BM4278" s="2"/>
      <c r="BN4278" s="151"/>
      <c r="BO4278" s="2"/>
      <c r="BP4278" s="2"/>
      <c r="BQ4278" s="2"/>
      <c r="BR4278" s="2"/>
      <c r="BS4278" s="2"/>
      <c r="BT4278" s="2"/>
    </row>
    <row r="4279" spans="63:72" x14ac:dyDescent="0.3">
      <c r="BK4279" s="5"/>
      <c r="BL4279" s="5"/>
      <c r="BM4279" s="2"/>
      <c r="BN4279" s="151"/>
      <c r="BO4279" s="2"/>
      <c r="BP4279" s="2"/>
      <c r="BQ4279" s="2"/>
      <c r="BR4279" s="2"/>
      <c r="BS4279" s="2"/>
      <c r="BT4279" s="2"/>
    </row>
    <row r="4280" spans="63:72" x14ac:dyDescent="0.3">
      <c r="BK4280" s="5"/>
      <c r="BL4280" s="5"/>
      <c r="BM4280" s="2"/>
      <c r="BN4280" s="151"/>
      <c r="BO4280" s="2"/>
      <c r="BP4280" s="2"/>
      <c r="BQ4280" s="2"/>
      <c r="BR4280" s="2"/>
      <c r="BS4280" s="2"/>
      <c r="BT4280" s="2"/>
    </row>
    <row r="4281" spans="63:72" x14ac:dyDescent="0.3">
      <c r="BK4281" s="5"/>
      <c r="BL4281" s="5"/>
      <c r="BM4281" s="2"/>
      <c r="BN4281" s="151"/>
      <c r="BO4281" s="2"/>
      <c r="BP4281" s="2"/>
      <c r="BQ4281" s="2"/>
      <c r="BR4281" s="2"/>
      <c r="BS4281" s="2"/>
      <c r="BT4281" s="2"/>
    </row>
    <row r="4282" spans="63:72" x14ac:dyDescent="0.3">
      <c r="BK4282" s="5"/>
      <c r="BL4282" s="5"/>
      <c r="BM4282" s="2"/>
      <c r="BN4282" s="151"/>
      <c r="BO4282" s="2"/>
      <c r="BP4282" s="2"/>
      <c r="BQ4282" s="2"/>
      <c r="BR4282" s="2"/>
      <c r="BS4282" s="2"/>
      <c r="BT4282" s="2"/>
    </row>
    <row r="4283" spans="63:72" x14ac:dyDescent="0.3">
      <c r="BK4283" s="5"/>
      <c r="BL4283" s="5"/>
      <c r="BM4283" s="2"/>
      <c r="BN4283" s="151"/>
      <c r="BO4283" s="2"/>
      <c r="BP4283" s="2"/>
      <c r="BQ4283" s="2"/>
      <c r="BR4283" s="2"/>
      <c r="BS4283" s="2"/>
      <c r="BT4283" s="2"/>
    </row>
    <row r="4284" spans="63:72" x14ac:dyDescent="0.3">
      <c r="BK4284" s="5"/>
      <c r="BL4284" s="5"/>
      <c r="BM4284" s="2"/>
      <c r="BN4284" s="151"/>
      <c r="BO4284" s="2"/>
      <c r="BP4284" s="2"/>
      <c r="BQ4284" s="2"/>
      <c r="BR4284" s="2"/>
      <c r="BS4284" s="2"/>
      <c r="BT4284" s="2"/>
    </row>
    <row r="4285" spans="63:72" x14ac:dyDescent="0.3">
      <c r="BK4285" s="5"/>
      <c r="BL4285" s="5"/>
      <c r="BM4285" s="2"/>
      <c r="BN4285" s="151"/>
      <c r="BO4285" s="2"/>
      <c r="BP4285" s="2"/>
      <c r="BQ4285" s="2"/>
      <c r="BR4285" s="2"/>
      <c r="BS4285" s="2"/>
      <c r="BT4285" s="2"/>
    </row>
    <row r="4286" spans="63:72" x14ac:dyDescent="0.3">
      <c r="BK4286" s="5"/>
      <c r="BL4286" s="5"/>
      <c r="BM4286" s="2"/>
      <c r="BN4286" s="151"/>
      <c r="BO4286" s="2"/>
      <c r="BP4286" s="2"/>
      <c r="BQ4286" s="2"/>
      <c r="BR4286" s="2"/>
      <c r="BS4286" s="2"/>
      <c r="BT4286" s="2"/>
    </row>
    <row r="4287" spans="63:72" x14ac:dyDescent="0.3">
      <c r="BK4287" s="5"/>
      <c r="BL4287" s="5"/>
      <c r="BM4287" s="2"/>
      <c r="BN4287" s="151"/>
      <c r="BO4287" s="2"/>
      <c r="BP4287" s="2"/>
      <c r="BQ4287" s="2"/>
      <c r="BR4287" s="2"/>
      <c r="BS4287" s="2"/>
      <c r="BT4287" s="2"/>
    </row>
    <row r="4288" spans="63:72" x14ac:dyDescent="0.3">
      <c r="BK4288" s="5"/>
      <c r="BL4288" s="5"/>
      <c r="BM4288" s="2"/>
      <c r="BN4288" s="151"/>
      <c r="BO4288" s="2"/>
      <c r="BP4288" s="2"/>
      <c r="BQ4288" s="2"/>
      <c r="BR4288" s="2"/>
      <c r="BS4288" s="2"/>
      <c r="BT4288" s="2"/>
    </row>
    <row r="4289" spans="63:72" x14ac:dyDescent="0.3">
      <c r="BK4289" s="5"/>
      <c r="BL4289" s="5"/>
      <c r="BM4289" s="2"/>
      <c r="BN4289" s="151"/>
      <c r="BO4289" s="2"/>
      <c r="BP4289" s="2"/>
      <c r="BQ4289" s="2"/>
      <c r="BR4289" s="2"/>
      <c r="BS4289" s="2"/>
      <c r="BT4289" s="2"/>
    </row>
    <row r="4290" spans="63:72" x14ac:dyDescent="0.3">
      <c r="BK4290" s="5"/>
      <c r="BL4290" s="5"/>
      <c r="BM4290" s="2"/>
      <c r="BN4290" s="151"/>
      <c r="BO4290" s="2"/>
      <c r="BP4290" s="2"/>
      <c r="BQ4290" s="2"/>
      <c r="BR4290" s="2"/>
      <c r="BS4290" s="2"/>
      <c r="BT4290" s="2"/>
    </row>
    <row r="4291" spans="63:72" x14ac:dyDescent="0.3">
      <c r="BK4291" s="5"/>
      <c r="BL4291" s="5"/>
      <c r="BM4291" s="2"/>
      <c r="BN4291" s="151"/>
      <c r="BO4291" s="2"/>
      <c r="BP4291" s="2"/>
      <c r="BQ4291" s="2"/>
      <c r="BR4291" s="2"/>
      <c r="BS4291" s="2"/>
      <c r="BT4291" s="2"/>
    </row>
    <row r="4292" spans="63:72" x14ac:dyDescent="0.3">
      <c r="BK4292" s="5"/>
      <c r="BL4292" s="5"/>
      <c r="BM4292" s="2"/>
      <c r="BN4292" s="151"/>
      <c r="BO4292" s="2"/>
      <c r="BP4292" s="2"/>
      <c r="BQ4292" s="2"/>
      <c r="BR4292" s="2"/>
      <c r="BS4292" s="2"/>
      <c r="BT4292" s="2"/>
    </row>
    <row r="4293" spans="63:72" x14ac:dyDescent="0.3">
      <c r="BK4293" s="5"/>
      <c r="BL4293" s="5"/>
      <c r="BM4293" s="2"/>
      <c r="BN4293" s="151"/>
      <c r="BO4293" s="2"/>
      <c r="BP4293" s="2"/>
      <c r="BQ4293" s="2"/>
      <c r="BR4293" s="2"/>
      <c r="BS4293" s="2"/>
      <c r="BT4293" s="2"/>
    </row>
    <row r="4294" spans="63:72" x14ac:dyDescent="0.3">
      <c r="BK4294" s="5"/>
      <c r="BL4294" s="5"/>
      <c r="BM4294" s="2"/>
      <c r="BN4294" s="151"/>
      <c r="BO4294" s="2"/>
      <c r="BP4294" s="2"/>
      <c r="BQ4294" s="2"/>
      <c r="BR4294" s="2"/>
      <c r="BS4294" s="2"/>
      <c r="BT4294" s="2"/>
    </row>
    <row r="4295" spans="63:72" x14ac:dyDescent="0.3">
      <c r="BK4295" s="5"/>
      <c r="BL4295" s="5"/>
      <c r="BM4295" s="2"/>
      <c r="BN4295" s="151"/>
      <c r="BO4295" s="2"/>
      <c r="BP4295" s="2"/>
      <c r="BQ4295" s="2"/>
      <c r="BR4295" s="2"/>
      <c r="BS4295" s="2"/>
      <c r="BT4295" s="2"/>
    </row>
    <row r="4296" spans="63:72" x14ac:dyDescent="0.3">
      <c r="BK4296" s="5"/>
      <c r="BL4296" s="5"/>
      <c r="BM4296" s="2"/>
      <c r="BN4296" s="151"/>
      <c r="BO4296" s="2"/>
      <c r="BP4296" s="2"/>
      <c r="BQ4296" s="2"/>
      <c r="BR4296" s="2"/>
      <c r="BS4296" s="2"/>
      <c r="BT4296" s="2"/>
    </row>
    <row r="4297" spans="63:72" x14ac:dyDescent="0.3">
      <c r="BK4297" s="5"/>
      <c r="BL4297" s="5"/>
      <c r="BM4297" s="2"/>
      <c r="BN4297" s="151"/>
      <c r="BO4297" s="2"/>
      <c r="BP4297" s="2"/>
      <c r="BQ4297" s="2"/>
      <c r="BR4297" s="2"/>
      <c r="BS4297" s="2"/>
      <c r="BT4297" s="2"/>
    </row>
    <row r="4298" spans="63:72" x14ac:dyDescent="0.3">
      <c r="BK4298" s="5"/>
      <c r="BL4298" s="5"/>
      <c r="BM4298" s="2"/>
      <c r="BN4298" s="151"/>
      <c r="BO4298" s="2"/>
      <c r="BP4298" s="2"/>
      <c r="BQ4298" s="2"/>
      <c r="BR4298" s="2"/>
      <c r="BS4298" s="2"/>
      <c r="BT4298" s="2"/>
    </row>
    <row r="4299" spans="63:72" x14ac:dyDescent="0.3">
      <c r="BK4299" s="5"/>
      <c r="BL4299" s="5"/>
      <c r="BM4299" s="2"/>
      <c r="BN4299" s="151"/>
      <c r="BO4299" s="2"/>
      <c r="BP4299" s="2"/>
      <c r="BQ4299" s="2"/>
      <c r="BR4299" s="2"/>
      <c r="BS4299" s="2"/>
      <c r="BT4299" s="2"/>
    </row>
    <row r="4300" spans="63:72" x14ac:dyDescent="0.3">
      <c r="BK4300" s="5"/>
      <c r="BL4300" s="5"/>
      <c r="BM4300" s="2"/>
      <c r="BN4300" s="151"/>
      <c r="BO4300" s="2"/>
      <c r="BP4300" s="2"/>
      <c r="BQ4300" s="2"/>
      <c r="BR4300" s="2"/>
      <c r="BS4300" s="2"/>
      <c r="BT4300" s="2"/>
    </row>
    <row r="4301" spans="63:72" x14ac:dyDescent="0.3">
      <c r="BK4301" s="5"/>
      <c r="BL4301" s="5"/>
      <c r="BM4301" s="2"/>
      <c r="BN4301" s="151"/>
      <c r="BO4301" s="2"/>
      <c r="BP4301" s="2"/>
      <c r="BQ4301" s="2"/>
      <c r="BR4301" s="2"/>
      <c r="BS4301" s="2"/>
      <c r="BT4301" s="2"/>
    </row>
    <row r="4302" spans="63:72" x14ac:dyDescent="0.3">
      <c r="BK4302" s="5"/>
      <c r="BL4302" s="5"/>
      <c r="BM4302" s="2"/>
      <c r="BN4302" s="151"/>
      <c r="BO4302" s="2"/>
      <c r="BP4302" s="2"/>
      <c r="BQ4302" s="2"/>
      <c r="BR4302" s="2"/>
      <c r="BS4302" s="2"/>
      <c r="BT4302" s="2"/>
    </row>
    <row r="4303" spans="63:72" x14ac:dyDescent="0.3">
      <c r="BK4303" s="5"/>
      <c r="BL4303" s="5"/>
      <c r="BM4303" s="2"/>
      <c r="BN4303" s="151"/>
      <c r="BO4303" s="2"/>
      <c r="BP4303" s="2"/>
      <c r="BQ4303" s="2"/>
      <c r="BR4303" s="2"/>
      <c r="BS4303" s="2"/>
      <c r="BT4303" s="2"/>
    </row>
    <row r="4304" spans="63:72" x14ac:dyDescent="0.3">
      <c r="BK4304" s="5"/>
      <c r="BL4304" s="5"/>
      <c r="BM4304" s="2"/>
      <c r="BN4304" s="151"/>
      <c r="BO4304" s="2"/>
      <c r="BP4304" s="2"/>
      <c r="BQ4304" s="2"/>
      <c r="BR4304" s="2"/>
      <c r="BS4304" s="2"/>
      <c r="BT4304" s="2"/>
    </row>
    <row r="4305" spans="63:72" x14ac:dyDescent="0.3">
      <c r="BK4305" s="5"/>
      <c r="BL4305" s="5"/>
      <c r="BM4305" s="2"/>
      <c r="BN4305" s="151"/>
      <c r="BO4305" s="2"/>
      <c r="BP4305" s="2"/>
      <c r="BQ4305" s="2"/>
      <c r="BR4305" s="2"/>
      <c r="BS4305" s="2"/>
      <c r="BT4305" s="2"/>
    </row>
    <row r="4306" spans="63:72" x14ac:dyDescent="0.3">
      <c r="BK4306" s="5"/>
      <c r="BL4306" s="5"/>
      <c r="BM4306" s="2"/>
      <c r="BN4306" s="151"/>
      <c r="BO4306" s="2"/>
      <c r="BP4306" s="2"/>
      <c r="BQ4306" s="2"/>
      <c r="BR4306" s="2"/>
      <c r="BS4306" s="2"/>
      <c r="BT4306" s="2"/>
    </row>
    <row r="4307" spans="63:72" x14ac:dyDescent="0.3">
      <c r="BK4307" s="5"/>
      <c r="BL4307" s="5"/>
      <c r="BM4307" s="2"/>
      <c r="BN4307" s="151"/>
      <c r="BO4307" s="2"/>
      <c r="BP4307" s="2"/>
      <c r="BQ4307" s="2"/>
      <c r="BR4307" s="2"/>
      <c r="BS4307" s="2"/>
      <c r="BT4307" s="2"/>
    </row>
    <row r="4308" spans="63:72" x14ac:dyDescent="0.3">
      <c r="BK4308" s="5"/>
      <c r="BL4308" s="5"/>
      <c r="BM4308" s="2"/>
      <c r="BN4308" s="151"/>
      <c r="BO4308" s="2"/>
      <c r="BP4308" s="2"/>
      <c r="BQ4308" s="2"/>
      <c r="BR4308" s="2"/>
      <c r="BS4308" s="2"/>
      <c r="BT4308" s="2"/>
    </row>
    <row r="4309" spans="63:72" x14ac:dyDescent="0.3">
      <c r="BK4309" s="5"/>
      <c r="BL4309" s="5"/>
      <c r="BM4309" s="2"/>
      <c r="BN4309" s="151"/>
      <c r="BO4309" s="2"/>
      <c r="BP4309" s="2"/>
      <c r="BQ4309" s="2"/>
      <c r="BR4309" s="2"/>
      <c r="BS4309" s="2"/>
      <c r="BT4309" s="2"/>
    </row>
    <row r="4310" spans="63:72" x14ac:dyDescent="0.3">
      <c r="BK4310" s="5"/>
      <c r="BL4310" s="5"/>
      <c r="BM4310" s="2"/>
      <c r="BN4310" s="151"/>
      <c r="BO4310" s="2"/>
      <c r="BP4310" s="2"/>
      <c r="BQ4310" s="2"/>
      <c r="BR4310" s="2"/>
      <c r="BS4310" s="2"/>
      <c r="BT4310" s="2"/>
    </row>
    <row r="4311" spans="63:72" x14ac:dyDescent="0.3">
      <c r="BK4311" s="5"/>
      <c r="BL4311" s="5"/>
      <c r="BM4311" s="2"/>
      <c r="BN4311" s="151"/>
      <c r="BO4311" s="2"/>
      <c r="BP4311" s="2"/>
      <c r="BQ4311" s="2"/>
      <c r="BR4311" s="2"/>
      <c r="BS4311" s="2"/>
      <c r="BT4311" s="2"/>
    </row>
    <row r="4312" spans="63:72" x14ac:dyDescent="0.3">
      <c r="BK4312" s="5"/>
      <c r="BL4312" s="5"/>
      <c r="BM4312" s="2"/>
      <c r="BN4312" s="151"/>
      <c r="BO4312" s="2"/>
      <c r="BP4312" s="2"/>
      <c r="BQ4312" s="2"/>
      <c r="BR4312" s="2"/>
      <c r="BS4312" s="2"/>
      <c r="BT4312" s="2"/>
    </row>
    <row r="4313" spans="63:72" x14ac:dyDescent="0.3">
      <c r="BK4313" s="5"/>
      <c r="BL4313" s="5"/>
      <c r="BM4313" s="2"/>
      <c r="BN4313" s="151"/>
      <c r="BO4313" s="2"/>
      <c r="BP4313" s="2"/>
      <c r="BQ4313" s="2"/>
      <c r="BR4313" s="2"/>
      <c r="BS4313" s="2"/>
      <c r="BT4313" s="2"/>
    </row>
    <row r="4314" spans="63:72" x14ac:dyDescent="0.3">
      <c r="BK4314" s="5"/>
      <c r="BL4314" s="5"/>
      <c r="BM4314" s="2"/>
      <c r="BN4314" s="151"/>
      <c r="BO4314" s="2"/>
      <c r="BP4314" s="2"/>
      <c r="BQ4314" s="2"/>
      <c r="BR4314" s="2"/>
      <c r="BS4314" s="2"/>
      <c r="BT4314" s="2"/>
    </row>
    <row r="4315" spans="63:72" x14ac:dyDescent="0.3">
      <c r="BK4315" s="5"/>
      <c r="BL4315" s="5"/>
      <c r="BM4315" s="2"/>
      <c r="BN4315" s="151"/>
      <c r="BO4315" s="2"/>
      <c r="BP4315" s="2"/>
      <c r="BQ4315" s="2"/>
      <c r="BR4315" s="2"/>
      <c r="BS4315" s="2"/>
      <c r="BT4315" s="2"/>
    </row>
    <row r="4316" spans="63:72" x14ac:dyDescent="0.3">
      <c r="BK4316" s="5"/>
      <c r="BL4316" s="5"/>
      <c r="BM4316" s="2"/>
      <c r="BN4316" s="151"/>
      <c r="BO4316" s="2"/>
      <c r="BP4316" s="2"/>
      <c r="BQ4316" s="2"/>
      <c r="BR4316" s="2"/>
      <c r="BS4316" s="2"/>
      <c r="BT4316" s="2"/>
    </row>
    <row r="4317" spans="63:72" x14ac:dyDescent="0.3">
      <c r="BK4317" s="5"/>
      <c r="BL4317" s="5"/>
      <c r="BM4317" s="2"/>
      <c r="BN4317" s="151"/>
      <c r="BO4317" s="2"/>
      <c r="BP4317" s="2"/>
      <c r="BQ4317" s="2"/>
      <c r="BR4317" s="2"/>
      <c r="BS4317" s="2"/>
      <c r="BT4317" s="2"/>
    </row>
    <row r="4318" spans="63:72" x14ac:dyDescent="0.3">
      <c r="BK4318" s="5"/>
      <c r="BL4318" s="5"/>
      <c r="BM4318" s="2"/>
      <c r="BN4318" s="151"/>
      <c r="BO4318" s="2"/>
      <c r="BP4318" s="2"/>
      <c r="BQ4318" s="2"/>
      <c r="BR4318" s="2"/>
      <c r="BS4318" s="2"/>
      <c r="BT4318" s="2"/>
    </row>
    <row r="4319" spans="63:72" x14ac:dyDescent="0.3">
      <c r="BK4319" s="5"/>
      <c r="BL4319" s="5"/>
      <c r="BM4319" s="2"/>
      <c r="BN4319" s="151"/>
      <c r="BO4319" s="2"/>
      <c r="BP4319" s="2"/>
      <c r="BQ4319" s="2"/>
      <c r="BR4319" s="2"/>
      <c r="BS4319" s="2"/>
      <c r="BT4319" s="2"/>
    </row>
    <row r="4320" spans="63:72" x14ac:dyDescent="0.3">
      <c r="BK4320" s="5"/>
      <c r="BL4320" s="5"/>
      <c r="BM4320" s="2"/>
      <c r="BN4320" s="151"/>
      <c r="BO4320" s="2"/>
      <c r="BP4320" s="2"/>
      <c r="BQ4320" s="2"/>
      <c r="BR4320" s="2"/>
      <c r="BS4320" s="2"/>
      <c r="BT4320" s="2"/>
    </row>
    <row r="4321" spans="63:72" x14ac:dyDescent="0.3">
      <c r="BK4321" s="5"/>
      <c r="BL4321" s="5"/>
      <c r="BM4321" s="2"/>
      <c r="BN4321" s="151"/>
      <c r="BO4321" s="2"/>
      <c r="BP4321" s="2"/>
      <c r="BQ4321" s="2"/>
      <c r="BR4321" s="2"/>
      <c r="BS4321" s="2"/>
      <c r="BT4321" s="2"/>
    </row>
    <row r="4322" spans="63:72" x14ac:dyDescent="0.3">
      <c r="BK4322" s="5"/>
      <c r="BL4322" s="5"/>
      <c r="BM4322" s="2"/>
      <c r="BN4322" s="151"/>
      <c r="BO4322" s="2"/>
      <c r="BP4322" s="2"/>
      <c r="BQ4322" s="2"/>
      <c r="BR4322" s="2"/>
      <c r="BS4322" s="2"/>
      <c r="BT4322" s="2"/>
    </row>
    <row r="4323" spans="63:72" x14ac:dyDescent="0.3">
      <c r="BK4323" s="5"/>
      <c r="BL4323" s="5"/>
      <c r="BM4323" s="2"/>
      <c r="BN4323" s="151"/>
      <c r="BO4323" s="2"/>
      <c r="BP4323" s="2"/>
      <c r="BQ4323" s="2"/>
      <c r="BR4323" s="2"/>
      <c r="BS4323" s="2"/>
      <c r="BT4323" s="2"/>
    </row>
    <row r="4324" spans="63:72" x14ac:dyDescent="0.3">
      <c r="BK4324" s="5"/>
      <c r="BL4324" s="5"/>
      <c r="BM4324" s="2"/>
      <c r="BN4324" s="151"/>
      <c r="BO4324" s="2"/>
      <c r="BP4324" s="2"/>
      <c r="BQ4324" s="2"/>
      <c r="BR4324" s="2"/>
      <c r="BS4324" s="2"/>
      <c r="BT4324" s="2"/>
    </row>
    <row r="4325" spans="63:72" x14ac:dyDescent="0.3">
      <c r="BK4325" s="5"/>
      <c r="BL4325" s="5"/>
      <c r="BM4325" s="2"/>
      <c r="BN4325" s="151"/>
      <c r="BO4325" s="2"/>
      <c r="BP4325" s="2"/>
      <c r="BQ4325" s="2"/>
      <c r="BR4325" s="2"/>
      <c r="BS4325" s="2"/>
      <c r="BT4325" s="2"/>
    </row>
    <row r="4326" spans="63:72" x14ac:dyDescent="0.3">
      <c r="BK4326" s="5"/>
      <c r="BL4326" s="5"/>
      <c r="BM4326" s="2"/>
      <c r="BN4326" s="151"/>
      <c r="BO4326" s="2"/>
      <c r="BP4326" s="2"/>
      <c r="BQ4326" s="2"/>
      <c r="BR4326" s="2"/>
      <c r="BS4326" s="2"/>
      <c r="BT4326" s="2"/>
    </row>
    <row r="4327" spans="63:72" x14ac:dyDescent="0.3">
      <c r="BK4327" s="5"/>
      <c r="BL4327" s="5"/>
      <c r="BM4327" s="2"/>
      <c r="BN4327" s="151"/>
      <c r="BO4327" s="2"/>
      <c r="BP4327" s="2"/>
      <c r="BQ4327" s="2"/>
      <c r="BR4327" s="2"/>
      <c r="BS4327" s="2"/>
      <c r="BT4327" s="2"/>
    </row>
    <row r="4328" spans="63:72" x14ac:dyDescent="0.3">
      <c r="BK4328" s="5"/>
      <c r="BL4328" s="5"/>
      <c r="BM4328" s="2"/>
      <c r="BN4328" s="151"/>
      <c r="BO4328" s="2"/>
      <c r="BP4328" s="2"/>
      <c r="BQ4328" s="2"/>
      <c r="BR4328" s="2"/>
      <c r="BS4328" s="2"/>
      <c r="BT4328" s="2"/>
    </row>
    <row r="4329" spans="63:72" x14ac:dyDescent="0.3">
      <c r="BK4329" s="5"/>
      <c r="BL4329" s="5"/>
      <c r="BM4329" s="2"/>
      <c r="BN4329" s="151"/>
      <c r="BO4329" s="2"/>
      <c r="BP4329" s="2"/>
      <c r="BQ4329" s="2"/>
      <c r="BR4329" s="2"/>
      <c r="BS4329" s="2"/>
      <c r="BT4329" s="2"/>
    </row>
    <row r="4330" spans="63:72" x14ac:dyDescent="0.3">
      <c r="BK4330" s="5"/>
      <c r="BL4330" s="5"/>
      <c r="BM4330" s="2"/>
      <c r="BN4330" s="151"/>
      <c r="BO4330" s="2"/>
      <c r="BP4330" s="2"/>
      <c r="BQ4330" s="2"/>
      <c r="BR4330" s="2"/>
      <c r="BS4330" s="2"/>
      <c r="BT4330" s="2"/>
    </row>
    <row r="4331" spans="63:72" x14ac:dyDescent="0.3">
      <c r="BK4331" s="5"/>
      <c r="BL4331" s="5"/>
      <c r="BM4331" s="2"/>
      <c r="BN4331" s="151"/>
      <c r="BO4331" s="2"/>
      <c r="BP4331" s="2"/>
      <c r="BQ4331" s="2"/>
      <c r="BR4331" s="2"/>
      <c r="BS4331" s="2"/>
      <c r="BT4331" s="2"/>
    </row>
    <row r="4332" spans="63:72" x14ac:dyDescent="0.3">
      <c r="BK4332" s="5"/>
      <c r="BL4332" s="5"/>
      <c r="BM4332" s="2"/>
      <c r="BN4332" s="151"/>
      <c r="BO4332" s="2"/>
      <c r="BP4332" s="2"/>
      <c r="BQ4332" s="2"/>
      <c r="BR4332" s="2"/>
      <c r="BS4332" s="2"/>
      <c r="BT4332" s="2"/>
    </row>
    <row r="4333" spans="63:72" x14ac:dyDescent="0.3">
      <c r="BK4333" s="5"/>
      <c r="BL4333" s="5"/>
      <c r="BM4333" s="2"/>
      <c r="BN4333" s="151"/>
      <c r="BO4333" s="2"/>
      <c r="BP4333" s="2"/>
      <c r="BQ4333" s="2"/>
      <c r="BR4333" s="2"/>
      <c r="BS4333" s="2"/>
      <c r="BT4333" s="2"/>
    </row>
    <row r="4334" spans="63:72" x14ac:dyDescent="0.3">
      <c r="BK4334" s="5"/>
      <c r="BL4334" s="5"/>
      <c r="BM4334" s="2"/>
      <c r="BN4334" s="151"/>
      <c r="BO4334" s="2"/>
      <c r="BP4334" s="2"/>
      <c r="BQ4334" s="2"/>
      <c r="BR4334" s="2"/>
      <c r="BS4334" s="2"/>
      <c r="BT4334" s="2"/>
    </row>
    <row r="4335" spans="63:72" x14ac:dyDescent="0.3">
      <c r="BK4335" s="5"/>
      <c r="BL4335" s="5"/>
      <c r="BM4335" s="2"/>
      <c r="BN4335" s="151"/>
      <c r="BO4335" s="2"/>
      <c r="BP4335" s="2"/>
      <c r="BQ4335" s="2"/>
      <c r="BR4335" s="2"/>
      <c r="BS4335" s="2"/>
      <c r="BT4335" s="2"/>
    </row>
    <row r="4336" spans="63:72" x14ac:dyDescent="0.3">
      <c r="BK4336" s="5"/>
      <c r="BL4336" s="5"/>
      <c r="BM4336" s="2"/>
      <c r="BN4336" s="151"/>
      <c r="BO4336" s="2"/>
      <c r="BP4336" s="2"/>
      <c r="BQ4336" s="2"/>
      <c r="BR4336" s="2"/>
      <c r="BS4336" s="2"/>
      <c r="BT4336" s="2"/>
    </row>
    <row r="4337" spans="63:72" x14ac:dyDescent="0.3">
      <c r="BK4337" s="5"/>
      <c r="BL4337" s="5"/>
      <c r="BM4337" s="2"/>
      <c r="BN4337" s="151"/>
      <c r="BO4337" s="2"/>
      <c r="BP4337" s="2"/>
      <c r="BQ4337" s="2"/>
      <c r="BR4337" s="2"/>
      <c r="BS4337" s="2"/>
      <c r="BT4337" s="2"/>
    </row>
    <row r="4338" spans="63:72" x14ac:dyDescent="0.3">
      <c r="BK4338" s="5"/>
      <c r="BL4338" s="5"/>
      <c r="BM4338" s="2"/>
      <c r="BN4338" s="151"/>
      <c r="BO4338" s="2"/>
      <c r="BP4338" s="2"/>
      <c r="BQ4338" s="2"/>
      <c r="BR4338" s="2"/>
      <c r="BS4338" s="2"/>
      <c r="BT4338" s="2"/>
    </row>
    <row r="4339" spans="63:72" x14ac:dyDescent="0.3">
      <c r="BK4339" s="5"/>
      <c r="BL4339" s="5"/>
      <c r="BM4339" s="2"/>
      <c r="BN4339" s="151"/>
      <c r="BO4339" s="2"/>
      <c r="BP4339" s="2"/>
      <c r="BQ4339" s="2"/>
      <c r="BR4339" s="2"/>
      <c r="BS4339" s="2"/>
      <c r="BT4339" s="2"/>
    </row>
    <row r="4340" spans="63:72" x14ac:dyDescent="0.3">
      <c r="BK4340" s="5"/>
      <c r="BL4340" s="5"/>
      <c r="BM4340" s="2"/>
      <c r="BN4340" s="151"/>
      <c r="BO4340" s="2"/>
      <c r="BP4340" s="2"/>
      <c r="BQ4340" s="2"/>
      <c r="BR4340" s="2"/>
      <c r="BS4340" s="2"/>
      <c r="BT4340" s="2"/>
    </row>
    <row r="4341" spans="63:72" x14ac:dyDescent="0.3">
      <c r="BK4341" s="5"/>
      <c r="BL4341" s="5"/>
      <c r="BM4341" s="2"/>
      <c r="BN4341" s="151"/>
      <c r="BO4341" s="2"/>
      <c r="BP4341" s="2"/>
      <c r="BQ4341" s="2"/>
      <c r="BR4341" s="2"/>
      <c r="BS4341" s="2"/>
      <c r="BT4341" s="2"/>
    </row>
    <row r="4342" spans="63:72" x14ac:dyDescent="0.3">
      <c r="BK4342" s="5"/>
      <c r="BL4342" s="5"/>
      <c r="BM4342" s="2"/>
      <c r="BN4342" s="151"/>
      <c r="BO4342" s="2"/>
      <c r="BP4342" s="2"/>
      <c r="BQ4342" s="2"/>
      <c r="BR4342" s="2"/>
      <c r="BS4342" s="2"/>
      <c r="BT4342" s="2"/>
    </row>
    <row r="4343" spans="63:72" x14ac:dyDescent="0.3">
      <c r="BK4343" s="5"/>
      <c r="BL4343" s="5"/>
      <c r="BM4343" s="2"/>
      <c r="BN4343" s="151"/>
      <c r="BO4343" s="2"/>
      <c r="BP4343" s="2"/>
      <c r="BQ4343" s="2"/>
      <c r="BR4343" s="2"/>
      <c r="BS4343" s="2"/>
      <c r="BT4343" s="2"/>
    </row>
    <row r="4344" spans="63:72" x14ac:dyDescent="0.3">
      <c r="BK4344" s="5"/>
      <c r="BL4344" s="5"/>
      <c r="BM4344" s="2"/>
      <c r="BN4344" s="151"/>
      <c r="BO4344" s="2"/>
      <c r="BP4344" s="2"/>
      <c r="BQ4344" s="2"/>
      <c r="BR4344" s="2"/>
      <c r="BS4344" s="2"/>
      <c r="BT4344" s="2"/>
    </row>
    <row r="4345" spans="63:72" x14ac:dyDescent="0.3">
      <c r="BK4345" s="5"/>
      <c r="BL4345" s="5"/>
      <c r="BM4345" s="2"/>
      <c r="BN4345" s="151"/>
      <c r="BO4345" s="2"/>
      <c r="BP4345" s="2"/>
      <c r="BQ4345" s="2"/>
      <c r="BR4345" s="2"/>
      <c r="BS4345" s="2"/>
      <c r="BT4345" s="2"/>
    </row>
    <row r="4346" spans="63:72" x14ac:dyDescent="0.3">
      <c r="BK4346" s="5"/>
      <c r="BL4346" s="5"/>
      <c r="BM4346" s="2"/>
      <c r="BN4346" s="151"/>
      <c r="BO4346" s="2"/>
      <c r="BP4346" s="2"/>
      <c r="BQ4346" s="2"/>
      <c r="BR4346" s="2"/>
      <c r="BS4346" s="2"/>
      <c r="BT4346" s="2"/>
    </row>
    <row r="4347" spans="63:72" x14ac:dyDescent="0.3">
      <c r="BK4347" s="5"/>
      <c r="BL4347" s="5"/>
      <c r="BM4347" s="2"/>
      <c r="BN4347" s="151"/>
      <c r="BO4347" s="2"/>
      <c r="BP4347" s="2"/>
      <c r="BQ4347" s="2"/>
      <c r="BR4347" s="2"/>
      <c r="BS4347" s="2"/>
      <c r="BT4347" s="2"/>
    </row>
    <row r="4348" spans="63:72" x14ac:dyDescent="0.3">
      <c r="BK4348" s="5"/>
      <c r="BL4348" s="5"/>
      <c r="BM4348" s="2"/>
      <c r="BN4348" s="151"/>
      <c r="BO4348" s="2"/>
      <c r="BP4348" s="2"/>
      <c r="BQ4348" s="2"/>
      <c r="BR4348" s="2"/>
      <c r="BS4348" s="2"/>
      <c r="BT4348" s="2"/>
    </row>
    <row r="4349" spans="63:72" x14ac:dyDescent="0.3">
      <c r="BK4349" s="5"/>
      <c r="BL4349" s="5"/>
      <c r="BM4349" s="2"/>
      <c r="BN4349" s="151"/>
      <c r="BO4349" s="2"/>
      <c r="BP4349" s="2"/>
      <c r="BQ4349" s="2"/>
      <c r="BR4349" s="2"/>
      <c r="BS4349" s="2"/>
      <c r="BT4349" s="2"/>
    </row>
    <row r="4350" spans="63:72" x14ac:dyDescent="0.3">
      <c r="BK4350" s="5"/>
      <c r="BL4350" s="5"/>
      <c r="BM4350" s="2"/>
      <c r="BN4350" s="151"/>
      <c r="BO4350" s="2"/>
      <c r="BP4350" s="2"/>
      <c r="BQ4350" s="2"/>
      <c r="BR4350" s="2"/>
      <c r="BS4350" s="2"/>
      <c r="BT4350" s="2"/>
    </row>
    <row r="4351" spans="63:72" x14ac:dyDescent="0.3">
      <c r="BK4351" s="5"/>
      <c r="BL4351" s="5"/>
      <c r="BM4351" s="2"/>
      <c r="BN4351" s="151"/>
      <c r="BO4351" s="2"/>
      <c r="BP4351" s="2"/>
      <c r="BQ4351" s="2"/>
      <c r="BR4351" s="2"/>
      <c r="BS4351" s="2"/>
      <c r="BT4351" s="2"/>
    </row>
    <row r="4352" spans="63:72" x14ac:dyDescent="0.3">
      <c r="BK4352" s="5"/>
      <c r="BL4352" s="5"/>
      <c r="BM4352" s="2"/>
      <c r="BN4352" s="151"/>
      <c r="BO4352" s="2"/>
      <c r="BP4352" s="2"/>
      <c r="BQ4352" s="2"/>
      <c r="BR4352" s="2"/>
      <c r="BS4352" s="2"/>
      <c r="BT4352" s="2"/>
    </row>
    <row r="4353" spans="63:72" x14ac:dyDescent="0.3">
      <c r="BK4353" s="5"/>
      <c r="BL4353" s="5"/>
      <c r="BM4353" s="2"/>
      <c r="BN4353" s="151"/>
      <c r="BO4353" s="2"/>
      <c r="BP4353" s="2"/>
      <c r="BQ4353" s="2"/>
      <c r="BR4353" s="2"/>
      <c r="BS4353" s="2"/>
      <c r="BT4353" s="2"/>
    </row>
    <row r="4354" spans="63:72" x14ac:dyDescent="0.3">
      <c r="BK4354" s="5"/>
      <c r="BL4354" s="5"/>
      <c r="BM4354" s="2"/>
      <c r="BN4354" s="151"/>
      <c r="BO4354" s="2"/>
      <c r="BP4354" s="2"/>
      <c r="BQ4354" s="2"/>
      <c r="BR4354" s="2"/>
      <c r="BS4354" s="2"/>
      <c r="BT4354" s="2"/>
    </row>
    <row r="4355" spans="63:72" x14ac:dyDescent="0.3">
      <c r="BK4355" s="5"/>
      <c r="BL4355" s="5"/>
      <c r="BM4355" s="2"/>
      <c r="BN4355" s="151"/>
      <c r="BO4355" s="2"/>
      <c r="BP4355" s="2"/>
      <c r="BQ4355" s="2"/>
      <c r="BR4355" s="2"/>
      <c r="BS4355" s="2"/>
      <c r="BT4355" s="2"/>
    </row>
    <row r="4356" spans="63:72" x14ac:dyDescent="0.3">
      <c r="BK4356" s="5"/>
      <c r="BL4356" s="5"/>
      <c r="BM4356" s="2"/>
      <c r="BN4356" s="151"/>
      <c r="BO4356" s="2"/>
      <c r="BP4356" s="2"/>
      <c r="BQ4356" s="2"/>
      <c r="BR4356" s="2"/>
      <c r="BS4356" s="2"/>
      <c r="BT4356" s="2"/>
    </row>
    <row r="4357" spans="63:72" x14ac:dyDescent="0.3">
      <c r="BK4357" s="5"/>
      <c r="BL4357" s="5"/>
      <c r="BM4357" s="2"/>
      <c r="BN4357" s="151"/>
      <c r="BO4357" s="2"/>
      <c r="BP4357" s="2"/>
      <c r="BQ4357" s="2"/>
      <c r="BR4357" s="2"/>
      <c r="BS4357" s="2"/>
      <c r="BT4357" s="2"/>
    </row>
    <row r="4358" spans="63:72" x14ac:dyDescent="0.3">
      <c r="BK4358" s="5"/>
      <c r="BL4358" s="5"/>
      <c r="BM4358" s="2"/>
      <c r="BN4358" s="151"/>
      <c r="BO4358" s="2"/>
      <c r="BP4358" s="2"/>
      <c r="BQ4358" s="2"/>
      <c r="BR4358" s="2"/>
      <c r="BS4358" s="2"/>
      <c r="BT4358" s="2"/>
    </row>
    <row r="4359" spans="63:72" x14ac:dyDescent="0.3">
      <c r="BK4359" s="5"/>
      <c r="BL4359" s="5"/>
      <c r="BM4359" s="2"/>
      <c r="BN4359" s="151"/>
      <c r="BO4359" s="2"/>
      <c r="BP4359" s="2"/>
      <c r="BQ4359" s="2"/>
      <c r="BR4359" s="2"/>
      <c r="BS4359" s="2"/>
      <c r="BT4359" s="2"/>
    </row>
    <row r="4360" spans="63:72" x14ac:dyDescent="0.3">
      <c r="BK4360" s="5"/>
      <c r="BL4360" s="5"/>
      <c r="BM4360" s="2"/>
      <c r="BN4360" s="151"/>
      <c r="BO4360" s="2"/>
      <c r="BP4360" s="2"/>
      <c r="BQ4360" s="2"/>
      <c r="BR4360" s="2"/>
      <c r="BS4360" s="2"/>
      <c r="BT4360" s="2"/>
    </row>
    <row r="4361" spans="63:72" x14ac:dyDescent="0.3">
      <c r="BK4361" s="5"/>
      <c r="BL4361" s="5"/>
      <c r="BM4361" s="2"/>
      <c r="BN4361" s="151"/>
      <c r="BO4361" s="2"/>
      <c r="BP4361" s="2"/>
      <c r="BQ4361" s="2"/>
      <c r="BR4361" s="2"/>
      <c r="BS4361" s="2"/>
      <c r="BT4361" s="2"/>
    </row>
    <row r="4362" spans="63:72" x14ac:dyDescent="0.3">
      <c r="BK4362" s="5"/>
      <c r="BL4362" s="5"/>
      <c r="BM4362" s="2"/>
      <c r="BN4362" s="151"/>
      <c r="BO4362" s="2"/>
      <c r="BP4362" s="2"/>
      <c r="BQ4362" s="2"/>
      <c r="BR4362" s="2"/>
      <c r="BS4362" s="2"/>
      <c r="BT4362" s="2"/>
    </row>
    <row r="4363" spans="63:72" x14ac:dyDescent="0.3">
      <c r="BK4363" s="5"/>
      <c r="BL4363" s="5"/>
      <c r="BM4363" s="2"/>
      <c r="BN4363" s="151"/>
      <c r="BO4363" s="2"/>
      <c r="BP4363" s="2"/>
      <c r="BQ4363" s="2"/>
      <c r="BR4363" s="2"/>
      <c r="BS4363" s="2"/>
      <c r="BT4363" s="2"/>
    </row>
    <row r="4364" spans="63:72" x14ac:dyDescent="0.3">
      <c r="BK4364" s="5"/>
      <c r="BL4364" s="5"/>
      <c r="BM4364" s="2"/>
      <c r="BN4364" s="151"/>
      <c r="BO4364" s="2"/>
      <c r="BP4364" s="2"/>
      <c r="BQ4364" s="2"/>
      <c r="BR4364" s="2"/>
      <c r="BS4364" s="2"/>
      <c r="BT4364" s="2"/>
    </row>
    <row r="4365" spans="63:72" x14ac:dyDescent="0.3">
      <c r="BK4365" s="5"/>
      <c r="BL4365" s="5"/>
      <c r="BM4365" s="2"/>
      <c r="BN4365" s="151"/>
      <c r="BO4365" s="2"/>
      <c r="BP4365" s="2"/>
      <c r="BQ4365" s="2"/>
      <c r="BR4365" s="2"/>
      <c r="BS4365" s="2"/>
      <c r="BT4365" s="2"/>
    </row>
    <row r="4366" spans="63:72" x14ac:dyDescent="0.3">
      <c r="BK4366" s="5"/>
      <c r="BL4366" s="5"/>
      <c r="BM4366" s="2"/>
      <c r="BN4366" s="151"/>
      <c r="BO4366" s="2"/>
      <c r="BP4366" s="2"/>
      <c r="BQ4366" s="2"/>
      <c r="BR4366" s="2"/>
      <c r="BS4366" s="2"/>
      <c r="BT4366" s="2"/>
    </row>
    <row r="4367" spans="63:72" x14ac:dyDescent="0.3">
      <c r="BK4367" s="5"/>
      <c r="BL4367" s="5"/>
      <c r="BM4367" s="2"/>
      <c r="BN4367" s="151"/>
      <c r="BO4367" s="2"/>
      <c r="BP4367" s="2"/>
      <c r="BQ4367" s="2"/>
      <c r="BR4367" s="2"/>
      <c r="BS4367" s="2"/>
      <c r="BT4367" s="2"/>
    </row>
    <row r="4368" spans="63:72" x14ac:dyDescent="0.3">
      <c r="BK4368" s="5"/>
      <c r="BL4368" s="5"/>
      <c r="BM4368" s="2"/>
      <c r="BN4368" s="151"/>
      <c r="BO4368" s="2"/>
      <c r="BP4368" s="2"/>
      <c r="BQ4368" s="2"/>
      <c r="BR4368" s="2"/>
      <c r="BS4368" s="2"/>
      <c r="BT4368" s="2"/>
    </row>
    <row r="4369" spans="63:72" x14ac:dyDescent="0.3">
      <c r="BK4369" s="5"/>
      <c r="BL4369" s="5"/>
      <c r="BM4369" s="2"/>
      <c r="BN4369" s="151"/>
      <c r="BO4369" s="2"/>
      <c r="BP4369" s="2"/>
      <c r="BQ4369" s="2"/>
      <c r="BR4369" s="2"/>
      <c r="BS4369" s="2"/>
      <c r="BT4369" s="2"/>
    </row>
    <row r="4370" spans="63:72" x14ac:dyDescent="0.3">
      <c r="BK4370" s="5"/>
      <c r="BL4370" s="5"/>
      <c r="BM4370" s="2"/>
      <c r="BN4370" s="151"/>
      <c r="BO4370" s="2"/>
      <c r="BP4370" s="2"/>
      <c r="BQ4370" s="2"/>
      <c r="BR4370" s="2"/>
      <c r="BS4370" s="2"/>
      <c r="BT4370" s="2"/>
    </row>
    <row r="4371" spans="63:72" x14ac:dyDescent="0.3">
      <c r="BK4371" s="5"/>
      <c r="BL4371" s="5"/>
      <c r="BM4371" s="2"/>
      <c r="BN4371" s="151"/>
      <c r="BO4371" s="2"/>
      <c r="BP4371" s="2"/>
      <c r="BQ4371" s="2"/>
      <c r="BR4371" s="2"/>
      <c r="BS4371" s="2"/>
      <c r="BT4371" s="2"/>
    </row>
    <row r="4372" spans="63:72" x14ac:dyDescent="0.3">
      <c r="BK4372" s="5"/>
      <c r="BL4372" s="5"/>
      <c r="BM4372" s="2"/>
      <c r="BN4372" s="151"/>
      <c r="BO4372" s="2"/>
      <c r="BP4372" s="2"/>
      <c r="BQ4372" s="2"/>
      <c r="BR4372" s="2"/>
      <c r="BS4372" s="2"/>
      <c r="BT4372" s="2"/>
    </row>
    <row r="4373" spans="63:72" x14ac:dyDescent="0.3">
      <c r="BK4373" s="5"/>
      <c r="BL4373" s="5"/>
      <c r="BM4373" s="2"/>
      <c r="BN4373" s="151"/>
      <c r="BO4373" s="2"/>
      <c r="BP4373" s="2"/>
      <c r="BQ4373" s="2"/>
      <c r="BR4373" s="2"/>
      <c r="BS4373" s="2"/>
      <c r="BT4373" s="2"/>
    </row>
    <row r="4374" spans="63:72" x14ac:dyDescent="0.3">
      <c r="BK4374" s="5"/>
      <c r="BL4374" s="5"/>
      <c r="BM4374" s="2"/>
      <c r="BN4374" s="151"/>
      <c r="BO4374" s="2"/>
      <c r="BP4374" s="2"/>
      <c r="BQ4374" s="2"/>
      <c r="BR4374" s="2"/>
      <c r="BS4374" s="2"/>
      <c r="BT4374" s="2"/>
    </row>
    <row r="4375" spans="63:72" x14ac:dyDescent="0.3">
      <c r="BK4375" s="5"/>
      <c r="BL4375" s="5"/>
      <c r="BM4375" s="2"/>
      <c r="BN4375" s="151"/>
      <c r="BO4375" s="2"/>
      <c r="BP4375" s="2"/>
      <c r="BQ4375" s="2"/>
      <c r="BR4375" s="2"/>
      <c r="BS4375" s="2"/>
      <c r="BT4375" s="2"/>
    </row>
    <row r="4376" spans="63:72" x14ac:dyDescent="0.3">
      <c r="BK4376" s="5"/>
      <c r="BL4376" s="5"/>
      <c r="BM4376" s="2"/>
      <c r="BN4376" s="151"/>
      <c r="BO4376" s="2"/>
      <c r="BP4376" s="2"/>
      <c r="BQ4376" s="2"/>
      <c r="BR4376" s="2"/>
      <c r="BS4376" s="2"/>
      <c r="BT4376" s="2"/>
    </row>
    <row r="4377" spans="63:72" x14ac:dyDescent="0.3">
      <c r="BK4377" s="5"/>
      <c r="BL4377" s="5"/>
      <c r="BM4377" s="2"/>
      <c r="BN4377" s="151"/>
      <c r="BO4377" s="2"/>
      <c r="BP4377" s="2"/>
      <c r="BQ4377" s="2"/>
      <c r="BR4377" s="2"/>
      <c r="BS4377" s="2"/>
      <c r="BT4377" s="2"/>
    </row>
    <row r="4378" spans="63:72" x14ac:dyDescent="0.3">
      <c r="BK4378" s="5"/>
      <c r="BL4378" s="5"/>
      <c r="BM4378" s="2"/>
      <c r="BN4378" s="151"/>
      <c r="BO4378" s="2"/>
      <c r="BP4378" s="2"/>
      <c r="BQ4378" s="2"/>
      <c r="BR4378" s="2"/>
      <c r="BS4378" s="2"/>
      <c r="BT4378" s="2"/>
    </row>
    <row r="4379" spans="63:72" x14ac:dyDescent="0.3">
      <c r="BK4379" s="5"/>
      <c r="BL4379" s="5"/>
      <c r="BM4379" s="2"/>
      <c r="BN4379" s="151"/>
      <c r="BO4379" s="2"/>
      <c r="BP4379" s="2"/>
      <c r="BQ4379" s="2"/>
      <c r="BR4379" s="2"/>
      <c r="BS4379" s="2"/>
      <c r="BT4379" s="2"/>
    </row>
    <row r="4380" spans="63:72" x14ac:dyDescent="0.3">
      <c r="BK4380" s="5"/>
      <c r="BL4380" s="5"/>
      <c r="BM4380" s="2"/>
      <c r="BN4380" s="151"/>
      <c r="BO4380" s="2"/>
      <c r="BP4380" s="2"/>
      <c r="BQ4380" s="2"/>
      <c r="BR4380" s="2"/>
      <c r="BS4380" s="2"/>
      <c r="BT4380" s="2"/>
    </row>
    <row r="4381" spans="63:72" x14ac:dyDescent="0.3">
      <c r="BK4381" s="5"/>
      <c r="BL4381" s="5"/>
      <c r="BM4381" s="2"/>
      <c r="BN4381" s="151"/>
      <c r="BO4381" s="2"/>
      <c r="BP4381" s="2"/>
      <c r="BQ4381" s="2"/>
      <c r="BR4381" s="2"/>
      <c r="BS4381" s="2"/>
      <c r="BT4381" s="2"/>
    </row>
    <row r="4382" spans="63:72" x14ac:dyDescent="0.3">
      <c r="BK4382" s="5"/>
      <c r="BL4382" s="5"/>
      <c r="BM4382" s="2"/>
      <c r="BN4382" s="151"/>
      <c r="BO4382" s="2"/>
      <c r="BP4382" s="2"/>
      <c r="BQ4382" s="2"/>
      <c r="BR4382" s="2"/>
      <c r="BS4382" s="2"/>
      <c r="BT4382" s="2"/>
    </row>
    <row r="4383" spans="63:72" x14ac:dyDescent="0.3">
      <c r="BK4383" s="5"/>
      <c r="BL4383" s="5"/>
      <c r="BM4383" s="2"/>
      <c r="BN4383" s="151"/>
      <c r="BO4383" s="2"/>
      <c r="BP4383" s="2"/>
      <c r="BQ4383" s="2"/>
      <c r="BR4383" s="2"/>
      <c r="BS4383" s="2"/>
      <c r="BT4383" s="2"/>
    </row>
    <row r="4384" spans="63:72" x14ac:dyDescent="0.3">
      <c r="BK4384" s="5"/>
      <c r="BL4384" s="5"/>
      <c r="BM4384" s="2"/>
      <c r="BN4384" s="151"/>
      <c r="BO4384" s="2"/>
      <c r="BP4384" s="2"/>
      <c r="BQ4384" s="2"/>
      <c r="BR4384" s="2"/>
      <c r="BS4384" s="2"/>
      <c r="BT4384" s="2"/>
    </row>
    <row r="4385" spans="63:72" x14ac:dyDescent="0.3">
      <c r="BK4385" s="5"/>
      <c r="BL4385" s="5"/>
      <c r="BM4385" s="2"/>
      <c r="BN4385" s="151"/>
      <c r="BO4385" s="2"/>
      <c r="BP4385" s="2"/>
      <c r="BQ4385" s="2"/>
      <c r="BR4385" s="2"/>
      <c r="BS4385" s="2"/>
      <c r="BT4385" s="2"/>
    </row>
    <row r="4386" spans="63:72" x14ac:dyDescent="0.3">
      <c r="BK4386" s="5"/>
      <c r="BL4386" s="5"/>
      <c r="BM4386" s="2"/>
      <c r="BN4386" s="151"/>
      <c r="BO4386" s="2"/>
      <c r="BP4386" s="2"/>
      <c r="BQ4386" s="2"/>
      <c r="BR4386" s="2"/>
      <c r="BS4386" s="2"/>
      <c r="BT4386" s="2"/>
    </row>
    <row r="4387" spans="63:72" x14ac:dyDescent="0.3">
      <c r="BK4387" s="5"/>
      <c r="BL4387" s="5"/>
      <c r="BM4387" s="2"/>
      <c r="BN4387" s="151"/>
      <c r="BO4387" s="2"/>
      <c r="BP4387" s="2"/>
      <c r="BQ4387" s="2"/>
      <c r="BR4387" s="2"/>
      <c r="BS4387" s="2"/>
      <c r="BT4387" s="2"/>
    </row>
    <row r="4388" spans="63:72" x14ac:dyDescent="0.3">
      <c r="BK4388" s="5"/>
      <c r="BL4388" s="5"/>
      <c r="BM4388" s="2"/>
      <c r="BN4388" s="151"/>
      <c r="BO4388" s="2"/>
      <c r="BP4388" s="2"/>
      <c r="BQ4388" s="2"/>
      <c r="BR4388" s="2"/>
      <c r="BS4388" s="2"/>
      <c r="BT4388" s="2"/>
    </row>
    <row r="4389" spans="63:72" x14ac:dyDescent="0.3">
      <c r="BK4389" s="5"/>
      <c r="BL4389" s="5"/>
      <c r="BM4389" s="2"/>
      <c r="BN4389" s="151"/>
      <c r="BO4389" s="2"/>
      <c r="BP4389" s="2"/>
      <c r="BQ4389" s="2"/>
      <c r="BR4389" s="2"/>
      <c r="BS4389" s="2"/>
      <c r="BT4389" s="2"/>
    </row>
    <row r="4390" spans="63:72" x14ac:dyDescent="0.3">
      <c r="BK4390" s="5"/>
      <c r="BL4390" s="5"/>
      <c r="BM4390" s="2"/>
      <c r="BN4390" s="151"/>
      <c r="BO4390" s="2"/>
      <c r="BP4390" s="2"/>
      <c r="BQ4390" s="2"/>
      <c r="BR4390" s="2"/>
      <c r="BS4390" s="2"/>
      <c r="BT4390" s="2"/>
    </row>
    <row r="4391" spans="63:72" x14ac:dyDescent="0.3">
      <c r="BK4391" s="5"/>
      <c r="BL4391" s="5"/>
      <c r="BM4391" s="2"/>
      <c r="BN4391" s="151"/>
      <c r="BO4391" s="2"/>
      <c r="BP4391" s="2"/>
      <c r="BQ4391" s="2"/>
      <c r="BR4391" s="2"/>
      <c r="BS4391" s="2"/>
      <c r="BT4391" s="2"/>
    </row>
    <row r="4392" spans="63:72" x14ac:dyDescent="0.3">
      <c r="BK4392" s="5"/>
      <c r="BL4392" s="5"/>
      <c r="BM4392" s="2"/>
      <c r="BN4392" s="151"/>
      <c r="BO4392" s="2"/>
      <c r="BP4392" s="2"/>
      <c r="BQ4392" s="2"/>
      <c r="BR4392" s="2"/>
      <c r="BS4392" s="2"/>
      <c r="BT4392" s="2"/>
    </row>
    <row r="4393" spans="63:72" x14ac:dyDescent="0.3">
      <c r="BK4393" s="5"/>
      <c r="BL4393" s="5"/>
      <c r="BM4393" s="2"/>
      <c r="BN4393" s="151"/>
      <c r="BO4393" s="2"/>
      <c r="BP4393" s="2"/>
      <c r="BQ4393" s="2"/>
      <c r="BR4393" s="2"/>
      <c r="BS4393" s="2"/>
      <c r="BT4393" s="2"/>
    </row>
    <row r="4394" spans="63:72" x14ac:dyDescent="0.3">
      <c r="BK4394" s="5"/>
      <c r="BL4394" s="5"/>
      <c r="BM4394" s="2"/>
      <c r="BN4394" s="151"/>
      <c r="BO4394" s="2"/>
      <c r="BP4394" s="2"/>
      <c r="BQ4394" s="2"/>
      <c r="BR4394" s="2"/>
      <c r="BS4394" s="2"/>
      <c r="BT4394" s="2"/>
    </row>
    <row r="4395" spans="63:72" x14ac:dyDescent="0.3">
      <c r="BK4395" s="5"/>
      <c r="BL4395" s="5"/>
      <c r="BM4395" s="2"/>
      <c r="BN4395" s="151"/>
      <c r="BO4395" s="2"/>
      <c r="BP4395" s="2"/>
      <c r="BQ4395" s="2"/>
      <c r="BR4395" s="2"/>
      <c r="BS4395" s="2"/>
      <c r="BT4395" s="2"/>
    </row>
    <row r="4396" spans="63:72" x14ac:dyDescent="0.3">
      <c r="BK4396" s="5"/>
      <c r="BL4396" s="5"/>
      <c r="BM4396" s="2"/>
      <c r="BN4396" s="151"/>
      <c r="BO4396" s="2"/>
      <c r="BP4396" s="2"/>
      <c r="BQ4396" s="2"/>
      <c r="BR4396" s="2"/>
      <c r="BS4396" s="2"/>
      <c r="BT4396" s="2"/>
    </row>
    <row r="4397" spans="63:72" x14ac:dyDescent="0.3">
      <c r="BK4397" s="5"/>
      <c r="BL4397" s="5"/>
      <c r="BM4397" s="2"/>
      <c r="BN4397" s="151"/>
      <c r="BO4397" s="2"/>
      <c r="BP4397" s="2"/>
      <c r="BQ4397" s="2"/>
      <c r="BR4397" s="2"/>
      <c r="BS4397" s="2"/>
      <c r="BT4397" s="2"/>
    </row>
    <row r="4398" spans="63:72" x14ac:dyDescent="0.3">
      <c r="BK4398" s="5"/>
      <c r="BL4398" s="5"/>
      <c r="BM4398" s="2"/>
      <c r="BN4398" s="151"/>
      <c r="BO4398" s="2"/>
      <c r="BP4398" s="2"/>
      <c r="BQ4398" s="2"/>
      <c r="BR4398" s="2"/>
      <c r="BS4398" s="2"/>
      <c r="BT4398" s="2"/>
    </row>
    <row r="4399" spans="63:72" x14ac:dyDescent="0.3">
      <c r="BK4399" s="5"/>
      <c r="BL4399" s="5"/>
      <c r="BM4399" s="2"/>
      <c r="BN4399" s="151"/>
      <c r="BO4399" s="2"/>
      <c r="BP4399" s="2"/>
      <c r="BQ4399" s="2"/>
      <c r="BR4399" s="2"/>
      <c r="BS4399" s="2"/>
      <c r="BT4399" s="2"/>
    </row>
    <row r="4400" spans="63:72" x14ac:dyDescent="0.3">
      <c r="BK4400" s="5"/>
      <c r="BL4400" s="5"/>
      <c r="BM4400" s="2"/>
      <c r="BN4400" s="151"/>
      <c r="BO4400" s="2"/>
      <c r="BP4400" s="2"/>
      <c r="BQ4400" s="2"/>
      <c r="BR4400" s="2"/>
      <c r="BS4400" s="2"/>
      <c r="BT4400" s="2"/>
    </row>
    <row r="4401" spans="63:72" x14ac:dyDescent="0.3">
      <c r="BK4401" s="5"/>
      <c r="BL4401" s="5"/>
      <c r="BM4401" s="2"/>
      <c r="BN4401" s="151"/>
      <c r="BO4401" s="2"/>
      <c r="BP4401" s="2"/>
      <c r="BQ4401" s="2"/>
      <c r="BR4401" s="2"/>
      <c r="BS4401" s="2"/>
      <c r="BT4401" s="2"/>
    </row>
    <row r="4402" spans="63:72" x14ac:dyDescent="0.3">
      <c r="BK4402" s="5"/>
      <c r="BL4402" s="5"/>
      <c r="BM4402" s="2"/>
      <c r="BN4402" s="151"/>
      <c r="BO4402" s="2"/>
      <c r="BP4402" s="2"/>
      <c r="BQ4402" s="2"/>
      <c r="BR4402" s="2"/>
      <c r="BS4402" s="2"/>
      <c r="BT4402" s="2"/>
    </row>
    <row r="4403" spans="63:72" x14ac:dyDescent="0.3">
      <c r="BK4403" s="5"/>
      <c r="BL4403" s="5"/>
      <c r="BM4403" s="2"/>
      <c r="BN4403" s="151"/>
      <c r="BO4403" s="2"/>
      <c r="BP4403" s="2"/>
      <c r="BQ4403" s="2"/>
      <c r="BR4403" s="2"/>
      <c r="BS4403" s="2"/>
      <c r="BT4403" s="2"/>
    </row>
    <row r="4404" spans="63:72" x14ac:dyDescent="0.3">
      <c r="BK4404" s="5"/>
      <c r="BL4404" s="5"/>
      <c r="BM4404" s="2"/>
      <c r="BN4404" s="151"/>
      <c r="BO4404" s="2"/>
      <c r="BP4404" s="2"/>
      <c r="BQ4404" s="2"/>
      <c r="BR4404" s="2"/>
      <c r="BS4404" s="2"/>
      <c r="BT4404" s="2"/>
    </row>
    <row r="4405" spans="63:72" x14ac:dyDescent="0.3">
      <c r="BK4405" s="5"/>
      <c r="BL4405" s="5"/>
      <c r="BM4405" s="2"/>
      <c r="BN4405" s="151"/>
      <c r="BO4405" s="2"/>
      <c r="BP4405" s="2"/>
      <c r="BQ4405" s="2"/>
      <c r="BR4405" s="2"/>
      <c r="BS4405" s="2"/>
      <c r="BT4405" s="2"/>
    </row>
    <row r="4406" spans="63:72" x14ac:dyDescent="0.3">
      <c r="BK4406" s="5"/>
      <c r="BL4406" s="5"/>
      <c r="BM4406" s="2"/>
      <c r="BN4406" s="151"/>
      <c r="BO4406" s="2"/>
      <c r="BP4406" s="2"/>
      <c r="BQ4406" s="2"/>
      <c r="BR4406" s="2"/>
      <c r="BS4406" s="2"/>
      <c r="BT4406" s="2"/>
    </row>
    <row r="4407" spans="63:72" x14ac:dyDescent="0.3">
      <c r="BK4407" s="5"/>
      <c r="BL4407" s="5"/>
      <c r="BM4407" s="2"/>
      <c r="BN4407" s="151"/>
      <c r="BO4407" s="2"/>
      <c r="BP4407" s="2"/>
      <c r="BQ4407" s="2"/>
      <c r="BR4407" s="2"/>
      <c r="BS4407" s="2"/>
      <c r="BT4407" s="2"/>
    </row>
    <row r="4408" spans="63:72" x14ac:dyDescent="0.3">
      <c r="BK4408" s="5"/>
      <c r="BL4408" s="5"/>
      <c r="BM4408" s="2"/>
      <c r="BN4408" s="151"/>
      <c r="BO4408" s="2"/>
      <c r="BP4408" s="2"/>
      <c r="BQ4408" s="2"/>
      <c r="BR4408" s="2"/>
      <c r="BS4408" s="2"/>
      <c r="BT4408" s="2"/>
    </row>
    <row r="4409" spans="63:72" x14ac:dyDescent="0.3">
      <c r="BK4409" s="5"/>
      <c r="BL4409" s="5"/>
      <c r="BM4409" s="2"/>
      <c r="BN4409" s="151"/>
      <c r="BO4409" s="2"/>
      <c r="BP4409" s="2"/>
      <c r="BQ4409" s="2"/>
      <c r="BR4409" s="2"/>
      <c r="BS4409" s="2"/>
      <c r="BT4409" s="2"/>
    </row>
    <row r="4410" spans="63:72" x14ac:dyDescent="0.3">
      <c r="BK4410" s="5"/>
      <c r="BL4410" s="5"/>
      <c r="BM4410" s="2"/>
      <c r="BN4410" s="151"/>
      <c r="BO4410" s="2"/>
      <c r="BP4410" s="2"/>
      <c r="BQ4410" s="2"/>
      <c r="BR4410" s="2"/>
      <c r="BS4410" s="2"/>
      <c r="BT4410" s="2"/>
    </row>
    <row r="4411" spans="63:72" x14ac:dyDescent="0.3">
      <c r="BK4411" s="5"/>
      <c r="BL4411" s="5"/>
      <c r="BM4411" s="2"/>
      <c r="BN4411" s="151"/>
      <c r="BO4411" s="2"/>
      <c r="BP4411" s="2"/>
      <c r="BQ4411" s="2"/>
      <c r="BR4411" s="2"/>
      <c r="BS4411" s="2"/>
      <c r="BT4411" s="2"/>
    </row>
    <row r="4412" spans="63:72" x14ac:dyDescent="0.3">
      <c r="BK4412" s="5"/>
      <c r="BL4412" s="5"/>
      <c r="BM4412" s="2"/>
      <c r="BN4412" s="151"/>
      <c r="BO4412" s="2"/>
      <c r="BP4412" s="2"/>
      <c r="BQ4412" s="2"/>
      <c r="BR4412" s="2"/>
      <c r="BS4412" s="2"/>
      <c r="BT4412" s="2"/>
    </row>
    <row r="4413" spans="63:72" x14ac:dyDescent="0.3">
      <c r="BK4413" s="5"/>
      <c r="BL4413" s="5"/>
      <c r="BM4413" s="2"/>
      <c r="BN4413" s="151"/>
      <c r="BO4413" s="2"/>
      <c r="BP4413" s="2"/>
      <c r="BQ4413" s="2"/>
      <c r="BR4413" s="2"/>
      <c r="BS4413" s="2"/>
      <c r="BT4413" s="2"/>
    </row>
    <row r="4414" spans="63:72" x14ac:dyDescent="0.3">
      <c r="BK4414" s="5"/>
      <c r="BL4414" s="5"/>
      <c r="BM4414" s="2"/>
      <c r="BN4414" s="151"/>
      <c r="BO4414" s="2"/>
      <c r="BP4414" s="2"/>
      <c r="BQ4414" s="2"/>
      <c r="BR4414" s="2"/>
      <c r="BS4414" s="2"/>
      <c r="BT4414" s="2"/>
    </row>
    <row r="4415" spans="63:72" x14ac:dyDescent="0.3">
      <c r="BK4415" s="5"/>
      <c r="BL4415" s="5"/>
      <c r="BM4415" s="2"/>
      <c r="BN4415" s="151"/>
      <c r="BO4415" s="2"/>
      <c r="BP4415" s="2"/>
      <c r="BQ4415" s="2"/>
      <c r="BR4415" s="2"/>
      <c r="BS4415" s="2"/>
      <c r="BT4415" s="2"/>
    </row>
    <row r="4416" spans="63:72" x14ac:dyDescent="0.3">
      <c r="BK4416" s="5"/>
      <c r="BL4416" s="5"/>
      <c r="BM4416" s="2"/>
      <c r="BN4416" s="151"/>
      <c r="BO4416" s="2"/>
      <c r="BP4416" s="2"/>
      <c r="BQ4416" s="2"/>
      <c r="BR4416" s="2"/>
      <c r="BS4416" s="2"/>
      <c r="BT4416" s="2"/>
    </row>
    <row r="4417" spans="63:72" x14ac:dyDescent="0.3">
      <c r="BK4417" s="5"/>
      <c r="BL4417" s="5"/>
      <c r="BM4417" s="2"/>
      <c r="BN4417" s="151"/>
      <c r="BO4417" s="2"/>
      <c r="BP4417" s="2"/>
      <c r="BQ4417" s="2"/>
      <c r="BR4417" s="2"/>
      <c r="BS4417" s="2"/>
      <c r="BT4417" s="2"/>
    </row>
    <row r="4418" spans="63:72" x14ac:dyDescent="0.3">
      <c r="BK4418" s="5"/>
      <c r="BL4418" s="5"/>
      <c r="BM4418" s="2"/>
      <c r="BN4418" s="151"/>
      <c r="BO4418" s="2"/>
      <c r="BP4418" s="2"/>
      <c r="BQ4418" s="2"/>
      <c r="BR4418" s="2"/>
      <c r="BS4418" s="2"/>
      <c r="BT4418" s="2"/>
    </row>
    <row r="4419" spans="63:72" x14ac:dyDescent="0.3">
      <c r="BK4419" s="5"/>
      <c r="BL4419" s="5"/>
      <c r="BM4419" s="2"/>
      <c r="BN4419" s="151"/>
      <c r="BO4419" s="2"/>
      <c r="BP4419" s="2"/>
      <c r="BQ4419" s="2"/>
      <c r="BR4419" s="2"/>
      <c r="BS4419" s="2"/>
      <c r="BT4419" s="2"/>
    </row>
    <row r="4420" spans="63:72" x14ac:dyDescent="0.3">
      <c r="BK4420" s="5"/>
      <c r="BL4420" s="5"/>
      <c r="BM4420" s="2"/>
      <c r="BN4420" s="151"/>
      <c r="BO4420" s="2"/>
      <c r="BP4420" s="2"/>
      <c r="BQ4420" s="2"/>
      <c r="BR4420" s="2"/>
      <c r="BS4420" s="2"/>
      <c r="BT4420" s="2"/>
    </row>
    <row r="4421" spans="63:72" x14ac:dyDescent="0.3">
      <c r="BK4421" s="5"/>
      <c r="BL4421" s="5"/>
      <c r="BM4421" s="2"/>
      <c r="BN4421" s="151"/>
      <c r="BO4421" s="2"/>
      <c r="BP4421" s="2"/>
      <c r="BQ4421" s="2"/>
      <c r="BR4421" s="2"/>
      <c r="BS4421" s="2"/>
      <c r="BT4421" s="2"/>
    </row>
    <row r="4422" spans="63:72" x14ac:dyDescent="0.3">
      <c r="BK4422" s="5"/>
      <c r="BL4422" s="5"/>
      <c r="BM4422" s="2"/>
      <c r="BN4422" s="151"/>
      <c r="BO4422" s="2"/>
      <c r="BP4422" s="2"/>
      <c r="BQ4422" s="2"/>
      <c r="BR4422" s="2"/>
      <c r="BS4422" s="2"/>
      <c r="BT4422" s="2"/>
    </row>
    <row r="4423" spans="63:72" x14ac:dyDescent="0.3">
      <c r="BK4423" s="5"/>
      <c r="BL4423" s="5"/>
      <c r="BM4423" s="2"/>
      <c r="BN4423" s="151"/>
      <c r="BO4423" s="2"/>
      <c r="BP4423" s="2"/>
      <c r="BQ4423" s="2"/>
      <c r="BR4423" s="2"/>
      <c r="BS4423" s="2"/>
      <c r="BT4423" s="2"/>
    </row>
    <row r="4424" spans="63:72" x14ac:dyDescent="0.3">
      <c r="BK4424" s="5"/>
      <c r="BL4424" s="5"/>
      <c r="BM4424" s="2"/>
      <c r="BN4424" s="151"/>
      <c r="BO4424" s="2"/>
      <c r="BP4424" s="2"/>
      <c r="BQ4424" s="2"/>
      <c r="BR4424" s="2"/>
      <c r="BS4424" s="2"/>
      <c r="BT4424" s="2"/>
    </row>
    <row r="4425" spans="63:72" x14ac:dyDescent="0.3">
      <c r="BK4425" s="5"/>
      <c r="BL4425" s="5"/>
      <c r="BM4425" s="2"/>
      <c r="BN4425" s="151"/>
      <c r="BO4425" s="2"/>
      <c r="BP4425" s="2"/>
      <c r="BQ4425" s="2"/>
      <c r="BR4425" s="2"/>
      <c r="BS4425" s="2"/>
      <c r="BT4425" s="2"/>
    </row>
    <row r="4426" spans="63:72" x14ac:dyDescent="0.3">
      <c r="BK4426" s="5"/>
      <c r="BL4426" s="5"/>
      <c r="BM4426" s="2"/>
      <c r="BN4426" s="151"/>
      <c r="BO4426" s="2"/>
      <c r="BP4426" s="2"/>
      <c r="BQ4426" s="2"/>
      <c r="BR4426" s="2"/>
      <c r="BS4426" s="2"/>
      <c r="BT4426" s="2"/>
    </row>
    <row r="4427" spans="63:72" x14ac:dyDescent="0.3">
      <c r="BK4427" s="5"/>
      <c r="BL4427" s="5"/>
      <c r="BM4427" s="2"/>
      <c r="BN4427" s="151"/>
      <c r="BO4427" s="2"/>
      <c r="BP4427" s="2"/>
      <c r="BQ4427" s="2"/>
      <c r="BR4427" s="2"/>
      <c r="BS4427" s="2"/>
      <c r="BT4427" s="2"/>
    </row>
    <row r="4428" spans="63:72" x14ac:dyDescent="0.3">
      <c r="BK4428" s="5"/>
      <c r="BL4428" s="5"/>
      <c r="BM4428" s="2"/>
      <c r="BN4428" s="151"/>
      <c r="BO4428" s="2"/>
      <c r="BP4428" s="2"/>
      <c r="BQ4428" s="2"/>
      <c r="BR4428" s="2"/>
      <c r="BS4428" s="2"/>
      <c r="BT4428" s="2"/>
    </row>
    <row r="4429" spans="63:72" x14ac:dyDescent="0.3">
      <c r="BK4429" s="5"/>
      <c r="BL4429" s="5"/>
      <c r="BM4429" s="2"/>
      <c r="BN4429" s="151"/>
      <c r="BO4429" s="2"/>
      <c r="BP4429" s="2"/>
      <c r="BQ4429" s="2"/>
      <c r="BR4429" s="2"/>
      <c r="BS4429" s="2"/>
      <c r="BT4429" s="2"/>
    </row>
    <row r="4430" spans="63:72" x14ac:dyDescent="0.3">
      <c r="BK4430" s="5"/>
      <c r="BL4430" s="5"/>
      <c r="BM4430" s="2"/>
      <c r="BN4430" s="151"/>
      <c r="BO4430" s="2"/>
      <c r="BP4430" s="2"/>
      <c r="BQ4430" s="2"/>
      <c r="BR4430" s="2"/>
      <c r="BS4430" s="2"/>
      <c r="BT4430" s="2"/>
    </row>
    <row r="4431" spans="63:72" x14ac:dyDescent="0.3">
      <c r="BK4431" s="5"/>
      <c r="BL4431" s="5"/>
      <c r="BM4431" s="2"/>
      <c r="BN4431" s="151"/>
      <c r="BO4431" s="2"/>
      <c r="BP4431" s="2"/>
      <c r="BQ4431" s="2"/>
      <c r="BR4431" s="2"/>
      <c r="BS4431" s="2"/>
      <c r="BT4431" s="2"/>
    </row>
    <row r="4432" spans="63:72" x14ac:dyDescent="0.3">
      <c r="BK4432" s="5"/>
      <c r="BL4432" s="5"/>
      <c r="BM4432" s="2"/>
      <c r="BN4432" s="151"/>
      <c r="BO4432" s="2"/>
      <c r="BP4432" s="2"/>
      <c r="BQ4432" s="2"/>
      <c r="BR4432" s="2"/>
      <c r="BS4432" s="2"/>
      <c r="BT4432" s="2"/>
    </row>
    <row r="4433" spans="63:72" x14ac:dyDescent="0.3">
      <c r="BK4433" s="5"/>
      <c r="BL4433" s="5"/>
      <c r="BM4433" s="2"/>
      <c r="BN4433" s="151"/>
      <c r="BO4433" s="2"/>
      <c r="BP4433" s="2"/>
      <c r="BQ4433" s="2"/>
      <c r="BR4433" s="2"/>
      <c r="BS4433" s="2"/>
      <c r="BT4433" s="2"/>
    </row>
    <row r="4434" spans="63:72" x14ac:dyDescent="0.3">
      <c r="BK4434" s="5"/>
      <c r="BL4434" s="5"/>
      <c r="BM4434" s="2"/>
      <c r="BN4434" s="151"/>
      <c r="BO4434" s="2"/>
      <c r="BP4434" s="2"/>
      <c r="BQ4434" s="2"/>
      <c r="BR4434" s="2"/>
      <c r="BS4434" s="2"/>
      <c r="BT4434" s="2"/>
    </row>
    <row r="4435" spans="63:72" x14ac:dyDescent="0.3">
      <c r="BK4435" s="5"/>
      <c r="BL4435" s="5"/>
      <c r="BM4435" s="2"/>
      <c r="BN4435" s="151"/>
      <c r="BO4435" s="2"/>
      <c r="BP4435" s="2"/>
      <c r="BQ4435" s="2"/>
      <c r="BR4435" s="2"/>
      <c r="BS4435" s="2"/>
      <c r="BT4435" s="2"/>
    </row>
    <row r="4436" spans="63:72" x14ac:dyDescent="0.3">
      <c r="BK4436" s="5"/>
      <c r="BL4436" s="5"/>
      <c r="BM4436" s="2"/>
      <c r="BN4436" s="151"/>
      <c r="BO4436" s="2"/>
      <c r="BP4436" s="2"/>
      <c r="BQ4436" s="2"/>
      <c r="BR4436" s="2"/>
      <c r="BS4436" s="2"/>
      <c r="BT4436" s="2"/>
    </row>
    <row r="4437" spans="63:72" x14ac:dyDescent="0.3">
      <c r="BK4437" s="5"/>
      <c r="BL4437" s="5"/>
      <c r="BM4437" s="2"/>
      <c r="BN4437" s="151"/>
      <c r="BO4437" s="2"/>
      <c r="BP4437" s="2"/>
      <c r="BQ4437" s="2"/>
      <c r="BR4437" s="2"/>
      <c r="BS4437" s="2"/>
      <c r="BT4437" s="2"/>
    </row>
    <row r="4438" spans="63:72" x14ac:dyDescent="0.3">
      <c r="BK4438" s="5"/>
      <c r="BL4438" s="5"/>
      <c r="BM4438" s="2"/>
      <c r="BN4438" s="151"/>
      <c r="BO4438" s="2"/>
      <c r="BP4438" s="2"/>
      <c r="BQ4438" s="2"/>
      <c r="BR4438" s="2"/>
      <c r="BS4438" s="2"/>
      <c r="BT4438" s="2"/>
    </row>
    <row r="4439" spans="63:72" x14ac:dyDescent="0.3">
      <c r="BK4439" s="5"/>
      <c r="BL4439" s="5"/>
      <c r="BM4439" s="2"/>
      <c r="BN4439" s="151"/>
      <c r="BO4439" s="2"/>
      <c r="BP4439" s="2"/>
      <c r="BQ4439" s="2"/>
      <c r="BR4439" s="2"/>
      <c r="BS4439" s="2"/>
      <c r="BT4439" s="2"/>
    </row>
    <row r="4440" spans="63:72" x14ac:dyDescent="0.3">
      <c r="BK4440" s="5"/>
      <c r="BL4440" s="5"/>
      <c r="BM4440" s="2"/>
      <c r="BN4440" s="151"/>
      <c r="BO4440" s="2"/>
      <c r="BP4440" s="2"/>
      <c r="BQ4440" s="2"/>
      <c r="BR4440" s="2"/>
      <c r="BS4440" s="2"/>
      <c r="BT4440" s="2"/>
    </row>
    <row r="4441" spans="63:72" x14ac:dyDescent="0.3">
      <c r="BK4441" s="5"/>
      <c r="BL4441" s="5"/>
      <c r="BM4441" s="2"/>
      <c r="BN4441" s="151"/>
      <c r="BO4441" s="2"/>
      <c r="BP4441" s="2"/>
      <c r="BQ4441" s="2"/>
      <c r="BR4441" s="2"/>
      <c r="BS4441" s="2"/>
      <c r="BT4441" s="2"/>
    </row>
    <row r="4442" spans="63:72" x14ac:dyDescent="0.3">
      <c r="BK4442" s="5"/>
      <c r="BL4442" s="5"/>
      <c r="BM4442" s="2"/>
      <c r="BN4442" s="151"/>
      <c r="BO4442" s="2"/>
      <c r="BP4442" s="2"/>
      <c r="BQ4442" s="2"/>
      <c r="BR4442" s="2"/>
      <c r="BS4442" s="2"/>
      <c r="BT4442" s="2"/>
    </row>
    <row r="4443" spans="63:72" x14ac:dyDescent="0.3">
      <c r="BK4443" s="5"/>
      <c r="BL4443" s="5"/>
      <c r="BM4443" s="2"/>
      <c r="BN4443" s="151"/>
      <c r="BO4443" s="2"/>
      <c r="BP4443" s="2"/>
      <c r="BQ4443" s="2"/>
      <c r="BR4443" s="2"/>
      <c r="BS4443" s="2"/>
      <c r="BT4443" s="2"/>
    </row>
    <row r="4444" spans="63:72" x14ac:dyDescent="0.3">
      <c r="BK4444" s="5"/>
      <c r="BL4444" s="5"/>
      <c r="BM4444" s="2"/>
      <c r="BN4444" s="151"/>
      <c r="BO4444" s="2"/>
      <c r="BP4444" s="2"/>
      <c r="BQ4444" s="2"/>
      <c r="BR4444" s="2"/>
      <c r="BS4444" s="2"/>
      <c r="BT4444" s="2"/>
    </row>
    <row r="4445" spans="63:72" x14ac:dyDescent="0.3">
      <c r="BK4445" s="5"/>
      <c r="BL4445" s="5"/>
      <c r="BM4445" s="2"/>
      <c r="BN4445" s="151"/>
      <c r="BO4445" s="2"/>
      <c r="BP4445" s="2"/>
      <c r="BQ4445" s="2"/>
      <c r="BR4445" s="2"/>
      <c r="BS4445" s="2"/>
      <c r="BT4445" s="2"/>
    </row>
    <row r="4446" spans="63:72" x14ac:dyDescent="0.3">
      <c r="BK4446" s="5"/>
      <c r="BL4446" s="5"/>
      <c r="BM4446" s="2"/>
      <c r="BN4446" s="151"/>
      <c r="BO4446" s="2"/>
      <c r="BP4446" s="2"/>
      <c r="BQ4446" s="2"/>
      <c r="BR4446" s="2"/>
      <c r="BS4446" s="2"/>
      <c r="BT4446" s="2"/>
    </row>
    <row r="4447" spans="63:72" x14ac:dyDescent="0.3">
      <c r="BK4447" s="5"/>
      <c r="BL4447" s="5"/>
      <c r="BM4447" s="2"/>
      <c r="BN4447" s="151"/>
      <c r="BO4447" s="2"/>
      <c r="BP4447" s="2"/>
      <c r="BQ4447" s="2"/>
      <c r="BR4447" s="2"/>
      <c r="BS4447" s="2"/>
      <c r="BT4447" s="2"/>
    </row>
    <row r="4448" spans="63:72" x14ac:dyDescent="0.3">
      <c r="BK4448" s="5"/>
      <c r="BL4448" s="5"/>
      <c r="BM4448" s="2"/>
      <c r="BN4448" s="151"/>
      <c r="BO4448" s="2"/>
      <c r="BP4448" s="2"/>
      <c r="BQ4448" s="2"/>
      <c r="BR4448" s="2"/>
      <c r="BS4448" s="2"/>
      <c r="BT4448" s="2"/>
    </row>
    <row r="4449" spans="63:72" x14ac:dyDescent="0.3">
      <c r="BK4449" s="5"/>
      <c r="BL4449" s="5"/>
      <c r="BM4449" s="2"/>
      <c r="BN4449" s="151"/>
      <c r="BO4449" s="2"/>
      <c r="BP4449" s="2"/>
      <c r="BQ4449" s="2"/>
      <c r="BR4449" s="2"/>
      <c r="BS4449" s="2"/>
      <c r="BT4449" s="2"/>
    </row>
    <row r="4450" spans="63:72" x14ac:dyDescent="0.3">
      <c r="BK4450" s="5"/>
      <c r="BL4450" s="5"/>
      <c r="BM4450" s="2"/>
      <c r="BN4450" s="151"/>
      <c r="BO4450" s="2"/>
      <c r="BP4450" s="2"/>
      <c r="BQ4450" s="2"/>
      <c r="BR4450" s="2"/>
      <c r="BS4450" s="2"/>
      <c r="BT4450" s="2"/>
    </row>
    <row r="4451" spans="63:72" x14ac:dyDescent="0.3">
      <c r="BK4451" s="5"/>
      <c r="BL4451" s="5"/>
      <c r="BM4451" s="2"/>
      <c r="BN4451" s="151"/>
      <c r="BO4451" s="2"/>
      <c r="BP4451" s="2"/>
      <c r="BQ4451" s="2"/>
      <c r="BR4451" s="2"/>
      <c r="BS4451" s="2"/>
      <c r="BT4451" s="2"/>
    </row>
    <row r="4452" spans="63:72" x14ac:dyDescent="0.3">
      <c r="BK4452" s="5"/>
      <c r="BL4452" s="5"/>
      <c r="BM4452" s="2"/>
      <c r="BN4452" s="151"/>
      <c r="BO4452" s="2"/>
      <c r="BP4452" s="2"/>
      <c r="BQ4452" s="2"/>
      <c r="BR4452" s="2"/>
      <c r="BS4452" s="2"/>
      <c r="BT4452" s="2"/>
    </row>
    <row r="4453" spans="63:72" x14ac:dyDescent="0.3">
      <c r="BK4453" s="5"/>
      <c r="BL4453" s="5"/>
      <c r="BM4453" s="2"/>
      <c r="BN4453" s="151"/>
      <c r="BO4453" s="2"/>
      <c r="BP4453" s="2"/>
      <c r="BQ4453" s="2"/>
      <c r="BR4453" s="2"/>
      <c r="BS4453" s="2"/>
      <c r="BT4453" s="2"/>
    </row>
    <row r="4454" spans="63:72" x14ac:dyDescent="0.3">
      <c r="BK4454" s="5"/>
      <c r="BL4454" s="5"/>
      <c r="BM4454" s="2"/>
      <c r="BN4454" s="151"/>
      <c r="BO4454" s="2"/>
      <c r="BP4454" s="2"/>
      <c r="BQ4454" s="2"/>
      <c r="BR4454" s="2"/>
      <c r="BS4454" s="2"/>
      <c r="BT4454" s="2"/>
    </row>
    <row r="4455" spans="63:72" x14ac:dyDescent="0.3">
      <c r="BK4455" s="5"/>
      <c r="BL4455" s="5"/>
      <c r="BM4455" s="2"/>
      <c r="BN4455" s="151"/>
      <c r="BO4455" s="2"/>
      <c r="BP4455" s="2"/>
      <c r="BQ4455" s="2"/>
      <c r="BR4455" s="2"/>
      <c r="BS4455" s="2"/>
      <c r="BT4455" s="2"/>
    </row>
    <row r="4456" spans="63:72" x14ac:dyDescent="0.3">
      <c r="BK4456" s="5"/>
      <c r="BL4456" s="5"/>
      <c r="BM4456" s="2"/>
      <c r="BN4456" s="151"/>
      <c r="BO4456" s="2"/>
      <c r="BP4456" s="2"/>
      <c r="BQ4456" s="2"/>
      <c r="BR4456" s="2"/>
      <c r="BS4456" s="2"/>
      <c r="BT4456" s="2"/>
    </row>
    <row r="4457" spans="63:72" x14ac:dyDescent="0.3">
      <c r="BK4457" s="5"/>
      <c r="BL4457" s="5"/>
      <c r="BM4457" s="2"/>
      <c r="BN4457" s="151"/>
      <c r="BO4457" s="2"/>
      <c r="BP4457" s="2"/>
      <c r="BQ4457" s="2"/>
      <c r="BR4457" s="2"/>
      <c r="BS4457" s="2"/>
      <c r="BT4457" s="2"/>
    </row>
    <row r="4458" spans="63:72" x14ac:dyDescent="0.3">
      <c r="BK4458" s="5"/>
      <c r="BL4458" s="5"/>
      <c r="BM4458" s="2"/>
      <c r="BN4458" s="151"/>
      <c r="BO4458" s="2"/>
      <c r="BP4458" s="2"/>
      <c r="BQ4458" s="2"/>
      <c r="BR4458" s="2"/>
      <c r="BS4458" s="2"/>
      <c r="BT4458" s="2"/>
    </row>
    <row r="4459" spans="63:72" x14ac:dyDescent="0.3">
      <c r="BK4459" s="5"/>
      <c r="BL4459" s="5"/>
      <c r="BM4459" s="2"/>
      <c r="BN4459" s="151"/>
      <c r="BO4459" s="2"/>
      <c r="BP4459" s="2"/>
      <c r="BQ4459" s="2"/>
      <c r="BR4459" s="2"/>
      <c r="BS4459" s="2"/>
      <c r="BT4459" s="2"/>
    </row>
    <row r="4460" spans="63:72" x14ac:dyDescent="0.3">
      <c r="BK4460" s="5"/>
      <c r="BL4460" s="5"/>
      <c r="BM4460" s="2"/>
      <c r="BN4460" s="151"/>
      <c r="BO4460" s="2"/>
      <c r="BP4460" s="2"/>
      <c r="BQ4460" s="2"/>
      <c r="BR4460" s="2"/>
      <c r="BS4460" s="2"/>
      <c r="BT4460" s="2"/>
    </row>
    <row r="4461" spans="63:72" x14ac:dyDescent="0.3">
      <c r="BK4461" s="5"/>
      <c r="BL4461" s="5"/>
      <c r="BM4461" s="2"/>
      <c r="BN4461" s="151"/>
      <c r="BO4461" s="2"/>
      <c r="BP4461" s="2"/>
      <c r="BQ4461" s="2"/>
      <c r="BR4461" s="2"/>
      <c r="BS4461" s="2"/>
      <c r="BT4461" s="2"/>
    </row>
    <row r="4462" spans="63:72" x14ac:dyDescent="0.3">
      <c r="BK4462" s="5"/>
      <c r="BL4462" s="5"/>
      <c r="BM4462" s="2"/>
      <c r="BN4462" s="151"/>
      <c r="BO4462" s="2"/>
      <c r="BP4462" s="2"/>
      <c r="BQ4462" s="2"/>
      <c r="BR4462" s="2"/>
      <c r="BS4462" s="2"/>
      <c r="BT4462" s="2"/>
    </row>
    <row r="4463" spans="63:72" x14ac:dyDescent="0.3">
      <c r="BK4463" s="5"/>
      <c r="BL4463" s="5"/>
      <c r="BM4463" s="2"/>
      <c r="BN4463" s="151"/>
      <c r="BO4463" s="2"/>
      <c r="BP4463" s="2"/>
      <c r="BQ4463" s="2"/>
      <c r="BR4463" s="2"/>
      <c r="BS4463" s="2"/>
      <c r="BT4463" s="2"/>
    </row>
    <row r="4464" spans="63:72" x14ac:dyDescent="0.3">
      <c r="BK4464" s="5"/>
      <c r="BL4464" s="5"/>
      <c r="BM4464" s="2"/>
      <c r="BN4464" s="151"/>
      <c r="BO4464" s="2"/>
      <c r="BP4464" s="2"/>
      <c r="BQ4464" s="2"/>
      <c r="BR4464" s="2"/>
      <c r="BS4464" s="2"/>
      <c r="BT4464" s="2"/>
    </row>
    <row r="4465" spans="63:72" x14ac:dyDescent="0.3">
      <c r="BK4465" s="5"/>
      <c r="BL4465" s="5"/>
      <c r="BM4465" s="2"/>
      <c r="BN4465" s="151"/>
      <c r="BO4465" s="2"/>
      <c r="BP4465" s="2"/>
      <c r="BQ4465" s="2"/>
      <c r="BR4465" s="2"/>
      <c r="BS4465" s="2"/>
      <c r="BT4465" s="2"/>
    </row>
    <row r="4466" spans="63:72" x14ac:dyDescent="0.3">
      <c r="BK4466" s="5"/>
      <c r="BL4466" s="5"/>
      <c r="BM4466" s="2"/>
      <c r="BN4466" s="151"/>
      <c r="BO4466" s="2"/>
      <c r="BP4466" s="2"/>
      <c r="BQ4466" s="2"/>
      <c r="BR4466" s="2"/>
      <c r="BS4466" s="2"/>
      <c r="BT4466" s="2"/>
    </row>
    <row r="4467" spans="63:72" x14ac:dyDescent="0.3">
      <c r="BK4467" s="5"/>
      <c r="BL4467" s="5"/>
      <c r="BM4467" s="2"/>
      <c r="BN4467" s="151"/>
      <c r="BO4467" s="2"/>
      <c r="BP4467" s="2"/>
      <c r="BQ4467" s="2"/>
      <c r="BR4467" s="2"/>
      <c r="BS4467" s="2"/>
      <c r="BT4467" s="2"/>
    </row>
    <row r="4468" spans="63:72" x14ac:dyDescent="0.3">
      <c r="BK4468" s="5"/>
      <c r="BL4468" s="5"/>
      <c r="BM4468" s="2"/>
      <c r="BN4468" s="151"/>
      <c r="BO4468" s="2"/>
      <c r="BP4468" s="2"/>
      <c r="BQ4468" s="2"/>
      <c r="BR4468" s="2"/>
      <c r="BS4468" s="2"/>
      <c r="BT4468" s="2"/>
    </row>
    <row r="4469" spans="63:72" x14ac:dyDescent="0.3">
      <c r="BK4469" s="5"/>
      <c r="BL4469" s="5"/>
      <c r="BM4469" s="2"/>
      <c r="BN4469" s="151"/>
      <c r="BO4469" s="2"/>
      <c r="BP4469" s="2"/>
      <c r="BQ4469" s="2"/>
      <c r="BR4469" s="2"/>
      <c r="BS4469" s="2"/>
      <c r="BT4469" s="2"/>
    </row>
    <row r="4470" spans="63:72" x14ac:dyDescent="0.3">
      <c r="BK4470" s="5"/>
      <c r="BL4470" s="5"/>
      <c r="BM4470" s="2"/>
      <c r="BN4470" s="151"/>
      <c r="BO4470" s="2"/>
      <c r="BP4470" s="2"/>
      <c r="BQ4470" s="2"/>
      <c r="BR4470" s="2"/>
      <c r="BS4470" s="2"/>
      <c r="BT4470" s="2"/>
    </row>
    <row r="4471" spans="63:72" x14ac:dyDescent="0.3">
      <c r="BK4471" s="5"/>
      <c r="BL4471" s="5"/>
      <c r="BM4471" s="2"/>
      <c r="BN4471" s="151"/>
      <c r="BO4471" s="2"/>
      <c r="BP4471" s="2"/>
      <c r="BQ4471" s="2"/>
      <c r="BR4471" s="2"/>
      <c r="BS4471" s="2"/>
      <c r="BT4471" s="2"/>
    </row>
    <row r="4472" spans="63:72" x14ac:dyDescent="0.3">
      <c r="BK4472" s="5"/>
      <c r="BL4472" s="5"/>
      <c r="BM4472" s="2"/>
      <c r="BN4472" s="151"/>
      <c r="BO4472" s="2"/>
      <c r="BP4472" s="2"/>
      <c r="BQ4472" s="2"/>
      <c r="BR4472" s="2"/>
      <c r="BS4472" s="2"/>
      <c r="BT4472" s="2"/>
    </row>
    <row r="4473" spans="63:72" x14ac:dyDescent="0.3">
      <c r="BK4473" s="5"/>
      <c r="BL4473" s="5"/>
      <c r="BM4473" s="2"/>
      <c r="BN4473" s="151"/>
      <c r="BO4473" s="2"/>
      <c r="BP4473" s="2"/>
      <c r="BQ4473" s="2"/>
      <c r="BR4473" s="2"/>
      <c r="BS4473" s="2"/>
      <c r="BT4473" s="2"/>
    </row>
    <row r="4474" spans="63:72" x14ac:dyDescent="0.3">
      <c r="BK4474" s="5"/>
      <c r="BL4474" s="5"/>
      <c r="BM4474" s="2"/>
      <c r="BN4474" s="151"/>
      <c r="BO4474" s="2"/>
      <c r="BP4474" s="2"/>
      <c r="BQ4474" s="2"/>
      <c r="BR4474" s="2"/>
      <c r="BS4474" s="2"/>
      <c r="BT4474" s="2"/>
    </row>
    <row r="4475" spans="63:72" x14ac:dyDescent="0.3">
      <c r="BK4475" s="5"/>
      <c r="BL4475" s="5"/>
      <c r="BM4475" s="2"/>
      <c r="BN4475" s="151"/>
      <c r="BO4475" s="2"/>
      <c r="BP4475" s="2"/>
      <c r="BQ4475" s="2"/>
      <c r="BR4475" s="2"/>
      <c r="BS4475" s="2"/>
      <c r="BT4475" s="2"/>
    </row>
    <row r="4476" spans="63:72" x14ac:dyDescent="0.3">
      <c r="BK4476" s="5"/>
      <c r="BL4476" s="5"/>
      <c r="BM4476" s="2"/>
      <c r="BN4476" s="151"/>
      <c r="BO4476" s="2"/>
      <c r="BP4476" s="2"/>
      <c r="BQ4476" s="2"/>
      <c r="BR4476" s="2"/>
      <c r="BS4476" s="2"/>
      <c r="BT4476" s="2"/>
    </row>
    <row r="4477" spans="63:72" x14ac:dyDescent="0.3">
      <c r="BK4477" s="5"/>
      <c r="BL4477" s="5"/>
      <c r="BM4477" s="2"/>
      <c r="BN4477" s="151"/>
      <c r="BO4477" s="2"/>
      <c r="BP4477" s="2"/>
      <c r="BQ4477" s="2"/>
      <c r="BR4477" s="2"/>
      <c r="BS4477" s="2"/>
      <c r="BT4477" s="2"/>
    </row>
    <row r="4478" spans="63:72" x14ac:dyDescent="0.3">
      <c r="BK4478" s="5"/>
      <c r="BL4478" s="5"/>
      <c r="BM4478" s="2"/>
      <c r="BN4478" s="151"/>
      <c r="BO4478" s="2"/>
      <c r="BP4478" s="2"/>
      <c r="BQ4478" s="2"/>
      <c r="BR4478" s="2"/>
      <c r="BS4478" s="2"/>
      <c r="BT4478" s="2"/>
    </row>
    <row r="4479" spans="63:72" x14ac:dyDescent="0.3">
      <c r="BK4479" s="5"/>
      <c r="BL4479" s="5"/>
      <c r="BM4479" s="2"/>
      <c r="BN4479" s="151"/>
      <c r="BO4479" s="2"/>
      <c r="BP4479" s="2"/>
      <c r="BQ4479" s="2"/>
      <c r="BR4479" s="2"/>
      <c r="BS4479" s="2"/>
      <c r="BT4479" s="2"/>
    </row>
    <row r="4480" spans="63:72" x14ac:dyDescent="0.3">
      <c r="BK4480" s="5"/>
      <c r="BL4480" s="5"/>
      <c r="BM4480" s="2"/>
      <c r="BN4480" s="151"/>
      <c r="BO4480" s="2"/>
      <c r="BP4480" s="2"/>
      <c r="BQ4480" s="2"/>
      <c r="BR4480" s="2"/>
      <c r="BS4480" s="2"/>
      <c r="BT4480" s="2"/>
    </row>
    <row r="4481" spans="63:72" x14ac:dyDescent="0.3">
      <c r="BK4481" s="5"/>
      <c r="BL4481" s="5"/>
      <c r="BM4481" s="2"/>
      <c r="BN4481" s="151"/>
      <c r="BO4481" s="2"/>
      <c r="BP4481" s="2"/>
      <c r="BQ4481" s="2"/>
      <c r="BR4481" s="2"/>
      <c r="BS4481" s="2"/>
      <c r="BT4481" s="2"/>
    </row>
    <row r="4482" spans="63:72" x14ac:dyDescent="0.3">
      <c r="BK4482" s="5"/>
      <c r="BL4482" s="5"/>
      <c r="BM4482" s="2"/>
      <c r="BN4482" s="151"/>
      <c r="BO4482" s="2"/>
      <c r="BP4482" s="2"/>
      <c r="BQ4482" s="2"/>
      <c r="BR4482" s="2"/>
      <c r="BS4482" s="2"/>
      <c r="BT4482" s="2"/>
    </row>
    <row r="4483" spans="63:72" x14ac:dyDescent="0.3">
      <c r="BK4483" s="5"/>
      <c r="BL4483" s="5"/>
      <c r="BM4483" s="2"/>
      <c r="BN4483" s="151"/>
      <c r="BO4483" s="2"/>
      <c r="BP4483" s="2"/>
      <c r="BQ4483" s="2"/>
      <c r="BR4483" s="2"/>
      <c r="BS4483" s="2"/>
      <c r="BT4483" s="2"/>
    </row>
    <row r="4484" spans="63:72" x14ac:dyDescent="0.3">
      <c r="BK4484" s="5"/>
      <c r="BL4484" s="5"/>
      <c r="BM4484" s="2"/>
      <c r="BN4484" s="151"/>
      <c r="BO4484" s="2"/>
      <c r="BP4484" s="2"/>
      <c r="BQ4484" s="2"/>
      <c r="BR4484" s="2"/>
      <c r="BS4484" s="2"/>
      <c r="BT4484" s="2"/>
    </row>
    <row r="4485" spans="63:72" x14ac:dyDescent="0.3">
      <c r="BK4485" s="5"/>
      <c r="BL4485" s="5"/>
      <c r="BM4485" s="2"/>
      <c r="BN4485" s="151"/>
      <c r="BO4485" s="2"/>
      <c r="BP4485" s="2"/>
      <c r="BQ4485" s="2"/>
      <c r="BR4485" s="2"/>
      <c r="BS4485" s="2"/>
      <c r="BT4485" s="2"/>
    </row>
    <row r="4486" spans="63:72" x14ac:dyDescent="0.3">
      <c r="BK4486" s="5"/>
      <c r="BL4486" s="5"/>
      <c r="BM4486" s="2"/>
      <c r="BN4486" s="151"/>
      <c r="BO4486" s="2"/>
      <c r="BP4486" s="2"/>
      <c r="BQ4486" s="2"/>
      <c r="BR4486" s="2"/>
      <c r="BS4486" s="2"/>
      <c r="BT4486" s="2"/>
    </row>
    <row r="4487" spans="63:72" x14ac:dyDescent="0.3">
      <c r="BK4487" s="5"/>
      <c r="BL4487" s="5"/>
      <c r="BM4487" s="2"/>
      <c r="BN4487" s="151"/>
      <c r="BO4487" s="2"/>
      <c r="BP4487" s="2"/>
      <c r="BQ4487" s="2"/>
      <c r="BR4487" s="2"/>
      <c r="BS4487" s="2"/>
      <c r="BT4487" s="2"/>
    </row>
    <row r="4488" spans="63:72" x14ac:dyDescent="0.3">
      <c r="BK4488" s="5"/>
      <c r="BL4488" s="5"/>
      <c r="BM4488" s="2"/>
      <c r="BN4488" s="151"/>
      <c r="BO4488" s="2"/>
      <c r="BP4488" s="2"/>
      <c r="BQ4488" s="2"/>
      <c r="BR4488" s="2"/>
      <c r="BS4488" s="2"/>
      <c r="BT4488" s="2"/>
    </row>
    <row r="4489" spans="63:72" x14ac:dyDescent="0.3">
      <c r="BK4489" s="5"/>
      <c r="BL4489" s="5"/>
      <c r="BM4489" s="2"/>
      <c r="BN4489" s="151"/>
      <c r="BO4489" s="2"/>
      <c r="BP4489" s="2"/>
      <c r="BQ4489" s="2"/>
      <c r="BR4489" s="2"/>
      <c r="BS4489" s="2"/>
      <c r="BT4489" s="2"/>
    </row>
    <row r="4490" spans="63:72" x14ac:dyDescent="0.3">
      <c r="BK4490" s="5"/>
      <c r="BL4490" s="5"/>
      <c r="BM4490" s="2"/>
      <c r="BN4490" s="151"/>
      <c r="BO4490" s="2"/>
      <c r="BP4490" s="2"/>
      <c r="BQ4490" s="2"/>
      <c r="BR4490" s="2"/>
      <c r="BS4490" s="2"/>
      <c r="BT4490" s="2"/>
    </row>
    <row r="4491" spans="63:72" x14ac:dyDescent="0.3">
      <c r="BK4491" s="5"/>
      <c r="BL4491" s="5"/>
      <c r="BM4491" s="2"/>
      <c r="BN4491" s="151"/>
      <c r="BO4491" s="2"/>
      <c r="BP4491" s="2"/>
      <c r="BQ4491" s="2"/>
      <c r="BR4491" s="2"/>
      <c r="BS4491" s="2"/>
      <c r="BT4491" s="2"/>
    </row>
    <row r="4492" spans="63:72" x14ac:dyDescent="0.3">
      <c r="BK4492" s="5"/>
      <c r="BL4492" s="5"/>
      <c r="BM4492" s="2"/>
      <c r="BN4492" s="151"/>
      <c r="BO4492" s="2"/>
      <c r="BP4492" s="2"/>
      <c r="BQ4492" s="2"/>
      <c r="BR4492" s="2"/>
      <c r="BS4492" s="2"/>
      <c r="BT4492" s="2"/>
    </row>
    <row r="4493" spans="63:72" x14ac:dyDescent="0.3">
      <c r="BK4493" s="5"/>
      <c r="BL4493" s="5"/>
      <c r="BM4493" s="2"/>
      <c r="BN4493" s="151"/>
      <c r="BO4493" s="2"/>
      <c r="BP4493" s="2"/>
      <c r="BQ4493" s="2"/>
      <c r="BR4493" s="2"/>
      <c r="BS4493" s="2"/>
      <c r="BT4493" s="2"/>
    </row>
    <row r="4494" spans="63:72" x14ac:dyDescent="0.3">
      <c r="BK4494" s="5"/>
      <c r="BL4494" s="5"/>
      <c r="BM4494" s="2"/>
      <c r="BN4494" s="151"/>
      <c r="BO4494" s="2"/>
      <c r="BP4494" s="2"/>
      <c r="BQ4494" s="2"/>
      <c r="BR4494" s="2"/>
      <c r="BS4494" s="2"/>
      <c r="BT4494" s="2"/>
    </row>
    <row r="4495" spans="63:72" x14ac:dyDescent="0.3">
      <c r="BK4495" s="5"/>
      <c r="BL4495" s="5"/>
      <c r="BM4495" s="2"/>
      <c r="BN4495" s="151"/>
      <c r="BO4495" s="2"/>
      <c r="BP4495" s="2"/>
      <c r="BQ4495" s="2"/>
      <c r="BR4495" s="2"/>
      <c r="BS4495" s="2"/>
      <c r="BT4495" s="2"/>
    </row>
    <row r="4496" spans="63:72" x14ac:dyDescent="0.3">
      <c r="BK4496" s="5"/>
      <c r="BL4496" s="5"/>
      <c r="BM4496" s="2"/>
      <c r="BN4496" s="151"/>
      <c r="BO4496" s="2"/>
      <c r="BP4496" s="2"/>
      <c r="BQ4496" s="2"/>
      <c r="BR4496" s="2"/>
      <c r="BS4496" s="2"/>
      <c r="BT4496" s="2"/>
    </row>
    <row r="4497" spans="63:72" x14ac:dyDescent="0.3">
      <c r="BK4497" s="5"/>
      <c r="BL4497" s="5"/>
      <c r="BM4497" s="2"/>
      <c r="BN4497" s="151"/>
      <c r="BO4497" s="2"/>
      <c r="BP4497" s="2"/>
      <c r="BQ4497" s="2"/>
      <c r="BR4497" s="2"/>
      <c r="BS4497" s="2"/>
      <c r="BT4497" s="2"/>
    </row>
    <row r="4498" spans="63:72" x14ac:dyDescent="0.3">
      <c r="BK4498" s="5"/>
      <c r="BL4498" s="5"/>
      <c r="BM4498" s="2"/>
      <c r="BN4498" s="151"/>
      <c r="BO4498" s="2"/>
      <c r="BP4498" s="2"/>
      <c r="BQ4498" s="2"/>
      <c r="BR4498" s="2"/>
      <c r="BS4498" s="2"/>
      <c r="BT4498" s="2"/>
    </row>
    <row r="4499" spans="63:72" x14ac:dyDescent="0.3">
      <c r="BK4499" s="5"/>
      <c r="BL4499" s="5"/>
      <c r="BM4499" s="2"/>
      <c r="BN4499" s="151"/>
      <c r="BO4499" s="2"/>
      <c r="BP4499" s="2"/>
      <c r="BQ4499" s="2"/>
      <c r="BR4499" s="2"/>
      <c r="BS4499" s="2"/>
      <c r="BT4499" s="2"/>
    </row>
    <row r="4500" spans="63:72" x14ac:dyDescent="0.3">
      <c r="BK4500" s="5"/>
      <c r="BL4500" s="5"/>
      <c r="BM4500" s="2"/>
      <c r="BN4500" s="151"/>
      <c r="BO4500" s="2"/>
      <c r="BP4500" s="2"/>
      <c r="BQ4500" s="2"/>
      <c r="BR4500" s="2"/>
      <c r="BS4500" s="2"/>
      <c r="BT4500" s="2"/>
    </row>
    <row r="4501" spans="63:72" x14ac:dyDescent="0.3">
      <c r="BK4501" s="5"/>
      <c r="BL4501" s="5"/>
      <c r="BM4501" s="2"/>
      <c r="BN4501" s="151"/>
      <c r="BO4501" s="2"/>
      <c r="BP4501" s="2"/>
      <c r="BQ4501" s="2"/>
      <c r="BR4501" s="2"/>
      <c r="BS4501" s="2"/>
      <c r="BT4501" s="2"/>
    </row>
    <row r="4502" spans="63:72" x14ac:dyDescent="0.3">
      <c r="BK4502" s="5"/>
      <c r="BL4502" s="5"/>
      <c r="BM4502" s="2"/>
      <c r="BN4502" s="151"/>
      <c r="BO4502" s="2"/>
      <c r="BP4502" s="2"/>
      <c r="BQ4502" s="2"/>
      <c r="BR4502" s="2"/>
      <c r="BS4502" s="2"/>
      <c r="BT4502" s="2"/>
    </row>
    <row r="4503" spans="63:72" x14ac:dyDescent="0.3">
      <c r="BK4503" s="5"/>
      <c r="BL4503" s="5"/>
      <c r="BM4503" s="2"/>
      <c r="BN4503" s="151"/>
      <c r="BO4503" s="2"/>
      <c r="BP4503" s="2"/>
      <c r="BQ4503" s="2"/>
      <c r="BR4503" s="2"/>
      <c r="BS4503" s="2"/>
      <c r="BT4503" s="2"/>
    </row>
    <row r="4504" spans="63:72" x14ac:dyDescent="0.3">
      <c r="BK4504" s="5"/>
      <c r="BL4504" s="5"/>
      <c r="BM4504" s="2"/>
      <c r="BN4504" s="151"/>
      <c r="BO4504" s="2"/>
      <c r="BP4504" s="2"/>
      <c r="BQ4504" s="2"/>
      <c r="BR4504" s="2"/>
      <c r="BS4504" s="2"/>
      <c r="BT4504" s="2"/>
    </row>
    <row r="4505" spans="63:72" x14ac:dyDescent="0.3">
      <c r="BK4505" s="5"/>
      <c r="BL4505" s="5"/>
      <c r="BM4505" s="2"/>
      <c r="BN4505" s="151"/>
      <c r="BO4505" s="2"/>
      <c r="BP4505" s="2"/>
      <c r="BQ4505" s="2"/>
      <c r="BR4505" s="2"/>
      <c r="BS4505" s="2"/>
      <c r="BT4505" s="2"/>
    </row>
    <row r="4506" spans="63:72" x14ac:dyDescent="0.3">
      <c r="BK4506" s="5"/>
      <c r="BL4506" s="5"/>
      <c r="BM4506" s="2"/>
      <c r="BN4506" s="151"/>
      <c r="BO4506" s="2"/>
      <c r="BP4506" s="2"/>
      <c r="BQ4506" s="2"/>
      <c r="BR4506" s="2"/>
      <c r="BS4506" s="2"/>
      <c r="BT4506" s="2"/>
    </row>
    <row r="4507" spans="63:72" x14ac:dyDescent="0.3">
      <c r="BK4507" s="5"/>
      <c r="BL4507" s="5"/>
      <c r="BM4507" s="2"/>
      <c r="BN4507" s="151"/>
      <c r="BO4507" s="2"/>
      <c r="BP4507" s="2"/>
      <c r="BQ4507" s="2"/>
      <c r="BR4507" s="2"/>
      <c r="BS4507" s="2"/>
      <c r="BT4507" s="2"/>
    </row>
    <row r="4508" spans="63:72" x14ac:dyDescent="0.3">
      <c r="BK4508" s="5"/>
      <c r="BL4508" s="5"/>
      <c r="BM4508" s="2"/>
      <c r="BN4508" s="151"/>
      <c r="BO4508" s="2"/>
      <c r="BP4508" s="2"/>
      <c r="BQ4508" s="2"/>
      <c r="BR4508" s="2"/>
      <c r="BS4508" s="2"/>
      <c r="BT4508" s="2"/>
    </row>
    <row r="4509" spans="63:72" x14ac:dyDescent="0.3">
      <c r="BK4509" s="5"/>
      <c r="BL4509" s="5"/>
      <c r="BM4509" s="2"/>
      <c r="BN4509" s="151"/>
      <c r="BO4509" s="2"/>
      <c r="BP4509" s="2"/>
      <c r="BQ4509" s="2"/>
      <c r="BR4509" s="2"/>
      <c r="BS4509" s="2"/>
      <c r="BT4509" s="2"/>
    </row>
    <row r="4510" spans="63:72" x14ac:dyDescent="0.3">
      <c r="BK4510" s="5"/>
      <c r="BL4510" s="5"/>
      <c r="BM4510" s="2"/>
      <c r="BN4510" s="151"/>
      <c r="BO4510" s="2"/>
      <c r="BP4510" s="2"/>
      <c r="BQ4510" s="2"/>
      <c r="BR4510" s="2"/>
      <c r="BS4510" s="2"/>
      <c r="BT4510" s="2"/>
    </row>
    <row r="4511" spans="63:72" x14ac:dyDescent="0.3">
      <c r="BK4511" s="5"/>
      <c r="BL4511" s="5"/>
      <c r="BM4511" s="2"/>
      <c r="BN4511" s="151"/>
      <c r="BO4511" s="2"/>
      <c r="BP4511" s="2"/>
      <c r="BQ4511" s="2"/>
      <c r="BR4511" s="2"/>
      <c r="BS4511" s="2"/>
      <c r="BT4511" s="2"/>
    </row>
    <row r="4512" spans="63:72" x14ac:dyDescent="0.3">
      <c r="BK4512" s="5"/>
      <c r="BL4512" s="5"/>
      <c r="BM4512" s="2"/>
      <c r="BN4512" s="151"/>
      <c r="BO4512" s="2"/>
      <c r="BP4512" s="2"/>
      <c r="BQ4512" s="2"/>
      <c r="BR4512" s="2"/>
      <c r="BS4512" s="2"/>
      <c r="BT4512" s="2"/>
    </row>
    <row r="4513" spans="63:72" x14ac:dyDescent="0.3">
      <c r="BK4513" s="5"/>
      <c r="BL4513" s="5"/>
      <c r="BM4513" s="2"/>
      <c r="BN4513" s="151"/>
      <c r="BO4513" s="2"/>
      <c r="BP4513" s="2"/>
      <c r="BQ4513" s="2"/>
      <c r="BR4513" s="2"/>
      <c r="BS4513" s="2"/>
      <c r="BT4513" s="2"/>
    </row>
    <row r="4514" spans="63:72" x14ac:dyDescent="0.3">
      <c r="BK4514" s="5"/>
      <c r="BL4514" s="5"/>
      <c r="BM4514" s="2"/>
      <c r="BN4514" s="151"/>
      <c r="BO4514" s="2"/>
      <c r="BP4514" s="2"/>
      <c r="BQ4514" s="2"/>
      <c r="BR4514" s="2"/>
      <c r="BS4514" s="2"/>
      <c r="BT4514" s="2"/>
    </row>
    <row r="4515" spans="63:72" x14ac:dyDescent="0.3">
      <c r="BK4515" s="5"/>
      <c r="BL4515" s="5"/>
      <c r="BM4515" s="2"/>
      <c r="BN4515" s="151"/>
      <c r="BO4515" s="2"/>
      <c r="BP4515" s="2"/>
      <c r="BQ4515" s="2"/>
      <c r="BR4515" s="2"/>
      <c r="BS4515" s="2"/>
      <c r="BT4515" s="2"/>
    </row>
    <row r="4516" spans="63:72" x14ac:dyDescent="0.3">
      <c r="BK4516" s="5"/>
      <c r="BL4516" s="5"/>
      <c r="BM4516" s="2"/>
      <c r="BN4516" s="151"/>
      <c r="BO4516" s="2"/>
      <c r="BP4516" s="2"/>
      <c r="BQ4516" s="2"/>
      <c r="BR4516" s="2"/>
      <c r="BS4516" s="2"/>
      <c r="BT4516" s="2"/>
    </row>
    <row r="4517" spans="63:72" x14ac:dyDescent="0.3">
      <c r="BK4517" s="5"/>
      <c r="BL4517" s="5"/>
      <c r="BM4517" s="2"/>
      <c r="BN4517" s="151"/>
      <c r="BO4517" s="2"/>
      <c r="BP4517" s="2"/>
      <c r="BQ4517" s="2"/>
      <c r="BR4517" s="2"/>
      <c r="BS4517" s="2"/>
      <c r="BT4517" s="2"/>
    </row>
    <row r="4518" spans="63:72" x14ac:dyDescent="0.3">
      <c r="BK4518" s="5"/>
      <c r="BL4518" s="5"/>
      <c r="BM4518" s="2"/>
      <c r="BN4518" s="151"/>
      <c r="BO4518" s="2"/>
      <c r="BP4518" s="2"/>
      <c r="BQ4518" s="2"/>
      <c r="BR4518" s="2"/>
      <c r="BS4518" s="2"/>
      <c r="BT4518" s="2"/>
    </row>
    <row r="4519" spans="63:72" x14ac:dyDescent="0.3">
      <c r="BK4519" s="5"/>
      <c r="BL4519" s="5"/>
      <c r="BM4519" s="2"/>
      <c r="BN4519" s="151"/>
      <c r="BO4519" s="2"/>
      <c r="BP4519" s="2"/>
      <c r="BQ4519" s="2"/>
      <c r="BR4519" s="2"/>
      <c r="BS4519" s="2"/>
      <c r="BT4519" s="2"/>
    </row>
    <row r="4520" spans="63:72" x14ac:dyDescent="0.3">
      <c r="BK4520" s="5"/>
      <c r="BL4520" s="5"/>
      <c r="BM4520" s="2"/>
      <c r="BN4520" s="151"/>
      <c r="BO4520" s="2"/>
      <c r="BP4520" s="2"/>
      <c r="BQ4520" s="2"/>
      <c r="BR4520" s="2"/>
      <c r="BS4520" s="2"/>
      <c r="BT4520" s="2"/>
    </row>
    <row r="4521" spans="63:72" x14ac:dyDescent="0.3">
      <c r="BK4521" s="5"/>
      <c r="BL4521" s="5"/>
      <c r="BM4521" s="2"/>
      <c r="BN4521" s="151"/>
      <c r="BO4521" s="2"/>
      <c r="BP4521" s="2"/>
      <c r="BQ4521" s="2"/>
      <c r="BR4521" s="2"/>
      <c r="BS4521" s="2"/>
      <c r="BT4521" s="2"/>
    </row>
    <row r="4522" spans="63:72" x14ac:dyDescent="0.3">
      <c r="BK4522" s="5"/>
      <c r="BL4522" s="5"/>
      <c r="BM4522" s="2"/>
      <c r="BN4522" s="151"/>
      <c r="BO4522" s="2"/>
      <c r="BP4522" s="2"/>
      <c r="BQ4522" s="2"/>
      <c r="BR4522" s="2"/>
      <c r="BS4522" s="2"/>
      <c r="BT4522" s="2"/>
    </row>
    <row r="4523" spans="63:72" x14ac:dyDescent="0.3">
      <c r="BK4523" s="5"/>
      <c r="BL4523" s="5"/>
      <c r="BM4523" s="2"/>
      <c r="BN4523" s="151"/>
      <c r="BO4523" s="2"/>
      <c r="BP4523" s="2"/>
      <c r="BQ4523" s="2"/>
      <c r="BR4523" s="2"/>
      <c r="BS4523" s="2"/>
      <c r="BT4523" s="2"/>
    </row>
    <row r="4524" spans="63:72" x14ac:dyDescent="0.3">
      <c r="BK4524" s="5"/>
      <c r="BL4524" s="5"/>
      <c r="BM4524" s="2"/>
      <c r="BN4524" s="151"/>
      <c r="BO4524" s="2"/>
      <c r="BP4524" s="2"/>
      <c r="BQ4524" s="2"/>
      <c r="BR4524" s="2"/>
      <c r="BS4524" s="2"/>
      <c r="BT4524" s="2"/>
    </row>
    <row r="4525" spans="63:72" x14ac:dyDescent="0.3">
      <c r="BK4525" s="5"/>
      <c r="BL4525" s="5"/>
      <c r="BM4525" s="2"/>
      <c r="BN4525" s="151"/>
      <c r="BO4525" s="2"/>
      <c r="BP4525" s="2"/>
      <c r="BQ4525" s="2"/>
      <c r="BR4525" s="2"/>
      <c r="BS4525" s="2"/>
      <c r="BT4525" s="2"/>
    </row>
    <row r="4526" spans="63:72" x14ac:dyDescent="0.3">
      <c r="BK4526" s="5"/>
      <c r="BL4526" s="5"/>
      <c r="BM4526" s="2"/>
      <c r="BN4526" s="151"/>
      <c r="BO4526" s="2"/>
      <c r="BP4526" s="2"/>
      <c r="BQ4526" s="2"/>
      <c r="BR4526" s="2"/>
      <c r="BS4526" s="2"/>
      <c r="BT4526" s="2"/>
    </row>
    <row r="4527" spans="63:72" x14ac:dyDescent="0.3">
      <c r="BK4527" s="5"/>
      <c r="BL4527" s="5"/>
      <c r="BM4527" s="2"/>
      <c r="BN4527" s="151"/>
      <c r="BO4527" s="2"/>
      <c r="BP4527" s="2"/>
      <c r="BQ4527" s="2"/>
      <c r="BR4527" s="2"/>
      <c r="BS4527" s="2"/>
      <c r="BT4527" s="2"/>
    </row>
    <row r="4528" spans="63:72" x14ac:dyDescent="0.3">
      <c r="BK4528" s="5"/>
      <c r="BL4528" s="5"/>
      <c r="BM4528" s="2"/>
      <c r="BN4528" s="151"/>
      <c r="BO4528" s="2"/>
      <c r="BP4528" s="2"/>
      <c r="BQ4528" s="2"/>
      <c r="BR4528" s="2"/>
      <c r="BS4528" s="2"/>
      <c r="BT4528" s="2"/>
    </row>
    <row r="4529" spans="63:72" x14ac:dyDescent="0.3">
      <c r="BK4529" s="5"/>
      <c r="BL4529" s="5"/>
      <c r="BM4529" s="2"/>
      <c r="BN4529" s="151"/>
      <c r="BO4529" s="2"/>
      <c r="BP4529" s="2"/>
      <c r="BQ4529" s="2"/>
      <c r="BR4529" s="2"/>
      <c r="BS4529" s="2"/>
      <c r="BT4529" s="2"/>
    </row>
    <row r="4530" spans="63:72" x14ac:dyDescent="0.3">
      <c r="BK4530" s="5"/>
      <c r="BL4530" s="5"/>
      <c r="BM4530" s="2"/>
      <c r="BN4530" s="151"/>
      <c r="BO4530" s="2"/>
      <c r="BP4530" s="2"/>
      <c r="BQ4530" s="2"/>
      <c r="BR4530" s="2"/>
      <c r="BS4530" s="2"/>
      <c r="BT4530" s="2"/>
    </row>
    <row r="4531" spans="63:72" x14ac:dyDescent="0.3">
      <c r="BK4531" s="5"/>
      <c r="BL4531" s="5"/>
      <c r="BM4531" s="2"/>
      <c r="BN4531" s="151"/>
      <c r="BO4531" s="2"/>
      <c r="BP4531" s="2"/>
      <c r="BQ4531" s="2"/>
      <c r="BR4531" s="2"/>
      <c r="BS4531" s="2"/>
      <c r="BT4531" s="2"/>
    </row>
    <row r="4532" spans="63:72" x14ac:dyDescent="0.3">
      <c r="BK4532" s="5"/>
      <c r="BL4532" s="5"/>
      <c r="BM4532" s="2"/>
      <c r="BN4532" s="151"/>
      <c r="BO4532" s="2"/>
      <c r="BP4532" s="2"/>
      <c r="BQ4532" s="2"/>
      <c r="BR4532" s="2"/>
      <c r="BS4532" s="2"/>
      <c r="BT4532" s="2"/>
    </row>
    <row r="4533" spans="63:72" x14ac:dyDescent="0.3">
      <c r="BK4533" s="5"/>
      <c r="BL4533" s="5"/>
      <c r="BM4533" s="2"/>
      <c r="BN4533" s="151"/>
      <c r="BO4533" s="2"/>
      <c r="BP4533" s="2"/>
      <c r="BQ4533" s="2"/>
      <c r="BR4533" s="2"/>
      <c r="BS4533" s="2"/>
      <c r="BT4533" s="2"/>
    </row>
    <row r="4534" spans="63:72" x14ac:dyDescent="0.3">
      <c r="BK4534" s="5"/>
      <c r="BL4534" s="5"/>
      <c r="BM4534" s="2"/>
      <c r="BN4534" s="151"/>
      <c r="BO4534" s="2"/>
      <c r="BP4534" s="2"/>
      <c r="BQ4534" s="2"/>
      <c r="BR4534" s="2"/>
      <c r="BS4534" s="2"/>
      <c r="BT4534" s="2"/>
    </row>
    <row r="4535" spans="63:72" x14ac:dyDescent="0.3">
      <c r="BK4535" s="5"/>
      <c r="BL4535" s="5"/>
      <c r="BM4535" s="2"/>
      <c r="BN4535" s="151"/>
      <c r="BO4535" s="2"/>
      <c r="BP4535" s="2"/>
      <c r="BQ4535" s="2"/>
      <c r="BR4535" s="2"/>
      <c r="BS4535" s="2"/>
      <c r="BT4535" s="2"/>
    </row>
    <row r="4536" spans="63:72" x14ac:dyDescent="0.3">
      <c r="BK4536" s="5"/>
      <c r="BL4536" s="5"/>
      <c r="BM4536" s="2"/>
      <c r="BN4536" s="151"/>
      <c r="BO4536" s="2"/>
      <c r="BP4536" s="2"/>
      <c r="BQ4536" s="2"/>
      <c r="BR4536" s="2"/>
      <c r="BS4536" s="2"/>
      <c r="BT4536" s="2"/>
    </row>
    <row r="4537" spans="63:72" x14ac:dyDescent="0.3">
      <c r="BK4537" s="5"/>
      <c r="BL4537" s="5"/>
      <c r="BM4537" s="2"/>
      <c r="BN4537" s="151"/>
      <c r="BO4537" s="2"/>
      <c r="BP4537" s="2"/>
      <c r="BQ4537" s="2"/>
      <c r="BR4537" s="2"/>
      <c r="BS4537" s="2"/>
      <c r="BT4537" s="2"/>
    </row>
    <row r="4538" spans="63:72" x14ac:dyDescent="0.3">
      <c r="BK4538" s="5"/>
      <c r="BL4538" s="5"/>
      <c r="BM4538" s="2"/>
      <c r="BN4538" s="151"/>
      <c r="BO4538" s="2"/>
      <c r="BP4538" s="2"/>
      <c r="BQ4538" s="2"/>
      <c r="BR4538" s="2"/>
      <c r="BS4538" s="2"/>
      <c r="BT4538" s="2"/>
    </row>
    <row r="4539" spans="63:72" x14ac:dyDescent="0.3">
      <c r="BK4539" s="5"/>
      <c r="BL4539" s="5"/>
      <c r="BM4539" s="2"/>
      <c r="BN4539" s="151"/>
      <c r="BO4539" s="2"/>
      <c r="BP4539" s="2"/>
      <c r="BQ4539" s="2"/>
      <c r="BR4539" s="2"/>
      <c r="BS4539" s="2"/>
      <c r="BT4539" s="2"/>
    </row>
    <row r="4540" spans="63:72" x14ac:dyDescent="0.3">
      <c r="BK4540" s="5"/>
      <c r="BL4540" s="5"/>
      <c r="BM4540" s="2"/>
      <c r="BN4540" s="151"/>
      <c r="BO4540" s="2"/>
      <c r="BP4540" s="2"/>
      <c r="BQ4540" s="2"/>
      <c r="BR4540" s="2"/>
      <c r="BS4540" s="2"/>
      <c r="BT4540" s="2"/>
    </row>
    <row r="4541" spans="63:72" x14ac:dyDescent="0.3">
      <c r="BK4541" s="5"/>
      <c r="BL4541" s="5"/>
      <c r="BM4541" s="2"/>
      <c r="BN4541" s="151"/>
      <c r="BO4541" s="2"/>
      <c r="BP4541" s="2"/>
      <c r="BQ4541" s="2"/>
      <c r="BR4541" s="2"/>
      <c r="BS4541" s="2"/>
      <c r="BT4541" s="2"/>
    </row>
    <row r="4542" spans="63:72" x14ac:dyDescent="0.3">
      <c r="BK4542" s="5"/>
      <c r="BL4542" s="5"/>
      <c r="BM4542" s="2"/>
      <c r="BN4542" s="151"/>
      <c r="BO4542" s="2"/>
      <c r="BP4542" s="2"/>
      <c r="BQ4542" s="2"/>
      <c r="BR4542" s="2"/>
      <c r="BS4542" s="2"/>
      <c r="BT4542" s="2"/>
    </row>
    <row r="4543" spans="63:72" x14ac:dyDescent="0.3">
      <c r="BK4543" s="5"/>
      <c r="BL4543" s="5"/>
      <c r="BM4543" s="2"/>
      <c r="BN4543" s="151"/>
      <c r="BO4543" s="2"/>
      <c r="BP4543" s="2"/>
      <c r="BQ4543" s="2"/>
      <c r="BR4543" s="2"/>
      <c r="BS4543" s="2"/>
      <c r="BT4543" s="2"/>
    </row>
    <row r="4544" spans="63:72" x14ac:dyDescent="0.3">
      <c r="BK4544" s="5"/>
      <c r="BL4544" s="5"/>
      <c r="BM4544" s="2"/>
      <c r="BN4544" s="151"/>
      <c r="BO4544" s="2"/>
      <c r="BP4544" s="2"/>
      <c r="BQ4544" s="2"/>
      <c r="BR4544" s="2"/>
      <c r="BS4544" s="2"/>
      <c r="BT4544" s="2"/>
    </row>
    <row r="4545" spans="63:72" x14ac:dyDescent="0.3">
      <c r="BK4545" s="5"/>
      <c r="BL4545" s="5"/>
      <c r="BM4545" s="2"/>
      <c r="BN4545" s="151"/>
      <c r="BO4545" s="2"/>
      <c r="BP4545" s="2"/>
      <c r="BQ4545" s="2"/>
      <c r="BR4545" s="2"/>
      <c r="BS4545" s="2"/>
      <c r="BT4545" s="2"/>
    </row>
    <row r="4546" spans="63:72" x14ac:dyDescent="0.3">
      <c r="BK4546" s="5"/>
      <c r="BL4546" s="5"/>
      <c r="BM4546" s="2"/>
      <c r="BN4546" s="151"/>
      <c r="BO4546" s="2"/>
      <c r="BP4546" s="2"/>
      <c r="BQ4546" s="2"/>
      <c r="BR4546" s="2"/>
      <c r="BS4546" s="2"/>
      <c r="BT4546" s="2"/>
    </row>
    <row r="4547" spans="63:72" x14ac:dyDescent="0.3">
      <c r="BK4547" s="5"/>
      <c r="BL4547" s="5"/>
      <c r="BM4547" s="2"/>
      <c r="BN4547" s="151"/>
      <c r="BO4547" s="2"/>
      <c r="BP4547" s="2"/>
      <c r="BQ4547" s="2"/>
      <c r="BR4547" s="2"/>
      <c r="BS4547" s="2"/>
      <c r="BT4547" s="2"/>
    </row>
    <row r="4548" spans="63:72" x14ac:dyDescent="0.3">
      <c r="BK4548" s="5"/>
      <c r="BL4548" s="5"/>
      <c r="BM4548" s="2"/>
      <c r="BN4548" s="151"/>
      <c r="BO4548" s="2"/>
      <c r="BP4548" s="2"/>
      <c r="BQ4548" s="2"/>
      <c r="BR4548" s="2"/>
      <c r="BS4548" s="2"/>
      <c r="BT4548" s="2"/>
    </row>
    <row r="4549" spans="63:72" x14ac:dyDescent="0.3">
      <c r="BK4549" s="5"/>
      <c r="BL4549" s="5"/>
      <c r="BM4549" s="2"/>
      <c r="BN4549" s="151"/>
      <c r="BO4549" s="2"/>
      <c r="BP4549" s="2"/>
      <c r="BQ4549" s="2"/>
      <c r="BR4549" s="2"/>
      <c r="BS4549" s="2"/>
      <c r="BT4549" s="2"/>
    </row>
    <row r="4550" spans="63:72" x14ac:dyDescent="0.3">
      <c r="BK4550" s="5"/>
      <c r="BL4550" s="5"/>
      <c r="BM4550" s="2"/>
      <c r="BN4550" s="151"/>
      <c r="BO4550" s="2"/>
      <c r="BP4550" s="2"/>
      <c r="BQ4550" s="2"/>
      <c r="BR4550" s="2"/>
      <c r="BS4550" s="2"/>
      <c r="BT4550" s="2"/>
    </row>
    <row r="4551" spans="63:72" x14ac:dyDescent="0.3">
      <c r="BK4551" s="5"/>
      <c r="BL4551" s="5"/>
      <c r="BM4551" s="2"/>
      <c r="BN4551" s="151"/>
      <c r="BO4551" s="2"/>
      <c r="BP4551" s="2"/>
      <c r="BQ4551" s="2"/>
      <c r="BR4551" s="2"/>
      <c r="BS4551" s="2"/>
      <c r="BT4551" s="2"/>
    </row>
    <row r="4552" spans="63:72" x14ac:dyDescent="0.3">
      <c r="BK4552" s="5"/>
      <c r="BL4552" s="5"/>
      <c r="BM4552" s="2"/>
      <c r="BN4552" s="151"/>
      <c r="BO4552" s="2"/>
      <c r="BP4552" s="2"/>
      <c r="BQ4552" s="2"/>
      <c r="BR4552" s="2"/>
      <c r="BS4552" s="2"/>
      <c r="BT4552" s="2"/>
    </row>
    <row r="4553" spans="63:72" x14ac:dyDescent="0.3">
      <c r="BK4553" s="5"/>
      <c r="BL4553" s="5"/>
      <c r="BM4553" s="2"/>
      <c r="BN4553" s="151"/>
      <c r="BO4553" s="2"/>
      <c r="BP4553" s="2"/>
      <c r="BQ4553" s="2"/>
      <c r="BR4553" s="2"/>
      <c r="BS4553" s="2"/>
      <c r="BT4553" s="2"/>
    </row>
    <row r="4554" spans="63:72" x14ac:dyDescent="0.3">
      <c r="BK4554" s="5"/>
      <c r="BL4554" s="5"/>
      <c r="BM4554" s="2"/>
      <c r="BN4554" s="151"/>
      <c r="BO4554" s="2"/>
      <c r="BP4554" s="2"/>
      <c r="BQ4554" s="2"/>
      <c r="BR4554" s="2"/>
      <c r="BS4554" s="2"/>
      <c r="BT4554" s="2"/>
    </row>
    <row r="4555" spans="63:72" x14ac:dyDescent="0.3">
      <c r="BK4555" s="5"/>
      <c r="BL4555" s="5"/>
      <c r="BM4555" s="2"/>
      <c r="BN4555" s="151"/>
      <c r="BO4555" s="2"/>
      <c r="BP4555" s="2"/>
      <c r="BQ4555" s="2"/>
      <c r="BR4555" s="2"/>
      <c r="BS4555" s="2"/>
      <c r="BT4555" s="2"/>
    </row>
    <row r="4556" spans="63:72" x14ac:dyDescent="0.3">
      <c r="BK4556" s="5"/>
      <c r="BL4556" s="5"/>
      <c r="BM4556" s="2"/>
      <c r="BN4556" s="151"/>
      <c r="BO4556" s="2"/>
      <c r="BP4556" s="2"/>
      <c r="BQ4556" s="2"/>
      <c r="BR4556" s="2"/>
      <c r="BS4556" s="2"/>
      <c r="BT4556" s="2"/>
    </row>
    <row r="4557" spans="63:72" x14ac:dyDescent="0.3">
      <c r="BK4557" s="5"/>
      <c r="BL4557" s="5"/>
      <c r="BM4557" s="2"/>
      <c r="BN4557" s="151"/>
      <c r="BO4557" s="2"/>
      <c r="BP4557" s="2"/>
      <c r="BQ4557" s="2"/>
      <c r="BR4557" s="2"/>
      <c r="BS4557" s="2"/>
      <c r="BT4557" s="2"/>
    </row>
    <row r="4558" spans="63:72" x14ac:dyDescent="0.3">
      <c r="BK4558" s="5"/>
      <c r="BL4558" s="5"/>
      <c r="BM4558" s="2"/>
      <c r="BN4558" s="151"/>
      <c r="BO4558" s="2"/>
      <c r="BP4558" s="2"/>
      <c r="BQ4558" s="2"/>
      <c r="BR4558" s="2"/>
      <c r="BS4558" s="2"/>
      <c r="BT4558" s="2"/>
    </row>
    <row r="4559" spans="63:72" x14ac:dyDescent="0.3">
      <c r="BK4559" s="5"/>
      <c r="BL4559" s="5"/>
      <c r="BM4559" s="2"/>
      <c r="BN4559" s="151"/>
      <c r="BO4559" s="2"/>
      <c r="BP4559" s="2"/>
      <c r="BQ4559" s="2"/>
      <c r="BR4559" s="2"/>
      <c r="BS4559" s="2"/>
      <c r="BT4559" s="2"/>
    </row>
    <row r="4560" spans="63:72" x14ac:dyDescent="0.3">
      <c r="BK4560" s="5"/>
      <c r="BL4560" s="5"/>
      <c r="BM4560" s="2"/>
      <c r="BN4560" s="151"/>
      <c r="BO4560" s="2"/>
      <c r="BP4560" s="2"/>
      <c r="BQ4560" s="2"/>
      <c r="BR4560" s="2"/>
      <c r="BS4560" s="2"/>
      <c r="BT4560" s="2"/>
    </row>
    <row r="4561" spans="63:72" x14ac:dyDescent="0.3">
      <c r="BK4561" s="5"/>
      <c r="BL4561" s="5"/>
      <c r="BM4561" s="2"/>
      <c r="BN4561" s="151"/>
      <c r="BO4561" s="2"/>
      <c r="BP4561" s="2"/>
      <c r="BQ4561" s="2"/>
      <c r="BR4561" s="2"/>
      <c r="BS4561" s="2"/>
      <c r="BT4561" s="2"/>
    </row>
    <row r="4562" spans="63:72" x14ac:dyDescent="0.3">
      <c r="BK4562" s="5"/>
      <c r="BL4562" s="5"/>
      <c r="BM4562" s="2"/>
      <c r="BN4562" s="151"/>
      <c r="BO4562" s="2"/>
      <c r="BP4562" s="2"/>
      <c r="BQ4562" s="2"/>
      <c r="BR4562" s="2"/>
      <c r="BS4562" s="2"/>
      <c r="BT4562" s="2"/>
    </row>
    <row r="4563" spans="63:72" x14ac:dyDescent="0.3">
      <c r="BK4563" s="5"/>
      <c r="BL4563" s="5"/>
      <c r="BM4563" s="2"/>
      <c r="BN4563" s="151"/>
      <c r="BO4563" s="2"/>
      <c r="BP4563" s="2"/>
      <c r="BQ4563" s="2"/>
      <c r="BR4563" s="2"/>
      <c r="BS4563" s="2"/>
      <c r="BT4563" s="2"/>
    </row>
    <row r="4564" spans="63:72" x14ac:dyDescent="0.3">
      <c r="BK4564" s="5"/>
      <c r="BL4564" s="5"/>
      <c r="BM4564" s="2"/>
      <c r="BN4564" s="151"/>
      <c r="BO4564" s="2"/>
      <c r="BP4564" s="2"/>
      <c r="BQ4564" s="2"/>
      <c r="BR4564" s="2"/>
      <c r="BS4564" s="2"/>
      <c r="BT4564" s="2"/>
    </row>
    <row r="4565" spans="63:72" x14ac:dyDescent="0.3">
      <c r="BK4565" s="5"/>
      <c r="BL4565" s="5"/>
      <c r="BM4565" s="2"/>
      <c r="BN4565" s="151"/>
      <c r="BO4565" s="2"/>
      <c r="BP4565" s="2"/>
      <c r="BQ4565" s="2"/>
      <c r="BR4565" s="2"/>
      <c r="BS4565" s="2"/>
      <c r="BT4565" s="2"/>
    </row>
    <row r="4566" spans="63:72" x14ac:dyDescent="0.3">
      <c r="BK4566" s="5"/>
      <c r="BL4566" s="5"/>
      <c r="BM4566" s="2"/>
      <c r="BN4566" s="151"/>
      <c r="BO4566" s="2"/>
      <c r="BP4566" s="2"/>
      <c r="BQ4566" s="2"/>
      <c r="BR4566" s="2"/>
      <c r="BS4566" s="2"/>
      <c r="BT4566" s="2"/>
    </row>
    <row r="4567" spans="63:72" x14ac:dyDescent="0.3">
      <c r="BK4567" s="5"/>
      <c r="BL4567" s="5"/>
      <c r="BM4567" s="2"/>
      <c r="BN4567" s="151"/>
      <c r="BO4567" s="2"/>
      <c r="BP4567" s="2"/>
      <c r="BQ4567" s="2"/>
      <c r="BR4567" s="2"/>
      <c r="BS4567" s="2"/>
      <c r="BT4567" s="2"/>
    </row>
    <row r="4568" spans="63:72" x14ac:dyDescent="0.3">
      <c r="BK4568" s="5"/>
      <c r="BL4568" s="5"/>
      <c r="BM4568" s="2"/>
      <c r="BN4568" s="151"/>
      <c r="BO4568" s="2"/>
      <c r="BP4568" s="2"/>
      <c r="BQ4568" s="2"/>
      <c r="BR4568" s="2"/>
      <c r="BS4568" s="2"/>
      <c r="BT4568" s="2"/>
    </row>
    <row r="4569" spans="63:72" x14ac:dyDescent="0.3">
      <c r="BK4569" s="5"/>
      <c r="BL4569" s="5"/>
      <c r="BM4569" s="2"/>
      <c r="BN4569" s="151"/>
      <c r="BO4569" s="2"/>
      <c r="BP4569" s="2"/>
      <c r="BQ4569" s="2"/>
      <c r="BR4569" s="2"/>
      <c r="BS4569" s="2"/>
      <c r="BT4569" s="2"/>
    </row>
    <row r="4570" spans="63:72" x14ac:dyDescent="0.3">
      <c r="BK4570" s="5"/>
      <c r="BL4570" s="5"/>
      <c r="BM4570" s="2"/>
      <c r="BN4570" s="151"/>
      <c r="BO4570" s="2"/>
      <c r="BP4570" s="2"/>
      <c r="BQ4570" s="2"/>
      <c r="BR4570" s="2"/>
      <c r="BS4570" s="2"/>
      <c r="BT4570" s="2"/>
    </row>
    <row r="4571" spans="63:72" x14ac:dyDescent="0.3">
      <c r="BK4571" s="5"/>
      <c r="BL4571" s="5"/>
      <c r="BM4571" s="2"/>
      <c r="BN4571" s="151"/>
      <c r="BO4571" s="2"/>
      <c r="BP4571" s="2"/>
      <c r="BQ4571" s="2"/>
      <c r="BR4571" s="2"/>
      <c r="BS4571" s="2"/>
      <c r="BT4571" s="2"/>
    </row>
    <row r="4572" spans="63:72" x14ac:dyDescent="0.3">
      <c r="BK4572" s="5"/>
      <c r="BL4572" s="5"/>
      <c r="BM4572" s="2"/>
      <c r="BN4572" s="151"/>
      <c r="BO4572" s="2"/>
      <c r="BP4572" s="2"/>
      <c r="BQ4572" s="2"/>
      <c r="BR4572" s="2"/>
      <c r="BS4572" s="2"/>
      <c r="BT4572" s="2"/>
    </row>
    <row r="4573" spans="63:72" x14ac:dyDescent="0.3">
      <c r="BK4573" s="5"/>
      <c r="BL4573" s="5"/>
      <c r="BM4573" s="2"/>
      <c r="BN4573" s="151"/>
      <c r="BO4573" s="2"/>
      <c r="BP4573" s="2"/>
      <c r="BQ4573" s="2"/>
      <c r="BR4573" s="2"/>
      <c r="BS4573" s="2"/>
      <c r="BT4573" s="2"/>
    </row>
    <row r="4574" spans="63:72" x14ac:dyDescent="0.3">
      <c r="BK4574" s="5"/>
      <c r="BL4574" s="5"/>
      <c r="BM4574" s="2"/>
      <c r="BN4574" s="151"/>
      <c r="BO4574" s="2"/>
      <c r="BP4574" s="2"/>
      <c r="BQ4574" s="2"/>
      <c r="BR4574" s="2"/>
      <c r="BS4574" s="2"/>
      <c r="BT4574" s="2"/>
    </row>
    <row r="4575" spans="63:72" x14ac:dyDescent="0.3">
      <c r="BK4575" s="5"/>
      <c r="BL4575" s="5"/>
      <c r="BM4575" s="2"/>
      <c r="BN4575" s="151"/>
      <c r="BO4575" s="2"/>
      <c r="BP4575" s="2"/>
      <c r="BQ4575" s="2"/>
      <c r="BR4575" s="2"/>
      <c r="BS4575" s="2"/>
      <c r="BT4575" s="2"/>
    </row>
    <row r="4576" spans="63:72" x14ac:dyDescent="0.3">
      <c r="BK4576" s="5"/>
      <c r="BL4576" s="5"/>
      <c r="BM4576" s="2"/>
      <c r="BN4576" s="151"/>
      <c r="BO4576" s="2"/>
      <c r="BP4576" s="2"/>
      <c r="BQ4576" s="2"/>
      <c r="BR4576" s="2"/>
      <c r="BS4576" s="2"/>
      <c r="BT4576" s="2"/>
    </row>
    <row r="4577" spans="63:72" x14ac:dyDescent="0.3">
      <c r="BK4577" s="5"/>
      <c r="BL4577" s="5"/>
      <c r="BM4577" s="2"/>
      <c r="BN4577" s="151"/>
      <c r="BO4577" s="2"/>
      <c r="BP4577" s="2"/>
      <c r="BQ4577" s="2"/>
      <c r="BR4577" s="2"/>
      <c r="BS4577" s="2"/>
      <c r="BT4577" s="2"/>
    </row>
    <row r="4578" spans="63:72" x14ac:dyDescent="0.3">
      <c r="BK4578" s="5"/>
      <c r="BL4578" s="5"/>
      <c r="BM4578" s="2"/>
      <c r="BN4578" s="151"/>
      <c r="BO4578" s="2"/>
      <c r="BP4578" s="2"/>
      <c r="BQ4578" s="2"/>
      <c r="BR4578" s="2"/>
      <c r="BS4578" s="2"/>
      <c r="BT4578" s="2"/>
    </row>
    <row r="4579" spans="63:72" x14ac:dyDescent="0.3">
      <c r="BK4579" s="5"/>
      <c r="BL4579" s="5"/>
      <c r="BM4579" s="2"/>
      <c r="BN4579" s="151"/>
      <c r="BO4579" s="2"/>
      <c r="BP4579" s="2"/>
      <c r="BQ4579" s="2"/>
      <c r="BR4579" s="2"/>
      <c r="BS4579" s="2"/>
      <c r="BT4579" s="2"/>
    </row>
    <row r="4580" spans="63:72" x14ac:dyDescent="0.3">
      <c r="BK4580" s="5"/>
      <c r="BL4580" s="5"/>
      <c r="BM4580" s="2"/>
      <c r="BN4580" s="151"/>
      <c r="BO4580" s="2"/>
      <c r="BP4580" s="2"/>
      <c r="BQ4580" s="2"/>
      <c r="BR4580" s="2"/>
      <c r="BS4580" s="2"/>
      <c r="BT4580" s="2"/>
    </row>
    <row r="4581" spans="63:72" x14ac:dyDescent="0.3">
      <c r="BK4581" s="5"/>
      <c r="BL4581" s="5"/>
      <c r="BM4581" s="2"/>
      <c r="BN4581" s="151"/>
      <c r="BO4581" s="2"/>
      <c r="BP4581" s="2"/>
      <c r="BQ4581" s="2"/>
      <c r="BR4581" s="2"/>
      <c r="BS4581" s="2"/>
      <c r="BT4581" s="2"/>
    </row>
    <row r="4582" spans="63:72" x14ac:dyDescent="0.3">
      <c r="BK4582" s="5"/>
      <c r="BL4582" s="5"/>
      <c r="BM4582" s="2"/>
      <c r="BN4582" s="151"/>
      <c r="BO4582" s="2"/>
      <c r="BP4582" s="2"/>
      <c r="BQ4582" s="2"/>
      <c r="BR4582" s="2"/>
      <c r="BS4582" s="2"/>
      <c r="BT4582" s="2"/>
    </row>
    <row r="4583" spans="63:72" x14ac:dyDescent="0.3">
      <c r="BK4583" s="5"/>
      <c r="BL4583" s="5"/>
      <c r="BM4583" s="2"/>
      <c r="BN4583" s="151"/>
      <c r="BO4583" s="2"/>
      <c r="BP4583" s="2"/>
      <c r="BQ4583" s="2"/>
      <c r="BR4583" s="2"/>
      <c r="BS4583" s="2"/>
      <c r="BT4583" s="2"/>
    </row>
    <row r="4584" spans="63:72" x14ac:dyDescent="0.3">
      <c r="BK4584" s="5"/>
      <c r="BL4584" s="5"/>
      <c r="BM4584" s="2"/>
      <c r="BN4584" s="151"/>
      <c r="BO4584" s="2"/>
      <c r="BP4584" s="2"/>
      <c r="BQ4584" s="2"/>
      <c r="BR4584" s="2"/>
      <c r="BS4584" s="2"/>
      <c r="BT4584" s="2"/>
    </row>
    <row r="4585" spans="63:72" x14ac:dyDescent="0.3">
      <c r="BK4585" s="5"/>
      <c r="BL4585" s="5"/>
      <c r="BM4585" s="2"/>
      <c r="BN4585" s="151"/>
      <c r="BO4585" s="2"/>
      <c r="BP4585" s="2"/>
      <c r="BQ4585" s="2"/>
      <c r="BR4585" s="2"/>
      <c r="BS4585" s="2"/>
      <c r="BT4585" s="2"/>
    </row>
    <row r="4586" spans="63:72" x14ac:dyDescent="0.3">
      <c r="BK4586" s="5"/>
      <c r="BL4586" s="5"/>
      <c r="BM4586" s="2"/>
      <c r="BN4586" s="151"/>
      <c r="BO4586" s="2"/>
      <c r="BP4586" s="2"/>
      <c r="BQ4586" s="2"/>
      <c r="BR4586" s="2"/>
      <c r="BS4586" s="2"/>
      <c r="BT4586" s="2"/>
    </row>
    <row r="4587" spans="63:72" x14ac:dyDescent="0.3">
      <c r="BK4587" s="5"/>
      <c r="BL4587" s="5"/>
      <c r="BM4587" s="2"/>
      <c r="BN4587" s="151"/>
      <c r="BO4587" s="2"/>
      <c r="BP4587" s="2"/>
      <c r="BQ4587" s="2"/>
      <c r="BR4587" s="2"/>
      <c r="BS4587" s="2"/>
      <c r="BT4587" s="2"/>
    </row>
    <row r="4588" spans="63:72" x14ac:dyDescent="0.3">
      <c r="BK4588" s="5"/>
      <c r="BL4588" s="5"/>
      <c r="BM4588" s="2"/>
      <c r="BN4588" s="151"/>
      <c r="BO4588" s="2"/>
      <c r="BP4588" s="2"/>
      <c r="BQ4588" s="2"/>
      <c r="BR4588" s="2"/>
      <c r="BS4588" s="2"/>
      <c r="BT4588" s="2"/>
    </row>
    <row r="4589" spans="63:72" x14ac:dyDescent="0.3">
      <c r="BK4589" s="5"/>
      <c r="BL4589" s="5"/>
      <c r="BM4589" s="2"/>
      <c r="BN4589" s="151"/>
      <c r="BO4589" s="2"/>
      <c r="BP4589" s="2"/>
      <c r="BQ4589" s="2"/>
      <c r="BR4589" s="2"/>
      <c r="BS4589" s="2"/>
      <c r="BT4589" s="2"/>
    </row>
    <row r="4590" spans="63:72" x14ac:dyDescent="0.3">
      <c r="BK4590" s="5"/>
      <c r="BL4590" s="5"/>
      <c r="BM4590" s="2"/>
      <c r="BN4590" s="151"/>
      <c r="BO4590" s="2"/>
      <c r="BP4590" s="2"/>
      <c r="BQ4590" s="2"/>
      <c r="BR4590" s="2"/>
      <c r="BS4590" s="2"/>
      <c r="BT4590" s="2"/>
    </row>
    <row r="4591" spans="63:72" x14ac:dyDescent="0.3">
      <c r="BK4591" s="5"/>
      <c r="BL4591" s="5"/>
      <c r="BM4591" s="2"/>
      <c r="BN4591" s="151"/>
      <c r="BO4591" s="2"/>
      <c r="BP4591" s="2"/>
      <c r="BQ4591" s="2"/>
      <c r="BR4591" s="2"/>
      <c r="BS4591" s="2"/>
      <c r="BT4591" s="2"/>
    </row>
    <row r="4592" spans="63:72" x14ac:dyDescent="0.3">
      <c r="BK4592" s="5"/>
      <c r="BL4592" s="5"/>
      <c r="BM4592" s="2"/>
      <c r="BN4592" s="151"/>
      <c r="BO4592" s="2"/>
      <c r="BP4592" s="2"/>
      <c r="BQ4592" s="2"/>
      <c r="BR4592" s="2"/>
      <c r="BS4592" s="2"/>
      <c r="BT4592" s="2"/>
    </row>
    <row r="4593" spans="63:72" x14ac:dyDescent="0.3">
      <c r="BK4593" s="5"/>
      <c r="BL4593" s="5"/>
      <c r="BM4593" s="2"/>
      <c r="BN4593" s="151"/>
      <c r="BO4593" s="2"/>
      <c r="BP4593" s="2"/>
      <c r="BQ4593" s="2"/>
      <c r="BR4593" s="2"/>
      <c r="BS4593" s="2"/>
      <c r="BT4593" s="2"/>
    </row>
    <row r="4594" spans="63:72" x14ac:dyDescent="0.3">
      <c r="BK4594" s="5"/>
      <c r="BL4594" s="5"/>
      <c r="BM4594" s="2"/>
      <c r="BN4594" s="151"/>
      <c r="BO4594" s="2"/>
      <c r="BP4594" s="2"/>
      <c r="BQ4594" s="2"/>
      <c r="BR4594" s="2"/>
      <c r="BS4594" s="2"/>
      <c r="BT4594" s="2"/>
    </row>
    <row r="4595" spans="63:72" x14ac:dyDescent="0.3">
      <c r="BK4595" s="5"/>
      <c r="BL4595" s="5"/>
      <c r="BM4595" s="2"/>
      <c r="BN4595" s="151"/>
      <c r="BO4595" s="2"/>
      <c r="BP4595" s="2"/>
      <c r="BQ4595" s="2"/>
      <c r="BR4595" s="2"/>
      <c r="BS4595" s="2"/>
      <c r="BT4595" s="2"/>
    </row>
    <row r="4596" spans="63:72" x14ac:dyDescent="0.3">
      <c r="BK4596" s="5"/>
      <c r="BL4596" s="5"/>
      <c r="BM4596" s="2"/>
      <c r="BN4596" s="151"/>
      <c r="BO4596" s="2"/>
      <c r="BP4596" s="2"/>
      <c r="BQ4596" s="2"/>
      <c r="BR4596" s="2"/>
      <c r="BS4596" s="2"/>
      <c r="BT4596" s="2"/>
    </row>
    <row r="4597" spans="63:72" x14ac:dyDescent="0.3">
      <c r="BK4597" s="5"/>
      <c r="BL4597" s="5"/>
      <c r="BM4597" s="2"/>
      <c r="BN4597" s="151"/>
      <c r="BO4597" s="2"/>
      <c r="BP4597" s="2"/>
      <c r="BQ4597" s="2"/>
      <c r="BR4597" s="2"/>
      <c r="BS4597" s="2"/>
      <c r="BT4597" s="2"/>
    </row>
    <row r="4598" spans="63:72" x14ac:dyDescent="0.3">
      <c r="BK4598" s="5"/>
      <c r="BL4598" s="5"/>
      <c r="BM4598" s="2"/>
      <c r="BN4598" s="151"/>
      <c r="BO4598" s="2"/>
      <c r="BP4598" s="2"/>
      <c r="BQ4598" s="2"/>
      <c r="BR4598" s="2"/>
      <c r="BS4598" s="2"/>
      <c r="BT4598" s="2"/>
    </row>
    <row r="4599" spans="63:72" x14ac:dyDescent="0.3">
      <c r="BK4599" s="5"/>
      <c r="BL4599" s="5"/>
      <c r="BM4599" s="2"/>
      <c r="BN4599" s="151"/>
      <c r="BO4599" s="2"/>
      <c r="BP4599" s="2"/>
      <c r="BQ4599" s="2"/>
      <c r="BR4599" s="2"/>
      <c r="BS4599" s="2"/>
      <c r="BT4599" s="2"/>
    </row>
    <row r="4600" spans="63:72" x14ac:dyDescent="0.3">
      <c r="BK4600" s="5"/>
      <c r="BL4600" s="5"/>
      <c r="BM4600" s="2"/>
      <c r="BN4600" s="151"/>
      <c r="BO4600" s="2"/>
      <c r="BP4600" s="2"/>
      <c r="BQ4600" s="2"/>
      <c r="BR4600" s="2"/>
      <c r="BS4600" s="2"/>
      <c r="BT4600" s="2"/>
    </row>
    <row r="4601" spans="63:72" x14ac:dyDescent="0.3">
      <c r="BK4601" s="5"/>
      <c r="BL4601" s="5"/>
      <c r="BM4601" s="2"/>
      <c r="BN4601" s="151"/>
      <c r="BO4601" s="2"/>
      <c r="BP4601" s="2"/>
      <c r="BQ4601" s="2"/>
      <c r="BR4601" s="2"/>
      <c r="BS4601" s="2"/>
      <c r="BT4601" s="2"/>
    </row>
    <row r="4602" spans="63:72" x14ac:dyDescent="0.3">
      <c r="BK4602" s="5"/>
      <c r="BL4602" s="5"/>
      <c r="BM4602" s="2"/>
      <c r="BN4602" s="151"/>
      <c r="BO4602" s="2"/>
      <c r="BP4602" s="2"/>
      <c r="BQ4602" s="2"/>
      <c r="BR4602" s="2"/>
      <c r="BS4602" s="2"/>
      <c r="BT4602" s="2"/>
    </row>
    <row r="4603" spans="63:72" x14ac:dyDescent="0.3">
      <c r="BK4603" s="5"/>
      <c r="BL4603" s="5"/>
      <c r="BM4603" s="2"/>
      <c r="BN4603" s="151"/>
      <c r="BO4603" s="2"/>
      <c r="BP4603" s="2"/>
      <c r="BQ4603" s="2"/>
      <c r="BR4603" s="2"/>
      <c r="BS4603" s="2"/>
      <c r="BT4603" s="2"/>
    </row>
    <row r="4604" spans="63:72" x14ac:dyDescent="0.3">
      <c r="BK4604" s="5"/>
      <c r="BL4604" s="5"/>
      <c r="BM4604" s="2"/>
      <c r="BN4604" s="151"/>
      <c r="BO4604" s="2"/>
      <c r="BP4604" s="2"/>
      <c r="BQ4604" s="2"/>
      <c r="BR4604" s="2"/>
      <c r="BS4604" s="2"/>
      <c r="BT4604" s="2"/>
    </row>
    <row r="4605" spans="63:72" x14ac:dyDescent="0.3">
      <c r="BK4605" s="5"/>
      <c r="BL4605" s="5"/>
      <c r="BM4605" s="2"/>
      <c r="BN4605" s="151"/>
      <c r="BO4605" s="2"/>
      <c r="BP4605" s="2"/>
      <c r="BQ4605" s="2"/>
      <c r="BR4605" s="2"/>
      <c r="BS4605" s="2"/>
      <c r="BT4605" s="2"/>
    </row>
    <row r="4606" spans="63:72" x14ac:dyDescent="0.3">
      <c r="BK4606" s="5"/>
      <c r="BL4606" s="5"/>
      <c r="BM4606" s="2"/>
      <c r="BN4606" s="151"/>
      <c r="BO4606" s="2"/>
      <c r="BP4606" s="2"/>
      <c r="BQ4606" s="2"/>
      <c r="BR4606" s="2"/>
      <c r="BS4606" s="2"/>
      <c r="BT4606" s="2"/>
    </row>
    <row r="4607" spans="63:72" x14ac:dyDescent="0.3">
      <c r="BK4607" s="5"/>
      <c r="BL4607" s="5"/>
      <c r="BM4607" s="2"/>
      <c r="BN4607" s="151"/>
      <c r="BO4607" s="2"/>
      <c r="BP4607" s="2"/>
      <c r="BQ4607" s="2"/>
      <c r="BR4607" s="2"/>
      <c r="BS4607" s="2"/>
      <c r="BT4607" s="2"/>
    </row>
    <row r="4608" spans="63:72" x14ac:dyDescent="0.3">
      <c r="BK4608" s="5"/>
      <c r="BL4608" s="5"/>
      <c r="BM4608" s="2"/>
      <c r="BN4608" s="151"/>
      <c r="BO4608" s="2"/>
      <c r="BP4608" s="2"/>
      <c r="BQ4608" s="2"/>
      <c r="BR4608" s="2"/>
      <c r="BS4608" s="2"/>
      <c r="BT4608" s="2"/>
    </row>
    <row r="4609" spans="63:72" x14ac:dyDescent="0.3">
      <c r="BK4609" s="5"/>
      <c r="BL4609" s="5"/>
      <c r="BM4609" s="2"/>
      <c r="BN4609" s="151"/>
      <c r="BO4609" s="2"/>
      <c r="BP4609" s="2"/>
      <c r="BQ4609" s="2"/>
      <c r="BR4609" s="2"/>
      <c r="BS4609" s="2"/>
      <c r="BT4609" s="2"/>
    </row>
    <row r="4610" spans="63:72" x14ac:dyDescent="0.3">
      <c r="BK4610" s="5"/>
      <c r="BL4610" s="5"/>
      <c r="BM4610" s="2"/>
      <c r="BN4610" s="151"/>
      <c r="BO4610" s="2"/>
      <c r="BP4610" s="2"/>
      <c r="BQ4610" s="2"/>
      <c r="BR4610" s="2"/>
      <c r="BS4610" s="2"/>
      <c r="BT4610" s="2"/>
    </row>
    <row r="4611" spans="63:72" x14ac:dyDescent="0.3">
      <c r="BK4611" s="5"/>
      <c r="BL4611" s="5"/>
      <c r="BM4611" s="2"/>
      <c r="BN4611" s="151"/>
      <c r="BO4611" s="2"/>
      <c r="BP4611" s="2"/>
      <c r="BQ4611" s="2"/>
      <c r="BR4611" s="2"/>
      <c r="BS4611" s="2"/>
      <c r="BT4611" s="2"/>
    </row>
    <row r="4612" spans="63:72" x14ac:dyDescent="0.3">
      <c r="BK4612" s="5"/>
      <c r="BL4612" s="5"/>
      <c r="BM4612" s="2"/>
      <c r="BN4612" s="151"/>
      <c r="BO4612" s="2"/>
      <c r="BP4612" s="2"/>
      <c r="BQ4612" s="2"/>
      <c r="BR4612" s="2"/>
      <c r="BS4612" s="2"/>
      <c r="BT4612" s="2"/>
    </row>
    <row r="4613" spans="63:72" x14ac:dyDescent="0.3">
      <c r="BK4613" s="5"/>
      <c r="BL4613" s="5"/>
      <c r="BM4613" s="2"/>
      <c r="BN4613" s="151"/>
      <c r="BO4613" s="2"/>
      <c r="BP4613" s="2"/>
      <c r="BQ4613" s="2"/>
      <c r="BR4613" s="2"/>
      <c r="BS4613" s="2"/>
      <c r="BT4613" s="2"/>
    </row>
    <row r="4614" spans="63:72" x14ac:dyDescent="0.3">
      <c r="BK4614" s="5"/>
      <c r="BL4614" s="5"/>
      <c r="BM4614" s="2"/>
      <c r="BN4614" s="151"/>
      <c r="BO4614" s="2"/>
      <c r="BP4614" s="2"/>
      <c r="BQ4614" s="2"/>
      <c r="BR4614" s="2"/>
      <c r="BS4614" s="2"/>
      <c r="BT4614" s="2"/>
    </row>
    <row r="4615" spans="63:72" x14ac:dyDescent="0.3">
      <c r="BK4615" s="5"/>
      <c r="BL4615" s="5"/>
      <c r="BM4615" s="2"/>
      <c r="BN4615" s="151"/>
      <c r="BO4615" s="2"/>
      <c r="BP4615" s="2"/>
      <c r="BQ4615" s="2"/>
      <c r="BR4615" s="2"/>
      <c r="BS4615" s="2"/>
      <c r="BT4615" s="2"/>
    </row>
    <row r="4616" spans="63:72" x14ac:dyDescent="0.3">
      <c r="BK4616" s="5"/>
      <c r="BL4616" s="5"/>
      <c r="BM4616" s="2"/>
      <c r="BN4616" s="151"/>
      <c r="BO4616" s="2"/>
      <c r="BP4616" s="2"/>
      <c r="BQ4616" s="2"/>
      <c r="BR4616" s="2"/>
      <c r="BS4616" s="2"/>
      <c r="BT4616" s="2"/>
    </row>
    <row r="4617" spans="63:72" x14ac:dyDescent="0.3">
      <c r="BK4617" s="5"/>
      <c r="BL4617" s="5"/>
      <c r="BM4617" s="2"/>
      <c r="BN4617" s="151"/>
      <c r="BO4617" s="2"/>
      <c r="BP4617" s="2"/>
      <c r="BQ4617" s="2"/>
      <c r="BR4617" s="2"/>
      <c r="BS4617" s="2"/>
      <c r="BT4617" s="2"/>
    </row>
    <row r="4618" spans="63:72" x14ac:dyDescent="0.3">
      <c r="BK4618" s="5"/>
      <c r="BL4618" s="5"/>
      <c r="BM4618" s="2"/>
      <c r="BN4618" s="151"/>
      <c r="BO4618" s="2"/>
      <c r="BP4618" s="2"/>
      <c r="BQ4618" s="2"/>
      <c r="BR4618" s="2"/>
      <c r="BS4618" s="2"/>
      <c r="BT4618" s="2"/>
    </row>
    <row r="4619" spans="63:72" x14ac:dyDescent="0.3">
      <c r="BK4619" s="5"/>
      <c r="BL4619" s="5"/>
      <c r="BM4619" s="2"/>
      <c r="BN4619" s="151"/>
      <c r="BO4619" s="2"/>
      <c r="BP4619" s="2"/>
      <c r="BQ4619" s="2"/>
      <c r="BR4619" s="2"/>
      <c r="BS4619" s="2"/>
      <c r="BT4619" s="2"/>
    </row>
    <row r="4620" spans="63:72" x14ac:dyDescent="0.3">
      <c r="BK4620" s="5"/>
      <c r="BL4620" s="5"/>
      <c r="BM4620" s="2"/>
      <c r="BN4620" s="151"/>
      <c r="BO4620" s="2"/>
      <c r="BP4620" s="2"/>
      <c r="BQ4620" s="2"/>
      <c r="BR4620" s="2"/>
      <c r="BS4620" s="2"/>
      <c r="BT4620" s="2"/>
    </row>
    <row r="4621" spans="63:72" x14ac:dyDescent="0.3">
      <c r="BK4621" s="5"/>
      <c r="BL4621" s="5"/>
      <c r="BM4621" s="2"/>
      <c r="BN4621" s="151"/>
      <c r="BO4621" s="2"/>
      <c r="BP4621" s="2"/>
      <c r="BQ4621" s="2"/>
      <c r="BR4621" s="2"/>
      <c r="BS4621" s="2"/>
      <c r="BT4621" s="2"/>
    </row>
    <row r="4622" spans="63:72" x14ac:dyDescent="0.3">
      <c r="BK4622" s="5"/>
      <c r="BL4622" s="5"/>
      <c r="BM4622" s="2"/>
      <c r="BN4622" s="151"/>
      <c r="BO4622" s="2"/>
      <c r="BP4622" s="2"/>
      <c r="BQ4622" s="2"/>
      <c r="BR4622" s="2"/>
      <c r="BS4622" s="2"/>
      <c r="BT4622" s="2"/>
    </row>
    <row r="4623" spans="63:72" x14ac:dyDescent="0.3">
      <c r="BK4623" s="5"/>
      <c r="BL4623" s="5"/>
      <c r="BM4623" s="2"/>
      <c r="BN4623" s="151"/>
      <c r="BO4623" s="2"/>
      <c r="BP4623" s="2"/>
      <c r="BQ4623" s="2"/>
      <c r="BR4623" s="2"/>
      <c r="BS4623" s="2"/>
      <c r="BT4623" s="2"/>
    </row>
    <row r="4624" spans="63:72" x14ac:dyDescent="0.3">
      <c r="BK4624" s="5"/>
      <c r="BL4624" s="5"/>
      <c r="BM4624" s="2"/>
      <c r="BN4624" s="151"/>
      <c r="BO4624" s="2"/>
      <c r="BP4624" s="2"/>
      <c r="BQ4624" s="2"/>
      <c r="BR4624" s="2"/>
      <c r="BS4624" s="2"/>
      <c r="BT4624" s="2"/>
    </row>
    <row r="4625" spans="63:72" x14ac:dyDescent="0.3">
      <c r="BK4625" s="5"/>
      <c r="BL4625" s="5"/>
      <c r="BM4625" s="2"/>
      <c r="BN4625" s="151"/>
      <c r="BO4625" s="2"/>
      <c r="BP4625" s="2"/>
      <c r="BQ4625" s="2"/>
      <c r="BR4625" s="2"/>
      <c r="BS4625" s="2"/>
      <c r="BT4625" s="2"/>
    </row>
    <row r="4626" spans="63:72" x14ac:dyDescent="0.3">
      <c r="BK4626" s="5"/>
      <c r="BL4626" s="5"/>
      <c r="BM4626" s="2"/>
      <c r="BN4626" s="151"/>
      <c r="BO4626" s="2"/>
      <c r="BP4626" s="2"/>
      <c r="BQ4626" s="2"/>
      <c r="BR4626" s="2"/>
      <c r="BS4626" s="2"/>
      <c r="BT4626" s="2"/>
    </row>
    <row r="4627" spans="63:72" x14ac:dyDescent="0.3">
      <c r="BK4627" s="5"/>
      <c r="BL4627" s="5"/>
      <c r="BM4627" s="2"/>
      <c r="BN4627" s="151"/>
      <c r="BO4627" s="2"/>
      <c r="BP4627" s="2"/>
      <c r="BQ4627" s="2"/>
      <c r="BR4627" s="2"/>
      <c r="BS4627" s="2"/>
      <c r="BT4627" s="2"/>
    </row>
    <row r="4628" spans="63:72" x14ac:dyDescent="0.3">
      <c r="BK4628" s="5"/>
      <c r="BL4628" s="5"/>
      <c r="BM4628" s="2"/>
      <c r="BN4628" s="151"/>
      <c r="BO4628" s="2"/>
      <c r="BP4628" s="2"/>
      <c r="BQ4628" s="2"/>
      <c r="BR4628" s="2"/>
      <c r="BS4628" s="2"/>
      <c r="BT4628" s="2"/>
    </row>
    <row r="4629" spans="63:72" x14ac:dyDescent="0.3">
      <c r="BK4629" s="5"/>
      <c r="BL4629" s="5"/>
      <c r="BM4629" s="2"/>
      <c r="BN4629" s="151"/>
      <c r="BO4629" s="2"/>
      <c r="BP4629" s="2"/>
      <c r="BQ4629" s="2"/>
      <c r="BR4629" s="2"/>
      <c r="BS4629" s="2"/>
      <c r="BT4629" s="2"/>
    </row>
    <row r="4630" spans="63:72" x14ac:dyDescent="0.3">
      <c r="BK4630" s="5"/>
      <c r="BL4630" s="5"/>
      <c r="BM4630" s="2"/>
      <c r="BN4630" s="151"/>
      <c r="BO4630" s="2"/>
      <c r="BP4630" s="2"/>
      <c r="BQ4630" s="2"/>
      <c r="BR4630" s="2"/>
      <c r="BS4630" s="2"/>
      <c r="BT4630" s="2"/>
    </row>
    <row r="4631" spans="63:72" x14ac:dyDescent="0.3">
      <c r="BK4631" s="5"/>
      <c r="BL4631" s="5"/>
      <c r="BM4631" s="2"/>
      <c r="BN4631" s="151"/>
      <c r="BO4631" s="2"/>
      <c r="BP4631" s="2"/>
      <c r="BQ4631" s="2"/>
      <c r="BR4631" s="2"/>
      <c r="BS4631" s="2"/>
      <c r="BT4631" s="2"/>
    </row>
    <row r="4632" spans="63:72" x14ac:dyDescent="0.3">
      <c r="BK4632" s="5"/>
      <c r="BL4632" s="5"/>
      <c r="BM4632" s="2"/>
      <c r="BN4632" s="151"/>
      <c r="BO4632" s="2"/>
      <c r="BP4632" s="2"/>
      <c r="BQ4632" s="2"/>
      <c r="BR4632" s="2"/>
      <c r="BS4632" s="2"/>
      <c r="BT4632" s="2"/>
    </row>
    <row r="4633" spans="63:72" x14ac:dyDescent="0.3">
      <c r="BK4633" s="5"/>
      <c r="BL4633" s="5"/>
      <c r="BM4633" s="2"/>
      <c r="BN4633" s="151"/>
      <c r="BO4633" s="2"/>
      <c r="BP4633" s="2"/>
      <c r="BQ4633" s="2"/>
      <c r="BR4633" s="2"/>
      <c r="BS4633" s="2"/>
      <c r="BT4633" s="2"/>
    </row>
    <row r="4634" spans="63:72" x14ac:dyDescent="0.3">
      <c r="BK4634" s="5"/>
      <c r="BL4634" s="5"/>
      <c r="BM4634" s="2"/>
      <c r="BN4634" s="151"/>
      <c r="BO4634" s="2"/>
      <c r="BP4634" s="2"/>
      <c r="BQ4634" s="2"/>
      <c r="BR4634" s="2"/>
      <c r="BS4634" s="2"/>
      <c r="BT4634" s="2"/>
    </row>
    <row r="4635" spans="63:72" x14ac:dyDescent="0.3">
      <c r="BK4635" s="5"/>
      <c r="BL4635" s="5"/>
      <c r="BM4635" s="2"/>
      <c r="BN4635" s="151"/>
      <c r="BO4635" s="2"/>
      <c r="BP4635" s="2"/>
      <c r="BQ4635" s="2"/>
      <c r="BR4635" s="2"/>
      <c r="BS4635" s="2"/>
      <c r="BT4635" s="2"/>
    </row>
    <row r="4636" spans="63:72" x14ac:dyDescent="0.3">
      <c r="BK4636" s="5"/>
      <c r="BL4636" s="5"/>
      <c r="BM4636" s="2"/>
      <c r="BN4636" s="151"/>
      <c r="BO4636" s="2"/>
      <c r="BP4636" s="2"/>
      <c r="BQ4636" s="2"/>
      <c r="BR4636" s="2"/>
      <c r="BS4636" s="2"/>
      <c r="BT4636" s="2"/>
    </row>
    <row r="4637" spans="63:72" x14ac:dyDescent="0.3">
      <c r="BK4637" s="5"/>
      <c r="BL4637" s="5"/>
      <c r="BM4637" s="2"/>
      <c r="BN4637" s="151"/>
      <c r="BO4637" s="2"/>
      <c r="BP4637" s="2"/>
      <c r="BQ4637" s="2"/>
      <c r="BR4637" s="2"/>
      <c r="BS4637" s="2"/>
      <c r="BT4637" s="2"/>
    </row>
    <row r="4638" spans="63:72" x14ac:dyDescent="0.3">
      <c r="BK4638" s="5"/>
      <c r="BL4638" s="5"/>
      <c r="BM4638" s="2"/>
      <c r="BN4638" s="151"/>
      <c r="BO4638" s="2"/>
      <c r="BP4638" s="2"/>
      <c r="BQ4638" s="2"/>
      <c r="BR4638" s="2"/>
      <c r="BS4638" s="2"/>
      <c r="BT4638" s="2"/>
    </row>
    <row r="4639" spans="63:72" x14ac:dyDescent="0.3">
      <c r="BK4639" s="5"/>
      <c r="BL4639" s="5"/>
      <c r="BM4639" s="2"/>
      <c r="BN4639" s="151"/>
      <c r="BO4639" s="2"/>
      <c r="BP4639" s="2"/>
      <c r="BQ4639" s="2"/>
      <c r="BR4639" s="2"/>
      <c r="BS4639" s="2"/>
      <c r="BT4639" s="2"/>
    </row>
    <row r="4640" spans="63:72" x14ac:dyDescent="0.3">
      <c r="BK4640" s="5"/>
      <c r="BL4640" s="5"/>
      <c r="BM4640" s="2"/>
      <c r="BN4640" s="151"/>
      <c r="BO4640" s="2"/>
      <c r="BP4640" s="2"/>
      <c r="BQ4640" s="2"/>
      <c r="BR4640" s="2"/>
      <c r="BS4640" s="2"/>
      <c r="BT4640" s="2"/>
    </row>
    <row r="4641" spans="63:72" x14ac:dyDescent="0.3">
      <c r="BK4641" s="5"/>
      <c r="BL4641" s="5"/>
      <c r="BM4641" s="2"/>
      <c r="BN4641" s="151"/>
      <c r="BO4641" s="2"/>
      <c r="BP4641" s="2"/>
      <c r="BQ4641" s="2"/>
      <c r="BR4641" s="2"/>
      <c r="BS4641" s="2"/>
      <c r="BT4641" s="2"/>
    </row>
    <row r="4642" spans="63:72" x14ac:dyDescent="0.3">
      <c r="BK4642" s="5"/>
      <c r="BL4642" s="5"/>
      <c r="BM4642" s="2"/>
      <c r="BN4642" s="151"/>
      <c r="BO4642" s="2"/>
      <c r="BP4642" s="2"/>
      <c r="BQ4642" s="2"/>
      <c r="BR4642" s="2"/>
      <c r="BS4642" s="2"/>
      <c r="BT4642" s="2"/>
    </row>
    <row r="4643" spans="63:72" x14ac:dyDescent="0.3">
      <c r="BK4643" s="5"/>
      <c r="BL4643" s="5"/>
      <c r="BM4643" s="2"/>
      <c r="BN4643" s="151"/>
      <c r="BO4643" s="2"/>
      <c r="BP4643" s="2"/>
      <c r="BQ4643" s="2"/>
      <c r="BR4643" s="2"/>
      <c r="BS4643" s="2"/>
      <c r="BT4643" s="2"/>
    </row>
    <row r="4644" spans="63:72" x14ac:dyDescent="0.3">
      <c r="BK4644" s="5"/>
      <c r="BL4644" s="5"/>
      <c r="BM4644" s="2"/>
      <c r="BN4644" s="151"/>
      <c r="BO4644" s="2"/>
      <c r="BP4644" s="2"/>
      <c r="BQ4644" s="2"/>
      <c r="BR4644" s="2"/>
      <c r="BS4644" s="2"/>
      <c r="BT4644" s="2"/>
    </row>
    <row r="4645" spans="63:72" x14ac:dyDescent="0.3">
      <c r="BK4645" s="5"/>
      <c r="BL4645" s="5"/>
      <c r="BM4645" s="2"/>
      <c r="BN4645" s="151"/>
      <c r="BO4645" s="2"/>
      <c r="BP4645" s="2"/>
      <c r="BQ4645" s="2"/>
      <c r="BR4645" s="2"/>
      <c r="BS4645" s="2"/>
      <c r="BT4645" s="2"/>
    </row>
    <row r="4646" spans="63:72" x14ac:dyDescent="0.3">
      <c r="BK4646" s="5"/>
      <c r="BL4646" s="5"/>
      <c r="BM4646" s="2"/>
      <c r="BN4646" s="151"/>
      <c r="BO4646" s="2"/>
      <c r="BP4646" s="2"/>
      <c r="BQ4646" s="2"/>
      <c r="BR4646" s="2"/>
      <c r="BS4646" s="2"/>
      <c r="BT4646" s="2"/>
    </row>
    <row r="4647" spans="63:72" x14ac:dyDescent="0.3">
      <c r="BK4647" s="5"/>
      <c r="BL4647" s="5"/>
      <c r="BM4647" s="2"/>
      <c r="BN4647" s="151"/>
      <c r="BO4647" s="2"/>
      <c r="BP4647" s="2"/>
      <c r="BQ4647" s="2"/>
      <c r="BR4647" s="2"/>
      <c r="BS4647" s="2"/>
      <c r="BT4647" s="2"/>
    </row>
    <row r="4648" spans="63:72" x14ac:dyDescent="0.3">
      <c r="BK4648" s="5"/>
      <c r="BL4648" s="5"/>
      <c r="BM4648" s="2"/>
      <c r="BN4648" s="151"/>
      <c r="BO4648" s="2"/>
      <c r="BP4648" s="2"/>
      <c r="BQ4648" s="2"/>
      <c r="BR4648" s="2"/>
      <c r="BS4648" s="2"/>
      <c r="BT4648" s="2"/>
    </row>
    <row r="4649" spans="63:72" x14ac:dyDescent="0.3">
      <c r="BK4649" s="5"/>
      <c r="BL4649" s="5"/>
      <c r="BM4649" s="2"/>
      <c r="BN4649" s="151"/>
      <c r="BO4649" s="2"/>
      <c r="BP4649" s="2"/>
      <c r="BQ4649" s="2"/>
      <c r="BR4649" s="2"/>
      <c r="BS4649" s="2"/>
      <c r="BT4649" s="2"/>
    </row>
    <row r="4650" spans="63:72" x14ac:dyDescent="0.3">
      <c r="BK4650" s="5"/>
      <c r="BL4650" s="5"/>
      <c r="BM4650" s="2"/>
      <c r="BN4650" s="151"/>
      <c r="BO4650" s="2"/>
      <c r="BP4650" s="2"/>
      <c r="BQ4650" s="2"/>
      <c r="BR4650" s="2"/>
      <c r="BS4650" s="2"/>
      <c r="BT4650" s="2"/>
    </row>
    <row r="4651" spans="63:72" x14ac:dyDescent="0.3">
      <c r="BK4651" s="5"/>
      <c r="BL4651" s="5"/>
      <c r="BM4651" s="2"/>
      <c r="BN4651" s="151"/>
      <c r="BO4651" s="2"/>
      <c r="BP4651" s="2"/>
      <c r="BQ4651" s="2"/>
      <c r="BR4651" s="2"/>
      <c r="BS4651" s="2"/>
      <c r="BT4651" s="2"/>
    </row>
    <row r="4652" spans="63:72" x14ac:dyDescent="0.3">
      <c r="BK4652" s="5"/>
      <c r="BL4652" s="5"/>
      <c r="BM4652" s="2"/>
      <c r="BN4652" s="151"/>
      <c r="BO4652" s="2"/>
      <c r="BP4652" s="2"/>
      <c r="BQ4652" s="2"/>
      <c r="BR4652" s="2"/>
      <c r="BS4652" s="2"/>
      <c r="BT4652" s="2"/>
    </row>
    <row r="4653" spans="63:72" x14ac:dyDescent="0.3">
      <c r="BK4653" s="5"/>
      <c r="BL4653" s="5"/>
      <c r="BM4653" s="2"/>
      <c r="BN4653" s="151"/>
      <c r="BO4653" s="2"/>
      <c r="BP4653" s="2"/>
      <c r="BQ4653" s="2"/>
      <c r="BR4653" s="2"/>
      <c r="BS4653" s="2"/>
      <c r="BT4653" s="2"/>
    </row>
    <row r="4654" spans="63:72" x14ac:dyDescent="0.3">
      <c r="BK4654" s="5"/>
      <c r="BL4654" s="5"/>
      <c r="BM4654" s="2"/>
      <c r="BN4654" s="151"/>
      <c r="BO4654" s="2"/>
      <c r="BP4654" s="2"/>
      <c r="BQ4654" s="2"/>
      <c r="BR4654" s="2"/>
      <c r="BS4654" s="2"/>
      <c r="BT4654" s="2"/>
    </row>
    <row r="4655" spans="63:72" x14ac:dyDescent="0.3">
      <c r="BK4655" s="5"/>
      <c r="BL4655" s="5"/>
      <c r="BM4655" s="2"/>
      <c r="BN4655" s="151"/>
      <c r="BO4655" s="2"/>
      <c r="BP4655" s="2"/>
      <c r="BQ4655" s="2"/>
      <c r="BR4655" s="2"/>
      <c r="BS4655" s="2"/>
      <c r="BT4655" s="2"/>
    </row>
    <row r="4656" spans="63:72" x14ac:dyDescent="0.3">
      <c r="BK4656" s="5"/>
      <c r="BL4656" s="5"/>
      <c r="BM4656" s="2"/>
      <c r="BN4656" s="151"/>
      <c r="BO4656" s="2"/>
      <c r="BP4656" s="2"/>
      <c r="BQ4656" s="2"/>
      <c r="BR4656" s="2"/>
      <c r="BS4656" s="2"/>
      <c r="BT4656" s="2"/>
    </row>
    <row r="4657" spans="63:72" x14ac:dyDescent="0.3">
      <c r="BK4657" s="5"/>
      <c r="BL4657" s="5"/>
      <c r="BM4657" s="2"/>
      <c r="BN4657" s="151"/>
      <c r="BO4657" s="2"/>
      <c r="BP4657" s="2"/>
      <c r="BQ4657" s="2"/>
      <c r="BR4657" s="2"/>
      <c r="BS4657" s="2"/>
      <c r="BT4657" s="2"/>
    </row>
    <row r="4658" spans="63:72" x14ac:dyDescent="0.3">
      <c r="BK4658" s="5"/>
      <c r="BL4658" s="5"/>
      <c r="BM4658" s="2"/>
      <c r="BN4658" s="151"/>
      <c r="BO4658" s="2"/>
      <c r="BP4658" s="2"/>
      <c r="BQ4658" s="2"/>
      <c r="BR4658" s="2"/>
      <c r="BS4658" s="2"/>
      <c r="BT4658" s="2"/>
    </row>
    <row r="4659" spans="63:72" x14ac:dyDescent="0.3">
      <c r="BK4659" s="5"/>
      <c r="BL4659" s="5"/>
      <c r="BM4659" s="2"/>
      <c r="BN4659" s="151"/>
      <c r="BO4659" s="2"/>
      <c r="BP4659" s="2"/>
      <c r="BQ4659" s="2"/>
      <c r="BR4659" s="2"/>
      <c r="BS4659" s="2"/>
      <c r="BT4659" s="2"/>
    </row>
    <row r="4660" spans="63:72" x14ac:dyDescent="0.3">
      <c r="BK4660" s="5"/>
      <c r="BL4660" s="5"/>
      <c r="BM4660" s="2"/>
      <c r="BN4660" s="151"/>
      <c r="BO4660" s="2"/>
      <c r="BP4660" s="2"/>
      <c r="BQ4660" s="2"/>
      <c r="BR4660" s="2"/>
      <c r="BS4660" s="2"/>
      <c r="BT4660" s="2"/>
    </row>
    <row r="4661" spans="63:72" x14ac:dyDescent="0.3">
      <c r="BK4661" s="5"/>
      <c r="BL4661" s="5"/>
      <c r="BM4661" s="2"/>
      <c r="BN4661" s="151"/>
      <c r="BO4661" s="2"/>
      <c r="BP4661" s="2"/>
      <c r="BQ4661" s="2"/>
      <c r="BR4661" s="2"/>
      <c r="BS4661" s="2"/>
      <c r="BT4661" s="2"/>
    </row>
    <row r="4662" spans="63:72" x14ac:dyDescent="0.3">
      <c r="BK4662" s="5"/>
      <c r="BL4662" s="5"/>
      <c r="BM4662" s="2"/>
      <c r="BN4662" s="151"/>
      <c r="BO4662" s="2"/>
      <c r="BP4662" s="2"/>
      <c r="BQ4662" s="2"/>
      <c r="BR4662" s="2"/>
      <c r="BS4662" s="2"/>
      <c r="BT4662" s="2"/>
    </row>
    <row r="4663" spans="63:72" x14ac:dyDescent="0.3">
      <c r="BK4663" s="5"/>
      <c r="BL4663" s="5"/>
      <c r="BM4663" s="2"/>
      <c r="BN4663" s="151"/>
      <c r="BO4663" s="2"/>
      <c r="BP4663" s="2"/>
      <c r="BQ4663" s="2"/>
      <c r="BR4663" s="2"/>
      <c r="BS4663" s="2"/>
      <c r="BT4663" s="2"/>
    </row>
    <row r="4664" spans="63:72" x14ac:dyDescent="0.3">
      <c r="BK4664" s="5"/>
      <c r="BL4664" s="5"/>
      <c r="BM4664" s="2"/>
      <c r="BN4664" s="151"/>
      <c r="BO4664" s="2"/>
      <c r="BP4664" s="2"/>
      <c r="BQ4664" s="2"/>
      <c r="BR4664" s="2"/>
      <c r="BS4664" s="2"/>
      <c r="BT4664" s="2"/>
    </row>
    <row r="4665" spans="63:72" x14ac:dyDescent="0.3">
      <c r="BK4665" s="5"/>
      <c r="BL4665" s="5"/>
      <c r="BM4665" s="2"/>
      <c r="BN4665" s="151"/>
      <c r="BO4665" s="2"/>
      <c r="BP4665" s="2"/>
      <c r="BQ4665" s="2"/>
      <c r="BR4665" s="2"/>
      <c r="BS4665" s="2"/>
      <c r="BT4665" s="2"/>
    </row>
    <row r="4666" spans="63:72" x14ac:dyDescent="0.3">
      <c r="BK4666" s="5"/>
      <c r="BL4666" s="5"/>
      <c r="BM4666" s="2"/>
      <c r="BN4666" s="151"/>
      <c r="BO4666" s="2"/>
      <c r="BP4666" s="2"/>
      <c r="BQ4666" s="2"/>
      <c r="BR4666" s="2"/>
      <c r="BS4666" s="2"/>
      <c r="BT4666" s="2"/>
    </row>
    <row r="4667" spans="63:72" x14ac:dyDescent="0.3">
      <c r="BK4667" s="5"/>
      <c r="BL4667" s="5"/>
      <c r="BM4667" s="2"/>
      <c r="BN4667" s="151"/>
      <c r="BO4667" s="2"/>
      <c r="BP4667" s="2"/>
      <c r="BQ4667" s="2"/>
      <c r="BR4667" s="2"/>
      <c r="BS4667" s="2"/>
      <c r="BT4667" s="2"/>
    </row>
    <row r="4668" spans="63:72" x14ac:dyDescent="0.3">
      <c r="BK4668" s="5"/>
      <c r="BL4668" s="5"/>
      <c r="BM4668" s="2"/>
      <c r="BN4668" s="151"/>
      <c r="BO4668" s="2"/>
      <c r="BP4668" s="2"/>
      <c r="BQ4668" s="2"/>
      <c r="BR4668" s="2"/>
      <c r="BS4668" s="2"/>
      <c r="BT4668" s="2"/>
    </row>
    <row r="4669" spans="63:72" x14ac:dyDescent="0.3">
      <c r="BK4669" s="5"/>
      <c r="BL4669" s="5"/>
      <c r="BM4669" s="2"/>
      <c r="BN4669" s="151"/>
      <c r="BO4669" s="2"/>
      <c r="BP4669" s="2"/>
      <c r="BQ4669" s="2"/>
      <c r="BR4669" s="2"/>
      <c r="BS4669" s="2"/>
      <c r="BT4669" s="2"/>
    </row>
    <row r="4670" spans="63:72" x14ac:dyDescent="0.3">
      <c r="BK4670" s="5"/>
      <c r="BL4670" s="5"/>
      <c r="BM4670" s="2"/>
      <c r="BN4670" s="151"/>
      <c r="BO4670" s="2"/>
      <c r="BP4670" s="2"/>
      <c r="BQ4670" s="2"/>
      <c r="BR4670" s="2"/>
      <c r="BS4670" s="2"/>
      <c r="BT4670" s="2"/>
    </row>
    <row r="4671" spans="63:72" x14ac:dyDescent="0.3">
      <c r="BK4671" s="5"/>
      <c r="BL4671" s="5"/>
      <c r="BM4671" s="2"/>
      <c r="BN4671" s="151"/>
      <c r="BO4671" s="2"/>
      <c r="BP4671" s="2"/>
      <c r="BQ4671" s="2"/>
      <c r="BR4671" s="2"/>
      <c r="BS4671" s="2"/>
      <c r="BT4671" s="2"/>
    </row>
    <row r="4672" spans="63:72" x14ac:dyDescent="0.3">
      <c r="BK4672" s="5"/>
      <c r="BL4672" s="5"/>
      <c r="BM4672" s="2"/>
      <c r="BN4672" s="151"/>
      <c r="BO4672" s="2"/>
      <c r="BP4672" s="2"/>
      <c r="BQ4672" s="2"/>
      <c r="BR4672" s="2"/>
      <c r="BS4672" s="2"/>
      <c r="BT4672" s="2"/>
    </row>
    <row r="4673" spans="63:72" x14ac:dyDescent="0.3">
      <c r="BK4673" s="5"/>
      <c r="BL4673" s="5"/>
      <c r="BM4673" s="2"/>
      <c r="BN4673" s="151"/>
      <c r="BO4673" s="2"/>
      <c r="BP4673" s="2"/>
      <c r="BQ4673" s="2"/>
      <c r="BR4673" s="2"/>
      <c r="BS4673" s="2"/>
      <c r="BT4673" s="2"/>
    </row>
    <row r="4674" spans="63:72" x14ac:dyDescent="0.3">
      <c r="BK4674" s="5"/>
      <c r="BL4674" s="5"/>
      <c r="BM4674" s="2"/>
      <c r="BN4674" s="151"/>
      <c r="BO4674" s="2"/>
      <c r="BP4674" s="2"/>
      <c r="BQ4674" s="2"/>
      <c r="BR4674" s="2"/>
      <c r="BS4674" s="2"/>
      <c r="BT4674" s="2"/>
    </row>
    <row r="4675" spans="63:72" x14ac:dyDescent="0.3">
      <c r="BK4675" s="5"/>
      <c r="BL4675" s="5"/>
      <c r="BM4675" s="2"/>
      <c r="BN4675" s="151"/>
      <c r="BO4675" s="2"/>
      <c r="BP4675" s="2"/>
      <c r="BQ4675" s="2"/>
      <c r="BR4675" s="2"/>
      <c r="BS4675" s="2"/>
      <c r="BT4675" s="2"/>
    </row>
    <row r="4676" spans="63:72" x14ac:dyDescent="0.3">
      <c r="BK4676" s="5"/>
      <c r="BL4676" s="5"/>
      <c r="BM4676" s="2"/>
      <c r="BN4676" s="151"/>
      <c r="BO4676" s="2"/>
      <c r="BP4676" s="2"/>
      <c r="BQ4676" s="2"/>
      <c r="BR4676" s="2"/>
      <c r="BS4676" s="2"/>
      <c r="BT4676" s="2"/>
    </row>
    <row r="4677" spans="63:72" x14ac:dyDescent="0.3">
      <c r="BK4677" s="5"/>
      <c r="BL4677" s="5"/>
      <c r="BM4677" s="2"/>
      <c r="BN4677" s="151"/>
      <c r="BO4677" s="2"/>
      <c r="BP4677" s="2"/>
      <c r="BQ4677" s="2"/>
      <c r="BR4677" s="2"/>
      <c r="BS4677" s="2"/>
      <c r="BT4677" s="2"/>
    </row>
    <row r="4678" spans="63:72" x14ac:dyDescent="0.3">
      <c r="BK4678" s="5"/>
      <c r="BL4678" s="5"/>
      <c r="BM4678" s="2"/>
      <c r="BN4678" s="151"/>
      <c r="BO4678" s="2"/>
      <c r="BP4678" s="2"/>
      <c r="BQ4678" s="2"/>
      <c r="BR4678" s="2"/>
      <c r="BS4678" s="2"/>
      <c r="BT4678" s="2"/>
    </row>
    <row r="4679" spans="63:72" x14ac:dyDescent="0.3">
      <c r="BK4679" s="5"/>
      <c r="BL4679" s="5"/>
      <c r="BM4679" s="2"/>
      <c r="BN4679" s="151"/>
      <c r="BO4679" s="2"/>
      <c r="BP4679" s="2"/>
      <c r="BQ4679" s="2"/>
      <c r="BR4679" s="2"/>
      <c r="BS4679" s="2"/>
      <c r="BT4679" s="2"/>
    </row>
    <row r="4680" spans="63:72" x14ac:dyDescent="0.3">
      <c r="BK4680" s="5"/>
      <c r="BL4680" s="5"/>
      <c r="BM4680" s="2"/>
      <c r="BN4680" s="151"/>
      <c r="BO4680" s="2"/>
      <c r="BP4680" s="2"/>
      <c r="BQ4680" s="2"/>
      <c r="BR4680" s="2"/>
      <c r="BS4680" s="2"/>
      <c r="BT4680" s="2"/>
    </row>
    <row r="4681" spans="63:72" x14ac:dyDescent="0.3">
      <c r="BK4681" s="5"/>
      <c r="BL4681" s="5"/>
      <c r="BM4681" s="2"/>
      <c r="BN4681" s="151"/>
      <c r="BO4681" s="2"/>
      <c r="BP4681" s="2"/>
      <c r="BQ4681" s="2"/>
      <c r="BR4681" s="2"/>
      <c r="BS4681" s="2"/>
      <c r="BT4681" s="2"/>
    </row>
    <row r="4682" spans="63:72" x14ac:dyDescent="0.3">
      <c r="BK4682" s="5"/>
      <c r="BL4682" s="5"/>
      <c r="BM4682" s="2"/>
      <c r="BN4682" s="151"/>
      <c r="BO4682" s="2"/>
      <c r="BP4682" s="2"/>
      <c r="BQ4682" s="2"/>
      <c r="BR4682" s="2"/>
      <c r="BS4682" s="2"/>
      <c r="BT4682" s="2"/>
    </row>
    <row r="4683" spans="63:72" x14ac:dyDescent="0.3">
      <c r="BK4683" s="5"/>
      <c r="BL4683" s="5"/>
      <c r="BM4683" s="2"/>
      <c r="BN4683" s="151"/>
      <c r="BO4683" s="2"/>
      <c r="BP4683" s="2"/>
      <c r="BQ4683" s="2"/>
      <c r="BR4683" s="2"/>
      <c r="BS4683" s="2"/>
      <c r="BT4683" s="2"/>
    </row>
    <row r="4684" spans="63:72" x14ac:dyDescent="0.3">
      <c r="BK4684" s="5"/>
      <c r="BL4684" s="5"/>
      <c r="BM4684" s="2"/>
      <c r="BN4684" s="151"/>
      <c r="BO4684" s="2"/>
      <c r="BP4684" s="2"/>
      <c r="BQ4684" s="2"/>
      <c r="BR4684" s="2"/>
      <c r="BS4684" s="2"/>
      <c r="BT4684" s="2"/>
    </row>
    <row r="4685" spans="63:72" x14ac:dyDescent="0.3">
      <c r="BK4685" s="5"/>
      <c r="BL4685" s="5"/>
      <c r="BM4685" s="2"/>
      <c r="BN4685" s="151"/>
      <c r="BO4685" s="2"/>
      <c r="BP4685" s="2"/>
      <c r="BQ4685" s="2"/>
      <c r="BR4685" s="2"/>
      <c r="BS4685" s="2"/>
      <c r="BT4685" s="2"/>
    </row>
    <row r="4686" spans="63:72" x14ac:dyDescent="0.3">
      <c r="BK4686" s="5"/>
      <c r="BL4686" s="5"/>
      <c r="BM4686" s="2"/>
      <c r="BN4686" s="151"/>
      <c r="BO4686" s="2"/>
      <c r="BP4686" s="2"/>
      <c r="BQ4686" s="2"/>
      <c r="BR4686" s="2"/>
      <c r="BS4686" s="2"/>
      <c r="BT4686" s="2"/>
    </row>
    <row r="4687" spans="63:72" x14ac:dyDescent="0.3">
      <c r="BK4687" s="5"/>
      <c r="BL4687" s="5"/>
      <c r="BM4687" s="2"/>
      <c r="BN4687" s="151"/>
      <c r="BO4687" s="2"/>
      <c r="BP4687" s="2"/>
      <c r="BQ4687" s="2"/>
      <c r="BR4687" s="2"/>
      <c r="BS4687" s="2"/>
      <c r="BT4687" s="2"/>
    </row>
    <row r="4688" spans="63:72" x14ac:dyDescent="0.3">
      <c r="BK4688" s="5"/>
      <c r="BL4688" s="5"/>
      <c r="BM4688" s="2"/>
      <c r="BN4688" s="151"/>
      <c r="BO4688" s="2"/>
      <c r="BP4688" s="2"/>
      <c r="BQ4688" s="2"/>
      <c r="BR4688" s="2"/>
      <c r="BS4688" s="2"/>
      <c r="BT4688" s="2"/>
    </row>
    <row r="4689" spans="63:72" x14ac:dyDescent="0.3">
      <c r="BK4689" s="5"/>
      <c r="BL4689" s="5"/>
      <c r="BM4689" s="2"/>
      <c r="BN4689" s="151"/>
      <c r="BO4689" s="2"/>
      <c r="BP4689" s="2"/>
      <c r="BQ4689" s="2"/>
      <c r="BR4689" s="2"/>
      <c r="BS4689" s="2"/>
      <c r="BT4689" s="2"/>
    </row>
    <row r="4690" spans="63:72" x14ac:dyDescent="0.3">
      <c r="BK4690" s="5"/>
      <c r="BL4690" s="5"/>
      <c r="BM4690" s="2"/>
      <c r="BN4690" s="151"/>
      <c r="BO4690" s="2"/>
      <c r="BP4690" s="2"/>
      <c r="BQ4690" s="2"/>
      <c r="BR4690" s="2"/>
      <c r="BS4690" s="2"/>
      <c r="BT4690" s="2"/>
    </row>
    <row r="4691" spans="63:72" x14ac:dyDescent="0.3">
      <c r="BK4691" s="5"/>
      <c r="BL4691" s="5"/>
      <c r="BM4691" s="2"/>
      <c r="BN4691" s="151"/>
      <c r="BO4691" s="2"/>
      <c r="BP4691" s="2"/>
      <c r="BQ4691" s="2"/>
      <c r="BR4691" s="2"/>
      <c r="BS4691" s="2"/>
      <c r="BT4691" s="2"/>
    </row>
    <row r="4692" spans="63:72" x14ac:dyDescent="0.3">
      <c r="BK4692" s="5"/>
      <c r="BL4692" s="5"/>
      <c r="BM4692" s="2"/>
      <c r="BN4692" s="151"/>
      <c r="BO4692" s="2"/>
      <c r="BP4692" s="2"/>
      <c r="BQ4692" s="2"/>
      <c r="BR4692" s="2"/>
      <c r="BS4692" s="2"/>
      <c r="BT4692" s="2"/>
    </row>
    <row r="4693" spans="63:72" x14ac:dyDescent="0.3">
      <c r="BK4693" s="5"/>
      <c r="BL4693" s="5"/>
      <c r="BM4693" s="2"/>
      <c r="BN4693" s="151"/>
      <c r="BO4693" s="2"/>
      <c r="BP4693" s="2"/>
      <c r="BQ4693" s="2"/>
      <c r="BR4693" s="2"/>
      <c r="BS4693" s="2"/>
      <c r="BT4693" s="2"/>
    </row>
    <row r="4694" spans="63:72" x14ac:dyDescent="0.3">
      <c r="BK4694" s="5"/>
      <c r="BL4694" s="5"/>
      <c r="BM4694" s="2"/>
      <c r="BN4694" s="151"/>
      <c r="BO4694" s="2"/>
      <c r="BP4694" s="2"/>
      <c r="BQ4694" s="2"/>
      <c r="BR4694" s="2"/>
      <c r="BS4694" s="2"/>
      <c r="BT4694" s="2"/>
    </row>
    <row r="4695" spans="63:72" x14ac:dyDescent="0.3">
      <c r="BK4695" s="5"/>
      <c r="BL4695" s="5"/>
      <c r="BM4695" s="2"/>
      <c r="BN4695" s="151"/>
      <c r="BO4695" s="2"/>
      <c r="BP4695" s="2"/>
      <c r="BQ4695" s="2"/>
      <c r="BR4695" s="2"/>
      <c r="BS4695" s="2"/>
      <c r="BT4695" s="2"/>
    </row>
    <row r="4696" spans="63:72" x14ac:dyDescent="0.3">
      <c r="BK4696" s="5"/>
      <c r="BL4696" s="5"/>
      <c r="BM4696" s="2"/>
      <c r="BN4696" s="151"/>
      <c r="BO4696" s="2"/>
      <c r="BP4696" s="2"/>
      <c r="BQ4696" s="2"/>
      <c r="BR4696" s="2"/>
      <c r="BS4696" s="2"/>
      <c r="BT4696" s="2"/>
    </row>
    <row r="4697" spans="63:72" x14ac:dyDescent="0.3">
      <c r="BK4697" s="5"/>
      <c r="BL4697" s="5"/>
      <c r="BM4697" s="2"/>
      <c r="BN4697" s="151"/>
      <c r="BO4697" s="2"/>
      <c r="BP4697" s="2"/>
      <c r="BQ4697" s="2"/>
      <c r="BR4697" s="2"/>
      <c r="BS4697" s="2"/>
      <c r="BT4697" s="2"/>
    </row>
    <row r="4698" spans="63:72" x14ac:dyDescent="0.3">
      <c r="BK4698" s="5"/>
      <c r="BL4698" s="5"/>
      <c r="BM4698" s="2"/>
      <c r="BN4698" s="151"/>
      <c r="BO4698" s="2"/>
      <c r="BP4698" s="2"/>
      <c r="BQ4698" s="2"/>
      <c r="BR4698" s="2"/>
      <c r="BS4698" s="2"/>
      <c r="BT4698" s="2"/>
    </row>
    <row r="4699" spans="63:72" x14ac:dyDescent="0.3">
      <c r="BK4699" s="5"/>
      <c r="BL4699" s="5"/>
      <c r="BM4699" s="2"/>
      <c r="BN4699" s="151"/>
      <c r="BO4699" s="2"/>
      <c r="BP4699" s="2"/>
      <c r="BQ4699" s="2"/>
      <c r="BR4699" s="2"/>
      <c r="BS4699" s="2"/>
      <c r="BT4699" s="2"/>
    </row>
    <row r="4700" spans="63:72" x14ac:dyDescent="0.3">
      <c r="BK4700" s="5"/>
      <c r="BL4700" s="5"/>
      <c r="BM4700" s="2"/>
      <c r="BN4700" s="151"/>
      <c r="BO4700" s="2"/>
      <c r="BP4700" s="2"/>
      <c r="BQ4700" s="2"/>
      <c r="BR4700" s="2"/>
      <c r="BS4700" s="2"/>
      <c r="BT4700" s="2"/>
    </row>
    <row r="4701" spans="63:72" x14ac:dyDescent="0.3">
      <c r="BK4701" s="5"/>
      <c r="BL4701" s="5"/>
      <c r="BM4701" s="2"/>
      <c r="BN4701" s="151"/>
      <c r="BO4701" s="2"/>
      <c r="BP4701" s="2"/>
      <c r="BQ4701" s="2"/>
      <c r="BR4701" s="2"/>
      <c r="BS4701" s="2"/>
      <c r="BT4701" s="2"/>
    </row>
    <row r="4702" spans="63:72" x14ac:dyDescent="0.3">
      <c r="BK4702" s="5"/>
      <c r="BL4702" s="5"/>
      <c r="BM4702" s="2"/>
      <c r="BN4702" s="151"/>
      <c r="BO4702" s="2"/>
      <c r="BP4702" s="2"/>
      <c r="BQ4702" s="2"/>
      <c r="BR4702" s="2"/>
      <c r="BS4702" s="2"/>
      <c r="BT4702" s="2"/>
    </row>
    <row r="4703" spans="63:72" x14ac:dyDescent="0.3">
      <c r="BK4703" s="5"/>
      <c r="BL4703" s="5"/>
      <c r="BM4703" s="2"/>
      <c r="BN4703" s="151"/>
      <c r="BO4703" s="2"/>
      <c r="BP4703" s="2"/>
      <c r="BQ4703" s="2"/>
      <c r="BR4703" s="2"/>
      <c r="BS4703" s="2"/>
      <c r="BT4703" s="2"/>
    </row>
    <row r="4704" spans="63:72" x14ac:dyDescent="0.3">
      <c r="BK4704" s="5"/>
      <c r="BL4704" s="5"/>
      <c r="BM4704" s="2"/>
      <c r="BN4704" s="151"/>
      <c r="BO4704" s="2"/>
      <c r="BP4704" s="2"/>
      <c r="BQ4704" s="2"/>
      <c r="BR4704" s="2"/>
      <c r="BS4704" s="2"/>
      <c r="BT4704" s="2"/>
    </row>
    <row r="4705" spans="63:72" x14ac:dyDescent="0.3">
      <c r="BK4705" s="5"/>
      <c r="BL4705" s="5"/>
      <c r="BM4705" s="2"/>
      <c r="BN4705" s="151"/>
      <c r="BO4705" s="2"/>
      <c r="BP4705" s="2"/>
      <c r="BQ4705" s="2"/>
      <c r="BR4705" s="2"/>
      <c r="BS4705" s="2"/>
      <c r="BT4705" s="2"/>
    </row>
    <row r="4706" spans="63:72" x14ac:dyDescent="0.3">
      <c r="BK4706" s="5"/>
      <c r="BL4706" s="5"/>
      <c r="BM4706" s="2"/>
      <c r="BN4706" s="151"/>
      <c r="BO4706" s="2"/>
      <c r="BP4706" s="2"/>
      <c r="BQ4706" s="2"/>
      <c r="BR4706" s="2"/>
      <c r="BS4706" s="2"/>
      <c r="BT4706" s="2"/>
    </row>
    <row r="4707" spans="63:72" x14ac:dyDescent="0.3">
      <c r="BK4707" s="5"/>
      <c r="BL4707" s="5"/>
      <c r="BM4707" s="2"/>
      <c r="BN4707" s="151"/>
      <c r="BO4707" s="2"/>
      <c r="BP4707" s="2"/>
      <c r="BQ4707" s="2"/>
      <c r="BR4707" s="2"/>
      <c r="BS4707" s="2"/>
      <c r="BT4707" s="2"/>
    </row>
    <row r="4708" spans="63:72" x14ac:dyDescent="0.3">
      <c r="BK4708" s="5"/>
      <c r="BL4708" s="5"/>
      <c r="BM4708" s="2"/>
      <c r="BN4708" s="151"/>
      <c r="BO4708" s="2"/>
      <c r="BP4708" s="2"/>
      <c r="BQ4708" s="2"/>
      <c r="BR4708" s="2"/>
      <c r="BS4708" s="2"/>
      <c r="BT4708" s="2"/>
    </row>
    <row r="4709" spans="63:72" x14ac:dyDescent="0.3">
      <c r="BK4709" s="5"/>
      <c r="BL4709" s="5"/>
      <c r="BM4709" s="2"/>
      <c r="BN4709" s="151"/>
      <c r="BO4709" s="2"/>
      <c r="BP4709" s="2"/>
      <c r="BQ4709" s="2"/>
      <c r="BR4709" s="2"/>
      <c r="BS4709" s="2"/>
      <c r="BT4709" s="2"/>
    </row>
    <row r="4710" spans="63:72" x14ac:dyDescent="0.3">
      <c r="BK4710" s="5"/>
      <c r="BL4710" s="5"/>
      <c r="BM4710" s="2"/>
      <c r="BN4710" s="151"/>
      <c r="BO4710" s="2"/>
      <c r="BP4710" s="2"/>
      <c r="BQ4710" s="2"/>
      <c r="BR4710" s="2"/>
      <c r="BS4710" s="2"/>
      <c r="BT4710" s="2"/>
    </row>
    <row r="4711" spans="63:72" x14ac:dyDescent="0.3">
      <c r="BK4711" s="5"/>
      <c r="BL4711" s="5"/>
      <c r="BM4711" s="2"/>
      <c r="BN4711" s="151"/>
      <c r="BO4711" s="2"/>
      <c r="BP4711" s="2"/>
      <c r="BQ4711" s="2"/>
      <c r="BR4711" s="2"/>
      <c r="BS4711" s="2"/>
      <c r="BT4711" s="2"/>
    </row>
    <row r="4712" spans="63:72" x14ac:dyDescent="0.3">
      <c r="BK4712" s="5"/>
      <c r="BL4712" s="5"/>
      <c r="BM4712" s="2"/>
      <c r="BN4712" s="151"/>
      <c r="BO4712" s="2"/>
      <c r="BP4712" s="2"/>
      <c r="BQ4712" s="2"/>
      <c r="BR4712" s="2"/>
      <c r="BS4712" s="2"/>
      <c r="BT4712" s="2"/>
    </row>
    <row r="4713" spans="63:72" x14ac:dyDescent="0.3">
      <c r="BK4713" s="5"/>
      <c r="BL4713" s="5"/>
      <c r="BM4713" s="2"/>
      <c r="BN4713" s="151"/>
      <c r="BO4713" s="2"/>
      <c r="BP4713" s="2"/>
      <c r="BQ4713" s="2"/>
      <c r="BR4713" s="2"/>
      <c r="BS4713" s="2"/>
      <c r="BT4713" s="2"/>
    </row>
    <row r="4714" spans="63:72" x14ac:dyDescent="0.3">
      <c r="BK4714" s="5"/>
      <c r="BL4714" s="5"/>
      <c r="BM4714" s="2"/>
      <c r="BN4714" s="151"/>
      <c r="BO4714" s="2"/>
      <c r="BP4714" s="2"/>
      <c r="BQ4714" s="2"/>
      <c r="BR4714" s="2"/>
      <c r="BS4714" s="2"/>
      <c r="BT4714" s="2"/>
    </row>
    <row r="4715" spans="63:72" x14ac:dyDescent="0.3">
      <c r="BK4715" s="5"/>
      <c r="BL4715" s="5"/>
      <c r="BM4715" s="2"/>
      <c r="BN4715" s="151"/>
      <c r="BO4715" s="2"/>
      <c r="BP4715" s="2"/>
      <c r="BQ4715" s="2"/>
      <c r="BR4715" s="2"/>
      <c r="BS4715" s="2"/>
      <c r="BT4715" s="2"/>
    </row>
    <row r="4716" spans="63:72" x14ac:dyDescent="0.3">
      <c r="BK4716" s="5"/>
      <c r="BL4716" s="5"/>
      <c r="BM4716" s="2"/>
      <c r="BN4716" s="151"/>
      <c r="BO4716" s="2"/>
      <c r="BP4716" s="2"/>
      <c r="BQ4716" s="2"/>
      <c r="BR4716" s="2"/>
      <c r="BS4716" s="2"/>
      <c r="BT4716" s="2"/>
    </row>
    <row r="4717" spans="63:72" x14ac:dyDescent="0.3">
      <c r="BK4717" s="5"/>
      <c r="BL4717" s="5"/>
      <c r="BM4717" s="2"/>
      <c r="BN4717" s="151"/>
      <c r="BO4717" s="2"/>
      <c r="BP4717" s="2"/>
      <c r="BQ4717" s="2"/>
      <c r="BR4717" s="2"/>
      <c r="BS4717" s="2"/>
      <c r="BT4717" s="2"/>
    </row>
    <row r="4718" spans="63:72" x14ac:dyDescent="0.3">
      <c r="BK4718" s="5"/>
      <c r="BL4718" s="5"/>
      <c r="BM4718" s="2"/>
      <c r="BN4718" s="151"/>
      <c r="BO4718" s="2"/>
      <c r="BP4718" s="2"/>
      <c r="BQ4718" s="2"/>
      <c r="BR4718" s="2"/>
      <c r="BS4718" s="2"/>
      <c r="BT4718" s="2"/>
    </row>
    <row r="4719" spans="63:72" x14ac:dyDescent="0.3">
      <c r="BK4719" s="5"/>
      <c r="BL4719" s="5"/>
      <c r="BM4719" s="2"/>
      <c r="BN4719" s="151"/>
      <c r="BO4719" s="2"/>
      <c r="BP4719" s="2"/>
      <c r="BQ4719" s="2"/>
      <c r="BR4719" s="2"/>
      <c r="BS4719" s="2"/>
      <c r="BT4719" s="2"/>
    </row>
    <row r="4720" spans="63:72" x14ac:dyDescent="0.3">
      <c r="BK4720" s="5"/>
      <c r="BL4720" s="5"/>
      <c r="BM4720" s="2"/>
      <c r="BN4720" s="151"/>
      <c r="BO4720" s="2"/>
      <c r="BP4720" s="2"/>
      <c r="BQ4720" s="2"/>
      <c r="BR4720" s="2"/>
      <c r="BS4720" s="2"/>
      <c r="BT4720" s="2"/>
    </row>
    <row r="4721" spans="63:72" x14ac:dyDescent="0.3">
      <c r="BK4721" s="5"/>
      <c r="BL4721" s="5"/>
      <c r="BM4721" s="2"/>
      <c r="BN4721" s="151"/>
      <c r="BO4721" s="2"/>
      <c r="BP4721" s="2"/>
      <c r="BQ4721" s="2"/>
      <c r="BR4721" s="2"/>
      <c r="BS4721" s="2"/>
      <c r="BT4721" s="2"/>
    </row>
    <row r="4722" spans="63:72" x14ac:dyDescent="0.3">
      <c r="BK4722" s="5"/>
      <c r="BL4722" s="5"/>
      <c r="BM4722" s="2"/>
      <c r="BN4722" s="151"/>
      <c r="BO4722" s="2"/>
      <c r="BP4722" s="2"/>
      <c r="BQ4722" s="2"/>
      <c r="BR4722" s="2"/>
      <c r="BS4722" s="2"/>
      <c r="BT4722" s="2"/>
    </row>
    <row r="4723" spans="63:72" x14ac:dyDescent="0.3">
      <c r="BK4723" s="5"/>
      <c r="BL4723" s="5"/>
      <c r="BM4723" s="2"/>
      <c r="BN4723" s="151"/>
      <c r="BO4723" s="2"/>
      <c r="BP4723" s="2"/>
      <c r="BQ4723" s="2"/>
      <c r="BR4723" s="2"/>
      <c r="BS4723" s="2"/>
      <c r="BT4723" s="2"/>
    </row>
    <row r="4724" spans="63:72" x14ac:dyDescent="0.3">
      <c r="BK4724" s="5"/>
      <c r="BL4724" s="5"/>
      <c r="BM4724" s="2"/>
      <c r="BN4724" s="151"/>
      <c r="BO4724" s="2"/>
      <c r="BP4724" s="2"/>
      <c r="BQ4724" s="2"/>
      <c r="BR4724" s="2"/>
      <c r="BS4724" s="2"/>
      <c r="BT4724" s="2"/>
    </row>
    <row r="4725" spans="63:72" x14ac:dyDescent="0.3">
      <c r="BK4725" s="5"/>
      <c r="BL4725" s="5"/>
      <c r="BM4725" s="2"/>
      <c r="BN4725" s="151"/>
      <c r="BO4725" s="2"/>
      <c r="BP4725" s="2"/>
      <c r="BQ4725" s="2"/>
      <c r="BR4725" s="2"/>
      <c r="BS4725" s="2"/>
      <c r="BT4725" s="2"/>
    </row>
    <row r="4726" spans="63:72" x14ac:dyDescent="0.3">
      <c r="BK4726" s="5"/>
      <c r="BL4726" s="5"/>
      <c r="BM4726" s="2"/>
      <c r="BN4726" s="151"/>
      <c r="BO4726" s="2"/>
      <c r="BP4726" s="2"/>
      <c r="BQ4726" s="2"/>
      <c r="BR4726" s="2"/>
      <c r="BS4726" s="2"/>
      <c r="BT4726" s="2"/>
    </row>
    <row r="4727" spans="63:72" x14ac:dyDescent="0.3">
      <c r="BK4727" s="5"/>
      <c r="BL4727" s="5"/>
      <c r="BM4727" s="2"/>
      <c r="BN4727" s="151"/>
      <c r="BO4727" s="2"/>
      <c r="BP4727" s="2"/>
      <c r="BQ4727" s="2"/>
      <c r="BR4727" s="2"/>
      <c r="BS4727" s="2"/>
      <c r="BT4727" s="2"/>
    </row>
    <row r="4728" spans="63:72" x14ac:dyDescent="0.3">
      <c r="BK4728" s="5"/>
      <c r="BL4728" s="5"/>
      <c r="BM4728" s="2"/>
      <c r="BN4728" s="151"/>
      <c r="BO4728" s="2"/>
      <c r="BP4728" s="2"/>
      <c r="BQ4728" s="2"/>
      <c r="BR4728" s="2"/>
      <c r="BS4728" s="2"/>
      <c r="BT4728" s="2"/>
    </row>
    <row r="4729" spans="63:72" x14ac:dyDescent="0.3">
      <c r="BK4729" s="5"/>
      <c r="BL4729" s="5"/>
      <c r="BM4729" s="2"/>
      <c r="BN4729" s="151"/>
      <c r="BO4729" s="2"/>
      <c r="BP4729" s="2"/>
      <c r="BQ4729" s="2"/>
      <c r="BR4729" s="2"/>
      <c r="BS4729" s="2"/>
      <c r="BT4729" s="2"/>
    </row>
    <row r="4730" spans="63:72" x14ac:dyDescent="0.3">
      <c r="BK4730" s="5"/>
      <c r="BL4730" s="5"/>
      <c r="BM4730" s="2"/>
      <c r="BN4730" s="151"/>
      <c r="BO4730" s="2"/>
      <c r="BP4730" s="2"/>
      <c r="BQ4730" s="2"/>
      <c r="BR4730" s="2"/>
      <c r="BS4730" s="2"/>
      <c r="BT4730" s="2"/>
    </row>
    <row r="4731" spans="63:72" x14ac:dyDescent="0.3">
      <c r="BK4731" s="5"/>
      <c r="BL4731" s="5"/>
      <c r="BM4731" s="2"/>
      <c r="BN4731" s="151"/>
      <c r="BO4731" s="2"/>
      <c r="BP4731" s="2"/>
      <c r="BQ4731" s="2"/>
      <c r="BR4731" s="2"/>
      <c r="BS4731" s="2"/>
      <c r="BT4731" s="2"/>
    </row>
    <row r="4732" spans="63:72" x14ac:dyDescent="0.3">
      <c r="BK4732" s="5"/>
      <c r="BL4732" s="5"/>
      <c r="BM4732" s="2"/>
      <c r="BN4732" s="151"/>
      <c r="BO4732" s="2"/>
      <c r="BP4732" s="2"/>
      <c r="BQ4732" s="2"/>
      <c r="BR4732" s="2"/>
      <c r="BS4732" s="2"/>
      <c r="BT4732" s="2"/>
    </row>
    <row r="4733" spans="63:72" x14ac:dyDescent="0.3">
      <c r="BK4733" s="5"/>
      <c r="BL4733" s="5"/>
      <c r="BM4733" s="2"/>
      <c r="BN4733" s="151"/>
      <c r="BO4733" s="2"/>
      <c r="BP4733" s="2"/>
      <c r="BQ4733" s="2"/>
      <c r="BR4733" s="2"/>
      <c r="BS4733" s="2"/>
      <c r="BT4733" s="2"/>
    </row>
    <row r="4734" spans="63:72" x14ac:dyDescent="0.3">
      <c r="BK4734" s="5"/>
      <c r="BL4734" s="5"/>
      <c r="BM4734" s="2"/>
      <c r="BN4734" s="151"/>
      <c r="BO4734" s="2"/>
      <c r="BP4734" s="2"/>
      <c r="BQ4734" s="2"/>
      <c r="BR4734" s="2"/>
      <c r="BS4734" s="2"/>
      <c r="BT4734" s="2"/>
    </row>
    <row r="4735" spans="63:72" x14ac:dyDescent="0.3">
      <c r="BK4735" s="5"/>
      <c r="BL4735" s="5"/>
      <c r="BM4735" s="2"/>
      <c r="BN4735" s="151"/>
      <c r="BO4735" s="2"/>
      <c r="BP4735" s="2"/>
      <c r="BQ4735" s="2"/>
      <c r="BR4735" s="2"/>
      <c r="BS4735" s="2"/>
      <c r="BT4735" s="2"/>
    </row>
    <row r="4736" spans="63:72" x14ac:dyDescent="0.3">
      <c r="BK4736" s="5"/>
      <c r="BL4736" s="5"/>
      <c r="BM4736" s="2"/>
      <c r="BN4736" s="151"/>
      <c r="BO4736" s="2"/>
      <c r="BP4736" s="2"/>
      <c r="BQ4736" s="2"/>
      <c r="BR4736" s="2"/>
      <c r="BS4736" s="2"/>
      <c r="BT4736" s="2"/>
    </row>
    <row r="4737" spans="63:72" x14ac:dyDescent="0.3">
      <c r="BK4737" s="5"/>
      <c r="BL4737" s="5"/>
      <c r="BM4737" s="2"/>
      <c r="BN4737" s="151"/>
      <c r="BO4737" s="2"/>
      <c r="BP4737" s="2"/>
      <c r="BQ4737" s="2"/>
      <c r="BR4737" s="2"/>
      <c r="BS4737" s="2"/>
      <c r="BT4737" s="2"/>
    </row>
    <row r="4738" spans="63:72" x14ac:dyDescent="0.3">
      <c r="BK4738" s="5"/>
      <c r="BL4738" s="5"/>
      <c r="BM4738" s="2"/>
      <c r="BN4738" s="151"/>
      <c r="BO4738" s="2"/>
      <c r="BP4738" s="2"/>
      <c r="BQ4738" s="2"/>
      <c r="BR4738" s="2"/>
      <c r="BS4738" s="2"/>
      <c r="BT4738" s="2"/>
    </row>
    <row r="4739" spans="63:72" x14ac:dyDescent="0.3">
      <c r="BK4739" s="5"/>
      <c r="BL4739" s="5"/>
      <c r="BM4739" s="2"/>
      <c r="BN4739" s="151"/>
      <c r="BO4739" s="2"/>
      <c r="BP4739" s="2"/>
      <c r="BQ4739" s="2"/>
      <c r="BR4739" s="2"/>
      <c r="BS4739" s="2"/>
      <c r="BT4739" s="2"/>
    </row>
    <row r="4740" spans="63:72" x14ac:dyDescent="0.3">
      <c r="BK4740" s="5"/>
      <c r="BL4740" s="5"/>
      <c r="BM4740" s="2"/>
      <c r="BN4740" s="151"/>
      <c r="BO4740" s="2"/>
      <c r="BP4740" s="2"/>
      <c r="BQ4740" s="2"/>
      <c r="BR4740" s="2"/>
      <c r="BS4740" s="2"/>
      <c r="BT4740" s="2"/>
    </row>
    <row r="4741" spans="63:72" x14ac:dyDescent="0.3">
      <c r="BK4741" s="5"/>
      <c r="BL4741" s="5"/>
      <c r="BM4741" s="2"/>
      <c r="BN4741" s="151"/>
      <c r="BO4741" s="2"/>
      <c r="BP4741" s="2"/>
      <c r="BQ4741" s="2"/>
      <c r="BR4741" s="2"/>
      <c r="BS4741" s="2"/>
      <c r="BT4741" s="2"/>
    </row>
    <row r="4742" spans="63:72" x14ac:dyDescent="0.3">
      <c r="BK4742" s="5"/>
      <c r="BL4742" s="5"/>
      <c r="BM4742" s="2"/>
      <c r="BN4742" s="151"/>
      <c r="BO4742" s="2"/>
      <c r="BP4742" s="2"/>
      <c r="BQ4742" s="2"/>
      <c r="BR4742" s="2"/>
      <c r="BS4742" s="2"/>
      <c r="BT4742" s="2"/>
    </row>
    <row r="4743" spans="63:72" x14ac:dyDescent="0.3">
      <c r="BK4743" s="5"/>
      <c r="BL4743" s="5"/>
      <c r="BM4743" s="2"/>
      <c r="BN4743" s="151"/>
      <c r="BO4743" s="2"/>
      <c r="BP4743" s="2"/>
      <c r="BQ4743" s="2"/>
      <c r="BR4743" s="2"/>
      <c r="BS4743" s="2"/>
      <c r="BT4743" s="2"/>
    </row>
    <row r="4744" spans="63:72" x14ac:dyDescent="0.3">
      <c r="BK4744" s="5"/>
      <c r="BL4744" s="5"/>
      <c r="BM4744" s="2"/>
      <c r="BN4744" s="151"/>
      <c r="BO4744" s="2"/>
      <c r="BP4744" s="2"/>
      <c r="BQ4744" s="2"/>
      <c r="BR4744" s="2"/>
      <c r="BS4744" s="2"/>
      <c r="BT4744" s="2"/>
    </row>
    <row r="4745" spans="63:72" x14ac:dyDescent="0.3">
      <c r="BK4745" s="5"/>
      <c r="BL4745" s="5"/>
      <c r="BM4745" s="2"/>
      <c r="BN4745" s="151"/>
      <c r="BO4745" s="2"/>
      <c r="BP4745" s="2"/>
      <c r="BQ4745" s="2"/>
      <c r="BR4745" s="2"/>
      <c r="BS4745" s="2"/>
      <c r="BT4745" s="2"/>
    </row>
    <row r="4746" spans="63:72" x14ac:dyDescent="0.3">
      <c r="BK4746" s="5"/>
      <c r="BL4746" s="5"/>
      <c r="BM4746" s="2"/>
      <c r="BN4746" s="151"/>
      <c r="BO4746" s="2"/>
      <c r="BP4746" s="2"/>
      <c r="BQ4746" s="2"/>
      <c r="BR4746" s="2"/>
      <c r="BS4746" s="2"/>
      <c r="BT4746" s="2"/>
    </row>
    <row r="4747" spans="63:72" x14ac:dyDescent="0.3">
      <c r="BK4747" s="5"/>
      <c r="BL4747" s="5"/>
      <c r="BM4747" s="2"/>
      <c r="BN4747" s="151"/>
      <c r="BO4747" s="2"/>
      <c r="BP4747" s="2"/>
      <c r="BQ4747" s="2"/>
      <c r="BR4747" s="2"/>
      <c r="BS4747" s="2"/>
      <c r="BT4747" s="2"/>
    </row>
    <row r="4748" spans="63:72" x14ac:dyDescent="0.3">
      <c r="BK4748" s="5"/>
      <c r="BL4748" s="5"/>
      <c r="BM4748" s="2"/>
      <c r="BN4748" s="151"/>
      <c r="BO4748" s="2"/>
      <c r="BP4748" s="2"/>
      <c r="BQ4748" s="2"/>
      <c r="BR4748" s="2"/>
      <c r="BS4748" s="2"/>
      <c r="BT4748" s="2"/>
    </row>
    <row r="4749" spans="63:72" x14ac:dyDescent="0.3">
      <c r="BK4749" s="5"/>
      <c r="BL4749" s="5"/>
      <c r="BM4749" s="2"/>
      <c r="BN4749" s="151"/>
      <c r="BO4749" s="2"/>
      <c r="BP4749" s="2"/>
      <c r="BQ4749" s="2"/>
      <c r="BR4749" s="2"/>
      <c r="BS4749" s="2"/>
      <c r="BT4749" s="2"/>
    </row>
    <row r="4750" spans="63:72" x14ac:dyDescent="0.3">
      <c r="BK4750" s="5"/>
      <c r="BL4750" s="5"/>
      <c r="BM4750" s="2"/>
      <c r="BN4750" s="151"/>
      <c r="BO4750" s="2"/>
      <c r="BP4750" s="2"/>
      <c r="BQ4750" s="2"/>
      <c r="BR4750" s="2"/>
      <c r="BS4750" s="2"/>
      <c r="BT4750" s="2"/>
    </row>
    <row r="4751" spans="63:72" x14ac:dyDescent="0.3">
      <c r="BK4751" s="5"/>
      <c r="BL4751" s="5"/>
      <c r="BM4751" s="2"/>
      <c r="BN4751" s="151"/>
      <c r="BO4751" s="2"/>
      <c r="BP4751" s="2"/>
      <c r="BQ4751" s="2"/>
      <c r="BR4751" s="2"/>
      <c r="BS4751" s="2"/>
      <c r="BT4751" s="2"/>
    </row>
    <row r="4752" spans="63:72" x14ac:dyDescent="0.3">
      <c r="BK4752" s="5"/>
      <c r="BL4752" s="5"/>
      <c r="BM4752" s="2"/>
      <c r="BN4752" s="151"/>
      <c r="BO4752" s="2"/>
      <c r="BP4752" s="2"/>
      <c r="BQ4752" s="2"/>
      <c r="BR4752" s="2"/>
      <c r="BS4752" s="2"/>
      <c r="BT4752" s="2"/>
    </row>
    <row r="4753" spans="63:72" x14ac:dyDescent="0.3">
      <c r="BK4753" s="5"/>
      <c r="BL4753" s="5"/>
      <c r="BM4753" s="2"/>
      <c r="BN4753" s="151"/>
      <c r="BO4753" s="2"/>
      <c r="BP4753" s="2"/>
      <c r="BQ4753" s="2"/>
      <c r="BR4753" s="2"/>
      <c r="BS4753" s="2"/>
      <c r="BT4753" s="2"/>
    </row>
    <row r="4754" spans="63:72" x14ac:dyDescent="0.3">
      <c r="BK4754" s="5"/>
      <c r="BL4754" s="5"/>
      <c r="BM4754" s="2"/>
      <c r="BN4754" s="151"/>
      <c r="BO4754" s="2"/>
      <c r="BP4754" s="2"/>
      <c r="BQ4754" s="2"/>
      <c r="BR4754" s="2"/>
      <c r="BS4754" s="2"/>
      <c r="BT4754" s="2"/>
    </row>
    <row r="4755" spans="63:72" x14ac:dyDescent="0.3">
      <c r="BK4755" s="5"/>
      <c r="BL4755" s="5"/>
      <c r="BM4755" s="2"/>
      <c r="BN4755" s="151"/>
      <c r="BO4755" s="2"/>
      <c r="BP4755" s="2"/>
      <c r="BQ4755" s="2"/>
      <c r="BR4755" s="2"/>
      <c r="BS4755" s="2"/>
      <c r="BT4755" s="2"/>
    </row>
    <row r="4756" spans="63:72" x14ac:dyDescent="0.3">
      <c r="BK4756" s="5"/>
      <c r="BL4756" s="5"/>
      <c r="BM4756" s="2"/>
      <c r="BN4756" s="151"/>
      <c r="BO4756" s="2"/>
      <c r="BP4756" s="2"/>
      <c r="BQ4756" s="2"/>
      <c r="BR4756" s="2"/>
      <c r="BS4756" s="2"/>
      <c r="BT4756" s="2"/>
    </row>
    <row r="4757" spans="63:72" x14ac:dyDescent="0.3">
      <c r="BK4757" s="5"/>
      <c r="BL4757" s="5"/>
      <c r="BM4757" s="2"/>
      <c r="BN4757" s="151"/>
      <c r="BO4757" s="2"/>
      <c r="BP4757" s="2"/>
      <c r="BQ4757" s="2"/>
      <c r="BR4757" s="2"/>
      <c r="BS4757" s="2"/>
      <c r="BT4757" s="2"/>
    </row>
    <row r="4758" spans="63:72" x14ac:dyDescent="0.3">
      <c r="BK4758" s="5"/>
      <c r="BL4758" s="5"/>
      <c r="BM4758" s="2"/>
      <c r="BN4758" s="151"/>
      <c r="BO4758" s="2"/>
      <c r="BP4758" s="2"/>
      <c r="BQ4758" s="2"/>
      <c r="BR4758" s="2"/>
      <c r="BS4758" s="2"/>
      <c r="BT4758" s="2"/>
    </row>
    <row r="4759" spans="63:72" x14ac:dyDescent="0.3">
      <c r="BK4759" s="5"/>
      <c r="BL4759" s="5"/>
      <c r="BM4759" s="2"/>
      <c r="BN4759" s="151"/>
      <c r="BO4759" s="2"/>
      <c r="BP4759" s="2"/>
      <c r="BQ4759" s="2"/>
      <c r="BR4759" s="2"/>
      <c r="BS4759" s="2"/>
      <c r="BT4759" s="2"/>
    </row>
    <row r="4760" spans="63:72" x14ac:dyDescent="0.3">
      <c r="BK4760" s="5"/>
      <c r="BL4760" s="5"/>
      <c r="BM4760" s="2"/>
      <c r="BN4760" s="151"/>
      <c r="BO4760" s="2"/>
      <c r="BP4760" s="2"/>
      <c r="BQ4760" s="2"/>
      <c r="BR4760" s="2"/>
      <c r="BS4760" s="2"/>
      <c r="BT4760" s="2"/>
    </row>
    <row r="4761" spans="63:72" x14ac:dyDescent="0.3">
      <c r="BK4761" s="5"/>
      <c r="BL4761" s="5"/>
      <c r="BM4761" s="2"/>
      <c r="BN4761" s="151"/>
      <c r="BO4761" s="2"/>
      <c r="BP4761" s="2"/>
      <c r="BQ4761" s="2"/>
      <c r="BR4761" s="2"/>
      <c r="BS4761" s="2"/>
      <c r="BT4761" s="2"/>
    </row>
    <row r="4762" spans="63:72" x14ac:dyDescent="0.3">
      <c r="BK4762" s="5"/>
      <c r="BL4762" s="5"/>
      <c r="BM4762" s="2"/>
      <c r="BN4762" s="151"/>
      <c r="BO4762" s="2"/>
      <c r="BP4762" s="2"/>
      <c r="BQ4762" s="2"/>
      <c r="BR4762" s="2"/>
      <c r="BS4762" s="2"/>
      <c r="BT4762" s="2"/>
    </row>
    <row r="4763" spans="63:72" x14ac:dyDescent="0.3">
      <c r="BK4763" s="5"/>
      <c r="BL4763" s="5"/>
      <c r="BM4763" s="2"/>
      <c r="BN4763" s="151"/>
      <c r="BO4763" s="2"/>
      <c r="BP4763" s="2"/>
      <c r="BQ4763" s="2"/>
      <c r="BR4763" s="2"/>
      <c r="BS4763" s="2"/>
      <c r="BT4763" s="2"/>
    </row>
    <row r="4764" spans="63:72" x14ac:dyDescent="0.3">
      <c r="BK4764" s="5"/>
      <c r="BL4764" s="5"/>
      <c r="BM4764" s="2"/>
      <c r="BN4764" s="151"/>
      <c r="BO4764" s="2"/>
      <c r="BP4764" s="2"/>
      <c r="BQ4764" s="2"/>
      <c r="BR4764" s="2"/>
      <c r="BS4764" s="2"/>
      <c r="BT4764" s="2"/>
    </row>
    <row r="4765" spans="63:72" x14ac:dyDescent="0.3">
      <c r="BK4765" s="5"/>
      <c r="BL4765" s="5"/>
      <c r="BM4765" s="2"/>
      <c r="BN4765" s="151"/>
      <c r="BO4765" s="2"/>
      <c r="BP4765" s="2"/>
      <c r="BQ4765" s="2"/>
      <c r="BR4765" s="2"/>
      <c r="BS4765" s="2"/>
      <c r="BT4765" s="2"/>
    </row>
    <row r="4766" spans="63:72" x14ac:dyDescent="0.3">
      <c r="BK4766" s="5"/>
      <c r="BL4766" s="5"/>
      <c r="BM4766" s="2"/>
      <c r="BN4766" s="151"/>
      <c r="BO4766" s="2"/>
      <c r="BP4766" s="2"/>
      <c r="BQ4766" s="2"/>
      <c r="BR4766" s="2"/>
      <c r="BS4766" s="2"/>
      <c r="BT4766" s="2"/>
    </row>
    <row r="4767" spans="63:72" x14ac:dyDescent="0.3">
      <c r="BK4767" s="5"/>
      <c r="BL4767" s="5"/>
      <c r="BM4767" s="2"/>
      <c r="BN4767" s="151"/>
      <c r="BO4767" s="2"/>
      <c r="BP4767" s="2"/>
      <c r="BQ4767" s="2"/>
      <c r="BR4767" s="2"/>
      <c r="BS4767" s="2"/>
      <c r="BT4767" s="2"/>
    </row>
    <row r="4768" spans="63:72" x14ac:dyDescent="0.3">
      <c r="BK4768" s="5"/>
      <c r="BL4768" s="5"/>
      <c r="BM4768" s="2"/>
      <c r="BN4768" s="151"/>
      <c r="BO4768" s="2"/>
      <c r="BP4768" s="2"/>
      <c r="BQ4768" s="2"/>
      <c r="BR4768" s="2"/>
      <c r="BS4768" s="2"/>
      <c r="BT4768" s="2"/>
    </row>
    <row r="4769" spans="63:72" x14ac:dyDescent="0.3">
      <c r="BK4769" s="5"/>
      <c r="BL4769" s="5"/>
      <c r="BM4769" s="2"/>
      <c r="BN4769" s="151"/>
      <c r="BO4769" s="2"/>
      <c r="BP4769" s="2"/>
      <c r="BQ4769" s="2"/>
      <c r="BR4769" s="2"/>
      <c r="BS4769" s="2"/>
      <c r="BT4769" s="2"/>
    </row>
    <row r="4770" spans="63:72" x14ac:dyDescent="0.3">
      <c r="BK4770" s="5"/>
      <c r="BL4770" s="5"/>
      <c r="BM4770" s="2"/>
      <c r="BN4770" s="151"/>
      <c r="BO4770" s="2"/>
      <c r="BP4770" s="2"/>
      <c r="BQ4770" s="2"/>
      <c r="BR4770" s="2"/>
      <c r="BS4770" s="2"/>
      <c r="BT4770" s="2"/>
    </row>
    <row r="4771" spans="63:72" x14ac:dyDescent="0.3">
      <c r="BK4771" s="5"/>
      <c r="BL4771" s="5"/>
      <c r="BM4771" s="2"/>
      <c r="BN4771" s="151"/>
      <c r="BO4771" s="2"/>
      <c r="BP4771" s="2"/>
      <c r="BQ4771" s="2"/>
      <c r="BR4771" s="2"/>
      <c r="BS4771" s="2"/>
      <c r="BT4771" s="2"/>
    </row>
    <row r="4772" spans="63:72" x14ac:dyDescent="0.3">
      <c r="BK4772" s="5"/>
      <c r="BL4772" s="5"/>
      <c r="BM4772" s="2"/>
      <c r="BN4772" s="151"/>
      <c r="BO4772" s="2"/>
      <c r="BP4772" s="2"/>
      <c r="BQ4772" s="2"/>
      <c r="BR4772" s="2"/>
      <c r="BS4772" s="2"/>
      <c r="BT4772" s="2"/>
    </row>
    <row r="4773" spans="63:72" x14ac:dyDescent="0.3">
      <c r="BK4773" s="5"/>
      <c r="BL4773" s="5"/>
      <c r="BM4773" s="2"/>
      <c r="BN4773" s="151"/>
      <c r="BO4773" s="2"/>
      <c r="BP4773" s="2"/>
      <c r="BQ4773" s="2"/>
      <c r="BR4773" s="2"/>
      <c r="BS4773" s="2"/>
      <c r="BT4773" s="2"/>
    </row>
    <row r="4774" spans="63:72" x14ac:dyDescent="0.3">
      <c r="BK4774" s="5"/>
      <c r="BL4774" s="5"/>
      <c r="BM4774" s="2"/>
      <c r="BN4774" s="151"/>
      <c r="BO4774" s="2"/>
      <c r="BP4774" s="2"/>
      <c r="BQ4774" s="2"/>
      <c r="BR4774" s="2"/>
      <c r="BS4774" s="2"/>
      <c r="BT4774" s="2"/>
    </row>
    <row r="4775" spans="63:72" x14ac:dyDescent="0.3">
      <c r="BK4775" s="5"/>
      <c r="BL4775" s="5"/>
      <c r="BM4775" s="2"/>
      <c r="BN4775" s="151"/>
      <c r="BO4775" s="2"/>
      <c r="BP4775" s="2"/>
      <c r="BQ4775" s="2"/>
      <c r="BR4775" s="2"/>
      <c r="BS4775" s="2"/>
      <c r="BT4775" s="2"/>
    </row>
    <row r="4776" spans="63:72" x14ac:dyDescent="0.3">
      <c r="BK4776" s="5"/>
      <c r="BL4776" s="5"/>
      <c r="BM4776" s="2"/>
      <c r="BN4776" s="151"/>
      <c r="BO4776" s="2"/>
      <c r="BP4776" s="2"/>
      <c r="BQ4776" s="2"/>
      <c r="BR4776" s="2"/>
      <c r="BS4776" s="2"/>
      <c r="BT4776" s="2"/>
    </row>
    <row r="4777" spans="63:72" x14ac:dyDescent="0.3">
      <c r="BK4777" s="5"/>
      <c r="BL4777" s="5"/>
      <c r="BM4777" s="2"/>
      <c r="BN4777" s="151"/>
      <c r="BO4777" s="2"/>
      <c r="BP4777" s="2"/>
      <c r="BQ4777" s="2"/>
      <c r="BR4777" s="2"/>
      <c r="BS4777" s="2"/>
      <c r="BT4777" s="2"/>
    </row>
    <row r="4778" spans="63:72" x14ac:dyDescent="0.3">
      <c r="BK4778" s="5"/>
      <c r="BL4778" s="5"/>
      <c r="BM4778" s="2"/>
      <c r="BN4778" s="151"/>
      <c r="BO4778" s="2"/>
      <c r="BP4778" s="2"/>
      <c r="BQ4778" s="2"/>
      <c r="BR4778" s="2"/>
      <c r="BS4778" s="2"/>
      <c r="BT4778" s="2"/>
    </row>
    <row r="4779" spans="63:72" x14ac:dyDescent="0.3">
      <c r="BK4779" s="5"/>
      <c r="BL4779" s="5"/>
      <c r="BM4779" s="2"/>
      <c r="BN4779" s="151"/>
      <c r="BO4779" s="2"/>
      <c r="BP4779" s="2"/>
      <c r="BQ4779" s="2"/>
      <c r="BR4779" s="2"/>
      <c r="BS4779" s="2"/>
      <c r="BT4779" s="2"/>
    </row>
    <row r="4780" spans="63:72" x14ac:dyDescent="0.3">
      <c r="BK4780" s="5"/>
      <c r="BL4780" s="5"/>
      <c r="BM4780" s="2"/>
      <c r="BN4780" s="151"/>
      <c r="BO4780" s="2"/>
      <c r="BP4780" s="2"/>
      <c r="BQ4780" s="2"/>
      <c r="BR4780" s="2"/>
      <c r="BS4780" s="2"/>
      <c r="BT4780" s="2"/>
    </row>
    <row r="4781" spans="63:72" x14ac:dyDescent="0.3">
      <c r="BK4781" s="5"/>
      <c r="BL4781" s="5"/>
      <c r="BM4781" s="2"/>
      <c r="BN4781" s="151"/>
      <c r="BO4781" s="2"/>
      <c r="BP4781" s="2"/>
      <c r="BQ4781" s="2"/>
      <c r="BR4781" s="2"/>
      <c r="BS4781" s="2"/>
      <c r="BT4781" s="2"/>
    </row>
    <row r="4782" spans="63:72" x14ac:dyDescent="0.3">
      <c r="BK4782" s="5"/>
      <c r="BL4782" s="5"/>
      <c r="BM4782" s="2"/>
      <c r="BN4782" s="151"/>
      <c r="BO4782" s="2"/>
      <c r="BP4782" s="2"/>
      <c r="BQ4782" s="2"/>
      <c r="BR4782" s="2"/>
      <c r="BS4782" s="2"/>
      <c r="BT4782" s="2"/>
    </row>
    <row r="4783" spans="63:72" x14ac:dyDescent="0.3">
      <c r="BK4783" s="5"/>
      <c r="BL4783" s="5"/>
      <c r="BM4783" s="2"/>
      <c r="BN4783" s="151"/>
      <c r="BO4783" s="2"/>
      <c r="BP4783" s="2"/>
      <c r="BQ4783" s="2"/>
      <c r="BR4783" s="2"/>
      <c r="BS4783" s="2"/>
      <c r="BT4783" s="2"/>
    </row>
    <row r="4784" spans="63:72" x14ac:dyDescent="0.3">
      <c r="BK4784" s="5"/>
      <c r="BL4784" s="5"/>
      <c r="BM4784" s="2"/>
      <c r="BN4784" s="151"/>
      <c r="BO4784" s="2"/>
      <c r="BP4784" s="2"/>
      <c r="BQ4784" s="2"/>
      <c r="BR4784" s="2"/>
      <c r="BS4784" s="2"/>
      <c r="BT4784" s="2"/>
    </row>
    <row r="4785" spans="63:72" x14ac:dyDescent="0.3">
      <c r="BK4785" s="5"/>
      <c r="BL4785" s="5"/>
      <c r="BM4785" s="2"/>
      <c r="BN4785" s="151"/>
      <c r="BO4785" s="2"/>
      <c r="BP4785" s="2"/>
      <c r="BQ4785" s="2"/>
      <c r="BR4785" s="2"/>
      <c r="BS4785" s="2"/>
      <c r="BT4785" s="2"/>
    </row>
    <row r="4786" spans="63:72" x14ac:dyDescent="0.3">
      <c r="BK4786" s="5"/>
      <c r="BL4786" s="5"/>
      <c r="BM4786" s="2"/>
      <c r="BN4786" s="151"/>
      <c r="BO4786" s="2"/>
      <c r="BP4786" s="2"/>
      <c r="BQ4786" s="2"/>
      <c r="BR4786" s="2"/>
      <c r="BS4786" s="2"/>
      <c r="BT4786" s="2"/>
    </row>
    <row r="4787" spans="63:72" x14ac:dyDescent="0.3">
      <c r="BK4787" s="5"/>
      <c r="BL4787" s="5"/>
      <c r="BM4787" s="2"/>
      <c r="BN4787" s="151"/>
      <c r="BO4787" s="2"/>
      <c r="BP4787" s="2"/>
      <c r="BQ4787" s="2"/>
      <c r="BR4787" s="2"/>
      <c r="BS4787" s="2"/>
      <c r="BT4787" s="2"/>
    </row>
    <row r="4788" spans="63:72" x14ac:dyDescent="0.3">
      <c r="BK4788" s="5"/>
      <c r="BL4788" s="5"/>
      <c r="BM4788" s="2"/>
      <c r="BN4788" s="151"/>
      <c r="BO4788" s="2"/>
      <c r="BP4788" s="2"/>
      <c r="BQ4788" s="2"/>
      <c r="BR4788" s="2"/>
      <c r="BS4788" s="2"/>
      <c r="BT4788" s="2"/>
    </row>
    <row r="4789" spans="63:72" x14ac:dyDescent="0.3">
      <c r="BK4789" s="5"/>
      <c r="BL4789" s="5"/>
      <c r="BM4789" s="2"/>
      <c r="BN4789" s="151"/>
      <c r="BO4789" s="2"/>
      <c r="BP4789" s="2"/>
      <c r="BQ4789" s="2"/>
      <c r="BR4789" s="2"/>
      <c r="BS4789" s="2"/>
      <c r="BT4789" s="2"/>
    </row>
    <row r="4790" spans="63:72" x14ac:dyDescent="0.3">
      <c r="BK4790" s="5"/>
      <c r="BL4790" s="5"/>
      <c r="BM4790" s="2"/>
      <c r="BN4790" s="151"/>
      <c r="BO4790" s="2"/>
      <c r="BP4790" s="2"/>
      <c r="BQ4790" s="2"/>
      <c r="BR4790" s="2"/>
      <c r="BS4790" s="2"/>
      <c r="BT4790" s="2"/>
    </row>
    <row r="4791" spans="63:72" x14ac:dyDescent="0.3">
      <c r="BK4791" s="5"/>
      <c r="BL4791" s="5"/>
      <c r="BM4791" s="2"/>
      <c r="BN4791" s="151"/>
      <c r="BO4791" s="2"/>
      <c r="BP4791" s="2"/>
      <c r="BQ4791" s="2"/>
      <c r="BR4791" s="2"/>
      <c r="BS4791" s="2"/>
      <c r="BT4791" s="2"/>
    </row>
    <row r="4792" spans="63:72" x14ac:dyDescent="0.3">
      <c r="BK4792" s="5"/>
      <c r="BL4792" s="5"/>
      <c r="BM4792" s="2"/>
      <c r="BN4792" s="151"/>
      <c r="BO4792" s="2"/>
      <c r="BP4792" s="2"/>
      <c r="BQ4792" s="2"/>
      <c r="BR4792" s="2"/>
      <c r="BS4792" s="2"/>
      <c r="BT4792" s="2"/>
    </row>
    <row r="4793" spans="63:72" x14ac:dyDescent="0.3">
      <c r="BK4793" s="5"/>
      <c r="BL4793" s="5"/>
      <c r="BM4793" s="2"/>
      <c r="BN4793" s="151"/>
      <c r="BO4793" s="2"/>
      <c r="BP4793" s="2"/>
      <c r="BQ4793" s="2"/>
      <c r="BR4793" s="2"/>
      <c r="BS4793" s="2"/>
      <c r="BT4793" s="2"/>
    </row>
    <row r="4794" spans="63:72" x14ac:dyDescent="0.3">
      <c r="BK4794" s="5"/>
      <c r="BL4794" s="5"/>
      <c r="BM4794" s="2"/>
      <c r="BN4794" s="151"/>
      <c r="BO4794" s="2"/>
      <c r="BP4794" s="2"/>
      <c r="BQ4794" s="2"/>
      <c r="BR4794" s="2"/>
      <c r="BS4794" s="2"/>
      <c r="BT4794" s="2"/>
    </row>
    <row r="4795" spans="63:72" x14ac:dyDescent="0.3">
      <c r="BK4795" s="5"/>
      <c r="BL4795" s="5"/>
      <c r="BM4795" s="2"/>
      <c r="BN4795" s="151"/>
      <c r="BO4795" s="2"/>
      <c r="BP4795" s="2"/>
      <c r="BQ4795" s="2"/>
      <c r="BR4795" s="2"/>
      <c r="BS4795" s="2"/>
      <c r="BT4795" s="2"/>
    </row>
    <row r="4796" spans="63:72" x14ac:dyDescent="0.3">
      <c r="BK4796" s="5"/>
      <c r="BL4796" s="5"/>
      <c r="BM4796" s="2"/>
      <c r="BN4796" s="151"/>
      <c r="BO4796" s="2"/>
      <c r="BP4796" s="2"/>
      <c r="BQ4796" s="2"/>
      <c r="BR4796" s="2"/>
      <c r="BS4796" s="2"/>
      <c r="BT4796" s="2"/>
    </row>
    <row r="4797" spans="63:72" x14ac:dyDescent="0.3">
      <c r="BK4797" s="5"/>
      <c r="BL4797" s="5"/>
      <c r="BM4797" s="2"/>
      <c r="BN4797" s="151"/>
      <c r="BO4797" s="2"/>
      <c r="BP4797" s="2"/>
      <c r="BQ4797" s="2"/>
      <c r="BR4797" s="2"/>
      <c r="BS4797" s="2"/>
      <c r="BT4797" s="2"/>
    </row>
    <row r="4798" spans="63:72" x14ac:dyDescent="0.3">
      <c r="BK4798" s="5"/>
      <c r="BL4798" s="5"/>
      <c r="BM4798" s="2"/>
      <c r="BN4798" s="151"/>
      <c r="BO4798" s="2"/>
      <c r="BP4798" s="2"/>
      <c r="BQ4798" s="2"/>
      <c r="BR4798" s="2"/>
      <c r="BS4798" s="2"/>
      <c r="BT4798" s="2"/>
    </row>
    <row r="4799" spans="63:72" x14ac:dyDescent="0.3">
      <c r="BK4799" s="5"/>
      <c r="BL4799" s="5"/>
      <c r="BM4799" s="2"/>
      <c r="BN4799" s="151"/>
      <c r="BO4799" s="2"/>
      <c r="BP4799" s="2"/>
      <c r="BQ4799" s="2"/>
      <c r="BR4799" s="2"/>
      <c r="BS4799" s="2"/>
      <c r="BT4799" s="2"/>
    </row>
    <row r="4800" spans="63:72" x14ac:dyDescent="0.3">
      <c r="BK4800" s="5"/>
      <c r="BL4800" s="5"/>
      <c r="BM4800" s="2"/>
      <c r="BN4800" s="151"/>
      <c r="BO4800" s="2"/>
      <c r="BP4800" s="2"/>
      <c r="BQ4800" s="2"/>
      <c r="BR4800" s="2"/>
      <c r="BS4800" s="2"/>
      <c r="BT4800" s="2"/>
    </row>
    <row r="4801" spans="63:72" x14ac:dyDescent="0.3">
      <c r="BK4801" s="5"/>
      <c r="BL4801" s="5"/>
      <c r="BM4801" s="2"/>
      <c r="BN4801" s="151"/>
      <c r="BO4801" s="2"/>
      <c r="BP4801" s="2"/>
      <c r="BQ4801" s="2"/>
      <c r="BR4801" s="2"/>
      <c r="BS4801" s="2"/>
      <c r="BT4801" s="2"/>
    </row>
    <row r="4802" spans="63:72" x14ac:dyDescent="0.3">
      <c r="BK4802" s="5"/>
      <c r="BL4802" s="5"/>
      <c r="BM4802" s="2"/>
      <c r="BN4802" s="151"/>
      <c r="BO4802" s="2"/>
      <c r="BP4802" s="2"/>
      <c r="BQ4802" s="2"/>
      <c r="BR4802" s="2"/>
      <c r="BS4802" s="2"/>
      <c r="BT4802" s="2"/>
    </row>
    <row r="4803" spans="63:72" x14ac:dyDescent="0.3">
      <c r="BK4803" s="5"/>
      <c r="BL4803" s="5"/>
      <c r="BM4803" s="2"/>
      <c r="BN4803" s="151"/>
      <c r="BO4803" s="2"/>
      <c r="BP4803" s="2"/>
      <c r="BQ4803" s="2"/>
      <c r="BR4803" s="2"/>
      <c r="BS4803" s="2"/>
      <c r="BT4803" s="2"/>
    </row>
    <row r="4804" spans="63:72" x14ac:dyDescent="0.3">
      <c r="BK4804" s="5"/>
      <c r="BL4804" s="5"/>
      <c r="BM4804" s="2"/>
      <c r="BN4804" s="151"/>
      <c r="BO4804" s="2"/>
      <c r="BP4804" s="2"/>
      <c r="BQ4804" s="2"/>
      <c r="BR4804" s="2"/>
      <c r="BS4804" s="2"/>
      <c r="BT4804" s="2"/>
    </row>
    <row r="4805" spans="63:72" x14ac:dyDescent="0.3">
      <c r="BK4805" s="5"/>
      <c r="BL4805" s="5"/>
      <c r="BM4805" s="2"/>
      <c r="BN4805" s="151"/>
      <c r="BO4805" s="2"/>
      <c r="BP4805" s="2"/>
      <c r="BQ4805" s="2"/>
      <c r="BR4805" s="2"/>
      <c r="BS4805" s="2"/>
      <c r="BT4805" s="2"/>
    </row>
    <row r="4806" spans="63:72" x14ac:dyDescent="0.3">
      <c r="BK4806" s="5"/>
      <c r="BL4806" s="5"/>
      <c r="BM4806" s="2"/>
      <c r="BN4806" s="151"/>
      <c r="BO4806" s="2"/>
      <c r="BP4806" s="2"/>
      <c r="BQ4806" s="2"/>
      <c r="BR4806" s="2"/>
      <c r="BS4806" s="2"/>
      <c r="BT4806" s="2"/>
    </row>
    <row r="4807" spans="63:72" x14ac:dyDescent="0.3">
      <c r="BK4807" s="5"/>
      <c r="BL4807" s="5"/>
      <c r="BM4807" s="2"/>
      <c r="BN4807" s="151"/>
      <c r="BO4807" s="2"/>
      <c r="BP4807" s="2"/>
      <c r="BQ4807" s="2"/>
      <c r="BR4807" s="2"/>
      <c r="BS4807" s="2"/>
      <c r="BT4807" s="2"/>
    </row>
    <row r="4808" spans="63:72" x14ac:dyDescent="0.3">
      <c r="BK4808" s="5"/>
      <c r="BL4808" s="5"/>
      <c r="BM4808" s="2"/>
      <c r="BN4808" s="151"/>
      <c r="BO4808" s="2"/>
      <c r="BP4808" s="2"/>
      <c r="BQ4808" s="2"/>
      <c r="BR4808" s="2"/>
      <c r="BS4808" s="2"/>
      <c r="BT4808" s="2"/>
    </row>
    <row r="4809" spans="63:72" x14ac:dyDescent="0.3">
      <c r="BK4809" s="5"/>
      <c r="BL4809" s="5"/>
      <c r="BM4809" s="2"/>
      <c r="BN4809" s="151"/>
      <c r="BO4809" s="2"/>
      <c r="BP4809" s="2"/>
      <c r="BQ4809" s="2"/>
      <c r="BR4809" s="2"/>
      <c r="BS4809" s="2"/>
      <c r="BT4809" s="2"/>
    </row>
    <row r="4810" spans="63:72" x14ac:dyDescent="0.3">
      <c r="BK4810" s="5"/>
      <c r="BL4810" s="5"/>
      <c r="BM4810" s="2"/>
      <c r="BN4810" s="151"/>
      <c r="BO4810" s="2"/>
      <c r="BP4810" s="2"/>
      <c r="BQ4810" s="2"/>
      <c r="BR4810" s="2"/>
      <c r="BS4810" s="2"/>
      <c r="BT4810" s="2"/>
    </row>
    <row r="4811" spans="63:72" x14ac:dyDescent="0.3">
      <c r="BK4811" s="5"/>
      <c r="BL4811" s="5"/>
      <c r="BM4811" s="2"/>
      <c r="BN4811" s="151"/>
      <c r="BO4811" s="2"/>
      <c r="BP4811" s="2"/>
      <c r="BQ4811" s="2"/>
      <c r="BR4811" s="2"/>
      <c r="BS4811" s="2"/>
      <c r="BT4811" s="2"/>
    </row>
    <row r="4812" spans="63:72" x14ac:dyDescent="0.3">
      <c r="BK4812" s="5"/>
      <c r="BL4812" s="5"/>
      <c r="BM4812" s="2"/>
      <c r="BN4812" s="151"/>
      <c r="BO4812" s="2"/>
      <c r="BP4812" s="2"/>
      <c r="BQ4812" s="2"/>
      <c r="BR4812" s="2"/>
      <c r="BS4812" s="2"/>
      <c r="BT4812" s="2"/>
    </row>
    <row r="4813" spans="63:72" x14ac:dyDescent="0.3">
      <c r="BK4813" s="5"/>
      <c r="BL4813" s="5"/>
      <c r="BM4813" s="2"/>
      <c r="BN4813" s="151"/>
      <c r="BO4813" s="2"/>
      <c r="BP4813" s="2"/>
      <c r="BQ4813" s="2"/>
      <c r="BR4813" s="2"/>
      <c r="BS4813" s="2"/>
      <c r="BT4813" s="2"/>
    </row>
    <row r="4814" spans="63:72" x14ac:dyDescent="0.3">
      <c r="BK4814" s="5"/>
      <c r="BL4814" s="5"/>
      <c r="BM4814" s="2"/>
      <c r="BN4814" s="151"/>
      <c r="BO4814" s="2"/>
      <c r="BP4814" s="2"/>
      <c r="BQ4814" s="2"/>
      <c r="BR4814" s="2"/>
      <c r="BS4814" s="2"/>
      <c r="BT4814" s="2"/>
    </row>
    <row r="4815" spans="63:72" x14ac:dyDescent="0.3">
      <c r="BK4815" s="5"/>
      <c r="BL4815" s="5"/>
      <c r="BM4815" s="2"/>
      <c r="BN4815" s="151"/>
      <c r="BO4815" s="2"/>
      <c r="BP4815" s="2"/>
      <c r="BQ4815" s="2"/>
      <c r="BR4815" s="2"/>
      <c r="BS4815" s="2"/>
      <c r="BT4815" s="2"/>
    </row>
    <row r="4816" spans="63:72" x14ac:dyDescent="0.3">
      <c r="BK4816" s="5"/>
      <c r="BL4816" s="5"/>
      <c r="BM4816" s="2"/>
      <c r="BN4816" s="151"/>
      <c r="BO4816" s="2"/>
      <c r="BP4816" s="2"/>
      <c r="BQ4816" s="2"/>
      <c r="BR4816" s="2"/>
      <c r="BS4816" s="2"/>
      <c r="BT4816" s="2"/>
    </row>
    <row r="4817" spans="63:72" x14ac:dyDescent="0.3">
      <c r="BK4817" s="5"/>
      <c r="BL4817" s="5"/>
      <c r="BM4817" s="2"/>
      <c r="BN4817" s="151"/>
      <c r="BO4817" s="2"/>
      <c r="BP4817" s="2"/>
      <c r="BQ4817" s="2"/>
      <c r="BR4817" s="2"/>
      <c r="BS4817" s="2"/>
      <c r="BT4817" s="2"/>
    </row>
    <row r="4818" spans="63:72" x14ac:dyDescent="0.3">
      <c r="BK4818" s="5"/>
      <c r="BL4818" s="5"/>
      <c r="BM4818" s="2"/>
      <c r="BN4818" s="151"/>
      <c r="BO4818" s="2"/>
      <c r="BP4818" s="2"/>
      <c r="BQ4818" s="2"/>
      <c r="BR4818" s="2"/>
      <c r="BS4818" s="2"/>
      <c r="BT4818" s="2"/>
    </row>
    <row r="4819" spans="63:72" x14ac:dyDescent="0.3">
      <c r="BK4819" s="5"/>
      <c r="BL4819" s="5"/>
      <c r="BM4819" s="2"/>
      <c r="BN4819" s="151"/>
      <c r="BO4819" s="2"/>
      <c r="BP4819" s="2"/>
      <c r="BQ4819" s="2"/>
      <c r="BR4819" s="2"/>
      <c r="BS4819" s="2"/>
      <c r="BT4819" s="2"/>
    </row>
    <row r="4820" spans="63:72" x14ac:dyDescent="0.3">
      <c r="BK4820" s="5"/>
      <c r="BL4820" s="5"/>
      <c r="BM4820" s="2"/>
      <c r="BN4820" s="151"/>
      <c r="BO4820" s="2"/>
      <c r="BP4820" s="2"/>
      <c r="BQ4820" s="2"/>
      <c r="BR4820" s="2"/>
      <c r="BS4820" s="2"/>
      <c r="BT4820" s="2"/>
    </row>
    <row r="4821" spans="63:72" x14ac:dyDescent="0.3">
      <c r="BK4821" s="5"/>
      <c r="BL4821" s="5"/>
      <c r="BM4821" s="2"/>
      <c r="BN4821" s="151"/>
      <c r="BO4821" s="2"/>
      <c r="BP4821" s="2"/>
      <c r="BQ4821" s="2"/>
      <c r="BR4821" s="2"/>
      <c r="BS4821" s="2"/>
      <c r="BT4821" s="2"/>
    </row>
    <row r="4822" spans="63:72" x14ac:dyDescent="0.3">
      <c r="BK4822" s="5"/>
      <c r="BL4822" s="5"/>
      <c r="BM4822" s="2"/>
      <c r="BN4822" s="151"/>
      <c r="BO4822" s="2"/>
      <c r="BP4822" s="2"/>
      <c r="BQ4822" s="2"/>
      <c r="BR4822" s="2"/>
      <c r="BS4822" s="2"/>
      <c r="BT4822" s="2"/>
    </row>
    <row r="4823" spans="63:72" x14ac:dyDescent="0.3">
      <c r="BK4823" s="5"/>
      <c r="BL4823" s="5"/>
      <c r="BM4823" s="2"/>
      <c r="BN4823" s="151"/>
      <c r="BO4823" s="2"/>
      <c r="BP4823" s="2"/>
      <c r="BQ4823" s="2"/>
      <c r="BR4823" s="2"/>
      <c r="BS4823" s="2"/>
      <c r="BT4823" s="2"/>
    </row>
    <row r="4824" spans="63:72" x14ac:dyDescent="0.3">
      <c r="BK4824" s="5"/>
      <c r="BL4824" s="5"/>
      <c r="BM4824" s="2"/>
      <c r="BN4824" s="151"/>
      <c r="BO4824" s="2"/>
      <c r="BP4824" s="2"/>
      <c r="BQ4824" s="2"/>
      <c r="BR4824" s="2"/>
      <c r="BS4824" s="2"/>
      <c r="BT4824" s="2"/>
    </row>
    <row r="4825" spans="63:72" x14ac:dyDescent="0.3">
      <c r="BK4825" s="5"/>
      <c r="BL4825" s="5"/>
      <c r="BM4825" s="2"/>
      <c r="BN4825" s="151"/>
      <c r="BO4825" s="2"/>
      <c r="BP4825" s="2"/>
      <c r="BQ4825" s="2"/>
      <c r="BR4825" s="2"/>
      <c r="BS4825" s="2"/>
      <c r="BT4825" s="2"/>
    </row>
    <row r="4826" spans="63:72" x14ac:dyDescent="0.3">
      <c r="BK4826" s="5"/>
      <c r="BL4826" s="5"/>
      <c r="BM4826" s="2"/>
      <c r="BN4826" s="151"/>
      <c r="BO4826" s="2"/>
      <c r="BP4826" s="2"/>
      <c r="BQ4826" s="2"/>
      <c r="BR4826" s="2"/>
      <c r="BS4826" s="2"/>
      <c r="BT4826" s="2"/>
    </row>
    <row r="4827" spans="63:72" x14ac:dyDescent="0.3">
      <c r="BK4827" s="5"/>
      <c r="BL4827" s="5"/>
      <c r="BM4827" s="2"/>
      <c r="BN4827" s="151"/>
      <c r="BO4827" s="2"/>
      <c r="BP4827" s="2"/>
      <c r="BQ4827" s="2"/>
      <c r="BR4827" s="2"/>
      <c r="BS4827" s="2"/>
      <c r="BT4827" s="2"/>
    </row>
    <row r="4828" spans="63:72" x14ac:dyDescent="0.3">
      <c r="BK4828" s="5"/>
      <c r="BL4828" s="5"/>
      <c r="BM4828" s="2"/>
      <c r="BN4828" s="151"/>
      <c r="BO4828" s="2"/>
      <c r="BP4828" s="2"/>
      <c r="BQ4828" s="2"/>
      <c r="BR4828" s="2"/>
      <c r="BS4828" s="2"/>
      <c r="BT4828" s="2"/>
    </row>
    <row r="4829" spans="63:72" x14ac:dyDescent="0.3">
      <c r="BK4829" s="5"/>
      <c r="BL4829" s="5"/>
      <c r="BM4829" s="2"/>
      <c r="BN4829" s="151"/>
      <c r="BO4829" s="2"/>
      <c r="BP4829" s="2"/>
      <c r="BQ4829" s="2"/>
      <c r="BR4829" s="2"/>
      <c r="BS4829" s="2"/>
      <c r="BT4829" s="2"/>
    </row>
    <row r="4830" spans="63:72" x14ac:dyDescent="0.3">
      <c r="BK4830" s="5"/>
      <c r="BL4830" s="5"/>
      <c r="BM4830" s="2"/>
      <c r="BN4830" s="151"/>
      <c r="BO4830" s="2"/>
      <c r="BP4830" s="2"/>
      <c r="BQ4830" s="2"/>
      <c r="BR4830" s="2"/>
      <c r="BS4830" s="2"/>
      <c r="BT4830" s="2"/>
    </row>
    <row r="4831" spans="63:72" x14ac:dyDescent="0.3">
      <c r="BK4831" s="5"/>
      <c r="BL4831" s="5"/>
      <c r="BM4831" s="2"/>
      <c r="BN4831" s="151"/>
      <c r="BO4831" s="2"/>
      <c r="BP4831" s="2"/>
      <c r="BQ4831" s="2"/>
      <c r="BR4831" s="2"/>
      <c r="BS4831" s="2"/>
      <c r="BT4831" s="2"/>
    </row>
    <row r="4832" spans="63:72" x14ac:dyDescent="0.3">
      <c r="BK4832" s="5"/>
      <c r="BL4832" s="5"/>
      <c r="BM4832" s="2"/>
      <c r="BN4832" s="151"/>
      <c r="BO4832" s="2"/>
      <c r="BP4832" s="2"/>
      <c r="BQ4832" s="2"/>
      <c r="BR4832" s="2"/>
      <c r="BS4832" s="2"/>
      <c r="BT4832" s="2"/>
    </row>
    <row r="4833" spans="63:72" x14ac:dyDescent="0.3">
      <c r="BK4833" s="5"/>
      <c r="BL4833" s="5"/>
      <c r="BM4833" s="2"/>
      <c r="BN4833" s="151"/>
      <c r="BO4833" s="2"/>
      <c r="BP4833" s="2"/>
      <c r="BQ4833" s="2"/>
      <c r="BR4833" s="2"/>
      <c r="BS4833" s="2"/>
      <c r="BT4833" s="2"/>
    </row>
    <row r="4834" spans="63:72" x14ac:dyDescent="0.3">
      <c r="BK4834" s="5"/>
      <c r="BL4834" s="5"/>
      <c r="BM4834" s="2"/>
      <c r="BN4834" s="151"/>
      <c r="BO4834" s="2"/>
      <c r="BP4834" s="2"/>
      <c r="BQ4834" s="2"/>
      <c r="BR4834" s="2"/>
      <c r="BS4834" s="2"/>
      <c r="BT4834" s="2"/>
    </row>
    <row r="4835" spans="63:72" x14ac:dyDescent="0.3">
      <c r="BK4835" s="5"/>
      <c r="BL4835" s="5"/>
      <c r="BM4835" s="2"/>
      <c r="BN4835" s="151"/>
      <c r="BO4835" s="2"/>
      <c r="BP4835" s="2"/>
      <c r="BQ4835" s="2"/>
      <c r="BR4835" s="2"/>
      <c r="BS4835" s="2"/>
      <c r="BT4835" s="2"/>
    </row>
    <row r="4836" spans="63:72" x14ac:dyDescent="0.3">
      <c r="BK4836" s="5"/>
      <c r="BL4836" s="5"/>
      <c r="BM4836" s="2"/>
      <c r="BN4836" s="151"/>
      <c r="BO4836" s="2"/>
      <c r="BP4836" s="2"/>
      <c r="BQ4836" s="2"/>
      <c r="BR4836" s="2"/>
      <c r="BS4836" s="2"/>
      <c r="BT4836" s="2"/>
    </row>
    <row r="4837" spans="63:72" x14ac:dyDescent="0.3">
      <c r="BK4837" s="5"/>
      <c r="BL4837" s="5"/>
      <c r="BM4837" s="2"/>
      <c r="BN4837" s="151"/>
      <c r="BO4837" s="2"/>
      <c r="BP4837" s="2"/>
      <c r="BQ4837" s="2"/>
      <c r="BR4837" s="2"/>
      <c r="BS4837" s="2"/>
      <c r="BT4837" s="2"/>
    </row>
    <row r="4838" spans="63:72" x14ac:dyDescent="0.3">
      <c r="BK4838" s="5"/>
      <c r="BL4838" s="5"/>
      <c r="BM4838" s="2"/>
      <c r="BN4838" s="151"/>
      <c r="BO4838" s="2"/>
      <c r="BP4838" s="2"/>
      <c r="BQ4838" s="2"/>
      <c r="BR4838" s="2"/>
      <c r="BS4838" s="2"/>
      <c r="BT4838" s="2"/>
    </row>
    <row r="4839" spans="63:72" x14ac:dyDescent="0.3">
      <c r="BK4839" s="5"/>
      <c r="BL4839" s="5"/>
      <c r="BM4839" s="2"/>
      <c r="BN4839" s="151"/>
      <c r="BO4839" s="2"/>
      <c r="BP4839" s="2"/>
      <c r="BQ4839" s="2"/>
      <c r="BR4839" s="2"/>
      <c r="BS4839" s="2"/>
      <c r="BT4839" s="2"/>
    </row>
    <row r="4840" spans="63:72" x14ac:dyDescent="0.3">
      <c r="BK4840" s="5"/>
      <c r="BL4840" s="5"/>
      <c r="BM4840" s="2"/>
      <c r="BN4840" s="151"/>
      <c r="BO4840" s="2"/>
      <c r="BP4840" s="2"/>
      <c r="BQ4840" s="2"/>
      <c r="BR4840" s="2"/>
      <c r="BS4840" s="2"/>
      <c r="BT4840" s="2"/>
    </row>
    <row r="4841" spans="63:72" x14ac:dyDescent="0.3">
      <c r="BK4841" s="5"/>
      <c r="BL4841" s="5"/>
      <c r="BM4841" s="2"/>
      <c r="BN4841" s="151"/>
      <c r="BO4841" s="2"/>
      <c r="BP4841" s="2"/>
      <c r="BQ4841" s="2"/>
      <c r="BR4841" s="2"/>
      <c r="BS4841" s="2"/>
      <c r="BT4841" s="2"/>
    </row>
    <row r="4842" spans="63:72" x14ac:dyDescent="0.3">
      <c r="BK4842" s="5"/>
      <c r="BL4842" s="5"/>
      <c r="BM4842" s="2"/>
      <c r="BN4842" s="151"/>
      <c r="BO4842" s="2"/>
      <c r="BP4842" s="2"/>
      <c r="BQ4842" s="2"/>
      <c r="BR4842" s="2"/>
      <c r="BS4842" s="2"/>
      <c r="BT4842" s="2"/>
    </row>
    <row r="4843" spans="63:72" x14ac:dyDescent="0.3">
      <c r="BK4843" s="5"/>
      <c r="BL4843" s="5"/>
      <c r="BM4843" s="2"/>
      <c r="BN4843" s="151"/>
      <c r="BO4843" s="2"/>
      <c r="BP4843" s="2"/>
      <c r="BQ4843" s="2"/>
      <c r="BR4843" s="2"/>
      <c r="BS4843" s="2"/>
      <c r="BT4843" s="2"/>
    </row>
    <row r="4844" spans="63:72" x14ac:dyDescent="0.3">
      <c r="BK4844" s="5"/>
      <c r="BL4844" s="5"/>
      <c r="BM4844" s="2"/>
      <c r="BN4844" s="151"/>
      <c r="BO4844" s="2"/>
      <c r="BP4844" s="2"/>
      <c r="BQ4844" s="2"/>
      <c r="BR4844" s="2"/>
      <c r="BS4844" s="2"/>
      <c r="BT4844" s="2"/>
    </row>
    <row r="4845" spans="63:72" x14ac:dyDescent="0.3">
      <c r="BK4845" s="5"/>
      <c r="BL4845" s="5"/>
      <c r="BM4845" s="2"/>
      <c r="BN4845" s="151"/>
      <c r="BO4845" s="2"/>
      <c r="BP4845" s="2"/>
      <c r="BQ4845" s="2"/>
      <c r="BR4845" s="2"/>
      <c r="BS4845" s="2"/>
      <c r="BT4845" s="2"/>
    </row>
    <row r="4846" spans="63:72" x14ac:dyDescent="0.3">
      <c r="BK4846" s="5"/>
      <c r="BL4846" s="5"/>
      <c r="BM4846" s="2"/>
      <c r="BN4846" s="151"/>
      <c r="BO4846" s="2"/>
      <c r="BP4846" s="2"/>
      <c r="BQ4846" s="2"/>
      <c r="BR4846" s="2"/>
      <c r="BS4846" s="2"/>
      <c r="BT4846" s="2"/>
    </row>
    <row r="4847" spans="63:72" x14ac:dyDescent="0.3">
      <c r="BK4847" s="5"/>
      <c r="BL4847" s="5"/>
      <c r="BM4847" s="2"/>
      <c r="BN4847" s="151"/>
      <c r="BO4847" s="2"/>
      <c r="BP4847" s="2"/>
      <c r="BQ4847" s="2"/>
      <c r="BR4847" s="2"/>
      <c r="BS4847" s="2"/>
      <c r="BT4847" s="2"/>
    </row>
    <row r="4848" spans="63:72" x14ac:dyDescent="0.3">
      <c r="BK4848" s="5"/>
      <c r="BL4848" s="5"/>
      <c r="BM4848" s="2"/>
      <c r="BN4848" s="151"/>
      <c r="BO4848" s="2"/>
      <c r="BP4848" s="2"/>
      <c r="BQ4848" s="2"/>
      <c r="BR4848" s="2"/>
      <c r="BS4848" s="2"/>
      <c r="BT4848" s="2"/>
    </row>
    <row r="4849" spans="63:72" x14ac:dyDescent="0.3">
      <c r="BK4849" s="5"/>
      <c r="BL4849" s="5"/>
      <c r="BM4849" s="2"/>
      <c r="BN4849" s="151"/>
      <c r="BO4849" s="2"/>
      <c r="BP4849" s="2"/>
      <c r="BQ4849" s="2"/>
      <c r="BR4849" s="2"/>
      <c r="BS4849" s="2"/>
      <c r="BT4849" s="2"/>
    </row>
    <row r="4850" spans="63:72" x14ac:dyDescent="0.3">
      <c r="BK4850" s="5"/>
      <c r="BL4850" s="5"/>
      <c r="BM4850" s="2"/>
      <c r="BN4850" s="151"/>
      <c r="BO4850" s="2"/>
      <c r="BP4850" s="2"/>
      <c r="BQ4850" s="2"/>
      <c r="BR4850" s="2"/>
      <c r="BS4850" s="2"/>
      <c r="BT4850" s="2"/>
    </row>
    <row r="4851" spans="63:72" x14ac:dyDescent="0.3">
      <c r="BK4851" s="5"/>
      <c r="BL4851" s="5"/>
      <c r="BM4851" s="2"/>
      <c r="BN4851" s="151"/>
      <c r="BO4851" s="2"/>
      <c r="BP4851" s="2"/>
      <c r="BQ4851" s="2"/>
      <c r="BR4851" s="2"/>
      <c r="BS4851" s="2"/>
      <c r="BT4851" s="2"/>
    </row>
    <row r="4852" spans="63:72" x14ac:dyDescent="0.3">
      <c r="BK4852" s="5"/>
      <c r="BL4852" s="5"/>
      <c r="BM4852" s="2"/>
      <c r="BN4852" s="151"/>
      <c r="BO4852" s="2"/>
      <c r="BP4852" s="2"/>
      <c r="BQ4852" s="2"/>
      <c r="BR4852" s="2"/>
      <c r="BS4852" s="2"/>
      <c r="BT4852" s="2"/>
    </row>
    <row r="4853" spans="63:72" x14ac:dyDescent="0.3">
      <c r="BK4853" s="5"/>
      <c r="BL4853" s="5"/>
      <c r="BM4853" s="2"/>
      <c r="BN4853" s="151"/>
      <c r="BO4853" s="2"/>
      <c r="BP4853" s="2"/>
      <c r="BQ4853" s="2"/>
      <c r="BR4853" s="2"/>
      <c r="BS4853" s="2"/>
      <c r="BT4853" s="2"/>
    </row>
    <row r="4854" spans="63:72" x14ac:dyDescent="0.3">
      <c r="BK4854" s="5"/>
      <c r="BL4854" s="5"/>
      <c r="BM4854" s="2"/>
      <c r="BN4854" s="151"/>
      <c r="BO4854" s="2"/>
      <c r="BP4854" s="2"/>
      <c r="BQ4854" s="2"/>
      <c r="BR4854" s="2"/>
      <c r="BS4854" s="2"/>
      <c r="BT4854" s="2"/>
    </row>
    <row r="4855" spans="63:72" x14ac:dyDescent="0.3">
      <c r="BK4855" s="5"/>
      <c r="BL4855" s="5"/>
      <c r="BM4855" s="2"/>
      <c r="BN4855" s="151"/>
      <c r="BO4855" s="2"/>
      <c r="BP4855" s="2"/>
      <c r="BQ4855" s="2"/>
      <c r="BR4855" s="2"/>
      <c r="BS4855" s="2"/>
      <c r="BT4855" s="2"/>
    </row>
    <row r="4856" spans="63:72" x14ac:dyDescent="0.3">
      <c r="BK4856" s="5"/>
      <c r="BL4856" s="5"/>
      <c r="BM4856" s="2"/>
      <c r="BN4856" s="151"/>
      <c r="BO4856" s="2"/>
      <c r="BP4856" s="2"/>
      <c r="BQ4856" s="2"/>
      <c r="BR4856" s="2"/>
      <c r="BS4856" s="2"/>
      <c r="BT4856" s="2"/>
    </row>
    <row r="4857" spans="63:72" x14ac:dyDescent="0.3">
      <c r="BK4857" s="5"/>
      <c r="BL4857" s="5"/>
      <c r="BM4857" s="2"/>
      <c r="BN4857" s="151"/>
      <c r="BO4857" s="2"/>
      <c r="BP4857" s="2"/>
      <c r="BQ4857" s="2"/>
      <c r="BR4857" s="2"/>
      <c r="BS4857" s="2"/>
      <c r="BT4857" s="2"/>
    </row>
    <row r="4858" spans="63:72" x14ac:dyDescent="0.3">
      <c r="BK4858" s="5"/>
      <c r="BL4858" s="5"/>
      <c r="BM4858" s="2"/>
      <c r="BN4858" s="151"/>
      <c r="BO4858" s="2"/>
      <c r="BP4858" s="2"/>
      <c r="BQ4858" s="2"/>
      <c r="BR4858" s="2"/>
      <c r="BS4858" s="2"/>
      <c r="BT4858" s="2"/>
    </row>
    <row r="4859" spans="63:72" x14ac:dyDescent="0.3">
      <c r="BK4859" s="5"/>
      <c r="BL4859" s="5"/>
      <c r="BM4859" s="2"/>
      <c r="BN4859" s="151"/>
      <c r="BO4859" s="2"/>
      <c r="BP4859" s="2"/>
      <c r="BQ4859" s="2"/>
      <c r="BR4859" s="2"/>
      <c r="BS4859" s="2"/>
      <c r="BT4859" s="2"/>
    </row>
    <row r="4860" spans="63:72" x14ac:dyDescent="0.3">
      <c r="BK4860" s="5"/>
      <c r="BL4860" s="5"/>
      <c r="BM4860" s="2"/>
      <c r="BN4860" s="151"/>
      <c r="BO4860" s="2"/>
      <c r="BP4860" s="2"/>
      <c r="BQ4860" s="2"/>
      <c r="BR4860" s="2"/>
      <c r="BS4860" s="2"/>
      <c r="BT4860" s="2"/>
    </row>
    <row r="4861" spans="63:72" x14ac:dyDescent="0.3">
      <c r="BK4861" s="5"/>
      <c r="BL4861" s="5"/>
      <c r="BM4861" s="2"/>
      <c r="BN4861" s="151"/>
      <c r="BO4861" s="2"/>
      <c r="BP4861" s="2"/>
      <c r="BQ4861" s="2"/>
      <c r="BR4861" s="2"/>
      <c r="BS4861" s="2"/>
      <c r="BT4861" s="2"/>
    </row>
    <row r="4862" spans="63:72" x14ac:dyDescent="0.3">
      <c r="BK4862" s="5"/>
      <c r="BL4862" s="5"/>
      <c r="BM4862" s="2"/>
      <c r="BN4862" s="151"/>
      <c r="BO4862" s="2"/>
      <c r="BP4862" s="2"/>
      <c r="BQ4862" s="2"/>
      <c r="BR4862" s="2"/>
      <c r="BS4862" s="2"/>
      <c r="BT4862" s="2"/>
    </row>
    <row r="4863" spans="63:72" x14ac:dyDescent="0.3">
      <c r="BK4863" s="5"/>
      <c r="BL4863" s="5"/>
      <c r="BM4863" s="2"/>
      <c r="BN4863" s="151"/>
      <c r="BO4863" s="2"/>
      <c r="BP4863" s="2"/>
      <c r="BQ4863" s="2"/>
      <c r="BR4863" s="2"/>
      <c r="BS4863" s="2"/>
      <c r="BT4863" s="2"/>
    </row>
    <row r="4864" spans="63:72" x14ac:dyDescent="0.3">
      <c r="BK4864" s="5"/>
      <c r="BL4864" s="5"/>
      <c r="BM4864" s="2"/>
      <c r="BN4864" s="151"/>
      <c r="BO4864" s="2"/>
      <c r="BP4864" s="2"/>
      <c r="BQ4864" s="2"/>
      <c r="BR4864" s="2"/>
      <c r="BS4864" s="2"/>
      <c r="BT4864" s="2"/>
    </row>
    <row r="4865" spans="63:72" x14ac:dyDescent="0.3">
      <c r="BK4865" s="5"/>
      <c r="BL4865" s="5"/>
      <c r="BM4865" s="2"/>
      <c r="BN4865" s="151"/>
      <c r="BO4865" s="2"/>
      <c r="BP4865" s="2"/>
      <c r="BQ4865" s="2"/>
      <c r="BR4865" s="2"/>
      <c r="BS4865" s="2"/>
      <c r="BT4865" s="2"/>
    </row>
    <row r="4866" spans="63:72" x14ac:dyDescent="0.3">
      <c r="BK4866" s="5"/>
      <c r="BL4866" s="5"/>
      <c r="BM4866" s="2"/>
      <c r="BN4866" s="151"/>
      <c r="BO4866" s="2"/>
      <c r="BP4866" s="2"/>
      <c r="BQ4866" s="2"/>
      <c r="BR4866" s="2"/>
      <c r="BS4866" s="2"/>
      <c r="BT4866" s="2"/>
    </row>
    <row r="4867" spans="63:72" x14ac:dyDescent="0.3">
      <c r="BK4867" s="5"/>
      <c r="BL4867" s="5"/>
      <c r="BM4867" s="2"/>
      <c r="BN4867" s="151"/>
      <c r="BO4867" s="2"/>
      <c r="BP4867" s="2"/>
      <c r="BQ4867" s="2"/>
      <c r="BR4867" s="2"/>
      <c r="BS4867" s="2"/>
      <c r="BT4867" s="2"/>
    </row>
    <row r="4868" spans="63:72" x14ac:dyDescent="0.3">
      <c r="BK4868" s="5"/>
      <c r="BL4868" s="5"/>
      <c r="BM4868" s="2"/>
      <c r="BN4868" s="151"/>
      <c r="BO4868" s="2"/>
      <c r="BP4868" s="2"/>
      <c r="BQ4868" s="2"/>
      <c r="BR4868" s="2"/>
      <c r="BS4868" s="2"/>
      <c r="BT4868" s="2"/>
    </row>
    <row r="4869" spans="63:72" x14ac:dyDescent="0.3">
      <c r="BK4869" s="5"/>
      <c r="BL4869" s="5"/>
      <c r="BM4869" s="2"/>
      <c r="BN4869" s="151"/>
      <c r="BO4869" s="2"/>
      <c r="BP4869" s="2"/>
      <c r="BQ4869" s="2"/>
      <c r="BR4869" s="2"/>
      <c r="BS4869" s="2"/>
      <c r="BT4869" s="2"/>
    </row>
    <row r="4870" spans="63:72" x14ac:dyDescent="0.3">
      <c r="BK4870" s="5"/>
      <c r="BL4870" s="5"/>
      <c r="BM4870" s="2"/>
      <c r="BN4870" s="151"/>
      <c r="BO4870" s="2"/>
      <c r="BP4870" s="2"/>
      <c r="BQ4870" s="2"/>
      <c r="BR4870" s="2"/>
      <c r="BS4870" s="2"/>
      <c r="BT4870" s="2"/>
    </row>
    <row r="4871" spans="63:72" x14ac:dyDescent="0.3">
      <c r="BK4871" s="5"/>
      <c r="BL4871" s="5"/>
      <c r="BM4871" s="2"/>
      <c r="BN4871" s="151"/>
      <c r="BO4871" s="2"/>
      <c r="BP4871" s="2"/>
      <c r="BQ4871" s="2"/>
      <c r="BR4871" s="2"/>
      <c r="BS4871" s="2"/>
      <c r="BT4871" s="2"/>
    </row>
    <row r="4872" spans="63:72" x14ac:dyDescent="0.3">
      <c r="BK4872" s="5"/>
      <c r="BL4872" s="5"/>
      <c r="BM4872" s="2"/>
      <c r="BN4872" s="151"/>
      <c r="BO4872" s="2"/>
      <c r="BP4872" s="2"/>
      <c r="BQ4872" s="2"/>
      <c r="BR4872" s="2"/>
      <c r="BS4872" s="2"/>
      <c r="BT4872" s="2"/>
    </row>
    <row r="4873" spans="63:72" x14ac:dyDescent="0.3">
      <c r="BK4873" s="5"/>
      <c r="BL4873" s="5"/>
      <c r="BM4873" s="2"/>
      <c r="BN4873" s="151"/>
      <c r="BO4873" s="2"/>
      <c r="BP4873" s="2"/>
      <c r="BQ4873" s="2"/>
      <c r="BR4873" s="2"/>
      <c r="BS4873" s="2"/>
      <c r="BT4873" s="2"/>
    </row>
    <row r="4874" spans="63:72" x14ac:dyDescent="0.3">
      <c r="BK4874" s="5"/>
      <c r="BL4874" s="5"/>
      <c r="BM4874" s="2"/>
      <c r="BN4874" s="151"/>
      <c r="BO4874" s="2"/>
      <c r="BP4874" s="2"/>
      <c r="BQ4874" s="2"/>
      <c r="BR4874" s="2"/>
      <c r="BS4874" s="2"/>
      <c r="BT4874" s="2"/>
    </row>
    <row r="4875" spans="63:72" x14ac:dyDescent="0.3">
      <c r="BK4875" s="5"/>
      <c r="BL4875" s="5"/>
      <c r="BM4875" s="2"/>
      <c r="BN4875" s="151"/>
      <c r="BO4875" s="2"/>
      <c r="BP4875" s="2"/>
      <c r="BQ4875" s="2"/>
      <c r="BR4875" s="2"/>
      <c r="BS4875" s="2"/>
      <c r="BT4875" s="2"/>
    </row>
    <row r="4876" spans="63:72" x14ac:dyDescent="0.3">
      <c r="BK4876" s="5"/>
      <c r="BL4876" s="5"/>
      <c r="BM4876" s="2"/>
      <c r="BN4876" s="151"/>
      <c r="BO4876" s="2"/>
      <c r="BP4876" s="2"/>
      <c r="BQ4876" s="2"/>
      <c r="BR4876" s="2"/>
      <c r="BS4876" s="2"/>
      <c r="BT4876" s="2"/>
    </row>
    <row r="4877" spans="63:72" x14ac:dyDescent="0.3">
      <c r="BK4877" s="5"/>
      <c r="BL4877" s="5"/>
      <c r="BM4877" s="2"/>
      <c r="BN4877" s="151"/>
      <c r="BO4877" s="2"/>
      <c r="BP4877" s="2"/>
      <c r="BQ4877" s="2"/>
      <c r="BR4877" s="2"/>
      <c r="BS4877" s="2"/>
      <c r="BT4877" s="2"/>
    </row>
    <row r="4878" spans="63:72" x14ac:dyDescent="0.3">
      <c r="BK4878" s="5"/>
      <c r="BL4878" s="5"/>
      <c r="BM4878" s="2"/>
      <c r="BN4878" s="151"/>
      <c r="BO4878" s="2"/>
      <c r="BP4878" s="2"/>
      <c r="BQ4878" s="2"/>
      <c r="BR4878" s="2"/>
      <c r="BS4878" s="2"/>
      <c r="BT4878" s="2"/>
    </row>
    <row r="4879" spans="63:72" x14ac:dyDescent="0.3">
      <c r="BK4879" s="5"/>
      <c r="BL4879" s="5"/>
      <c r="BM4879" s="2"/>
      <c r="BN4879" s="151"/>
      <c r="BO4879" s="2"/>
      <c r="BP4879" s="2"/>
      <c r="BQ4879" s="2"/>
      <c r="BR4879" s="2"/>
      <c r="BS4879" s="2"/>
      <c r="BT4879" s="2"/>
    </row>
    <row r="4880" spans="63:72" x14ac:dyDescent="0.3">
      <c r="BK4880" s="5"/>
      <c r="BL4880" s="5"/>
      <c r="BM4880" s="2"/>
      <c r="BN4880" s="151"/>
      <c r="BO4880" s="2"/>
      <c r="BP4880" s="2"/>
      <c r="BQ4880" s="2"/>
      <c r="BR4880" s="2"/>
      <c r="BS4880" s="2"/>
      <c r="BT4880" s="2"/>
    </row>
    <row r="4881" spans="63:72" x14ac:dyDescent="0.3">
      <c r="BK4881" s="5"/>
      <c r="BL4881" s="5"/>
      <c r="BM4881" s="2"/>
      <c r="BN4881" s="151"/>
      <c r="BO4881" s="2"/>
      <c r="BP4881" s="2"/>
      <c r="BQ4881" s="2"/>
      <c r="BR4881" s="2"/>
      <c r="BS4881" s="2"/>
      <c r="BT4881" s="2"/>
    </row>
    <row r="4882" spans="63:72" x14ac:dyDescent="0.3">
      <c r="BK4882" s="5"/>
      <c r="BL4882" s="5"/>
      <c r="BM4882" s="2"/>
      <c r="BN4882" s="151"/>
      <c r="BO4882" s="2"/>
      <c r="BP4882" s="2"/>
      <c r="BQ4882" s="2"/>
      <c r="BR4882" s="2"/>
      <c r="BS4882" s="2"/>
      <c r="BT4882" s="2"/>
    </row>
    <row r="4883" spans="63:72" x14ac:dyDescent="0.3">
      <c r="BK4883" s="5"/>
      <c r="BL4883" s="5"/>
      <c r="BM4883" s="2"/>
      <c r="BN4883" s="151"/>
      <c r="BO4883" s="2"/>
      <c r="BP4883" s="2"/>
      <c r="BQ4883" s="2"/>
      <c r="BR4883" s="2"/>
      <c r="BS4883" s="2"/>
      <c r="BT4883" s="2"/>
    </row>
    <row r="4884" spans="63:72" x14ac:dyDescent="0.3">
      <c r="BK4884" s="5"/>
      <c r="BL4884" s="5"/>
      <c r="BM4884" s="2"/>
      <c r="BN4884" s="151"/>
      <c r="BO4884" s="2"/>
      <c r="BP4884" s="2"/>
      <c r="BQ4884" s="2"/>
      <c r="BR4884" s="2"/>
      <c r="BS4884" s="2"/>
      <c r="BT4884" s="2"/>
    </row>
    <row r="4885" spans="63:72" x14ac:dyDescent="0.3">
      <c r="BK4885" s="5"/>
      <c r="BL4885" s="5"/>
      <c r="BM4885" s="2"/>
      <c r="BN4885" s="151"/>
      <c r="BO4885" s="2"/>
      <c r="BP4885" s="2"/>
      <c r="BQ4885" s="2"/>
      <c r="BR4885" s="2"/>
      <c r="BS4885" s="2"/>
      <c r="BT4885" s="2"/>
    </row>
    <row r="4886" spans="63:72" x14ac:dyDescent="0.3">
      <c r="BK4886" s="5"/>
      <c r="BL4886" s="5"/>
      <c r="BM4886" s="2"/>
      <c r="BN4886" s="151"/>
      <c r="BO4886" s="2"/>
      <c r="BP4886" s="2"/>
      <c r="BQ4886" s="2"/>
      <c r="BR4886" s="2"/>
      <c r="BS4886" s="2"/>
      <c r="BT4886" s="2"/>
    </row>
    <row r="4887" spans="63:72" x14ac:dyDescent="0.3">
      <c r="BK4887" s="5"/>
      <c r="BL4887" s="5"/>
      <c r="BM4887" s="2"/>
      <c r="BN4887" s="151"/>
      <c r="BO4887" s="2"/>
      <c r="BP4887" s="2"/>
      <c r="BQ4887" s="2"/>
      <c r="BR4887" s="2"/>
      <c r="BS4887" s="2"/>
      <c r="BT4887" s="2"/>
    </row>
    <row r="4888" spans="63:72" x14ac:dyDescent="0.3">
      <c r="BK4888" s="5"/>
      <c r="BL4888" s="5"/>
      <c r="BM4888" s="2"/>
      <c r="BN4888" s="151"/>
      <c r="BO4888" s="2"/>
      <c r="BP4888" s="2"/>
      <c r="BQ4888" s="2"/>
      <c r="BR4888" s="2"/>
      <c r="BS4888" s="2"/>
      <c r="BT4888" s="2"/>
    </row>
    <row r="4889" spans="63:72" x14ac:dyDescent="0.3">
      <c r="BK4889" s="5"/>
      <c r="BL4889" s="5"/>
      <c r="BM4889" s="2"/>
      <c r="BN4889" s="151"/>
      <c r="BO4889" s="2"/>
      <c r="BP4889" s="2"/>
      <c r="BQ4889" s="2"/>
      <c r="BR4889" s="2"/>
      <c r="BS4889" s="2"/>
      <c r="BT4889" s="2"/>
    </row>
    <row r="4890" spans="63:72" x14ac:dyDescent="0.3">
      <c r="BK4890" s="5"/>
      <c r="BL4890" s="5"/>
      <c r="BM4890" s="2"/>
      <c r="BN4890" s="151"/>
      <c r="BO4890" s="2"/>
      <c r="BP4890" s="2"/>
      <c r="BQ4890" s="2"/>
      <c r="BR4890" s="2"/>
      <c r="BS4890" s="2"/>
      <c r="BT4890" s="2"/>
    </row>
    <row r="4891" spans="63:72" x14ac:dyDescent="0.3">
      <c r="BK4891" s="5"/>
      <c r="BL4891" s="5"/>
      <c r="BM4891" s="2"/>
      <c r="BN4891" s="151"/>
      <c r="BO4891" s="2"/>
      <c r="BP4891" s="2"/>
      <c r="BQ4891" s="2"/>
      <c r="BR4891" s="2"/>
      <c r="BS4891" s="2"/>
      <c r="BT4891" s="2"/>
    </row>
    <row r="4892" spans="63:72" x14ac:dyDescent="0.3">
      <c r="BK4892" s="5"/>
      <c r="BL4892" s="5"/>
      <c r="BM4892" s="2"/>
      <c r="BN4892" s="151"/>
      <c r="BO4892" s="2"/>
      <c r="BP4892" s="2"/>
      <c r="BQ4892" s="2"/>
      <c r="BR4892" s="2"/>
      <c r="BS4892" s="2"/>
      <c r="BT4892" s="2"/>
    </row>
    <row r="4893" spans="63:72" x14ac:dyDescent="0.3">
      <c r="BK4893" s="5"/>
      <c r="BL4893" s="5"/>
      <c r="BM4893" s="2"/>
      <c r="BN4893" s="151"/>
      <c r="BO4893" s="2"/>
      <c r="BP4893" s="2"/>
      <c r="BQ4893" s="2"/>
      <c r="BR4893" s="2"/>
      <c r="BS4893" s="2"/>
      <c r="BT4893" s="2"/>
    </row>
    <row r="4894" spans="63:72" x14ac:dyDescent="0.3">
      <c r="BK4894" s="5"/>
      <c r="BL4894" s="5"/>
      <c r="BM4894" s="2"/>
      <c r="BN4894" s="151"/>
      <c r="BO4894" s="2"/>
      <c r="BP4894" s="2"/>
      <c r="BQ4894" s="2"/>
      <c r="BR4894" s="2"/>
      <c r="BS4894" s="2"/>
      <c r="BT4894" s="2"/>
    </row>
    <row r="4895" spans="63:72" x14ac:dyDescent="0.3">
      <c r="BK4895" s="5"/>
      <c r="BL4895" s="5"/>
      <c r="BM4895" s="2"/>
      <c r="BN4895" s="151"/>
      <c r="BO4895" s="2"/>
      <c r="BP4895" s="2"/>
      <c r="BQ4895" s="2"/>
      <c r="BR4895" s="2"/>
      <c r="BS4895" s="2"/>
      <c r="BT4895" s="2"/>
    </row>
    <row r="4896" spans="63:72" x14ac:dyDescent="0.3">
      <c r="BK4896" s="5"/>
      <c r="BL4896" s="5"/>
      <c r="BM4896" s="2"/>
      <c r="BN4896" s="151"/>
      <c r="BO4896" s="2"/>
      <c r="BP4896" s="2"/>
      <c r="BQ4896" s="2"/>
      <c r="BR4896" s="2"/>
      <c r="BS4896" s="2"/>
      <c r="BT4896" s="2"/>
    </row>
    <row r="4897" spans="63:72" x14ac:dyDescent="0.3">
      <c r="BK4897" s="5"/>
      <c r="BL4897" s="5"/>
      <c r="BM4897" s="2"/>
      <c r="BN4897" s="151"/>
      <c r="BO4897" s="2"/>
      <c r="BP4897" s="2"/>
      <c r="BQ4897" s="2"/>
      <c r="BR4897" s="2"/>
      <c r="BS4897" s="2"/>
      <c r="BT4897" s="2"/>
    </row>
    <row r="4898" spans="63:72" x14ac:dyDescent="0.3">
      <c r="BK4898" s="5"/>
      <c r="BL4898" s="5"/>
      <c r="BM4898" s="2"/>
      <c r="BN4898" s="151"/>
      <c r="BO4898" s="2"/>
      <c r="BP4898" s="2"/>
      <c r="BQ4898" s="2"/>
      <c r="BR4898" s="2"/>
      <c r="BS4898" s="2"/>
      <c r="BT4898" s="2"/>
    </row>
    <row r="4899" spans="63:72" x14ac:dyDescent="0.3">
      <c r="BK4899" s="5"/>
      <c r="BL4899" s="5"/>
      <c r="BM4899" s="2"/>
      <c r="BN4899" s="151"/>
      <c r="BO4899" s="2"/>
      <c r="BP4899" s="2"/>
      <c r="BQ4899" s="2"/>
      <c r="BR4899" s="2"/>
      <c r="BS4899" s="2"/>
      <c r="BT4899" s="2"/>
    </row>
    <row r="4900" spans="63:72" x14ac:dyDescent="0.3">
      <c r="BK4900" s="5"/>
      <c r="BL4900" s="5"/>
      <c r="BM4900" s="2"/>
      <c r="BN4900" s="151"/>
      <c r="BO4900" s="2"/>
      <c r="BP4900" s="2"/>
      <c r="BQ4900" s="2"/>
      <c r="BR4900" s="2"/>
      <c r="BS4900" s="2"/>
      <c r="BT4900" s="2"/>
    </row>
    <row r="4901" spans="63:72" x14ac:dyDescent="0.3">
      <c r="BK4901" s="5"/>
      <c r="BL4901" s="5"/>
      <c r="BM4901" s="2"/>
      <c r="BN4901" s="151"/>
      <c r="BO4901" s="2"/>
      <c r="BP4901" s="2"/>
      <c r="BQ4901" s="2"/>
      <c r="BR4901" s="2"/>
      <c r="BS4901" s="2"/>
      <c r="BT4901" s="2"/>
    </row>
    <row r="4902" spans="63:72" x14ac:dyDescent="0.3">
      <c r="BK4902" s="5"/>
      <c r="BL4902" s="5"/>
      <c r="BM4902" s="2"/>
      <c r="BN4902" s="151"/>
      <c r="BO4902" s="2"/>
      <c r="BP4902" s="2"/>
      <c r="BQ4902" s="2"/>
      <c r="BR4902" s="2"/>
      <c r="BS4902" s="2"/>
      <c r="BT4902" s="2"/>
    </row>
    <row r="4903" spans="63:72" x14ac:dyDescent="0.3">
      <c r="BK4903" s="5"/>
      <c r="BL4903" s="5"/>
      <c r="BM4903" s="2"/>
      <c r="BN4903" s="151"/>
      <c r="BO4903" s="2"/>
      <c r="BP4903" s="2"/>
      <c r="BQ4903" s="2"/>
      <c r="BR4903" s="2"/>
      <c r="BS4903" s="2"/>
      <c r="BT4903" s="2"/>
    </row>
    <row r="4904" spans="63:72" x14ac:dyDescent="0.3">
      <c r="BK4904" s="5"/>
      <c r="BL4904" s="5"/>
      <c r="BM4904" s="2"/>
      <c r="BN4904" s="151"/>
      <c r="BO4904" s="2"/>
      <c r="BP4904" s="2"/>
      <c r="BQ4904" s="2"/>
      <c r="BR4904" s="2"/>
      <c r="BS4904" s="2"/>
      <c r="BT4904" s="2"/>
    </row>
    <row r="4905" spans="63:72" x14ac:dyDescent="0.3">
      <c r="BK4905" s="5"/>
      <c r="BL4905" s="5"/>
      <c r="BM4905" s="2"/>
      <c r="BN4905" s="151"/>
      <c r="BO4905" s="2"/>
      <c r="BP4905" s="2"/>
      <c r="BQ4905" s="2"/>
      <c r="BR4905" s="2"/>
      <c r="BS4905" s="2"/>
      <c r="BT4905" s="2"/>
    </row>
    <row r="4906" spans="63:72" x14ac:dyDescent="0.3">
      <c r="BK4906" s="5"/>
      <c r="BL4906" s="5"/>
      <c r="BM4906" s="2"/>
      <c r="BN4906" s="151"/>
      <c r="BO4906" s="2"/>
      <c r="BP4906" s="2"/>
      <c r="BQ4906" s="2"/>
      <c r="BR4906" s="2"/>
      <c r="BS4906" s="2"/>
      <c r="BT4906" s="2"/>
    </row>
    <row r="4907" spans="63:72" x14ac:dyDescent="0.3">
      <c r="BK4907" s="5"/>
      <c r="BL4907" s="5"/>
      <c r="BM4907" s="2"/>
      <c r="BN4907" s="151"/>
      <c r="BO4907" s="2"/>
      <c r="BP4907" s="2"/>
      <c r="BQ4907" s="2"/>
      <c r="BR4907" s="2"/>
      <c r="BS4907" s="2"/>
      <c r="BT4907" s="2"/>
    </row>
    <row r="4908" spans="63:72" x14ac:dyDescent="0.3">
      <c r="BK4908" s="5"/>
      <c r="BL4908" s="5"/>
      <c r="BM4908" s="2"/>
      <c r="BN4908" s="151"/>
      <c r="BO4908" s="2"/>
      <c r="BP4908" s="2"/>
      <c r="BQ4908" s="2"/>
      <c r="BR4908" s="2"/>
      <c r="BS4908" s="2"/>
      <c r="BT4908" s="2"/>
    </row>
    <row r="4909" spans="63:72" x14ac:dyDescent="0.3">
      <c r="BK4909" s="5"/>
      <c r="BL4909" s="5"/>
      <c r="BM4909" s="2"/>
      <c r="BN4909" s="151"/>
      <c r="BO4909" s="2"/>
      <c r="BP4909" s="2"/>
      <c r="BQ4909" s="2"/>
      <c r="BR4909" s="2"/>
      <c r="BS4909" s="2"/>
      <c r="BT4909" s="2"/>
    </row>
    <row r="4910" spans="63:72" x14ac:dyDescent="0.3">
      <c r="BK4910" s="5"/>
      <c r="BL4910" s="5"/>
      <c r="BM4910" s="2"/>
      <c r="BN4910" s="151"/>
      <c r="BO4910" s="2"/>
      <c r="BP4910" s="2"/>
      <c r="BQ4910" s="2"/>
      <c r="BR4910" s="2"/>
      <c r="BS4910" s="2"/>
      <c r="BT4910" s="2"/>
    </row>
    <row r="4911" spans="63:72" x14ac:dyDescent="0.3">
      <c r="BK4911" s="5"/>
      <c r="BL4911" s="5"/>
      <c r="BM4911" s="2"/>
      <c r="BN4911" s="151"/>
      <c r="BO4911" s="2"/>
      <c r="BP4911" s="2"/>
      <c r="BQ4911" s="2"/>
      <c r="BR4911" s="2"/>
      <c r="BS4911" s="2"/>
      <c r="BT4911" s="2"/>
    </row>
    <row r="4912" spans="63:72" x14ac:dyDescent="0.3">
      <c r="BK4912" s="5"/>
      <c r="BL4912" s="5"/>
      <c r="BM4912" s="2"/>
      <c r="BN4912" s="151"/>
      <c r="BO4912" s="2"/>
      <c r="BP4912" s="2"/>
      <c r="BQ4912" s="2"/>
      <c r="BR4912" s="2"/>
      <c r="BS4912" s="2"/>
      <c r="BT4912" s="2"/>
    </row>
    <row r="4913" spans="63:72" x14ac:dyDescent="0.3">
      <c r="BK4913" s="5"/>
      <c r="BL4913" s="5"/>
      <c r="BM4913" s="2"/>
      <c r="BN4913" s="151"/>
      <c r="BO4913" s="2"/>
      <c r="BP4913" s="2"/>
      <c r="BQ4913" s="2"/>
      <c r="BR4913" s="2"/>
      <c r="BS4913" s="2"/>
      <c r="BT4913" s="2"/>
    </row>
    <row r="4914" spans="63:72" x14ac:dyDescent="0.3">
      <c r="BK4914" s="5"/>
      <c r="BL4914" s="5"/>
      <c r="BM4914" s="2"/>
      <c r="BN4914" s="151"/>
      <c r="BO4914" s="2"/>
      <c r="BP4914" s="2"/>
      <c r="BQ4914" s="2"/>
      <c r="BR4914" s="2"/>
      <c r="BS4914" s="2"/>
      <c r="BT4914" s="2"/>
    </row>
    <row r="4915" spans="63:72" x14ac:dyDescent="0.3">
      <c r="BK4915" s="5"/>
      <c r="BL4915" s="5"/>
      <c r="BM4915" s="2"/>
      <c r="BN4915" s="151"/>
      <c r="BO4915" s="2"/>
      <c r="BP4915" s="2"/>
      <c r="BQ4915" s="2"/>
      <c r="BR4915" s="2"/>
      <c r="BS4915" s="2"/>
      <c r="BT4915" s="2"/>
    </row>
    <row r="4916" spans="63:72" x14ac:dyDescent="0.3">
      <c r="BK4916" s="5"/>
      <c r="BL4916" s="5"/>
      <c r="BM4916" s="2"/>
      <c r="BN4916" s="151"/>
      <c r="BO4916" s="2"/>
      <c r="BP4916" s="2"/>
      <c r="BQ4916" s="2"/>
      <c r="BR4916" s="2"/>
      <c r="BS4916" s="2"/>
      <c r="BT4916" s="2"/>
    </row>
    <row r="4917" spans="63:72" x14ac:dyDescent="0.3">
      <c r="BK4917" s="5"/>
      <c r="BL4917" s="5"/>
      <c r="BM4917" s="2"/>
      <c r="BN4917" s="151"/>
      <c r="BO4917" s="2"/>
      <c r="BP4917" s="2"/>
      <c r="BQ4917" s="2"/>
      <c r="BR4917" s="2"/>
      <c r="BS4917" s="2"/>
      <c r="BT4917" s="2"/>
    </row>
    <row r="4918" spans="63:72" x14ac:dyDescent="0.3">
      <c r="BK4918" s="5"/>
      <c r="BL4918" s="5"/>
      <c r="BM4918" s="2"/>
      <c r="BN4918" s="151"/>
      <c r="BO4918" s="2"/>
      <c r="BP4918" s="2"/>
      <c r="BQ4918" s="2"/>
      <c r="BR4918" s="2"/>
      <c r="BS4918" s="2"/>
      <c r="BT4918" s="2"/>
    </row>
    <row r="4919" spans="63:72" x14ac:dyDescent="0.3">
      <c r="BK4919" s="5"/>
      <c r="BL4919" s="5"/>
      <c r="BM4919" s="2"/>
      <c r="BN4919" s="151"/>
      <c r="BO4919" s="2"/>
      <c r="BP4919" s="2"/>
      <c r="BQ4919" s="2"/>
      <c r="BR4919" s="2"/>
      <c r="BS4919" s="2"/>
      <c r="BT4919" s="2"/>
    </row>
    <row r="4920" spans="63:72" x14ac:dyDescent="0.3">
      <c r="BK4920" s="5"/>
      <c r="BL4920" s="5"/>
      <c r="BM4920" s="2"/>
      <c r="BN4920" s="151"/>
      <c r="BO4920" s="2"/>
      <c r="BP4920" s="2"/>
      <c r="BQ4920" s="2"/>
      <c r="BR4920" s="2"/>
      <c r="BS4920" s="2"/>
      <c r="BT4920" s="2"/>
    </row>
    <row r="4921" spans="63:72" x14ac:dyDescent="0.3">
      <c r="BK4921" s="5"/>
      <c r="BL4921" s="5"/>
      <c r="BM4921" s="2"/>
      <c r="BN4921" s="151"/>
      <c r="BO4921" s="2"/>
      <c r="BP4921" s="2"/>
      <c r="BQ4921" s="2"/>
      <c r="BR4921" s="2"/>
      <c r="BS4921" s="2"/>
      <c r="BT4921" s="2"/>
    </row>
    <row r="4922" spans="63:72" x14ac:dyDescent="0.3">
      <c r="BK4922" s="5"/>
      <c r="BL4922" s="5"/>
      <c r="BM4922" s="2"/>
      <c r="BN4922" s="151"/>
      <c r="BO4922" s="2"/>
      <c r="BP4922" s="2"/>
      <c r="BQ4922" s="2"/>
      <c r="BR4922" s="2"/>
      <c r="BS4922" s="2"/>
      <c r="BT4922" s="2"/>
    </row>
    <row r="4923" spans="63:72" x14ac:dyDescent="0.3">
      <c r="BK4923" s="5"/>
      <c r="BL4923" s="5"/>
      <c r="BM4923" s="2"/>
      <c r="BN4923" s="151"/>
      <c r="BO4923" s="2"/>
      <c r="BP4923" s="2"/>
      <c r="BQ4923" s="2"/>
      <c r="BR4923" s="2"/>
      <c r="BS4923" s="2"/>
      <c r="BT4923" s="2"/>
    </row>
    <row r="4924" spans="63:72" x14ac:dyDescent="0.3">
      <c r="BK4924" s="5"/>
      <c r="BL4924" s="5"/>
      <c r="BM4924" s="2"/>
      <c r="BN4924" s="151"/>
      <c r="BO4924" s="2"/>
      <c r="BP4924" s="2"/>
      <c r="BQ4924" s="2"/>
      <c r="BR4924" s="2"/>
      <c r="BS4924" s="2"/>
      <c r="BT4924" s="2"/>
    </row>
    <row r="4925" spans="63:72" x14ac:dyDescent="0.3">
      <c r="BK4925" s="5"/>
      <c r="BL4925" s="5"/>
      <c r="BM4925" s="2"/>
      <c r="BN4925" s="151"/>
      <c r="BO4925" s="2"/>
      <c r="BP4925" s="2"/>
      <c r="BQ4925" s="2"/>
      <c r="BR4925" s="2"/>
      <c r="BS4925" s="2"/>
      <c r="BT4925" s="2"/>
    </row>
    <row r="4926" spans="63:72" x14ac:dyDescent="0.3">
      <c r="BK4926" s="5"/>
      <c r="BL4926" s="5"/>
      <c r="BM4926" s="2"/>
      <c r="BN4926" s="151"/>
      <c r="BO4926" s="2"/>
      <c r="BP4926" s="2"/>
      <c r="BQ4926" s="2"/>
      <c r="BR4926" s="2"/>
      <c r="BS4926" s="2"/>
      <c r="BT4926" s="2"/>
    </row>
    <row r="4927" spans="63:72" x14ac:dyDescent="0.3">
      <c r="BK4927" s="5"/>
      <c r="BL4927" s="5"/>
      <c r="BM4927" s="2"/>
      <c r="BN4927" s="151"/>
      <c r="BO4927" s="2"/>
      <c r="BP4927" s="2"/>
      <c r="BQ4927" s="2"/>
      <c r="BR4927" s="2"/>
      <c r="BS4927" s="2"/>
      <c r="BT4927" s="2"/>
    </row>
    <row r="4928" spans="63:72" x14ac:dyDescent="0.3">
      <c r="BK4928" s="5"/>
      <c r="BL4928" s="5"/>
      <c r="BM4928" s="2"/>
      <c r="BN4928" s="151"/>
      <c r="BO4928" s="2"/>
      <c r="BP4928" s="2"/>
      <c r="BQ4928" s="2"/>
      <c r="BR4928" s="2"/>
      <c r="BS4928" s="2"/>
      <c r="BT4928" s="2"/>
    </row>
    <row r="4929" spans="63:72" x14ac:dyDescent="0.3">
      <c r="BK4929" s="5"/>
      <c r="BL4929" s="5"/>
      <c r="BM4929" s="2"/>
      <c r="BN4929" s="151"/>
      <c r="BO4929" s="2"/>
      <c r="BP4929" s="2"/>
      <c r="BQ4929" s="2"/>
      <c r="BR4929" s="2"/>
      <c r="BS4929" s="2"/>
      <c r="BT4929" s="2"/>
    </row>
    <row r="4930" spans="63:72" x14ac:dyDescent="0.3">
      <c r="BK4930" s="5"/>
      <c r="BL4930" s="5"/>
      <c r="BM4930" s="2"/>
      <c r="BN4930" s="151"/>
      <c r="BO4930" s="2"/>
      <c r="BP4930" s="2"/>
      <c r="BQ4930" s="2"/>
      <c r="BR4930" s="2"/>
      <c r="BS4930" s="2"/>
      <c r="BT4930" s="2"/>
    </row>
    <row r="4931" spans="63:72" x14ac:dyDescent="0.3">
      <c r="BK4931" s="5"/>
      <c r="BL4931" s="5"/>
      <c r="BM4931" s="2"/>
      <c r="BN4931" s="151"/>
      <c r="BO4931" s="2"/>
      <c r="BP4931" s="2"/>
      <c r="BQ4931" s="2"/>
      <c r="BR4931" s="2"/>
      <c r="BS4931" s="2"/>
      <c r="BT4931" s="2"/>
    </row>
    <row r="4932" spans="63:72" x14ac:dyDescent="0.3">
      <c r="BK4932" s="5"/>
      <c r="BL4932" s="5"/>
      <c r="BM4932" s="2"/>
      <c r="BN4932" s="151"/>
      <c r="BO4932" s="2"/>
      <c r="BP4932" s="2"/>
      <c r="BQ4932" s="2"/>
      <c r="BR4932" s="2"/>
      <c r="BS4932" s="2"/>
      <c r="BT4932" s="2"/>
    </row>
    <row r="4933" spans="63:72" x14ac:dyDescent="0.3">
      <c r="BK4933" s="5"/>
      <c r="BL4933" s="5"/>
      <c r="BM4933" s="2"/>
      <c r="BN4933" s="151"/>
      <c r="BO4933" s="2"/>
      <c r="BP4933" s="2"/>
      <c r="BQ4933" s="2"/>
      <c r="BR4933" s="2"/>
      <c r="BS4933" s="2"/>
      <c r="BT4933" s="2"/>
    </row>
    <row r="4934" spans="63:72" x14ac:dyDescent="0.3">
      <c r="BK4934" s="5"/>
      <c r="BL4934" s="5"/>
      <c r="BM4934" s="2"/>
      <c r="BN4934" s="151"/>
      <c r="BO4934" s="2"/>
      <c r="BP4934" s="2"/>
      <c r="BQ4934" s="2"/>
      <c r="BR4934" s="2"/>
      <c r="BS4934" s="2"/>
      <c r="BT4934" s="2"/>
    </row>
    <row r="4935" spans="63:72" x14ac:dyDescent="0.3">
      <c r="BK4935" s="5"/>
      <c r="BL4935" s="5"/>
      <c r="BM4935" s="2"/>
      <c r="BN4935" s="151"/>
      <c r="BO4935" s="2"/>
      <c r="BP4935" s="2"/>
      <c r="BQ4935" s="2"/>
      <c r="BR4935" s="2"/>
      <c r="BS4935" s="2"/>
      <c r="BT4935" s="2"/>
    </row>
    <row r="4936" spans="63:72" x14ac:dyDescent="0.3">
      <c r="BK4936" s="5"/>
      <c r="BL4936" s="5"/>
      <c r="BM4936" s="2"/>
      <c r="BN4936" s="151"/>
      <c r="BO4936" s="2"/>
      <c r="BP4936" s="2"/>
      <c r="BQ4936" s="2"/>
      <c r="BR4936" s="2"/>
      <c r="BS4936" s="2"/>
      <c r="BT4936" s="2"/>
    </row>
    <row r="4937" spans="63:72" x14ac:dyDescent="0.3">
      <c r="BK4937" s="5"/>
      <c r="BL4937" s="5"/>
      <c r="BM4937" s="2"/>
      <c r="BN4937" s="151"/>
      <c r="BO4937" s="2"/>
      <c r="BP4937" s="2"/>
      <c r="BQ4937" s="2"/>
      <c r="BR4937" s="2"/>
      <c r="BS4937" s="2"/>
      <c r="BT4937" s="2"/>
    </row>
    <row r="4938" spans="63:72" x14ac:dyDescent="0.3">
      <c r="BK4938" s="5"/>
      <c r="BL4938" s="5"/>
      <c r="BM4938" s="2"/>
      <c r="BN4938" s="151"/>
      <c r="BO4938" s="2"/>
      <c r="BP4938" s="2"/>
      <c r="BQ4938" s="2"/>
      <c r="BR4938" s="2"/>
      <c r="BS4938" s="2"/>
      <c r="BT4938" s="2"/>
    </row>
    <row r="4939" spans="63:72" x14ac:dyDescent="0.3">
      <c r="BK4939" s="5"/>
      <c r="BL4939" s="5"/>
      <c r="BM4939" s="2"/>
      <c r="BN4939" s="151"/>
      <c r="BO4939" s="2"/>
      <c r="BP4939" s="2"/>
      <c r="BQ4939" s="2"/>
      <c r="BR4939" s="2"/>
      <c r="BS4939" s="2"/>
      <c r="BT4939" s="2"/>
    </row>
    <row r="4940" spans="63:72" x14ac:dyDescent="0.3">
      <c r="BK4940" s="5"/>
      <c r="BL4940" s="5"/>
      <c r="BM4940" s="2"/>
      <c r="BN4940" s="151"/>
      <c r="BO4940" s="2"/>
      <c r="BP4940" s="2"/>
      <c r="BQ4940" s="2"/>
      <c r="BR4940" s="2"/>
      <c r="BS4940" s="2"/>
      <c r="BT4940" s="2"/>
    </row>
    <row r="4941" spans="63:72" x14ac:dyDescent="0.3">
      <c r="BK4941" s="5"/>
      <c r="BL4941" s="5"/>
      <c r="BM4941" s="2"/>
      <c r="BN4941" s="151"/>
      <c r="BO4941" s="2"/>
      <c r="BP4941" s="2"/>
      <c r="BQ4941" s="2"/>
      <c r="BR4941" s="2"/>
      <c r="BS4941" s="2"/>
      <c r="BT4941" s="2"/>
    </row>
    <row r="4942" spans="63:72" x14ac:dyDescent="0.3">
      <c r="BK4942" s="5"/>
      <c r="BL4942" s="5"/>
      <c r="BM4942" s="2"/>
      <c r="BN4942" s="151"/>
      <c r="BO4942" s="2"/>
      <c r="BP4942" s="2"/>
      <c r="BQ4942" s="2"/>
      <c r="BR4942" s="2"/>
      <c r="BS4942" s="2"/>
      <c r="BT4942" s="2"/>
    </row>
    <row r="4943" spans="63:72" x14ac:dyDescent="0.3">
      <c r="BK4943" s="5"/>
      <c r="BL4943" s="5"/>
      <c r="BM4943" s="2"/>
      <c r="BN4943" s="151"/>
      <c r="BO4943" s="2"/>
      <c r="BP4943" s="2"/>
      <c r="BQ4943" s="2"/>
      <c r="BR4943" s="2"/>
      <c r="BS4943" s="2"/>
      <c r="BT4943" s="2"/>
    </row>
    <row r="4944" spans="63:72" x14ac:dyDescent="0.3">
      <c r="BK4944" s="5"/>
      <c r="BL4944" s="5"/>
      <c r="BM4944" s="2"/>
      <c r="BN4944" s="151"/>
      <c r="BO4944" s="2"/>
      <c r="BP4944" s="2"/>
      <c r="BQ4944" s="2"/>
      <c r="BR4944" s="2"/>
      <c r="BS4944" s="2"/>
      <c r="BT4944" s="2"/>
    </row>
    <row r="4945" spans="63:72" x14ac:dyDescent="0.3">
      <c r="BK4945" s="5"/>
      <c r="BL4945" s="5"/>
      <c r="BM4945" s="2"/>
      <c r="BN4945" s="151"/>
      <c r="BO4945" s="2"/>
      <c r="BP4945" s="2"/>
      <c r="BQ4945" s="2"/>
      <c r="BR4945" s="2"/>
      <c r="BS4945" s="2"/>
      <c r="BT4945" s="2"/>
    </row>
    <row r="4946" spans="63:72" x14ac:dyDescent="0.3">
      <c r="BK4946" s="5"/>
      <c r="BL4946" s="5"/>
      <c r="BM4946" s="2"/>
      <c r="BN4946" s="151"/>
      <c r="BO4946" s="2"/>
      <c r="BP4946" s="2"/>
      <c r="BQ4946" s="2"/>
      <c r="BR4946" s="2"/>
      <c r="BS4946" s="2"/>
      <c r="BT4946" s="2"/>
    </row>
    <row r="4947" spans="63:72" x14ac:dyDescent="0.3">
      <c r="BK4947" s="5"/>
      <c r="BL4947" s="5"/>
      <c r="BM4947" s="2"/>
      <c r="BN4947" s="151"/>
      <c r="BO4947" s="2"/>
      <c r="BP4947" s="2"/>
      <c r="BQ4947" s="2"/>
      <c r="BR4947" s="2"/>
      <c r="BS4947" s="2"/>
      <c r="BT4947" s="2"/>
    </row>
    <row r="4948" spans="63:72" x14ac:dyDescent="0.3">
      <c r="BK4948" s="5"/>
      <c r="BL4948" s="5"/>
      <c r="BM4948" s="2"/>
      <c r="BN4948" s="151"/>
      <c r="BO4948" s="2"/>
      <c r="BP4948" s="2"/>
      <c r="BQ4948" s="2"/>
      <c r="BR4948" s="2"/>
      <c r="BS4948" s="2"/>
      <c r="BT4948" s="2"/>
    </row>
    <row r="4949" spans="63:72" x14ac:dyDescent="0.3">
      <c r="BK4949" s="5"/>
      <c r="BL4949" s="5"/>
      <c r="BM4949" s="2"/>
      <c r="BN4949" s="151"/>
      <c r="BO4949" s="2"/>
      <c r="BP4949" s="2"/>
      <c r="BQ4949" s="2"/>
      <c r="BR4949" s="2"/>
      <c r="BS4949" s="2"/>
      <c r="BT4949" s="2"/>
    </row>
    <row r="4950" spans="63:72" x14ac:dyDescent="0.3">
      <c r="BK4950" s="5"/>
      <c r="BL4950" s="5"/>
      <c r="BM4950" s="2"/>
      <c r="BN4950" s="151"/>
      <c r="BO4950" s="2"/>
      <c r="BP4950" s="2"/>
      <c r="BQ4950" s="2"/>
      <c r="BR4950" s="2"/>
      <c r="BS4950" s="2"/>
      <c r="BT4950" s="2"/>
    </row>
    <row r="4951" spans="63:72" x14ac:dyDescent="0.3">
      <c r="BK4951" s="5"/>
      <c r="BL4951" s="5"/>
      <c r="BM4951" s="2"/>
      <c r="BN4951" s="151"/>
      <c r="BO4951" s="2"/>
      <c r="BP4951" s="2"/>
      <c r="BQ4951" s="2"/>
      <c r="BR4951" s="2"/>
      <c r="BS4951" s="2"/>
      <c r="BT4951" s="2"/>
    </row>
    <row r="4952" spans="63:72" x14ac:dyDescent="0.3">
      <c r="BK4952" s="5"/>
      <c r="BL4952" s="5"/>
      <c r="BM4952" s="2"/>
      <c r="BN4952" s="151"/>
      <c r="BO4952" s="2"/>
      <c r="BP4952" s="2"/>
      <c r="BQ4952" s="2"/>
      <c r="BR4952" s="2"/>
      <c r="BS4952" s="2"/>
      <c r="BT4952" s="2"/>
    </row>
    <row r="4953" spans="63:72" x14ac:dyDescent="0.3">
      <c r="BK4953" s="5"/>
      <c r="BL4953" s="5"/>
      <c r="BM4953" s="2"/>
      <c r="BN4953" s="151"/>
      <c r="BO4953" s="2"/>
      <c r="BP4953" s="2"/>
      <c r="BQ4953" s="2"/>
      <c r="BR4953" s="2"/>
      <c r="BS4953" s="2"/>
      <c r="BT4953" s="2"/>
    </row>
    <row r="4954" spans="63:72" x14ac:dyDescent="0.3">
      <c r="BK4954" s="5"/>
      <c r="BL4954" s="5"/>
      <c r="BM4954" s="2"/>
      <c r="BN4954" s="151"/>
      <c r="BO4954" s="2"/>
      <c r="BP4954" s="2"/>
      <c r="BQ4954" s="2"/>
      <c r="BR4954" s="2"/>
      <c r="BS4954" s="2"/>
      <c r="BT4954" s="2"/>
    </row>
    <row r="4955" spans="63:72" x14ac:dyDescent="0.3">
      <c r="BK4955" s="5"/>
      <c r="BL4955" s="5"/>
      <c r="BM4955" s="2"/>
      <c r="BN4955" s="151"/>
      <c r="BO4955" s="2"/>
      <c r="BP4955" s="2"/>
      <c r="BQ4955" s="2"/>
      <c r="BR4955" s="2"/>
      <c r="BS4955" s="2"/>
      <c r="BT4955" s="2"/>
    </row>
    <row r="4956" spans="63:72" x14ac:dyDescent="0.3">
      <c r="BK4956" s="5"/>
      <c r="BL4956" s="5"/>
      <c r="BM4956" s="2"/>
      <c r="BN4956" s="151"/>
      <c r="BO4956" s="2"/>
      <c r="BP4956" s="2"/>
      <c r="BQ4956" s="2"/>
      <c r="BR4956" s="2"/>
      <c r="BS4956" s="2"/>
      <c r="BT4956" s="2"/>
    </row>
    <row r="4957" spans="63:72" x14ac:dyDescent="0.3">
      <c r="BK4957" s="5"/>
      <c r="BL4957" s="5"/>
      <c r="BM4957" s="2"/>
      <c r="BN4957" s="151"/>
      <c r="BO4957" s="2"/>
      <c r="BP4957" s="2"/>
      <c r="BQ4957" s="2"/>
      <c r="BR4957" s="2"/>
      <c r="BS4957" s="2"/>
      <c r="BT4957" s="2"/>
    </row>
    <row r="4958" spans="63:72" x14ac:dyDescent="0.3">
      <c r="BK4958" s="5"/>
      <c r="BL4958" s="5"/>
      <c r="BM4958" s="2"/>
      <c r="BN4958" s="151"/>
      <c r="BO4958" s="2"/>
      <c r="BP4958" s="2"/>
      <c r="BQ4958" s="2"/>
      <c r="BR4958" s="2"/>
      <c r="BS4958" s="2"/>
      <c r="BT4958" s="2"/>
    </row>
    <row r="4959" spans="63:72" x14ac:dyDescent="0.3">
      <c r="BK4959" s="5"/>
      <c r="BL4959" s="5"/>
      <c r="BM4959" s="2"/>
      <c r="BN4959" s="151"/>
      <c r="BO4959" s="2"/>
      <c r="BP4959" s="2"/>
      <c r="BQ4959" s="2"/>
      <c r="BR4959" s="2"/>
      <c r="BS4959" s="2"/>
      <c r="BT4959" s="2"/>
    </row>
    <row r="4960" spans="63:72" x14ac:dyDescent="0.3">
      <c r="BK4960" s="5"/>
      <c r="BL4960" s="5"/>
      <c r="BM4960" s="2"/>
      <c r="BN4960" s="151"/>
      <c r="BO4960" s="2"/>
      <c r="BP4960" s="2"/>
      <c r="BQ4960" s="2"/>
      <c r="BR4960" s="2"/>
      <c r="BS4960" s="2"/>
      <c r="BT4960" s="2"/>
    </row>
    <row r="4961" spans="63:72" x14ac:dyDescent="0.3">
      <c r="BK4961" s="5"/>
      <c r="BL4961" s="5"/>
      <c r="BM4961" s="2"/>
      <c r="BN4961" s="151"/>
      <c r="BO4961" s="2"/>
      <c r="BP4961" s="2"/>
      <c r="BQ4961" s="2"/>
      <c r="BR4961" s="2"/>
      <c r="BS4961" s="2"/>
      <c r="BT4961" s="2"/>
    </row>
    <row r="4962" spans="63:72" x14ac:dyDescent="0.3">
      <c r="BK4962" s="5"/>
      <c r="BL4962" s="5"/>
      <c r="BM4962" s="2"/>
      <c r="BN4962" s="151"/>
      <c r="BO4962" s="2"/>
      <c r="BP4962" s="2"/>
      <c r="BQ4962" s="2"/>
      <c r="BR4962" s="2"/>
      <c r="BS4962" s="2"/>
      <c r="BT4962" s="2"/>
    </row>
    <row r="4963" spans="63:72" x14ac:dyDescent="0.3">
      <c r="BK4963" s="5"/>
      <c r="BL4963" s="5"/>
      <c r="BM4963" s="2"/>
      <c r="BN4963" s="151"/>
      <c r="BO4963" s="2"/>
      <c r="BP4963" s="2"/>
      <c r="BQ4963" s="2"/>
      <c r="BR4963" s="2"/>
      <c r="BS4963" s="2"/>
      <c r="BT4963" s="2"/>
    </row>
    <row r="4964" spans="63:72" x14ac:dyDescent="0.3">
      <c r="BK4964" s="5"/>
      <c r="BL4964" s="5"/>
      <c r="BM4964" s="2"/>
      <c r="BN4964" s="151"/>
      <c r="BO4964" s="2"/>
      <c r="BP4964" s="2"/>
      <c r="BQ4964" s="2"/>
      <c r="BR4964" s="2"/>
      <c r="BS4964" s="2"/>
      <c r="BT4964" s="2"/>
    </row>
    <row r="4965" spans="63:72" x14ac:dyDescent="0.3">
      <c r="BK4965" s="5"/>
      <c r="BL4965" s="5"/>
      <c r="BM4965" s="2"/>
      <c r="BN4965" s="151"/>
      <c r="BO4965" s="2"/>
      <c r="BP4965" s="2"/>
      <c r="BQ4965" s="2"/>
      <c r="BR4965" s="2"/>
      <c r="BS4965" s="2"/>
      <c r="BT4965" s="2"/>
    </row>
    <row r="4966" spans="63:72" x14ac:dyDescent="0.3">
      <c r="BK4966" s="5"/>
      <c r="BL4966" s="5"/>
      <c r="BM4966" s="2"/>
      <c r="BN4966" s="151"/>
      <c r="BO4966" s="2"/>
      <c r="BP4966" s="2"/>
      <c r="BQ4966" s="2"/>
      <c r="BR4966" s="2"/>
      <c r="BS4966" s="2"/>
      <c r="BT4966" s="2"/>
    </row>
    <row r="4967" spans="63:72" x14ac:dyDescent="0.3">
      <c r="BK4967" s="5"/>
      <c r="BL4967" s="5"/>
      <c r="BM4967" s="2"/>
      <c r="BN4967" s="151"/>
      <c r="BO4967" s="2"/>
      <c r="BP4967" s="2"/>
      <c r="BQ4967" s="2"/>
      <c r="BR4967" s="2"/>
      <c r="BS4967" s="2"/>
      <c r="BT4967" s="2"/>
    </row>
    <row r="4968" spans="63:72" x14ac:dyDescent="0.3">
      <c r="BK4968" s="5"/>
      <c r="BL4968" s="5"/>
      <c r="BM4968" s="2"/>
      <c r="BN4968" s="151"/>
      <c r="BO4968" s="2"/>
      <c r="BP4968" s="2"/>
      <c r="BQ4968" s="2"/>
      <c r="BR4968" s="2"/>
      <c r="BS4968" s="2"/>
      <c r="BT4968" s="2"/>
    </row>
    <row r="4969" spans="63:72" x14ac:dyDescent="0.3">
      <c r="BK4969" s="5"/>
      <c r="BL4969" s="5"/>
      <c r="BM4969" s="2"/>
      <c r="BN4969" s="151"/>
      <c r="BO4969" s="2"/>
      <c r="BP4969" s="2"/>
      <c r="BQ4969" s="2"/>
      <c r="BR4969" s="2"/>
      <c r="BS4969" s="2"/>
      <c r="BT4969" s="2"/>
    </row>
    <row r="4970" spans="63:72" x14ac:dyDescent="0.3">
      <c r="BK4970" s="5"/>
      <c r="BL4970" s="5"/>
      <c r="BM4970" s="2"/>
      <c r="BN4970" s="151"/>
      <c r="BO4970" s="2"/>
      <c r="BP4970" s="2"/>
      <c r="BQ4970" s="2"/>
      <c r="BR4970" s="2"/>
      <c r="BS4970" s="2"/>
      <c r="BT4970" s="2"/>
    </row>
    <row r="4971" spans="63:72" x14ac:dyDescent="0.3">
      <c r="BK4971" s="5"/>
      <c r="BL4971" s="5"/>
      <c r="BM4971" s="2"/>
      <c r="BN4971" s="151"/>
      <c r="BO4971" s="2"/>
      <c r="BP4971" s="2"/>
      <c r="BQ4971" s="2"/>
      <c r="BR4971" s="2"/>
      <c r="BS4971" s="2"/>
      <c r="BT4971" s="2"/>
    </row>
    <row r="4972" spans="63:72" x14ac:dyDescent="0.3">
      <c r="BK4972" s="5"/>
      <c r="BL4972" s="5"/>
      <c r="BM4972" s="2"/>
      <c r="BN4972" s="151"/>
      <c r="BO4972" s="2"/>
      <c r="BP4972" s="2"/>
      <c r="BQ4972" s="2"/>
      <c r="BR4972" s="2"/>
      <c r="BS4972" s="2"/>
      <c r="BT4972" s="2"/>
    </row>
    <row r="4973" spans="63:72" x14ac:dyDescent="0.3">
      <c r="BK4973" s="5"/>
      <c r="BL4973" s="5"/>
      <c r="BM4973" s="2"/>
      <c r="BN4973" s="151"/>
      <c r="BO4973" s="2"/>
      <c r="BP4973" s="2"/>
      <c r="BQ4973" s="2"/>
      <c r="BR4973" s="2"/>
      <c r="BS4973" s="2"/>
      <c r="BT4973" s="2"/>
    </row>
    <row r="4974" spans="63:72" x14ac:dyDescent="0.3">
      <c r="BK4974" s="5"/>
      <c r="BL4974" s="5"/>
      <c r="BM4974" s="2"/>
      <c r="BN4974" s="151"/>
      <c r="BO4974" s="2"/>
      <c r="BP4974" s="2"/>
      <c r="BQ4974" s="2"/>
      <c r="BR4974" s="2"/>
      <c r="BS4974" s="2"/>
      <c r="BT4974" s="2"/>
    </row>
    <row r="4975" spans="63:72" x14ac:dyDescent="0.3">
      <c r="BK4975" s="5"/>
      <c r="BL4975" s="5"/>
      <c r="BM4975" s="2"/>
      <c r="BN4975" s="151"/>
      <c r="BO4975" s="2"/>
      <c r="BP4975" s="2"/>
      <c r="BQ4975" s="2"/>
      <c r="BR4975" s="2"/>
      <c r="BS4975" s="2"/>
      <c r="BT4975" s="2"/>
    </row>
    <row r="4976" spans="63:72" x14ac:dyDescent="0.3">
      <c r="BK4976" s="5"/>
      <c r="BL4976" s="5"/>
      <c r="BM4976" s="2"/>
      <c r="BN4976" s="151"/>
      <c r="BO4976" s="2"/>
      <c r="BP4976" s="2"/>
      <c r="BQ4976" s="2"/>
      <c r="BR4976" s="2"/>
      <c r="BS4976" s="2"/>
      <c r="BT4976" s="2"/>
    </row>
    <row r="4977" spans="63:72" x14ac:dyDescent="0.3">
      <c r="BK4977" s="5"/>
      <c r="BL4977" s="5"/>
      <c r="BM4977" s="2"/>
      <c r="BN4977" s="151"/>
      <c r="BO4977" s="2"/>
      <c r="BP4977" s="2"/>
      <c r="BQ4977" s="2"/>
      <c r="BR4977" s="2"/>
      <c r="BS4977" s="2"/>
      <c r="BT4977" s="2"/>
    </row>
    <row r="4978" spans="63:72" x14ac:dyDescent="0.3">
      <c r="BK4978" s="5"/>
      <c r="BL4978" s="5"/>
      <c r="BM4978" s="2"/>
      <c r="BN4978" s="151"/>
      <c r="BO4978" s="2"/>
      <c r="BP4978" s="2"/>
      <c r="BQ4978" s="2"/>
      <c r="BR4978" s="2"/>
      <c r="BS4978" s="2"/>
      <c r="BT4978" s="2"/>
    </row>
    <row r="4979" spans="63:72" x14ac:dyDescent="0.3">
      <c r="BK4979" s="5"/>
      <c r="BL4979" s="5"/>
      <c r="BM4979" s="2"/>
      <c r="BN4979" s="151"/>
      <c r="BO4979" s="2"/>
      <c r="BP4979" s="2"/>
      <c r="BQ4979" s="2"/>
      <c r="BR4979" s="2"/>
      <c r="BS4979" s="2"/>
      <c r="BT4979" s="2"/>
    </row>
    <row r="4980" spans="63:72" x14ac:dyDescent="0.3">
      <c r="BK4980" s="5"/>
      <c r="BL4980" s="5"/>
      <c r="BM4980" s="2"/>
      <c r="BN4980" s="151"/>
      <c r="BO4980" s="2"/>
      <c r="BP4980" s="2"/>
      <c r="BQ4980" s="2"/>
      <c r="BR4980" s="2"/>
      <c r="BS4980" s="2"/>
      <c r="BT4980" s="2"/>
    </row>
    <row r="4981" spans="63:72" x14ac:dyDescent="0.3">
      <c r="BK4981" s="5"/>
      <c r="BL4981" s="5"/>
      <c r="BM4981" s="2"/>
      <c r="BN4981" s="151"/>
      <c r="BO4981" s="2"/>
      <c r="BP4981" s="2"/>
      <c r="BQ4981" s="2"/>
      <c r="BR4981" s="2"/>
      <c r="BS4981" s="2"/>
      <c r="BT4981" s="2"/>
    </row>
    <row r="4982" spans="63:72" x14ac:dyDescent="0.3">
      <c r="BK4982" s="5"/>
      <c r="BL4982" s="5"/>
      <c r="BM4982" s="2"/>
      <c r="BN4982" s="151"/>
      <c r="BO4982" s="2"/>
      <c r="BP4982" s="2"/>
      <c r="BQ4982" s="2"/>
      <c r="BR4982" s="2"/>
      <c r="BS4982" s="2"/>
      <c r="BT4982" s="2"/>
    </row>
    <row r="4983" spans="63:72" x14ac:dyDescent="0.3">
      <c r="BK4983" s="5"/>
      <c r="BL4983" s="5"/>
      <c r="BM4983" s="2"/>
      <c r="BN4983" s="151"/>
      <c r="BO4983" s="2"/>
      <c r="BP4983" s="2"/>
      <c r="BQ4983" s="2"/>
      <c r="BR4983" s="2"/>
      <c r="BS4983" s="2"/>
      <c r="BT4983" s="2"/>
    </row>
    <row r="4984" spans="63:72" x14ac:dyDescent="0.3">
      <c r="BK4984" s="5"/>
      <c r="BL4984" s="5"/>
      <c r="BM4984" s="2"/>
      <c r="BN4984" s="151"/>
      <c r="BO4984" s="2"/>
      <c r="BP4984" s="2"/>
      <c r="BQ4984" s="2"/>
      <c r="BR4984" s="2"/>
      <c r="BS4984" s="2"/>
      <c r="BT4984" s="2"/>
    </row>
    <row r="4985" spans="63:72" x14ac:dyDescent="0.3">
      <c r="BK4985" s="5"/>
      <c r="BL4985" s="5"/>
      <c r="BM4985" s="2"/>
      <c r="BN4985" s="151"/>
      <c r="BO4985" s="2"/>
      <c r="BP4985" s="2"/>
      <c r="BQ4985" s="2"/>
      <c r="BR4985" s="2"/>
      <c r="BS4985" s="2"/>
      <c r="BT4985" s="2"/>
    </row>
    <row r="4986" spans="63:72" x14ac:dyDescent="0.3">
      <c r="BK4986" s="5"/>
      <c r="BL4986" s="5"/>
      <c r="BM4986" s="2"/>
      <c r="BN4986" s="151"/>
      <c r="BO4986" s="2"/>
      <c r="BP4986" s="2"/>
      <c r="BQ4986" s="2"/>
      <c r="BR4986" s="2"/>
      <c r="BS4986" s="2"/>
      <c r="BT4986" s="2"/>
    </row>
    <row r="4987" spans="63:72" x14ac:dyDescent="0.3">
      <c r="BK4987" s="5"/>
      <c r="BL4987" s="5"/>
      <c r="BM4987" s="2"/>
      <c r="BN4987" s="151"/>
      <c r="BO4987" s="2"/>
      <c r="BP4987" s="2"/>
      <c r="BQ4987" s="2"/>
      <c r="BR4987" s="2"/>
      <c r="BS4987" s="2"/>
      <c r="BT4987" s="2"/>
    </row>
    <row r="4988" spans="63:72" x14ac:dyDescent="0.3">
      <c r="BK4988" s="5"/>
      <c r="BL4988" s="5"/>
      <c r="BM4988" s="2"/>
      <c r="BN4988" s="151"/>
      <c r="BO4988" s="2"/>
      <c r="BP4988" s="2"/>
      <c r="BQ4988" s="2"/>
      <c r="BR4988" s="2"/>
      <c r="BS4988" s="2"/>
      <c r="BT4988" s="2"/>
    </row>
    <row r="4989" spans="63:72" x14ac:dyDescent="0.3">
      <c r="BK4989" s="5"/>
      <c r="BL4989" s="5"/>
      <c r="BM4989" s="2"/>
      <c r="BN4989" s="151"/>
      <c r="BO4989" s="2"/>
      <c r="BP4989" s="2"/>
      <c r="BQ4989" s="2"/>
      <c r="BR4989" s="2"/>
      <c r="BS4989" s="2"/>
      <c r="BT4989" s="2"/>
    </row>
    <row r="4990" spans="63:72" x14ac:dyDescent="0.3">
      <c r="BK4990" s="5"/>
      <c r="BL4990" s="5"/>
      <c r="BM4990" s="2"/>
      <c r="BN4990" s="151"/>
      <c r="BO4990" s="2"/>
      <c r="BP4990" s="2"/>
      <c r="BQ4990" s="2"/>
      <c r="BR4990" s="2"/>
      <c r="BS4990" s="2"/>
      <c r="BT4990" s="2"/>
    </row>
    <row r="4991" spans="63:72" x14ac:dyDescent="0.3">
      <c r="BK4991" s="5"/>
      <c r="BL4991" s="5"/>
      <c r="BM4991" s="2"/>
      <c r="BN4991" s="151"/>
      <c r="BO4991" s="2"/>
      <c r="BP4991" s="2"/>
      <c r="BQ4991" s="2"/>
      <c r="BR4991" s="2"/>
      <c r="BS4991" s="2"/>
      <c r="BT4991" s="2"/>
    </row>
    <row r="4992" spans="63:72" x14ac:dyDescent="0.3">
      <c r="BK4992" s="5"/>
      <c r="BL4992" s="5"/>
      <c r="BM4992" s="2"/>
      <c r="BN4992" s="151"/>
      <c r="BO4992" s="2"/>
      <c r="BP4992" s="2"/>
      <c r="BQ4992" s="2"/>
      <c r="BR4992" s="2"/>
      <c r="BS4992" s="2"/>
      <c r="BT4992" s="2"/>
    </row>
    <row r="4993" spans="63:72" x14ac:dyDescent="0.3">
      <c r="BK4993" s="5"/>
      <c r="BL4993" s="5"/>
      <c r="BM4993" s="2"/>
      <c r="BN4993" s="151"/>
      <c r="BO4993" s="2"/>
      <c r="BP4993" s="2"/>
      <c r="BQ4993" s="2"/>
      <c r="BR4993" s="2"/>
      <c r="BS4993" s="2"/>
      <c r="BT4993" s="2"/>
    </row>
    <row r="4994" spans="63:72" x14ac:dyDescent="0.3">
      <c r="BK4994" s="5"/>
      <c r="BL4994" s="5"/>
      <c r="BM4994" s="2"/>
      <c r="BN4994" s="151"/>
      <c r="BO4994" s="2"/>
      <c r="BP4994" s="2"/>
      <c r="BQ4994" s="2"/>
      <c r="BR4994" s="2"/>
      <c r="BS4994" s="2"/>
      <c r="BT4994" s="2"/>
    </row>
    <row r="4995" spans="63:72" x14ac:dyDescent="0.3">
      <c r="BK4995" s="5"/>
      <c r="BL4995" s="5"/>
      <c r="BM4995" s="2"/>
      <c r="BN4995" s="151"/>
      <c r="BO4995" s="2"/>
      <c r="BP4995" s="2"/>
      <c r="BQ4995" s="2"/>
      <c r="BR4995" s="2"/>
      <c r="BS4995" s="2"/>
      <c r="BT4995" s="2"/>
    </row>
    <row r="4996" spans="63:72" x14ac:dyDescent="0.3">
      <c r="BK4996" s="5"/>
      <c r="BL4996" s="5"/>
      <c r="BM4996" s="2"/>
      <c r="BN4996" s="151"/>
      <c r="BO4996" s="2"/>
      <c r="BP4996" s="2"/>
      <c r="BQ4996" s="2"/>
      <c r="BR4996" s="2"/>
      <c r="BS4996" s="2"/>
      <c r="BT4996" s="2"/>
    </row>
    <row r="4997" spans="63:72" x14ac:dyDescent="0.3">
      <c r="BK4997" s="5"/>
      <c r="BL4997" s="5"/>
      <c r="BM4997" s="2"/>
      <c r="BN4997" s="151"/>
      <c r="BO4997" s="2"/>
      <c r="BP4997" s="2"/>
      <c r="BQ4997" s="2"/>
      <c r="BR4997" s="2"/>
      <c r="BS4997" s="2"/>
      <c r="BT4997" s="2"/>
    </row>
    <row r="4998" spans="63:72" x14ac:dyDescent="0.3">
      <c r="BK4998" s="5"/>
      <c r="BL4998" s="5"/>
      <c r="BM4998" s="2"/>
      <c r="BN4998" s="151"/>
      <c r="BO4998" s="2"/>
      <c r="BP4998" s="2"/>
      <c r="BQ4998" s="2"/>
      <c r="BR4998" s="2"/>
      <c r="BS4998" s="2"/>
      <c r="BT4998" s="2"/>
    </row>
    <row r="4999" spans="63:72" x14ac:dyDescent="0.3">
      <c r="BK4999" s="5"/>
      <c r="BL4999" s="5"/>
      <c r="BM4999" s="2"/>
      <c r="BN4999" s="151"/>
      <c r="BO4999" s="2"/>
      <c r="BP4999" s="2"/>
      <c r="BQ4999" s="2"/>
      <c r="BR4999" s="2"/>
      <c r="BS4999" s="2"/>
      <c r="BT4999" s="2"/>
    </row>
    <row r="5000" spans="63:72" x14ac:dyDescent="0.3">
      <c r="BK5000" s="5"/>
      <c r="BL5000" s="5"/>
      <c r="BM5000" s="2"/>
      <c r="BN5000" s="151"/>
      <c r="BO5000" s="2"/>
      <c r="BP5000" s="2"/>
      <c r="BQ5000" s="2"/>
      <c r="BR5000" s="2"/>
      <c r="BS5000" s="2"/>
      <c r="BT5000" s="2"/>
    </row>
    <row r="5001" spans="63:72" x14ac:dyDescent="0.3">
      <c r="BK5001" s="5"/>
      <c r="BL5001" s="5"/>
      <c r="BM5001" s="2"/>
      <c r="BN5001" s="151"/>
      <c r="BO5001" s="2"/>
      <c r="BP5001" s="2"/>
      <c r="BQ5001" s="2"/>
      <c r="BR5001" s="2"/>
      <c r="BS5001" s="2"/>
      <c r="BT5001" s="2"/>
    </row>
    <row r="5002" spans="63:72" x14ac:dyDescent="0.3">
      <c r="BK5002" s="5"/>
      <c r="BL5002" s="5"/>
      <c r="BM5002" s="2"/>
      <c r="BN5002" s="151"/>
      <c r="BO5002" s="2"/>
      <c r="BP5002" s="2"/>
      <c r="BQ5002" s="2"/>
      <c r="BR5002" s="2"/>
      <c r="BS5002" s="2"/>
      <c r="BT5002" s="2"/>
    </row>
    <row r="5003" spans="63:72" x14ac:dyDescent="0.3">
      <c r="BK5003" s="5"/>
      <c r="BL5003" s="5"/>
      <c r="BM5003" s="2"/>
      <c r="BN5003" s="151"/>
      <c r="BO5003" s="2"/>
      <c r="BP5003" s="2"/>
      <c r="BQ5003" s="2"/>
      <c r="BR5003" s="2"/>
      <c r="BS5003" s="2"/>
      <c r="BT5003" s="2"/>
    </row>
    <row r="5004" spans="63:72" x14ac:dyDescent="0.3">
      <c r="BK5004" s="5"/>
      <c r="BL5004" s="5"/>
      <c r="BM5004" s="2"/>
      <c r="BN5004" s="151"/>
      <c r="BO5004" s="2"/>
      <c r="BP5004" s="2"/>
      <c r="BQ5004" s="2"/>
      <c r="BR5004" s="2"/>
      <c r="BS5004" s="2"/>
      <c r="BT5004" s="2"/>
    </row>
    <row r="5005" spans="63:72" x14ac:dyDescent="0.3">
      <c r="BK5005" s="5"/>
      <c r="BL5005" s="5"/>
      <c r="BM5005" s="2"/>
      <c r="BN5005" s="151"/>
      <c r="BO5005" s="2"/>
      <c r="BP5005" s="2"/>
      <c r="BQ5005" s="2"/>
      <c r="BR5005" s="2"/>
      <c r="BS5005" s="2"/>
      <c r="BT5005" s="2"/>
    </row>
    <row r="5006" spans="63:72" x14ac:dyDescent="0.3">
      <c r="BK5006" s="5"/>
      <c r="BL5006" s="5"/>
      <c r="BM5006" s="2"/>
      <c r="BN5006" s="151"/>
      <c r="BO5006" s="2"/>
      <c r="BP5006" s="2"/>
      <c r="BQ5006" s="2"/>
      <c r="BR5006" s="2"/>
      <c r="BS5006" s="2"/>
      <c r="BT5006" s="2"/>
    </row>
    <row r="5007" spans="63:72" x14ac:dyDescent="0.3">
      <c r="BK5007" s="5"/>
      <c r="BL5007" s="5"/>
      <c r="BM5007" s="2"/>
      <c r="BN5007" s="151"/>
      <c r="BO5007" s="2"/>
      <c r="BP5007" s="2"/>
      <c r="BQ5007" s="2"/>
      <c r="BR5007" s="2"/>
      <c r="BS5007" s="2"/>
      <c r="BT5007" s="2"/>
    </row>
    <row r="5008" spans="63:72" x14ac:dyDescent="0.3">
      <c r="BK5008" s="5"/>
      <c r="BL5008" s="5"/>
      <c r="BM5008" s="2"/>
      <c r="BN5008" s="151"/>
      <c r="BO5008" s="2"/>
      <c r="BP5008" s="2"/>
      <c r="BQ5008" s="2"/>
      <c r="BR5008" s="2"/>
      <c r="BS5008" s="2"/>
      <c r="BT5008" s="2"/>
    </row>
    <row r="5009" spans="63:72" x14ac:dyDescent="0.3">
      <c r="BK5009" s="5"/>
      <c r="BL5009" s="5"/>
      <c r="BM5009" s="2"/>
      <c r="BN5009" s="151"/>
      <c r="BO5009" s="2"/>
      <c r="BP5009" s="2"/>
      <c r="BQ5009" s="2"/>
      <c r="BR5009" s="2"/>
      <c r="BS5009" s="2"/>
      <c r="BT5009" s="2"/>
    </row>
    <row r="5010" spans="63:72" x14ac:dyDescent="0.3">
      <c r="BK5010" s="5"/>
      <c r="BL5010" s="5"/>
      <c r="BM5010" s="2"/>
      <c r="BN5010" s="151"/>
      <c r="BO5010" s="2"/>
      <c r="BP5010" s="2"/>
      <c r="BQ5010" s="2"/>
      <c r="BR5010" s="2"/>
      <c r="BS5010" s="2"/>
      <c r="BT5010" s="2"/>
    </row>
    <row r="5011" spans="63:72" x14ac:dyDescent="0.3">
      <c r="BK5011" s="5"/>
      <c r="BL5011" s="5"/>
      <c r="BM5011" s="2"/>
      <c r="BN5011" s="151"/>
      <c r="BO5011" s="2"/>
      <c r="BP5011" s="2"/>
      <c r="BQ5011" s="2"/>
      <c r="BR5011" s="2"/>
      <c r="BS5011" s="2"/>
      <c r="BT5011" s="2"/>
    </row>
    <row r="5012" spans="63:72" x14ac:dyDescent="0.3">
      <c r="BK5012" s="5"/>
      <c r="BL5012" s="5"/>
      <c r="BM5012" s="2"/>
      <c r="BN5012" s="151"/>
      <c r="BO5012" s="2"/>
      <c r="BP5012" s="2"/>
      <c r="BQ5012" s="2"/>
      <c r="BR5012" s="2"/>
      <c r="BS5012" s="2"/>
      <c r="BT5012" s="2"/>
    </row>
    <row r="5013" spans="63:72" x14ac:dyDescent="0.3">
      <c r="BK5013" s="5"/>
      <c r="BL5013" s="5"/>
      <c r="BM5013" s="2"/>
      <c r="BN5013" s="151"/>
      <c r="BO5013" s="2"/>
      <c r="BP5013" s="2"/>
      <c r="BQ5013" s="2"/>
      <c r="BR5013" s="2"/>
      <c r="BS5013" s="2"/>
      <c r="BT5013" s="2"/>
    </row>
    <row r="5014" spans="63:72" x14ac:dyDescent="0.3">
      <c r="BK5014" s="5"/>
      <c r="BL5014" s="5"/>
      <c r="BM5014" s="2"/>
      <c r="BN5014" s="151"/>
      <c r="BO5014" s="2"/>
      <c r="BP5014" s="2"/>
      <c r="BQ5014" s="2"/>
      <c r="BR5014" s="2"/>
      <c r="BS5014" s="2"/>
      <c r="BT5014" s="2"/>
    </row>
    <row r="5015" spans="63:72" x14ac:dyDescent="0.3">
      <c r="BK5015" s="5"/>
      <c r="BL5015" s="5"/>
      <c r="BM5015" s="2"/>
      <c r="BN5015" s="151"/>
      <c r="BO5015" s="2"/>
      <c r="BP5015" s="2"/>
      <c r="BQ5015" s="2"/>
      <c r="BR5015" s="2"/>
      <c r="BS5015" s="2"/>
      <c r="BT5015" s="2"/>
    </row>
    <row r="5016" spans="63:72" x14ac:dyDescent="0.3">
      <c r="BK5016" s="5"/>
      <c r="BL5016" s="5"/>
      <c r="BM5016" s="2"/>
      <c r="BN5016" s="151"/>
      <c r="BO5016" s="2"/>
      <c r="BP5016" s="2"/>
      <c r="BQ5016" s="2"/>
      <c r="BR5016" s="2"/>
      <c r="BS5016" s="2"/>
      <c r="BT5016" s="2"/>
    </row>
    <row r="5017" spans="63:72" x14ac:dyDescent="0.3">
      <c r="BK5017" s="5"/>
      <c r="BL5017" s="5"/>
      <c r="BM5017" s="2"/>
      <c r="BN5017" s="151"/>
      <c r="BO5017" s="2"/>
      <c r="BP5017" s="2"/>
      <c r="BQ5017" s="2"/>
      <c r="BR5017" s="2"/>
      <c r="BS5017" s="2"/>
      <c r="BT5017" s="2"/>
    </row>
    <row r="5018" spans="63:72" x14ac:dyDescent="0.3">
      <c r="BK5018" s="5"/>
      <c r="BL5018" s="5"/>
      <c r="BM5018" s="2"/>
      <c r="BN5018" s="151"/>
      <c r="BO5018" s="2"/>
      <c r="BP5018" s="2"/>
      <c r="BQ5018" s="2"/>
      <c r="BR5018" s="2"/>
      <c r="BS5018" s="2"/>
      <c r="BT5018" s="2"/>
    </row>
    <row r="5019" spans="63:72" x14ac:dyDescent="0.3">
      <c r="BK5019" s="5"/>
      <c r="BL5019" s="5"/>
      <c r="BM5019" s="2"/>
      <c r="BN5019" s="151"/>
      <c r="BO5019" s="2"/>
      <c r="BP5019" s="2"/>
      <c r="BQ5019" s="2"/>
      <c r="BR5019" s="2"/>
      <c r="BS5019" s="2"/>
      <c r="BT5019" s="2"/>
    </row>
    <row r="5020" spans="63:72" x14ac:dyDescent="0.3">
      <c r="BK5020" s="5"/>
      <c r="BL5020" s="5"/>
      <c r="BM5020" s="2"/>
      <c r="BN5020" s="151"/>
      <c r="BO5020" s="2"/>
      <c r="BP5020" s="2"/>
      <c r="BQ5020" s="2"/>
      <c r="BR5020" s="2"/>
      <c r="BS5020" s="2"/>
      <c r="BT5020" s="2"/>
    </row>
    <row r="5021" spans="63:72" x14ac:dyDescent="0.3">
      <c r="BK5021" s="5"/>
      <c r="BL5021" s="5"/>
      <c r="BM5021" s="2"/>
      <c r="BN5021" s="151"/>
      <c r="BO5021" s="2"/>
      <c r="BP5021" s="2"/>
      <c r="BQ5021" s="2"/>
      <c r="BR5021" s="2"/>
      <c r="BS5021" s="2"/>
      <c r="BT5021" s="2"/>
    </row>
    <row r="5022" spans="63:72" x14ac:dyDescent="0.3">
      <c r="BK5022" s="5"/>
      <c r="BL5022" s="5"/>
      <c r="BM5022" s="2"/>
      <c r="BN5022" s="151"/>
      <c r="BO5022" s="2"/>
      <c r="BP5022" s="2"/>
      <c r="BQ5022" s="2"/>
      <c r="BR5022" s="2"/>
      <c r="BS5022" s="2"/>
      <c r="BT5022" s="2"/>
    </row>
    <row r="5023" spans="63:72" x14ac:dyDescent="0.3">
      <c r="BK5023" s="5"/>
      <c r="BL5023" s="5"/>
      <c r="BM5023" s="2"/>
      <c r="BN5023" s="151"/>
      <c r="BO5023" s="2"/>
      <c r="BP5023" s="2"/>
      <c r="BQ5023" s="2"/>
      <c r="BR5023" s="2"/>
      <c r="BS5023" s="2"/>
      <c r="BT5023" s="2"/>
    </row>
    <row r="5024" spans="63:72" x14ac:dyDescent="0.3">
      <c r="BK5024" s="5"/>
      <c r="BL5024" s="5"/>
      <c r="BM5024" s="2"/>
      <c r="BN5024" s="151"/>
      <c r="BO5024" s="2"/>
      <c r="BP5024" s="2"/>
      <c r="BQ5024" s="2"/>
      <c r="BR5024" s="2"/>
      <c r="BS5024" s="2"/>
      <c r="BT5024" s="2"/>
    </row>
    <row r="5025" spans="63:72" x14ac:dyDescent="0.3">
      <c r="BK5025" s="5"/>
      <c r="BL5025" s="5"/>
      <c r="BM5025" s="2"/>
      <c r="BN5025" s="151"/>
      <c r="BO5025" s="2"/>
      <c r="BP5025" s="2"/>
      <c r="BQ5025" s="2"/>
      <c r="BR5025" s="2"/>
      <c r="BS5025" s="2"/>
      <c r="BT5025" s="2"/>
    </row>
    <row r="5026" spans="63:72" x14ac:dyDescent="0.3">
      <c r="BK5026" s="5"/>
      <c r="BL5026" s="5"/>
      <c r="BM5026" s="2"/>
      <c r="BN5026" s="151"/>
      <c r="BO5026" s="2"/>
      <c r="BP5026" s="2"/>
      <c r="BQ5026" s="2"/>
      <c r="BR5026" s="2"/>
      <c r="BS5026" s="2"/>
      <c r="BT5026" s="2"/>
    </row>
    <row r="5027" spans="63:72" x14ac:dyDescent="0.3">
      <c r="BK5027" s="5"/>
      <c r="BL5027" s="5"/>
      <c r="BM5027" s="2"/>
      <c r="BN5027" s="151"/>
      <c r="BO5027" s="2"/>
      <c r="BP5027" s="2"/>
      <c r="BQ5027" s="2"/>
      <c r="BR5027" s="2"/>
      <c r="BS5027" s="2"/>
      <c r="BT5027" s="2"/>
    </row>
    <row r="5028" spans="63:72" x14ac:dyDescent="0.3">
      <c r="BK5028" s="5"/>
      <c r="BL5028" s="5"/>
      <c r="BM5028" s="2"/>
      <c r="BN5028" s="151"/>
      <c r="BO5028" s="2"/>
      <c r="BP5028" s="2"/>
      <c r="BQ5028" s="2"/>
      <c r="BR5028" s="2"/>
      <c r="BS5028" s="2"/>
      <c r="BT5028" s="2"/>
    </row>
    <row r="5029" spans="63:72" x14ac:dyDescent="0.3">
      <c r="BK5029" s="5"/>
      <c r="BL5029" s="5"/>
      <c r="BM5029" s="2"/>
      <c r="BN5029" s="151"/>
      <c r="BO5029" s="2"/>
      <c r="BP5029" s="2"/>
      <c r="BQ5029" s="2"/>
      <c r="BR5029" s="2"/>
      <c r="BS5029" s="2"/>
      <c r="BT5029" s="2"/>
    </row>
    <row r="5030" spans="63:72" x14ac:dyDescent="0.3">
      <c r="BK5030" s="5"/>
      <c r="BL5030" s="5"/>
      <c r="BM5030" s="2"/>
      <c r="BN5030" s="151"/>
      <c r="BO5030" s="2"/>
      <c r="BP5030" s="2"/>
      <c r="BQ5030" s="2"/>
      <c r="BR5030" s="2"/>
      <c r="BS5030" s="2"/>
      <c r="BT5030" s="2"/>
    </row>
    <row r="5031" spans="63:72" x14ac:dyDescent="0.3">
      <c r="BK5031" s="5"/>
      <c r="BL5031" s="5"/>
      <c r="BM5031" s="2"/>
      <c r="BN5031" s="151"/>
      <c r="BO5031" s="2"/>
      <c r="BP5031" s="2"/>
      <c r="BQ5031" s="2"/>
      <c r="BR5031" s="2"/>
      <c r="BS5031" s="2"/>
      <c r="BT5031" s="2"/>
    </row>
    <row r="5032" spans="63:72" x14ac:dyDescent="0.3">
      <c r="BK5032" s="5"/>
      <c r="BL5032" s="5"/>
      <c r="BM5032" s="2"/>
      <c r="BN5032" s="151"/>
      <c r="BO5032" s="2"/>
      <c r="BP5032" s="2"/>
      <c r="BQ5032" s="2"/>
      <c r="BR5032" s="2"/>
      <c r="BS5032" s="2"/>
      <c r="BT5032" s="2"/>
    </row>
    <row r="5033" spans="63:72" x14ac:dyDescent="0.3">
      <c r="BK5033" s="5"/>
      <c r="BL5033" s="5"/>
      <c r="BM5033" s="2"/>
      <c r="BN5033" s="151"/>
      <c r="BO5033" s="2"/>
      <c r="BP5033" s="2"/>
      <c r="BQ5033" s="2"/>
      <c r="BR5033" s="2"/>
      <c r="BS5033" s="2"/>
      <c r="BT5033" s="2"/>
    </row>
    <row r="5034" spans="63:72" x14ac:dyDescent="0.3">
      <c r="BK5034" s="5"/>
      <c r="BL5034" s="5"/>
      <c r="BM5034" s="2"/>
      <c r="BN5034" s="151"/>
      <c r="BO5034" s="2"/>
      <c r="BP5034" s="2"/>
      <c r="BQ5034" s="2"/>
      <c r="BR5034" s="2"/>
      <c r="BS5034" s="2"/>
      <c r="BT5034" s="2"/>
    </row>
    <row r="5035" spans="63:72" x14ac:dyDescent="0.3">
      <c r="BK5035" s="5"/>
      <c r="BL5035" s="5"/>
      <c r="BM5035" s="2"/>
      <c r="BN5035" s="151"/>
      <c r="BO5035" s="2"/>
      <c r="BP5035" s="2"/>
      <c r="BQ5035" s="2"/>
      <c r="BR5035" s="2"/>
      <c r="BS5035" s="2"/>
      <c r="BT5035" s="2"/>
    </row>
    <row r="5036" spans="63:72" x14ac:dyDescent="0.3">
      <c r="BK5036" s="5"/>
      <c r="BL5036" s="5"/>
      <c r="BM5036" s="2"/>
      <c r="BN5036" s="151"/>
      <c r="BO5036" s="2"/>
      <c r="BP5036" s="2"/>
      <c r="BQ5036" s="2"/>
      <c r="BR5036" s="2"/>
      <c r="BS5036" s="2"/>
      <c r="BT5036" s="2"/>
    </row>
    <row r="5037" spans="63:72" x14ac:dyDescent="0.3">
      <c r="BK5037" s="5"/>
      <c r="BL5037" s="5"/>
      <c r="BM5037" s="2"/>
      <c r="BN5037" s="151"/>
      <c r="BO5037" s="2"/>
      <c r="BP5037" s="2"/>
      <c r="BQ5037" s="2"/>
      <c r="BR5037" s="2"/>
      <c r="BS5037" s="2"/>
      <c r="BT5037" s="2"/>
    </row>
    <row r="5038" spans="63:72" x14ac:dyDescent="0.3">
      <c r="BK5038" s="5"/>
      <c r="BL5038" s="5"/>
      <c r="BM5038" s="2"/>
      <c r="BN5038" s="151"/>
      <c r="BO5038" s="2"/>
      <c r="BP5038" s="2"/>
      <c r="BQ5038" s="2"/>
      <c r="BR5038" s="2"/>
      <c r="BS5038" s="2"/>
      <c r="BT5038" s="2"/>
    </row>
    <row r="5039" spans="63:72" x14ac:dyDescent="0.3">
      <c r="BK5039" s="5"/>
      <c r="BL5039" s="5"/>
      <c r="BM5039" s="2"/>
      <c r="BN5039" s="151"/>
      <c r="BO5039" s="2"/>
      <c r="BP5039" s="2"/>
      <c r="BQ5039" s="2"/>
      <c r="BR5039" s="2"/>
      <c r="BS5039" s="2"/>
      <c r="BT5039" s="2"/>
    </row>
    <row r="5040" spans="63:72" x14ac:dyDescent="0.3">
      <c r="BK5040" s="5"/>
      <c r="BL5040" s="5"/>
      <c r="BM5040" s="2"/>
      <c r="BN5040" s="151"/>
      <c r="BO5040" s="2"/>
      <c r="BP5040" s="2"/>
      <c r="BQ5040" s="2"/>
      <c r="BR5040" s="2"/>
      <c r="BS5040" s="2"/>
      <c r="BT5040" s="2"/>
    </row>
    <row r="5041" spans="63:72" x14ac:dyDescent="0.3">
      <c r="BK5041" s="5"/>
      <c r="BL5041" s="5"/>
      <c r="BM5041" s="2"/>
      <c r="BN5041" s="151"/>
      <c r="BO5041" s="2"/>
      <c r="BP5041" s="2"/>
      <c r="BQ5041" s="2"/>
      <c r="BR5041" s="2"/>
      <c r="BS5041" s="2"/>
      <c r="BT5041" s="2"/>
    </row>
    <row r="5042" spans="63:72" x14ac:dyDescent="0.3">
      <c r="BK5042" s="5"/>
      <c r="BL5042" s="5"/>
      <c r="BM5042" s="2"/>
      <c r="BN5042" s="151"/>
      <c r="BO5042" s="2"/>
      <c r="BP5042" s="2"/>
      <c r="BQ5042" s="2"/>
      <c r="BR5042" s="2"/>
      <c r="BS5042" s="2"/>
      <c r="BT5042" s="2"/>
    </row>
    <row r="5043" spans="63:72" x14ac:dyDescent="0.3">
      <c r="BK5043" s="5"/>
      <c r="BL5043" s="5"/>
      <c r="BM5043" s="2"/>
      <c r="BN5043" s="151"/>
      <c r="BO5043" s="2"/>
      <c r="BP5043" s="2"/>
      <c r="BQ5043" s="2"/>
      <c r="BR5043" s="2"/>
      <c r="BS5043" s="2"/>
      <c r="BT5043" s="2"/>
    </row>
    <row r="5044" spans="63:72" x14ac:dyDescent="0.3">
      <c r="BK5044" s="5"/>
      <c r="BL5044" s="5"/>
      <c r="BM5044" s="2"/>
      <c r="BN5044" s="151"/>
      <c r="BO5044" s="2"/>
      <c r="BP5044" s="2"/>
      <c r="BQ5044" s="2"/>
      <c r="BR5044" s="2"/>
      <c r="BS5044" s="2"/>
      <c r="BT5044" s="2"/>
    </row>
    <row r="5045" spans="63:72" x14ac:dyDescent="0.3">
      <c r="BK5045" s="5"/>
      <c r="BL5045" s="5"/>
      <c r="BM5045" s="2"/>
      <c r="BN5045" s="151"/>
      <c r="BO5045" s="2"/>
      <c r="BP5045" s="2"/>
      <c r="BQ5045" s="2"/>
      <c r="BR5045" s="2"/>
      <c r="BS5045" s="2"/>
      <c r="BT5045" s="2"/>
    </row>
    <row r="5046" spans="63:72" x14ac:dyDescent="0.3">
      <c r="BK5046" s="5"/>
      <c r="BL5046" s="5"/>
      <c r="BM5046" s="2"/>
      <c r="BN5046" s="151"/>
      <c r="BO5046" s="2"/>
      <c r="BP5046" s="2"/>
      <c r="BQ5046" s="2"/>
      <c r="BR5046" s="2"/>
      <c r="BS5046" s="2"/>
      <c r="BT5046" s="2"/>
    </row>
    <row r="5047" spans="63:72" x14ac:dyDescent="0.3">
      <c r="BK5047" s="5"/>
      <c r="BL5047" s="5"/>
      <c r="BM5047" s="2"/>
      <c r="BN5047" s="151"/>
      <c r="BO5047" s="2"/>
      <c r="BP5047" s="2"/>
      <c r="BQ5047" s="2"/>
      <c r="BR5047" s="2"/>
      <c r="BS5047" s="2"/>
      <c r="BT5047" s="2"/>
    </row>
    <row r="5048" spans="63:72" x14ac:dyDescent="0.3">
      <c r="BK5048" s="5"/>
      <c r="BL5048" s="5"/>
      <c r="BM5048" s="2"/>
      <c r="BN5048" s="151"/>
      <c r="BO5048" s="2"/>
      <c r="BP5048" s="2"/>
      <c r="BQ5048" s="2"/>
      <c r="BR5048" s="2"/>
      <c r="BS5048" s="2"/>
      <c r="BT5048" s="2"/>
    </row>
    <row r="5049" spans="63:72" x14ac:dyDescent="0.3">
      <c r="BK5049" s="5"/>
      <c r="BL5049" s="5"/>
      <c r="BM5049" s="2"/>
      <c r="BN5049" s="151"/>
      <c r="BO5049" s="2"/>
      <c r="BP5049" s="2"/>
      <c r="BQ5049" s="2"/>
      <c r="BR5049" s="2"/>
      <c r="BS5049" s="2"/>
      <c r="BT5049" s="2"/>
    </row>
    <row r="5050" spans="63:72" x14ac:dyDescent="0.3">
      <c r="BK5050" s="5"/>
      <c r="BL5050" s="5"/>
      <c r="BM5050" s="2"/>
      <c r="BN5050" s="151"/>
      <c r="BO5050" s="2"/>
      <c r="BP5050" s="2"/>
      <c r="BQ5050" s="2"/>
      <c r="BR5050" s="2"/>
      <c r="BS5050" s="2"/>
      <c r="BT5050" s="2"/>
    </row>
    <row r="5051" spans="63:72" x14ac:dyDescent="0.3">
      <c r="BK5051" s="5"/>
      <c r="BL5051" s="5"/>
      <c r="BM5051" s="2"/>
      <c r="BN5051" s="151"/>
      <c r="BO5051" s="2"/>
      <c r="BP5051" s="2"/>
      <c r="BQ5051" s="2"/>
      <c r="BR5051" s="2"/>
      <c r="BS5051" s="2"/>
      <c r="BT5051" s="2"/>
    </row>
    <row r="5052" spans="63:72" x14ac:dyDescent="0.3">
      <c r="BK5052" s="5"/>
      <c r="BL5052" s="5"/>
      <c r="BM5052" s="2"/>
      <c r="BN5052" s="151"/>
      <c r="BO5052" s="2"/>
      <c r="BP5052" s="2"/>
      <c r="BQ5052" s="2"/>
      <c r="BR5052" s="2"/>
      <c r="BS5052" s="2"/>
      <c r="BT5052" s="2"/>
    </row>
    <row r="5053" spans="63:72" x14ac:dyDescent="0.3">
      <c r="BK5053" s="5"/>
      <c r="BL5053" s="5"/>
      <c r="BM5053" s="2"/>
      <c r="BN5053" s="151"/>
      <c r="BO5053" s="2"/>
      <c r="BP5053" s="2"/>
      <c r="BQ5053" s="2"/>
      <c r="BR5053" s="2"/>
      <c r="BS5053" s="2"/>
      <c r="BT5053" s="2"/>
    </row>
    <row r="5054" spans="63:72" x14ac:dyDescent="0.3">
      <c r="BK5054" s="5"/>
      <c r="BL5054" s="5"/>
      <c r="BM5054" s="2"/>
      <c r="BN5054" s="151"/>
      <c r="BO5054" s="2"/>
      <c r="BP5054" s="2"/>
      <c r="BQ5054" s="2"/>
      <c r="BR5054" s="2"/>
      <c r="BS5054" s="2"/>
      <c r="BT5054" s="2"/>
    </row>
    <row r="5055" spans="63:72" x14ac:dyDescent="0.3">
      <c r="BK5055" s="5"/>
      <c r="BL5055" s="5"/>
      <c r="BM5055" s="2"/>
      <c r="BN5055" s="151"/>
      <c r="BO5055" s="2"/>
      <c r="BP5055" s="2"/>
      <c r="BQ5055" s="2"/>
      <c r="BR5055" s="2"/>
      <c r="BS5055" s="2"/>
      <c r="BT5055" s="2"/>
    </row>
    <row r="5056" spans="63:72" x14ac:dyDescent="0.3">
      <c r="BK5056" s="5"/>
      <c r="BL5056" s="5"/>
      <c r="BM5056" s="2"/>
      <c r="BN5056" s="151"/>
      <c r="BO5056" s="2"/>
      <c r="BP5056" s="2"/>
      <c r="BQ5056" s="2"/>
      <c r="BR5056" s="2"/>
      <c r="BS5056" s="2"/>
      <c r="BT5056" s="2"/>
    </row>
    <row r="5057" spans="63:72" x14ac:dyDescent="0.3">
      <c r="BK5057" s="5"/>
      <c r="BL5057" s="5"/>
      <c r="BM5057" s="2"/>
      <c r="BN5057" s="151"/>
      <c r="BO5057" s="2"/>
      <c r="BP5057" s="2"/>
      <c r="BQ5057" s="2"/>
      <c r="BR5057" s="2"/>
      <c r="BS5057" s="2"/>
      <c r="BT5057" s="2"/>
    </row>
    <row r="5058" spans="63:72" x14ac:dyDescent="0.3">
      <c r="BK5058" s="5"/>
      <c r="BL5058" s="5"/>
      <c r="BM5058" s="2"/>
      <c r="BN5058" s="151"/>
      <c r="BO5058" s="2"/>
      <c r="BP5058" s="2"/>
      <c r="BQ5058" s="2"/>
      <c r="BR5058" s="2"/>
      <c r="BS5058" s="2"/>
      <c r="BT5058" s="2"/>
    </row>
    <row r="5059" spans="63:72" x14ac:dyDescent="0.3">
      <c r="BK5059" s="5"/>
      <c r="BL5059" s="5"/>
      <c r="BM5059" s="2"/>
      <c r="BN5059" s="151"/>
      <c r="BO5059" s="2"/>
      <c r="BP5059" s="2"/>
      <c r="BQ5059" s="2"/>
      <c r="BR5059" s="2"/>
      <c r="BS5059" s="2"/>
      <c r="BT5059" s="2"/>
    </row>
    <row r="5060" spans="63:72" x14ac:dyDescent="0.3">
      <c r="BK5060" s="5"/>
      <c r="BL5060" s="5"/>
      <c r="BM5060" s="2"/>
      <c r="BN5060" s="151"/>
      <c r="BO5060" s="2"/>
      <c r="BP5060" s="2"/>
      <c r="BQ5060" s="2"/>
      <c r="BR5060" s="2"/>
      <c r="BS5060" s="2"/>
      <c r="BT5060" s="2"/>
    </row>
    <row r="5061" spans="63:72" x14ac:dyDescent="0.3">
      <c r="BK5061" s="5"/>
      <c r="BL5061" s="5"/>
      <c r="BM5061" s="2"/>
      <c r="BN5061" s="151"/>
      <c r="BO5061" s="2"/>
      <c r="BP5061" s="2"/>
      <c r="BQ5061" s="2"/>
      <c r="BR5061" s="2"/>
      <c r="BS5061" s="2"/>
      <c r="BT5061" s="2"/>
    </row>
    <row r="5062" spans="63:72" x14ac:dyDescent="0.3">
      <c r="BK5062" s="5"/>
      <c r="BL5062" s="5"/>
      <c r="BM5062" s="2"/>
      <c r="BN5062" s="151"/>
      <c r="BO5062" s="2"/>
      <c r="BP5062" s="2"/>
      <c r="BQ5062" s="2"/>
      <c r="BR5062" s="2"/>
      <c r="BS5062" s="2"/>
      <c r="BT5062" s="2"/>
    </row>
    <row r="5063" spans="63:72" x14ac:dyDescent="0.3">
      <c r="BK5063" s="5"/>
      <c r="BL5063" s="5"/>
      <c r="BM5063" s="2"/>
      <c r="BN5063" s="151"/>
      <c r="BO5063" s="2"/>
      <c r="BP5063" s="2"/>
      <c r="BQ5063" s="2"/>
      <c r="BR5063" s="2"/>
      <c r="BS5063" s="2"/>
      <c r="BT5063" s="2"/>
    </row>
    <row r="5064" spans="63:72" x14ac:dyDescent="0.3">
      <c r="BK5064" s="5"/>
      <c r="BL5064" s="5"/>
      <c r="BM5064" s="2"/>
      <c r="BN5064" s="151"/>
      <c r="BO5064" s="2"/>
      <c r="BP5064" s="2"/>
      <c r="BQ5064" s="2"/>
      <c r="BR5064" s="2"/>
      <c r="BS5064" s="2"/>
      <c r="BT5064" s="2"/>
    </row>
    <row r="5065" spans="63:72" x14ac:dyDescent="0.3">
      <c r="BK5065" s="5"/>
      <c r="BL5065" s="5"/>
      <c r="BM5065" s="2"/>
      <c r="BN5065" s="151"/>
      <c r="BO5065" s="2"/>
      <c r="BP5065" s="2"/>
      <c r="BQ5065" s="2"/>
      <c r="BR5065" s="2"/>
      <c r="BS5065" s="2"/>
      <c r="BT5065" s="2"/>
    </row>
    <row r="5066" spans="63:72" x14ac:dyDescent="0.3">
      <c r="BK5066" s="5"/>
      <c r="BL5066" s="5"/>
      <c r="BM5066" s="2"/>
      <c r="BN5066" s="151"/>
      <c r="BO5066" s="2"/>
      <c r="BP5066" s="2"/>
      <c r="BQ5066" s="2"/>
      <c r="BR5066" s="2"/>
      <c r="BS5066" s="2"/>
      <c r="BT5066" s="2"/>
    </row>
    <row r="5067" spans="63:72" x14ac:dyDescent="0.3">
      <c r="BK5067" s="5"/>
      <c r="BL5067" s="5"/>
      <c r="BM5067" s="2"/>
      <c r="BN5067" s="151"/>
      <c r="BO5067" s="2"/>
      <c r="BP5067" s="2"/>
      <c r="BQ5067" s="2"/>
      <c r="BR5067" s="2"/>
      <c r="BS5067" s="2"/>
      <c r="BT5067" s="2"/>
    </row>
    <row r="5068" spans="63:72" x14ac:dyDescent="0.3">
      <c r="BK5068" s="5"/>
      <c r="BL5068" s="5"/>
      <c r="BM5068" s="2"/>
      <c r="BN5068" s="151"/>
      <c r="BO5068" s="2"/>
      <c r="BP5068" s="2"/>
      <c r="BQ5068" s="2"/>
      <c r="BR5068" s="2"/>
      <c r="BS5068" s="2"/>
      <c r="BT5068" s="2"/>
    </row>
    <row r="5069" spans="63:72" x14ac:dyDescent="0.3">
      <c r="BK5069" s="5"/>
      <c r="BL5069" s="5"/>
      <c r="BM5069" s="2"/>
      <c r="BN5069" s="151"/>
      <c r="BO5069" s="2"/>
      <c r="BP5069" s="2"/>
      <c r="BQ5069" s="2"/>
      <c r="BR5069" s="2"/>
      <c r="BS5069" s="2"/>
      <c r="BT5069" s="2"/>
    </row>
    <row r="5070" spans="63:72" x14ac:dyDescent="0.3">
      <c r="BK5070" s="5"/>
      <c r="BL5070" s="5"/>
      <c r="BM5070" s="2"/>
      <c r="BN5070" s="151"/>
      <c r="BO5070" s="2"/>
      <c r="BP5070" s="2"/>
      <c r="BQ5070" s="2"/>
      <c r="BR5070" s="2"/>
      <c r="BS5070" s="2"/>
      <c r="BT5070" s="2"/>
    </row>
    <row r="5071" spans="63:72" x14ac:dyDescent="0.3">
      <c r="BK5071" s="5"/>
      <c r="BL5071" s="5"/>
      <c r="BM5071" s="2"/>
      <c r="BN5071" s="151"/>
      <c r="BO5071" s="2"/>
      <c r="BP5071" s="2"/>
      <c r="BQ5071" s="2"/>
      <c r="BR5071" s="2"/>
      <c r="BS5071" s="2"/>
      <c r="BT5071" s="2"/>
    </row>
    <row r="5072" spans="63:72" x14ac:dyDescent="0.3">
      <c r="BK5072" s="5"/>
      <c r="BL5072" s="5"/>
      <c r="BM5072" s="2"/>
      <c r="BN5072" s="151"/>
      <c r="BO5072" s="2"/>
      <c r="BP5072" s="2"/>
      <c r="BQ5072" s="2"/>
      <c r="BR5072" s="2"/>
      <c r="BS5072" s="2"/>
      <c r="BT5072" s="2"/>
    </row>
    <row r="5073" spans="63:72" x14ac:dyDescent="0.3">
      <c r="BK5073" s="5"/>
      <c r="BL5073" s="5"/>
      <c r="BM5073" s="2"/>
      <c r="BN5073" s="151"/>
      <c r="BO5073" s="2"/>
      <c r="BP5073" s="2"/>
      <c r="BQ5073" s="2"/>
      <c r="BR5073" s="2"/>
      <c r="BS5073" s="2"/>
      <c r="BT5073" s="2"/>
    </row>
    <row r="5074" spans="63:72" x14ac:dyDescent="0.3">
      <c r="BK5074" s="5"/>
      <c r="BL5074" s="5"/>
      <c r="BM5074" s="2"/>
      <c r="BN5074" s="151"/>
      <c r="BO5074" s="2"/>
      <c r="BP5074" s="2"/>
      <c r="BQ5074" s="2"/>
      <c r="BR5074" s="2"/>
      <c r="BS5074" s="2"/>
      <c r="BT5074" s="2"/>
    </row>
    <row r="5075" spans="63:72" x14ac:dyDescent="0.3">
      <c r="BK5075" s="5"/>
      <c r="BL5075" s="5"/>
      <c r="BM5075" s="2"/>
      <c r="BN5075" s="151"/>
      <c r="BO5075" s="2"/>
      <c r="BP5075" s="2"/>
      <c r="BQ5075" s="2"/>
      <c r="BR5075" s="2"/>
      <c r="BS5075" s="2"/>
      <c r="BT5075" s="2"/>
    </row>
    <row r="5076" spans="63:72" x14ac:dyDescent="0.3">
      <c r="BK5076" s="5"/>
      <c r="BL5076" s="5"/>
      <c r="BM5076" s="2"/>
      <c r="BN5076" s="151"/>
      <c r="BO5076" s="2"/>
      <c r="BP5076" s="2"/>
      <c r="BQ5076" s="2"/>
      <c r="BR5076" s="2"/>
      <c r="BS5076" s="2"/>
      <c r="BT5076" s="2"/>
    </row>
    <row r="5077" spans="63:72" x14ac:dyDescent="0.3">
      <c r="BK5077" s="5"/>
      <c r="BL5077" s="5"/>
      <c r="BM5077" s="2"/>
      <c r="BN5077" s="151"/>
      <c r="BO5077" s="2"/>
      <c r="BP5077" s="2"/>
      <c r="BQ5077" s="2"/>
      <c r="BR5077" s="2"/>
      <c r="BS5077" s="2"/>
      <c r="BT5077" s="2"/>
    </row>
    <row r="5078" spans="63:72" x14ac:dyDescent="0.3">
      <c r="BK5078" s="5"/>
      <c r="BL5078" s="5"/>
      <c r="BM5078" s="2"/>
      <c r="BN5078" s="151"/>
      <c r="BO5078" s="2"/>
      <c r="BP5078" s="2"/>
      <c r="BQ5078" s="2"/>
      <c r="BR5078" s="2"/>
      <c r="BS5078" s="2"/>
      <c r="BT5078" s="2"/>
    </row>
    <row r="5079" spans="63:72" x14ac:dyDescent="0.3">
      <c r="BK5079" s="5"/>
      <c r="BL5079" s="5"/>
      <c r="BM5079" s="2"/>
      <c r="BN5079" s="151"/>
      <c r="BO5079" s="2"/>
      <c r="BP5079" s="2"/>
      <c r="BQ5079" s="2"/>
      <c r="BR5079" s="2"/>
      <c r="BS5079" s="2"/>
      <c r="BT5079" s="2"/>
    </row>
    <row r="5080" spans="63:72" x14ac:dyDescent="0.3">
      <c r="BK5080" s="5"/>
      <c r="BL5080" s="5"/>
      <c r="BM5080" s="2"/>
      <c r="BN5080" s="151"/>
      <c r="BO5080" s="2"/>
      <c r="BP5080" s="2"/>
      <c r="BQ5080" s="2"/>
      <c r="BR5080" s="2"/>
      <c r="BS5080" s="2"/>
      <c r="BT5080" s="2"/>
    </row>
    <row r="5081" spans="63:72" x14ac:dyDescent="0.3">
      <c r="BK5081" s="5"/>
      <c r="BL5081" s="5"/>
      <c r="BM5081" s="2"/>
      <c r="BN5081" s="151"/>
      <c r="BO5081" s="2"/>
      <c r="BP5081" s="2"/>
      <c r="BQ5081" s="2"/>
      <c r="BR5081" s="2"/>
      <c r="BS5081" s="2"/>
      <c r="BT5081" s="2"/>
    </row>
    <row r="5082" spans="63:72" x14ac:dyDescent="0.3">
      <c r="BK5082" s="5"/>
      <c r="BL5082" s="5"/>
      <c r="BM5082" s="2"/>
      <c r="BN5082" s="151"/>
      <c r="BO5082" s="2"/>
      <c r="BP5082" s="2"/>
      <c r="BQ5082" s="2"/>
      <c r="BR5082" s="2"/>
      <c r="BS5082" s="2"/>
      <c r="BT5082" s="2"/>
    </row>
    <row r="5083" spans="63:72" x14ac:dyDescent="0.3">
      <c r="BK5083" s="5"/>
      <c r="BL5083" s="5"/>
      <c r="BM5083" s="2"/>
      <c r="BN5083" s="151"/>
      <c r="BO5083" s="2"/>
      <c r="BP5083" s="2"/>
      <c r="BQ5083" s="2"/>
      <c r="BR5083" s="2"/>
      <c r="BS5083" s="2"/>
      <c r="BT5083" s="2"/>
    </row>
    <row r="5084" spans="63:72" x14ac:dyDescent="0.3">
      <c r="BK5084" s="5"/>
      <c r="BL5084" s="5"/>
      <c r="BM5084" s="2"/>
      <c r="BN5084" s="151"/>
      <c r="BO5084" s="2"/>
      <c r="BP5084" s="2"/>
      <c r="BQ5084" s="2"/>
      <c r="BR5084" s="2"/>
      <c r="BS5084" s="2"/>
      <c r="BT5084" s="2"/>
    </row>
    <row r="5085" spans="63:72" x14ac:dyDescent="0.3">
      <c r="BK5085" s="5"/>
      <c r="BL5085" s="5"/>
      <c r="BM5085" s="2"/>
      <c r="BN5085" s="151"/>
      <c r="BO5085" s="2"/>
      <c r="BP5085" s="2"/>
      <c r="BQ5085" s="2"/>
      <c r="BR5085" s="2"/>
      <c r="BS5085" s="2"/>
      <c r="BT5085" s="2"/>
    </row>
    <row r="5086" spans="63:72" x14ac:dyDescent="0.3">
      <c r="BK5086" s="5"/>
      <c r="BL5086" s="5"/>
      <c r="BM5086" s="2"/>
      <c r="BN5086" s="151"/>
      <c r="BO5086" s="2"/>
      <c r="BP5086" s="2"/>
      <c r="BQ5086" s="2"/>
      <c r="BR5086" s="2"/>
      <c r="BS5086" s="2"/>
      <c r="BT5086" s="2"/>
    </row>
    <row r="5087" spans="63:72" x14ac:dyDescent="0.3">
      <c r="BK5087" s="5"/>
      <c r="BL5087" s="5"/>
      <c r="BM5087" s="2"/>
      <c r="BN5087" s="151"/>
      <c r="BO5087" s="2"/>
      <c r="BP5087" s="2"/>
      <c r="BQ5087" s="2"/>
      <c r="BR5087" s="2"/>
      <c r="BS5087" s="2"/>
      <c r="BT5087" s="2"/>
    </row>
    <row r="5088" spans="63:72" x14ac:dyDescent="0.3">
      <c r="BK5088" s="5"/>
      <c r="BL5088" s="5"/>
      <c r="BM5088" s="2"/>
      <c r="BN5088" s="151"/>
      <c r="BO5088" s="2"/>
      <c r="BP5088" s="2"/>
      <c r="BQ5088" s="2"/>
      <c r="BR5088" s="2"/>
      <c r="BS5088" s="2"/>
      <c r="BT5088" s="2"/>
    </row>
    <row r="5089" spans="63:72" x14ac:dyDescent="0.3">
      <c r="BK5089" s="5"/>
      <c r="BL5089" s="5"/>
      <c r="BM5089" s="2"/>
      <c r="BN5089" s="151"/>
      <c r="BO5089" s="2"/>
      <c r="BP5089" s="2"/>
      <c r="BQ5089" s="2"/>
      <c r="BR5089" s="2"/>
      <c r="BS5089" s="2"/>
      <c r="BT5089" s="2"/>
    </row>
    <row r="5090" spans="63:72" x14ac:dyDescent="0.3">
      <c r="BK5090" s="5"/>
      <c r="BL5090" s="5"/>
      <c r="BM5090" s="2"/>
      <c r="BN5090" s="151"/>
      <c r="BO5090" s="2"/>
      <c r="BP5090" s="2"/>
      <c r="BQ5090" s="2"/>
      <c r="BR5090" s="2"/>
      <c r="BS5090" s="2"/>
      <c r="BT5090" s="2"/>
    </row>
    <row r="5091" spans="63:72" x14ac:dyDescent="0.3">
      <c r="BK5091" s="5"/>
      <c r="BL5091" s="5"/>
      <c r="BM5091" s="2"/>
      <c r="BN5091" s="151"/>
      <c r="BO5091" s="2"/>
      <c r="BP5091" s="2"/>
      <c r="BQ5091" s="2"/>
      <c r="BR5091" s="2"/>
      <c r="BS5091" s="2"/>
      <c r="BT5091" s="2"/>
    </row>
    <row r="5092" spans="63:72" x14ac:dyDescent="0.3">
      <c r="BK5092" s="5"/>
      <c r="BL5092" s="5"/>
      <c r="BM5092" s="2"/>
      <c r="BN5092" s="151"/>
      <c r="BO5092" s="2"/>
      <c r="BP5092" s="2"/>
      <c r="BQ5092" s="2"/>
      <c r="BR5092" s="2"/>
      <c r="BS5092" s="2"/>
      <c r="BT5092" s="2"/>
    </row>
    <row r="5093" spans="63:72" x14ac:dyDescent="0.3">
      <c r="BK5093" s="5"/>
      <c r="BL5093" s="5"/>
      <c r="BM5093" s="2"/>
      <c r="BN5093" s="151"/>
      <c r="BO5093" s="2"/>
      <c r="BP5093" s="2"/>
      <c r="BQ5093" s="2"/>
      <c r="BR5093" s="2"/>
      <c r="BS5093" s="2"/>
      <c r="BT5093" s="2"/>
    </row>
    <row r="5094" spans="63:72" x14ac:dyDescent="0.3">
      <c r="BK5094" s="5"/>
      <c r="BL5094" s="5"/>
      <c r="BM5094" s="2"/>
      <c r="BN5094" s="151"/>
      <c r="BO5094" s="2"/>
      <c r="BP5094" s="2"/>
      <c r="BQ5094" s="2"/>
      <c r="BR5094" s="2"/>
      <c r="BS5094" s="2"/>
      <c r="BT5094" s="2"/>
    </row>
    <row r="5095" spans="63:72" x14ac:dyDescent="0.3">
      <c r="BK5095" s="5"/>
      <c r="BL5095" s="5"/>
      <c r="BM5095" s="2"/>
      <c r="BN5095" s="151"/>
      <c r="BO5095" s="2"/>
      <c r="BP5095" s="2"/>
      <c r="BQ5095" s="2"/>
      <c r="BR5095" s="2"/>
      <c r="BS5095" s="2"/>
      <c r="BT5095" s="2"/>
    </row>
    <row r="5096" spans="63:72" x14ac:dyDescent="0.3">
      <c r="BK5096" s="5"/>
      <c r="BL5096" s="5"/>
      <c r="BM5096" s="2"/>
      <c r="BN5096" s="151"/>
      <c r="BO5096" s="2"/>
      <c r="BP5096" s="2"/>
      <c r="BQ5096" s="2"/>
      <c r="BR5096" s="2"/>
      <c r="BS5096" s="2"/>
      <c r="BT5096" s="2"/>
    </row>
    <row r="5097" spans="63:72" x14ac:dyDescent="0.3">
      <c r="BK5097" s="5"/>
      <c r="BL5097" s="5"/>
      <c r="BM5097" s="2"/>
      <c r="BN5097" s="151"/>
      <c r="BO5097" s="2"/>
      <c r="BP5097" s="2"/>
      <c r="BQ5097" s="2"/>
      <c r="BR5097" s="2"/>
      <c r="BS5097" s="2"/>
      <c r="BT5097" s="2"/>
    </row>
    <row r="5098" spans="63:72" x14ac:dyDescent="0.3">
      <c r="BK5098" s="5"/>
      <c r="BL5098" s="5"/>
      <c r="BM5098" s="2"/>
      <c r="BN5098" s="151"/>
      <c r="BO5098" s="2"/>
      <c r="BP5098" s="2"/>
      <c r="BQ5098" s="2"/>
      <c r="BR5098" s="2"/>
      <c r="BS5098" s="2"/>
      <c r="BT5098" s="2"/>
    </row>
    <row r="5099" spans="63:72" x14ac:dyDescent="0.3">
      <c r="BK5099" s="5"/>
      <c r="BL5099" s="5"/>
      <c r="BM5099" s="2"/>
      <c r="BN5099" s="151"/>
      <c r="BO5099" s="2"/>
      <c r="BP5099" s="2"/>
      <c r="BQ5099" s="2"/>
      <c r="BR5099" s="2"/>
      <c r="BS5099" s="2"/>
      <c r="BT5099" s="2"/>
    </row>
    <row r="5100" spans="63:72" x14ac:dyDescent="0.3">
      <c r="BK5100" s="5"/>
      <c r="BL5100" s="5"/>
      <c r="BM5100" s="2"/>
      <c r="BN5100" s="151"/>
      <c r="BO5100" s="2"/>
      <c r="BP5100" s="2"/>
      <c r="BQ5100" s="2"/>
      <c r="BR5100" s="2"/>
      <c r="BS5100" s="2"/>
      <c r="BT5100" s="2"/>
    </row>
    <row r="5101" spans="63:72" x14ac:dyDescent="0.3">
      <c r="BK5101" s="5"/>
      <c r="BL5101" s="5"/>
      <c r="BM5101" s="2"/>
      <c r="BN5101" s="151"/>
      <c r="BO5101" s="2"/>
      <c r="BP5101" s="2"/>
      <c r="BQ5101" s="2"/>
      <c r="BR5101" s="2"/>
      <c r="BS5101" s="2"/>
      <c r="BT5101" s="2"/>
    </row>
    <row r="5102" spans="63:72" x14ac:dyDescent="0.3">
      <c r="BK5102" s="5"/>
      <c r="BL5102" s="5"/>
      <c r="BM5102" s="2"/>
      <c r="BN5102" s="151"/>
      <c r="BO5102" s="2"/>
      <c r="BP5102" s="2"/>
      <c r="BQ5102" s="2"/>
      <c r="BR5102" s="2"/>
      <c r="BS5102" s="2"/>
      <c r="BT5102" s="2"/>
    </row>
    <row r="5103" spans="63:72" x14ac:dyDescent="0.3">
      <c r="BK5103" s="5"/>
      <c r="BL5103" s="5"/>
      <c r="BM5103" s="2"/>
      <c r="BN5103" s="151"/>
      <c r="BO5103" s="2"/>
      <c r="BP5103" s="2"/>
      <c r="BQ5103" s="2"/>
      <c r="BR5103" s="2"/>
      <c r="BS5103" s="2"/>
      <c r="BT5103" s="2"/>
    </row>
    <row r="5104" spans="63:72" x14ac:dyDescent="0.3">
      <c r="BK5104" s="5"/>
      <c r="BL5104" s="5"/>
      <c r="BM5104" s="2"/>
      <c r="BN5104" s="151"/>
      <c r="BO5104" s="2"/>
      <c r="BP5104" s="2"/>
      <c r="BQ5104" s="2"/>
      <c r="BR5104" s="2"/>
      <c r="BS5104" s="2"/>
      <c r="BT5104" s="2"/>
    </row>
    <row r="5105" spans="63:72" x14ac:dyDescent="0.3">
      <c r="BK5105" s="5"/>
      <c r="BL5105" s="5"/>
      <c r="BM5105" s="2"/>
      <c r="BN5105" s="151"/>
      <c r="BO5105" s="2"/>
      <c r="BP5105" s="2"/>
      <c r="BQ5105" s="2"/>
      <c r="BR5105" s="2"/>
      <c r="BS5105" s="2"/>
      <c r="BT5105" s="2"/>
    </row>
    <row r="5106" spans="63:72" x14ac:dyDescent="0.3">
      <c r="BK5106" s="5"/>
      <c r="BL5106" s="5"/>
      <c r="BM5106" s="2"/>
      <c r="BN5106" s="151"/>
      <c r="BO5106" s="2"/>
      <c r="BP5106" s="2"/>
      <c r="BQ5106" s="2"/>
      <c r="BR5106" s="2"/>
      <c r="BS5106" s="2"/>
      <c r="BT5106" s="2"/>
    </row>
    <row r="5107" spans="63:72" x14ac:dyDescent="0.3">
      <c r="BK5107" s="5"/>
      <c r="BL5107" s="5"/>
      <c r="BM5107" s="2"/>
      <c r="BN5107" s="151"/>
      <c r="BO5107" s="2"/>
      <c r="BP5107" s="2"/>
      <c r="BQ5107" s="2"/>
      <c r="BR5107" s="2"/>
      <c r="BS5107" s="2"/>
      <c r="BT5107" s="2"/>
    </row>
    <row r="5108" spans="63:72" x14ac:dyDescent="0.3">
      <c r="BK5108" s="5"/>
      <c r="BL5108" s="5"/>
      <c r="BM5108" s="2"/>
      <c r="BN5108" s="151"/>
      <c r="BO5108" s="2"/>
      <c r="BP5108" s="2"/>
      <c r="BQ5108" s="2"/>
      <c r="BR5108" s="2"/>
      <c r="BS5108" s="2"/>
      <c r="BT5108" s="2"/>
    </row>
    <row r="5109" spans="63:72" x14ac:dyDescent="0.3">
      <c r="BK5109" s="5"/>
      <c r="BL5109" s="5"/>
      <c r="BM5109" s="2"/>
      <c r="BN5109" s="151"/>
      <c r="BO5109" s="2"/>
      <c r="BP5109" s="2"/>
      <c r="BQ5109" s="2"/>
      <c r="BR5109" s="2"/>
      <c r="BS5109" s="2"/>
      <c r="BT5109" s="2"/>
    </row>
    <row r="5110" spans="63:72" x14ac:dyDescent="0.3">
      <c r="BK5110" s="5"/>
      <c r="BL5110" s="5"/>
      <c r="BM5110" s="2"/>
      <c r="BN5110" s="151"/>
      <c r="BO5110" s="2"/>
      <c r="BP5110" s="2"/>
      <c r="BQ5110" s="2"/>
      <c r="BR5110" s="2"/>
      <c r="BS5110" s="2"/>
      <c r="BT5110" s="2"/>
    </row>
    <row r="5111" spans="63:72" x14ac:dyDescent="0.3">
      <c r="BK5111" s="5"/>
      <c r="BL5111" s="5"/>
      <c r="BM5111" s="2"/>
      <c r="BN5111" s="151"/>
      <c r="BO5111" s="2"/>
      <c r="BP5111" s="2"/>
      <c r="BQ5111" s="2"/>
      <c r="BR5111" s="2"/>
      <c r="BS5111" s="2"/>
      <c r="BT5111" s="2"/>
    </row>
    <row r="5112" spans="63:72" x14ac:dyDescent="0.3">
      <c r="BK5112" s="5"/>
      <c r="BL5112" s="5"/>
      <c r="BM5112" s="2"/>
      <c r="BN5112" s="151"/>
      <c r="BO5112" s="2"/>
      <c r="BP5112" s="2"/>
      <c r="BQ5112" s="2"/>
      <c r="BR5112" s="2"/>
      <c r="BS5112" s="2"/>
      <c r="BT5112" s="2"/>
    </row>
    <row r="5113" spans="63:72" x14ac:dyDescent="0.3">
      <c r="BK5113" s="5"/>
      <c r="BL5113" s="5"/>
      <c r="BM5113" s="2"/>
      <c r="BN5113" s="151"/>
      <c r="BO5113" s="2"/>
      <c r="BP5113" s="2"/>
      <c r="BQ5113" s="2"/>
      <c r="BR5113" s="2"/>
      <c r="BS5113" s="2"/>
      <c r="BT5113" s="2"/>
    </row>
    <row r="5114" spans="63:72" x14ac:dyDescent="0.3">
      <c r="BK5114" s="5"/>
      <c r="BL5114" s="5"/>
      <c r="BM5114" s="2"/>
      <c r="BN5114" s="151"/>
      <c r="BO5114" s="2"/>
      <c r="BP5114" s="2"/>
      <c r="BQ5114" s="2"/>
      <c r="BR5114" s="2"/>
      <c r="BS5114" s="2"/>
      <c r="BT5114" s="2"/>
    </row>
    <row r="5115" spans="63:72" x14ac:dyDescent="0.3">
      <c r="BK5115" s="5"/>
      <c r="BL5115" s="5"/>
      <c r="BM5115" s="2"/>
      <c r="BN5115" s="151"/>
      <c r="BO5115" s="2"/>
      <c r="BP5115" s="2"/>
      <c r="BQ5115" s="2"/>
      <c r="BR5115" s="2"/>
      <c r="BS5115" s="2"/>
      <c r="BT5115" s="2"/>
    </row>
    <row r="5116" spans="63:72" x14ac:dyDescent="0.3">
      <c r="BK5116" s="5"/>
      <c r="BL5116" s="5"/>
      <c r="BM5116" s="2"/>
      <c r="BN5116" s="151"/>
      <c r="BO5116" s="2"/>
      <c r="BP5116" s="2"/>
      <c r="BQ5116" s="2"/>
      <c r="BR5116" s="2"/>
      <c r="BS5116" s="2"/>
      <c r="BT5116" s="2"/>
    </row>
    <row r="5117" spans="63:72" x14ac:dyDescent="0.3">
      <c r="BK5117" s="5"/>
      <c r="BL5117" s="5"/>
      <c r="BM5117" s="2"/>
      <c r="BN5117" s="151"/>
      <c r="BO5117" s="2"/>
      <c r="BP5117" s="2"/>
      <c r="BQ5117" s="2"/>
      <c r="BR5117" s="2"/>
      <c r="BS5117" s="2"/>
      <c r="BT5117" s="2"/>
    </row>
    <row r="5118" spans="63:72" x14ac:dyDescent="0.3">
      <c r="BK5118" s="5"/>
      <c r="BL5118" s="5"/>
      <c r="BM5118" s="2"/>
      <c r="BN5118" s="151"/>
      <c r="BO5118" s="2"/>
      <c r="BP5118" s="2"/>
      <c r="BQ5118" s="2"/>
      <c r="BR5118" s="2"/>
      <c r="BS5118" s="2"/>
      <c r="BT5118" s="2"/>
    </row>
    <row r="5119" spans="63:72" x14ac:dyDescent="0.3">
      <c r="BK5119" s="5"/>
      <c r="BL5119" s="5"/>
      <c r="BM5119" s="2"/>
      <c r="BN5119" s="151"/>
      <c r="BO5119" s="2"/>
      <c r="BP5119" s="2"/>
      <c r="BQ5119" s="2"/>
      <c r="BR5119" s="2"/>
      <c r="BS5119" s="2"/>
      <c r="BT5119" s="2"/>
    </row>
    <row r="5120" spans="63:72" x14ac:dyDescent="0.3">
      <c r="BK5120" s="5"/>
      <c r="BL5120" s="5"/>
      <c r="BM5120" s="2"/>
      <c r="BN5120" s="151"/>
      <c r="BO5120" s="2"/>
      <c r="BP5120" s="2"/>
      <c r="BQ5120" s="2"/>
      <c r="BR5120" s="2"/>
      <c r="BS5120" s="2"/>
      <c r="BT5120" s="2"/>
    </row>
    <row r="5121" spans="63:72" x14ac:dyDescent="0.3">
      <c r="BK5121" s="5"/>
      <c r="BL5121" s="5"/>
      <c r="BM5121" s="2"/>
      <c r="BN5121" s="151"/>
      <c r="BO5121" s="2"/>
      <c r="BP5121" s="2"/>
      <c r="BQ5121" s="2"/>
      <c r="BR5121" s="2"/>
      <c r="BS5121" s="2"/>
      <c r="BT5121" s="2"/>
    </row>
    <row r="5122" spans="63:72" x14ac:dyDescent="0.3">
      <c r="BK5122" s="5"/>
      <c r="BL5122" s="5"/>
      <c r="BM5122" s="2"/>
      <c r="BN5122" s="151"/>
      <c r="BO5122" s="2"/>
      <c r="BP5122" s="2"/>
      <c r="BQ5122" s="2"/>
      <c r="BR5122" s="2"/>
      <c r="BS5122" s="2"/>
      <c r="BT5122" s="2"/>
    </row>
    <row r="5123" spans="63:72" x14ac:dyDescent="0.3">
      <c r="BK5123" s="5"/>
      <c r="BL5123" s="5"/>
      <c r="BM5123" s="2"/>
      <c r="BN5123" s="151"/>
      <c r="BO5123" s="2"/>
      <c r="BP5123" s="2"/>
      <c r="BQ5123" s="2"/>
      <c r="BR5123" s="2"/>
      <c r="BS5123" s="2"/>
      <c r="BT5123" s="2"/>
    </row>
    <row r="5124" spans="63:72" x14ac:dyDescent="0.3">
      <c r="BK5124" s="5"/>
      <c r="BL5124" s="5"/>
      <c r="BM5124" s="2"/>
      <c r="BN5124" s="151"/>
      <c r="BO5124" s="2"/>
      <c r="BP5124" s="2"/>
      <c r="BQ5124" s="2"/>
      <c r="BR5124" s="2"/>
      <c r="BS5124" s="2"/>
      <c r="BT5124" s="2"/>
    </row>
    <row r="5125" spans="63:72" x14ac:dyDescent="0.3">
      <c r="BK5125" s="5"/>
      <c r="BL5125" s="5"/>
      <c r="BM5125" s="2"/>
      <c r="BN5125" s="151"/>
      <c r="BO5125" s="2"/>
      <c r="BP5125" s="2"/>
      <c r="BQ5125" s="2"/>
      <c r="BR5125" s="2"/>
      <c r="BS5125" s="2"/>
      <c r="BT5125" s="2"/>
    </row>
    <row r="5126" spans="63:72" x14ac:dyDescent="0.3">
      <c r="BK5126" s="5"/>
      <c r="BL5126" s="5"/>
      <c r="BM5126" s="2"/>
      <c r="BN5126" s="151"/>
      <c r="BO5126" s="2"/>
      <c r="BP5126" s="2"/>
      <c r="BQ5126" s="2"/>
      <c r="BR5126" s="2"/>
      <c r="BS5126" s="2"/>
      <c r="BT5126" s="2"/>
    </row>
    <row r="5127" spans="63:72" x14ac:dyDescent="0.3">
      <c r="BK5127" s="5"/>
      <c r="BL5127" s="5"/>
      <c r="BM5127" s="2"/>
      <c r="BN5127" s="151"/>
      <c r="BO5127" s="2"/>
      <c r="BP5127" s="2"/>
      <c r="BQ5127" s="2"/>
      <c r="BR5127" s="2"/>
      <c r="BS5127" s="2"/>
      <c r="BT5127" s="2"/>
    </row>
    <row r="5128" spans="63:72" x14ac:dyDescent="0.3">
      <c r="BK5128" s="5"/>
      <c r="BL5128" s="5"/>
      <c r="BM5128" s="2"/>
      <c r="BN5128" s="151"/>
      <c r="BO5128" s="2"/>
      <c r="BP5128" s="2"/>
      <c r="BQ5128" s="2"/>
      <c r="BR5128" s="2"/>
      <c r="BS5128" s="2"/>
      <c r="BT5128" s="2"/>
    </row>
    <row r="5129" spans="63:72" x14ac:dyDescent="0.3">
      <c r="BK5129" s="5"/>
      <c r="BL5129" s="5"/>
      <c r="BM5129" s="2"/>
      <c r="BN5129" s="151"/>
      <c r="BO5129" s="2"/>
      <c r="BP5129" s="2"/>
      <c r="BQ5129" s="2"/>
      <c r="BR5129" s="2"/>
      <c r="BS5129" s="2"/>
      <c r="BT5129" s="2"/>
    </row>
    <row r="5130" spans="63:72" x14ac:dyDescent="0.3">
      <c r="BK5130" s="5"/>
      <c r="BL5130" s="5"/>
      <c r="BM5130" s="2"/>
      <c r="BN5130" s="151"/>
      <c r="BO5130" s="2"/>
      <c r="BP5130" s="2"/>
      <c r="BQ5130" s="2"/>
      <c r="BR5130" s="2"/>
      <c r="BS5130" s="2"/>
      <c r="BT5130" s="2"/>
    </row>
    <row r="5131" spans="63:72" x14ac:dyDescent="0.3">
      <c r="BK5131" s="5"/>
      <c r="BL5131" s="5"/>
      <c r="BM5131" s="2"/>
      <c r="BN5131" s="151"/>
      <c r="BO5131" s="2"/>
      <c r="BP5131" s="2"/>
      <c r="BQ5131" s="2"/>
      <c r="BR5131" s="2"/>
      <c r="BS5131" s="2"/>
      <c r="BT5131" s="2"/>
    </row>
    <row r="5132" spans="63:72" x14ac:dyDescent="0.3">
      <c r="BK5132" s="5"/>
      <c r="BL5132" s="5"/>
      <c r="BM5132" s="2"/>
      <c r="BN5132" s="151"/>
      <c r="BO5132" s="2"/>
      <c r="BP5132" s="2"/>
      <c r="BQ5132" s="2"/>
      <c r="BR5132" s="2"/>
      <c r="BS5132" s="2"/>
      <c r="BT5132" s="2"/>
    </row>
    <row r="5133" spans="63:72" x14ac:dyDescent="0.3">
      <c r="BK5133" s="5"/>
      <c r="BL5133" s="5"/>
      <c r="BM5133" s="2"/>
      <c r="BN5133" s="151"/>
      <c r="BO5133" s="2"/>
      <c r="BP5133" s="2"/>
      <c r="BQ5133" s="2"/>
      <c r="BR5133" s="2"/>
      <c r="BS5133" s="2"/>
      <c r="BT5133" s="2"/>
    </row>
    <row r="5134" spans="63:72" x14ac:dyDescent="0.3">
      <c r="BK5134" s="5"/>
      <c r="BL5134" s="5"/>
      <c r="BM5134" s="2"/>
      <c r="BN5134" s="151"/>
      <c r="BO5134" s="2"/>
      <c r="BP5134" s="2"/>
      <c r="BQ5134" s="2"/>
      <c r="BR5134" s="2"/>
      <c r="BS5134" s="2"/>
      <c r="BT5134" s="2"/>
    </row>
    <row r="5135" spans="63:72" x14ac:dyDescent="0.3">
      <c r="BK5135" s="5"/>
      <c r="BL5135" s="5"/>
      <c r="BM5135" s="2"/>
      <c r="BN5135" s="151"/>
      <c r="BO5135" s="2"/>
      <c r="BP5135" s="2"/>
      <c r="BQ5135" s="2"/>
      <c r="BR5135" s="2"/>
      <c r="BS5135" s="2"/>
      <c r="BT5135" s="2"/>
    </row>
    <row r="5136" spans="63:72" x14ac:dyDescent="0.3">
      <c r="BK5136" s="5"/>
      <c r="BL5136" s="5"/>
      <c r="BM5136" s="2"/>
      <c r="BN5136" s="151"/>
      <c r="BO5136" s="2"/>
      <c r="BP5136" s="2"/>
      <c r="BQ5136" s="2"/>
      <c r="BR5136" s="2"/>
      <c r="BS5136" s="2"/>
      <c r="BT5136" s="2"/>
    </row>
    <row r="5137" spans="63:72" x14ac:dyDescent="0.3">
      <c r="BK5137" s="5"/>
      <c r="BL5137" s="5"/>
      <c r="BM5137" s="2"/>
      <c r="BN5137" s="151"/>
      <c r="BO5137" s="2"/>
      <c r="BP5137" s="2"/>
      <c r="BQ5137" s="2"/>
      <c r="BR5137" s="2"/>
      <c r="BS5137" s="2"/>
      <c r="BT5137" s="2"/>
    </row>
    <row r="5138" spans="63:72" x14ac:dyDescent="0.3">
      <c r="BK5138" s="5"/>
      <c r="BL5138" s="5"/>
      <c r="BM5138" s="2"/>
      <c r="BN5138" s="151"/>
      <c r="BO5138" s="2"/>
      <c r="BP5138" s="2"/>
      <c r="BQ5138" s="2"/>
      <c r="BR5138" s="2"/>
      <c r="BS5138" s="2"/>
      <c r="BT5138" s="2"/>
    </row>
    <row r="5139" spans="63:72" x14ac:dyDescent="0.3">
      <c r="BK5139" s="5"/>
      <c r="BL5139" s="5"/>
      <c r="BM5139" s="2"/>
      <c r="BN5139" s="151"/>
      <c r="BO5139" s="2"/>
      <c r="BP5139" s="2"/>
      <c r="BQ5139" s="2"/>
      <c r="BR5139" s="2"/>
      <c r="BS5139" s="2"/>
      <c r="BT5139" s="2"/>
    </row>
    <row r="5140" spans="63:72" x14ac:dyDescent="0.3">
      <c r="BK5140" s="5"/>
      <c r="BL5140" s="5"/>
      <c r="BM5140" s="2"/>
      <c r="BN5140" s="151"/>
      <c r="BO5140" s="2"/>
      <c r="BP5140" s="2"/>
      <c r="BQ5140" s="2"/>
      <c r="BR5140" s="2"/>
      <c r="BS5140" s="2"/>
      <c r="BT5140" s="2"/>
    </row>
    <row r="5141" spans="63:72" x14ac:dyDescent="0.3">
      <c r="BK5141" s="5"/>
      <c r="BL5141" s="5"/>
      <c r="BM5141" s="2"/>
      <c r="BN5141" s="151"/>
      <c r="BO5141" s="2"/>
      <c r="BP5141" s="2"/>
      <c r="BQ5141" s="2"/>
      <c r="BR5141" s="2"/>
      <c r="BS5141" s="2"/>
      <c r="BT5141" s="2"/>
    </row>
    <row r="5142" spans="63:72" x14ac:dyDescent="0.3">
      <c r="BK5142" s="5"/>
      <c r="BL5142" s="5"/>
      <c r="BM5142" s="2"/>
      <c r="BN5142" s="151"/>
      <c r="BO5142" s="2"/>
      <c r="BP5142" s="2"/>
      <c r="BQ5142" s="2"/>
      <c r="BR5142" s="2"/>
      <c r="BS5142" s="2"/>
      <c r="BT5142" s="2"/>
    </row>
    <row r="5143" spans="63:72" x14ac:dyDescent="0.3">
      <c r="BK5143" s="5"/>
      <c r="BL5143" s="5"/>
      <c r="BM5143" s="2"/>
      <c r="BN5143" s="151"/>
      <c r="BO5143" s="2"/>
      <c r="BP5143" s="2"/>
      <c r="BQ5143" s="2"/>
      <c r="BR5143" s="2"/>
      <c r="BS5143" s="2"/>
      <c r="BT5143" s="2"/>
    </row>
    <row r="5144" spans="63:72" x14ac:dyDescent="0.3">
      <c r="BK5144" s="5"/>
      <c r="BL5144" s="5"/>
      <c r="BM5144" s="2"/>
      <c r="BN5144" s="151"/>
      <c r="BO5144" s="2"/>
      <c r="BP5144" s="2"/>
      <c r="BQ5144" s="2"/>
      <c r="BR5144" s="2"/>
      <c r="BS5144" s="2"/>
      <c r="BT5144" s="2"/>
    </row>
    <row r="5145" spans="63:72" x14ac:dyDescent="0.3">
      <c r="BK5145" s="5"/>
      <c r="BL5145" s="5"/>
      <c r="BM5145" s="2"/>
      <c r="BN5145" s="151"/>
      <c r="BO5145" s="2"/>
      <c r="BP5145" s="2"/>
      <c r="BQ5145" s="2"/>
      <c r="BR5145" s="2"/>
      <c r="BS5145" s="2"/>
      <c r="BT5145" s="2"/>
    </row>
    <row r="5146" spans="63:72" x14ac:dyDescent="0.3">
      <c r="BK5146" s="5"/>
      <c r="BL5146" s="5"/>
      <c r="BM5146" s="2"/>
      <c r="BN5146" s="151"/>
      <c r="BO5146" s="2"/>
      <c r="BP5146" s="2"/>
      <c r="BQ5146" s="2"/>
      <c r="BR5146" s="2"/>
      <c r="BS5146" s="2"/>
      <c r="BT5146" s="2"/>
    </row>
    <row r="5147" spans="63:72" x14ac:dyDescent="0.3">
      <c r="BK5147" s="5"/>
      <c r="BL5147" s="5"/>
      <c r="BM5147" s="2"/>
      <c r="BN5147" s="151"/>
      <c r="BO5147" s="2"/>
      <c r="BP5147" s="2"/>
      <c r="BQ5147" s="2"/>
      <c r="BR5147" s="2"/>
      <c r="BS5147" s="2"/>
      <c r="BT5147" s="2"/>
    </row>
    <row r="5148" spans="63:72" x14ac:dyDescent="0.3">
      <c r="BK5148" s="5"/>
      <c r="BL5148" s="5"/>
      <c r="BM5148" s="2"/>
      <c r="BN5148" s="151"/>
      <c r="BO5148" s="2"/>
      <c r="BP5148" s="2"/>
      <c r="BQ5148" s="2"/>
      <c r="BR5148" s="2"/>
      <c r="BS5148" s="2"/>
      <c r="BT5148" s="2"/>
    </row>
    <row r="5149" spans="63:72" x14ac:dyDescent="0.3">
      <c r="BK5149" s="5"/>
      <c r="BL5149" s="5"/>
      <c r="BM5149" s="2"/>
      <c r="BN5149" s="151"/>
      <c r="BO5149" s="2"/>
      <c r="BP5149" s="2"/>
      <c r="BQ5149" s="2"/>
      <c r="BR5149" s="2"/>
      <c r="BS5149" s="2"/>
      <c r="BT5149" s="2"/>
    </row>
    <row r="5150" spans="63:72" x14ac:dyDescent="0.3">
      <c r="BK5150" s="5"/>
      <c r="BL5150" s="5"/>
      <c r="BM5150" s="2"/>
      <c r="BN5150" s="151"/>
      <c r="BO5150" s="2"/>
      <c r="BP5150" s="2"/>
      <c r="BQ5150" s="2"/>
      <c r="BR5150" s="2"/>
      <c r="BS5150" s="2"/>
      <c r="BT5150" s="2"/>
    </row>
    <row r="5151" spans="63:72" x14ac:dyDescent="0.3">
      <c r="BK5151" s="5"/>
      <c r="BL5151" s="5"/>
      <c r="BM5151" s="2"/>
      <c r="BN5151" s="151"/>
      <c r="BO5151" s="2"/>
      <c r="BP5151" s="2"/>
      <c r="BQ5151" s="2"/>
      <c r="BR5151" s="2"/>
      <c r="BS5151" s="2"/>
      <c r="BT5151" s="2"/>
    </row>
    <row r="5152" spans="63:72" x14ac:dyDescent="0.3">
      <c r="BK5152" s="5"/>
      <c r="BL5152" s="5"/>
      <c r="BM5152" s="2"/>
      <c r="BN5152" s="151"/>
      <c r="BO5152" s="2"/>
      <c r="BP5152" s="2"/>
      <c r="BQ5152" s="2"/>
      <c r="BR5152" s="2"/>
      <c r="BS5152" s="2"/>
      <c r="BT5152" s="2"/>
    </row>
    <row r="5153" spans="63:72" x14ac:dyDescent="0.3">
      <c r="BK5153" s="5"/>
      <c r="BL5153" s="5"/>
      <c r="BM5153" s="2"/>
      <c r="BN5153" s="151"/>
      <c r="BO5153" s="2"/>
      <c r="BP5153" s="2"/>
      <c r="BQ5153" s="2"/>
      <c r="BR5153" s="2"/>
      <c r="BS5153" s="2"/>
      <c r="BT5153" s="2"/>
    </row>
    <row r="5154" spans="63:72" x14ac:dyDescent="0.3">
      <c r="BK5154" s="5"/>
      <c r="BL5154" s="5"/>
      <c r="BM5154" s="2"/>
      <c r="BN5154" s="151"/>
      <c r="BO5154" s="2"/>
      <c r="BP5154" s="2"/>
      <c r="BQ5154" s="2"/>
      <c r="BR5154" s="2"/>
      <c r="BS5154" s="2"/>
      <c r="BT5154" s="2"/>
    </row>
    <row r="5155" spans="63:72" x14ac:dyDescent="0.3">
      <c r="BK5155" s="5"/>
      <c r="BL5155" s="5"/>
      <c r="BM5155" s="2"/>
      <c r="BN5155" s="151"/>
      <c r="BO5155" s="2"/>
      <c r="BP5155" s="2"/>
      <c r="BQ5155" s="2"/>
      <c r="BR5155" s="2"/>
      <c r="BS5155" s="2"/>
      <c r="BT5155" s="2"/>
    </row>
    <row r="5156" spans="63:72" x14ac:dyDescent="0.3">
      <c r="BK5156" s="5"/>
      <c r="BL5156" s="5"/>
      <c r="BM5156" s="2"/>
      <c r="BN5156" s="151"/>
      <c r="BO5156" s="2"/>
      <c r="BP5156" s="2"/>
      <c r="BQ5156" s="2"/>
      <c r="BR5156" s="2"/>
      <c r="BS5156" s="2"/>
      <c r="BT5156" s="2"/>
    </row>
    <row r="5157" spans="63:72" x14ac:dyDescent="0.3">
      <c r="BK5157" s="5"/>
      <c r="BL5157" s="5"/>
      <c r="BM5157" s="2"/>
      <c r="BN5157" s="151"/>
      <c r="BO5157" s="2"/>
      <c r="BP5157" s="2"/>
      <c r="BQ5157" s="2"/>
      <c r="BR5157" s="2"/>
      <c r="BS5157" s="2"/>
      <c r="BT5157" s="2"/>
    </row>
    <row r="5158" spans="63:72" x14ac:dyDescent="0.3">
      <c r="BK5158" s="5"/>
      <c r="BL5158" s="5"/>
      <c r="BM5158" s="2"/>
      <c r="BN5158" s="151"/>
      <c r="BO5158" s="2"/>
      <c r="BP5158" s="2"/>
      <c r="BQ5158" s="2"/>
      <c r="BR5158" s="2"/>
      <c r="BS5158" s="2"/>
      <c r="BT5158" s="2"/>
    </row>
    <row r="5159" spans="63:72" x14ac:dyDescent="0.3">
      <c r="BK5159" s="5"/>
      <c r="BL5159" s="5"/>
      <c r="BM5159" s="2"/>
      <c r="BN5159" s="151"/>
      <c r="BO5159" s="2"/>
      <c r="BP5159" s="2"/>
      <c r="BQ5159" s="2"/>
      <c r="BR5159" s="2"/>
      <c r="BS5159" s="2"/>
      <c r="BT5159" s="2"/>
    </row>
    <row r="5160" spans="63:72" x14ac:dyDescent="0.3">
      <c r="BK5160" s="5"/>
      <c r="BL5160" s="5"/>
      <c r="BM5160" s="2"/>
      <c r="BN5160" s="151"/>
      <c r="BO5160" s="2"/>
      <c r="BP5160" s="2"/>
      <c r="BQ5160" s="2"/>
      <c r="BR5160" s="2"/>
      <c r="BS5160" s="2"/>
      <c r="BT5160" s="2"/>
    </row>
    <row r="5161" spans="63:72" x14ac:dyDescent="0.3">
      <c r="BK5161" s="5"/>
      <c r="BL5161" s="5"/>
      <c r="BM5161" s="2"/>
      <c r="BN5161" s="151"/>
      <c r="BO5161" s="2"/>
      <c r="BP5161" s="2"/>
      <c r="BQ5161" s="2"/>
      <c r="BR5161" s="2"/>
      <c r="BS5161" s="2"/>
      <c r="BT5161" s="2"/>
    </row>
    <row r="5162" spans="63:72" x14ac:dyDescent="0.3">
      <c r="BK5162" s="5"/>
      <c r="BL5162" s="5"/>
      <c r="BM5162" s="2"/>
      <c r="BN5162" s="151"/>
      <c r="BO5162" s="2"/>
      <c r="BP5162" s="2"/>
      <c r="BQ5162" s="2"/>
      <c r="BR5162" s="2"/>
      <c r="BS5162" s="2"/>
      <c r="BT5162" s="2"/>
    </row>
    <row r="5163" spans="63:72" x14ac:dyDescent="0.3">
      <c r="BK5163" s="5"/>
      <c r="BL5163" s="5"/>
      <c r="BM5163" s="2"/>
      <c r="BN5163" s="151"/>
      <c r="BO5163" s="2"/>
      <c r="BP5163" s="2"/>
      <c r="BQ5163" s="2"/>
      <c r="BR5163" s="2"/>
      <c r="BS5163" s="2"/>
      <c r="BT5163" s="2"/>
    </row>
    <row r="5164" spans="63:72" x14ac:dyDescent="0.3">
      <c r="BK5164" s="5"/>
      <c r="BL5164" s="5"/>
      <c r="BM5164" s="2"/>
      <c r="BN5164" s="151"/>
      <c r="BO5164" s="2"/>
      <c r="BP5164" s="2"/>
      <c r="BQ5164" s="2"/>
      <c r="BR5164" s="2"/>
      <c r="BS5164" s="2"/>
      <c r="BT5164" s="2"/>
    </row>
    <row r="5165" spans="63:72" x14ac:dyDescent="0.3">
      <c r="BK5165" s="5"/>
      <c r="BL5165" s="5"/>
      <c r="BM5165" s="2"/>
      <c r="BN5165" s="151"/>
      <c r="BO5165" s="2"/>
      <c r="BP5165" s="2"/>
      <c r="BQ5165" s="2"/>
      <c r="BR5165" s="2"/>
      <c r="BS5165" s="2"/>
      <c r="BT5165" s="2"/>
    </row>
    <row r="5166" spans="63:72" x14ac:dyDescent="0.3">
      <c r="BK5166" s="5"/>
      <c r="BL5166" s="5"/>
      <c r="BM5166" s="2"/>
      <c r="BN5166" s="151"/>
      <c r="BO5166" s="2"/>
      <c r="BP5166" s="2"/>
      <c r="BQ5166" s="2"/>
      <c r="BR5166" s="2"/>
      <c r="BS5166" s="2"/>
      <c r="BT5166" s="2"/>
    </row>
    <row r="5167" spans="63:72" x14ac:dyDescent="0.3">
      <c r="BK5167" s="5"/>
      <c r="BL5167" s="5"/>
      <c r="BM5167" s="2"/>
      <c r="BN5167" s="151"/>
      <c r="BO5167" s="2"/>
      <c r="BP5167" s="2"/>
      <c r="BQ5167" s="2"/>
      <c r="BR5167" s="2"/>
      <c r="BS5167" s="2"/>
      <c r="BT5167" s="2"/>
    </row>
    <row r="5168" spans="63:72" x14ac:dyDescent="0.3">
      <c r="BK5168" s="5"/>
      <c r="BL5168" s="5"/>
      <c r="BM5168" s="2"/>
      <c r="BN5168" s="151"/>
      <c r="BO5168" s="2"/>
      <c r="BP5168" s="2"/>
      <c r="BQ5168" s="2"/>
      <c r="BR5168" s="2"/>
      <c r="BS5168" s="2"/>
      <c r="BT5168" s="2"/>
    </row>
    <row r="5169" spans="63:72" x14ac:dyDescent="0.3">
      <c r="BK5169" s="5"/>
      <c r="BL5169" s="5"/>
      <c r="BM5169" s="2"/>
      <c r="BN5169" s="151"/>
      <c r="BO5169" s="2"/>
      <c r="BP5169" s="2"/>
      <c r="BQ5169" s="2"/>
      <c r="BR5169" s="2"/>
      <c r="BS5169" s="2"/>
      <c r="BT5169" s="2"/>
    </row>
    <row r="5170" spans="63:72" x14ac:dyDescent="0.3">
      <c r="BK5170" s="5"/>
      <c r="BL5170" s="5"/>
      <c r="BM5170" s="2"/>
      <c r="BN5170" s="151"/>
      <c r="BO5170" s="2"/>
      <c r="BP5170" s="2"/>
      <c r="BQ5170" s="2"/>
      <c r="BR5170" s="2"/>
      <c r="BS5170" s="2"/>
      <c r="BT5170" s="2"/>
    </row>
    <row r="5171" spans="63:72" x14ac:dyDescent="0.3">
      <c r="BK5171" s="5"/>
      <c r="BL5171" s="5"/>
      <c r="BM5171" s="2"/>
      <c r="BN5171" s="151"/>
      <c r="BO5171" s="2"/>
      <c r="BP5171" s="2"/>
      <c r="BQ5171" s="2"/>
      <c r="BR5171" s="2"/>
      <c r="BS5171" s="2"/>
      <c r="BT5171" s="2"/>
    </row>
    <row r="5172" spans="63:72" x14ac:dyDescent="0.3">
      <c r="BK5172" s="5"/>
      <c r="BL5172" s="5"/>
      <c r="BM5172" s="2"/>
      <c r="BN5172" s="151"/>
      <c r="BO5172" s="2"/>
      <c r="BP5172" s="2"/>
      <c r="BQ5172" s="2"/>
      <c r="BR5172" s="2"/>
      <c r="BS5172" s="2"/>
      <c r="BT5172" s="2"/>
    </row>
    <row r="5173" spans="63:72" x14ac:dyDescent="0.3">
      <c r="BK5173" s="5"/>
      <c r="BL5173" s="5"/>
      <c r="BM5173" s="2"/>
      <c r="BN5173" s="151"/>
      <c r="BO5173" s="2"/>
      <c r="BP5173" s="2"/>
      <c r="BQ5173" s="2"/>
      <c r="BR5173" s="2"/>
      <c r="BS5173" s="2"/>
      <c r="BT5173" s="2"/>
    </row>
    <row r="5174" spans="63:72" x14ac:dyDescent="0.3">
      <c r="BK5174" s="5"/>
      <c r="BL5174" s="5"/>
      <c r="BM5174" s="2"/>
      <c r="BN5174" s="151"/>
      <c r="BO5174" s="2"/>
      <c r="BP5174" s="2"/>
      <c r="BQ5174" s="2"/>
      <c r="BR5174" s="2"/>
      <c r="BS5174" s="2"/>
      <c r="BT5174" s="2"/>
    </row>
    <row r="5175" spans="63:72" x14ac:dyDescent="0.3">
      <c r="BK5175" s="5"/>
      <c r="BL5175" s="5"/>
      <c r="BM5175" s="2"/>
      <c r="BN5175" s="151"/>
      <c r="BO5175" s="2"/>
      <c r="BP5175" s="2"/>
      <c r="BQ5175" s="2"/>
      <c r="BR5175" s="2"/>
      <c r="BS5175" s="2"/>
      <c r="BT5175" s="2"/>
    </row>
    <row r="5176" spans="63:72" x14ac:dyDescent="0.3">
      <c r="BK5176" s="5"/>
      <c r="BL5176" s="5"/>
      <c r="BM5176" s="2"/>
      <c r="BN5176" s="151"/>
      <c r="BO5176" s="2"/>
      <c r="BP5176" s="2"/>
      <c r="BQ5176" s="2"/>
      <c r="BR5176" s="2"/>
      <c r="BS5176" s="2"/>
      <c r="BT5176" s="2"/>
    </row>
    <row r="5177" spans="63:72" x14ac:dyDescent="0.3">
      <c r="BK5177" s="5"/>
      <c r="BL5177" s="5"/>
      <c r="BM5177" s="2"/>
      <c r="BN5177" s="151"/>
      <c r="BO5177" s="2"/>
      <c r="BP5177" s="2"/>
      <c r="BQ5177" s="2"/>
      <c r="BR5177" s="2"/>
      <c r="BS5177" s="2"/>
      <c r="BT5177" s="2"/>
    </row>
    <row r="5178" spans="63:72" x14ac:dyDescent="0.3">
      <c r="BK5178" s="5"/>
      <c r="BL5178" s="5"/>
      <c r="BM5178" s="2"/>
      <c r="BN5178" s="151"/>
      <c r="BO5178" s="2"/>
      <c r="BP5178" s="2"/>
      <c r="BQ5178" s="2"/>
      <c r="BR5178" s="2"/>
      <c r="BS5178" s="2"/>
      <c r="BT5178" s="2"/>
    </row>
    <row r="5179" spans="63:72" x14ac:dyDescent="0.3">
      <c r="BK5179" s="5"/>
      <c r="BL5179" s="5"/>
      <c r="BM5179" s="2"/>
      <c r="BN5179" s="151"/>
      <c r="BO5179" s="2"/>
      <c r="BP5179" s="2"/>
      <c r="BQ5179" s="2"/>
      <c r="BR5179" s="2"/>
      <c r="BS5179" s="2"/>
      <c r="BT5179" s="2"/>
    </row>
    <row r="5180" spans="63:72" x14ac:dyDescent="0.3">
      <c r="BK5180" s="5"/>
      <c r="BL5180" s="5"/>
      <c r="BM5180" s="2"/>
      <c r="BN5180" s="151"/>
      <c r="BO5180" s="2"/>
      <c r="BP5180" s="2"/>
      <c r="BQ5180" s="2"/>
      <c r="BR5180" s="2"/>
      <c r="BS5180" s="2"/>
      <c r="BT5180" s="2"/>
    </row>
    <row r="5181" spans="63:72" x14ac:dyDescent="0.3">
      <c r="BK5181" s="5"/>
      <c r="BL5181" s="5"/>
      <c r="BM5181" s="2"/>
      <c r="BN5181" s="151"/>
      <c r="BO5181" s="2"/>
      <c r="BP5181" s="2"/>
      <c r="BQ5181" s="2"/>
      <c r="BR5181" s="2"/>
      <c r="BS5181" s="2"/>
      <c r="BT5181" s="2"/>
    </row>
    <row r="5182" spans="63:72" x14ac:dyDescent="0.3">
      <c r="BK5182" s="5"/>
      <c r="BL5182" s="5"/>
      <c r="BM5182" s="2"/>
      <c r="BN5182" s="151"/>
      <c r="BO5182" s="2"/>
      <c r="BP5182" s="2"/>
      <c r="BQ5182" s="2"/>
      <c r="BR5182" s="2"/>
      <c r="BS5182" s="2"/>
      <c r="BT5182" s="2"/>
    </row>
    <row r="5183" spans="63:72" x14ac:dyDescent="0.3">
      <c r="BK5183" s="5"/>
      <c r="BL5183" s="5"/>
      <c r="BM5183" s="2"/>
      <c r="BN5183" s="151"/>
      <c r="BO5183" s="2"/>
      <c r="BP5183" s="2"/>
      <c r="BQ5183" s="2"/>
      <c r="BR5183" s="2"/>
      <c r="BS5183" s="2"/>
      <c r="BT5183" s="2"/>
    </row>
    <row r="5184" spans="63:72" x14ac:dyDescent="0.3">
      <c r="BK5184" s="5"/>
      <c r="BL5184" s="5"/>
      <c r="BM5184" s="2"/>
      <c r="BN5184" s="151"/>
      <c r="BO5184" s="2"/>
      <c r="BP5184" s="2"/>
      <c r="BQ5184" s="2"/>
      <c r="BR5184" s="2"/>
      <c r="BS5184" s="2"/>
      <c r="BT5184" s="2"/>
    </row>
    <row r="5185" spans="63:72" x14ac:dyDescent="0.3">
      <c r="BK5185" s="5"/>
      <c r="BL5185" s="5"/>
      <c r="BM5185" s="2"/>
      <c r="BN5185" s="151"/>
      <c r="BO5185" s="2"/>
      <c r="BP5185" s="2"/>
      <c r="BQ5185" s="2"/>
      <c r="BR5185" s="2"/>
      <c r="BS5185" s="2"/>
      <c r="BT5185" s="2"/>
    </row>
    <row r="5186" spans="63:72" x14ac:dyDescent="0.3">
      <c r="BK5186" s="5"/>
      <c r="BL5186" s="5"/>
      <c r="BM5186" s="2"/>
      <c r="BN5186" s="151"/>
      <c r="BO5186" s="2"/>
      <c r="BP5186" s="2"/>
      <c r="BQ5186" s="2"/>
      <c r="BR5186" s="2"/>
      <c r="BS5186" s="2"/>
      <c r="BT5186" s="2"/>
    </row>
    <row r="5187" spans="63:72" x14ac:dyDescent="0.3">
      <c r="BK5187" s="5"/>
      <c r="BL5187" s="5"/>
      <c r="BM5187" s="2"/>
      <c r="BN5187" s="151"/>
      <c r="BO5187" s="2"/>
      <c r="BP5187" s="2"/>
      <c r="BQ5187" s="2"/>
      <c r="BR5187" s="2"/>
      <c r="BS5187" s="2"/>
      <c r="BT5187" s="2"/>
    </row>
    <row r="5188" spans="63:72" x14ac:dyDescent="0.3">
      <c r="BK5188" s="5"/>
      <c r="BL5188" s="5"/>
      <c r="BM5188" s="2"/>
      <c r="BN5188" s="151"/>
      <c r="BO5188" s="2"/>
      <c r="BP5188" s="2"/>
      <c r="BQ5188" s="2"/>
      <c r="BR5188" s="2"/>
      <c r="BS5188" s="2"/>
      <c r="BT5188" s="2"/>
    </row>
    <row r="5189" spans="63:72" x14ac:dyDescent="0.3">
      <c r="BK5189" s="5"/>
      <c r="BL5189" s="5"/>
      <c r="BM5189" s="2"/>
      <c r="BN5189" s="151"/>
      <c r="BO5189" s="2"/>
      <c r="BP5189" s="2"/>
      <c r="BQ5189" s="2"/>
      <c r="BR5189" s="2"/>
      <c r="BS5189" s="2"/>
      <c r="BT5189" s="2"/>
    </row>
    <row r="5190" spans="63:72" x14ac:dyDescent="0.3">
      <c r="BK5190" s="5"/>
      <c r="BL5190" s="5"/>
      <c r="BM5190" s="2"/>
      <c r="BN5190" s="151"/>
      <c r="BO5190" s="2"/>
      <c r="BP5190" s="2"/>
      <c r="BQ5190" s="2"/>
      <c r="BR5190" s="2"/>
      <c r="BS5190" s="2"/>
      <c r="BT5190" s="2"/>
    </row>
    <row r="5191" spans="63:72" x14ac:dyDescent="0.3">
      <c r="BK5191" s="5"/>
      <c r="BL5191" s="5"/>
      <c r="BM5191" s="2"/>
      <c r="BN5191" s="151"/>
      <c r="BO5191" s="2"/>
      <c r="BP5191" s="2"/>
      <c r="BQ5191" s="2"/>
      <c r="BR5191" s="2"/>
      <c r="BS5191" s="2"/>
      <c r="BT5191" s="2"/>
    </row>
    <row r="5192" spans="63:72" x14ac:dyDescent="0.3">
      <c r="BK5192" s="5"/>
      <c r="BL5192" s="5"/>
      <c r="BM5192" s="2"/>
      <c r="BN5192" s="151"/>
      <c r="BO5192" s="2"/>
      <c r="BP5192" s="2"/>
      <c r="BQ5192" s="2"/>
      <c r="BR5192" s="2"/>
      <c r="BS5192" s="2"/>
      <c r="BT5192" s="2"/>
    </row>
    <row r="5193" spans="63:72" x14ac:dyDescent="0.3">
      <c r="BK5193" s="5"/>
      <c r="BL5193" s="5"/>
      <c r="BM5193" s="2"/>
      <c r="BN5193" s="151"/>
      <c r="BO5193" s="2"/>
      <c r="BP5193" s="2"/>
      <c r="BQ5193" s="2"/>
      <c r="BR5193" s="2"/>
      <c r="BS5193" s="2"/>
      <c r="BT5193" s="2"/>
    </row>
    <row r="5194" spans="63:72" x14ac:dyDescent="0.3">
      <c r="BK5194" s="5"/>
      <c r="BL5194" s="5"/>
      <c r="BM5194" s="2"/>
      <c r="BN5194" s="151"/>
      <c r="BO5194" s="2"/>
      <c r="BP5194" s="2"/>
      <c r="BQ5194" s="2"/>
      <c r="BR5194" s="2"/>
      <c r="BS5194" s="2"/>
      <c r="BT5194" s="2"/>
    </row>
    <row r="5195" spans="63:72" x14ac:dyDescent="0.3">
      <c r="BK5195" s="5"/>
      <c r="BL5195" s="5"/>
      <c r="BM5195" s="2"/>
      <c r="BN5195" s="151"/>
      <c r="BO5195" s="2"/>
      <c r="BP5195" s="2"/>
      <c r="BQ5195" s="2"/>
      <c r="BR5195" s="2"/>
      <c r="BS5195" s="2"/>
      <c r="BT5195" s="2"/>
    </row>
    <row r="5196" spans="63:72" x14ac:dyDescent="0.3">
      <c r="BK5196" s="5"/>
      <c r="BL5196" s="5"/>
      <c r="BM5196" s="2"/>
      <c r="BN5196" s="151"/>
      <c r="BO5196" s="2"/>
      <c r="BP5196" s="2"/>
      <c r="BQ5196" s="2"/>
      <c r="BR5196" s="2"/>
      <c r="BS5196" s="2"/>
      <c r="BT5196" s="2"/>
    </row>
    <row r="5197" spans="63:72" x14ac:dyDescent="0.3">
      <c r="BK5197" s="5"/>
      <c r="BL5197" s="5"/>
      <c r="BM5197" s="2"/>
      <c r="BN5197" s="151"/>
      <c r="BO5197" s="2"/>
      <c r="BP5197" s="2"/>
      <c r="BQ5197" s="2"/>
      <c r="BR5197" s="2"/>
      <c r="BS5197" s="2"/>
      <c r="BT5197" s="2"/>
    </row>
    <row r="5198" spans="63:72" x14ac:dyDescent="0.3">
      <c r="BK5198" s="5"/>
      <c r="BL5198" s="5"/>
      <c r="BM5198" s="2"/>
      <c r="BN5198" s="151"/>
      <c r="BO5198" s="2"/>
      <c r="BP5198" s="2"/>
      <c r="BQ5198" s="2"/>
      <c r="BR5198" s="2"/>
      <c r="BS5198" s="2"/>
      <c r="BT5198" s="2"/>
    </row>
    <row r="5199" spans="63:72" x14ac:dyDescent="0.3">
      <c r="BK5199" s="5"/>
      <c r="BL5199" s="5"/>
      <c r="BM5199" s="2"/>
      <c r="BN5199" s="151"/>
      <c r="BO5199" s="2"/>
      <c r="BP5199" s="2"/>
      <c r="BQ5199" s="2"/>
      <c r="BR5199" s="2"/>
      <c r="BS5199" s="2"/>
      <c r="BT5199" s="2"/>
    </row>
    <row r="5200" spans="63:72" x14ac:dyDescent="0.3">
      <c r="BK5200" s="5"/>
      <c r="BL5200" s="5"/>
      <c r="BM5200" s="2"/>
      <c r="BN5200" s="151"/>
      <c r="BO5200" s="2"/>
      <c r="BP5200" s="2"/>
      <c r="BQ5200" s="2"/>
      <c r="BR5200" s="2"/>
      <c r="BS5200" s="2"/>
      <c r="BT5200" s="2"/>
    </row>
    <row r="5201" spans="63:72" x14ac:dyDescent="0.3">
      <c r="BK5201" s="5"/>
      <c r="BL5201" s="5"/>
      <c r="BM5201" s="2"/>
      <c r="BN5201" s="151"/>
      <c r="BO5201" s="2"/>
      <c r="BP5201" s="2"/>
      <c r="BQ5201" s="2"/>
      <c r="BR5201" s="2"/>
      <c r="BS5201" s="2"/>
      <c r="BT5201" s="2"/>
    </row>
    <row r="5202" spans="63:72" x14ac:dyDescent="0.3">
      <c r="BK5202" s="5"/>
      <c r="BL5202" s="5"/>
      <c r="BM5202" s="2"/>
      <c r="BN5202" s="151"/>
      <c r="BO5202" s="2"/>
      <c r="BP5202" s="2"/>
      <c r="BQ5202" s="2"/>
      <c r="BR5202" s="2"/>
      <c r="BS5202" s="2"/>
      <c r="BT5202" s="2"/>
    </row>
    <row r="5203" spans="63:72" x14ac:dyDescent="0.3">
      <c r="BK5203" s="5"/>
      <c r="BL5203" s="5"/>
      <c r="BM5203" s="2"/>
      <c r="BN5203" s="151"/>
      <c r="BO5203" s="2"/>
      <c r="BP5203" s="2"/>
      <c r="BQ5203" s="2"/>
      <c r="BR5203" s="2"/>
      <c r="BS5203" s="2"/>
      <c r="BT5203" s="2"/>
    </row>
    <row r="5204" spans="63:72" x14ac:dyDescent="0.3">
      <c r="BK5204" s="5"/>
      <c r="BL5204" s="5"/>
      <c r="BM5204" s="2"/>
      <c r="BN5204" s="151"/>
      <c r="BO5204" s="2"/>
      <c r="BP5204" s="2"/>
      <c r="BQ5204" s="2"/>
      <c r="BR5204" s="2"/>
      <c r="BS5204" s="2"/>
      <c r="BT5204" s="2"/>
    </row>
    <row r="5205" spans="63:72" x14ac:dyDescent="0.3">
      <c r="BK5205" s="5"/>
      <c r="BL5205" s="5"/>
      <c r="BM5205" s="2"/>
      <c r="BN5205" s="151"/>
      <c r="BO5205" s="2"/>
      <c r="BP5205" s="2"/>
      <c r="BQ5205" s="2"/>
      <c r="BR5205" s="2"/>
      <c r="BS5205" s="2"/>
      <c r="BT5205" s="2"/>
    </row>
    <row r="5206" spans="63:72" x14ac:dyDescent="0.3">
      <c r="BK5206" s="5"/>
      <c r="BL5206" s="5"/>
      <c r="BM5206" s="2"/>
      <c r="BN5206" s="151"/>
      <c r="BO5206" s="2"/>
      <c r="BP5206" s="2"/>
      <c r="BQ5206" s="2"/>
      <c r="BR5206" s="2"/>
      <c r="BS5206" s="2"/>
      <c r="BT5206" s="2"/>
    </row>
    <row r="5207" spans="63:72" x14ac:dyDescent="0.3">
      <c r="BK5207" s="5"/>
      <c r="BL5207" s="5"/>
      <c r="BM5207" s="2"/>
      <c r="BN5207" s="151"/>
      <c r="BO5207" s="2"/>
      <c r="BP5207" s="2"/>
      <c r="BQ5207" s="2"/>
      <c r="BR5207" s="2"/>
      <c r="BS5207" s="2"/>
      <c r="BT5207" s="2"/>
    </row>
    <row r="5208" spans="63:72" x14ac:dyDescent="0.3">
      <c r="BK5208" s="5"/>
      <c r="BL5208" s="5"/>
      <c r="BM5208" s="2"/>
      <c r="BN5208" s="151"/>
      <c r="BO5208" s="2"/>
      <c r="BP5208" s="2"/>
      <c r="BQ5208" s="2"/>
      <c r="BR5208" s="2"/>
      <c r="BS5208" s="2"/>
      <c r="BT5208" s="2"/>
    </row>
    <row r="5209" spans="63:72" x14ac:dyDescent="0.3">
      <c r="BK5209" s="5"/>
      <c r="BL5209" s="5"/>
      <c r="BM5209" s="2"/>
      <c r="BN5209" s="151"/>
      <c r="BO5209" s="2"/>
      <c r="BP5209" s="2"/>
      <c r="BQ5209" s="2"/>
      <c r="BR5209" s="2"/>
      <c r="BS5209" s="2"/>
      <c r="BT5209" s="2"/>
    </row>
    <row r="5210" spans="63:72" x14ac:dyDescent="0.3">
      <c r="BK5210" s="5"/>
      <c r="BL5210" s="5"/>
      <c r="BM5210" s="2"/>
      <c r="BN5210" s="151"/>
      <c r="BO5210" s="2"/>
      <c r="BP5210" s="2"/>
      <c r="BQ5210" s="2"/>
      <c r="BR5210" s="2"/>
      <c r="BS5210" s="2"/>
      <c r="BT5210" s="2"/>
    </row>
    <row r="5211" spans="63:72" x14ac:dyDescent="0.3">
      <c r="BK5211" s="5"/>
      <c r="BL5211" s="5"/>
      <c r="BM5211" s="2"/>
      <c r="BN5211" s="151"/>
      <c r="BO5211" s="2"/>
      <c r="BP5211" s="2"/>
      <c r="BQ5211" s="2"/>
      <c r="BR5211" s="2"/>
      <c r="BS5211" s="2"/>
      <c r="BT5211" s="2"/>
    </row>
    <row r="5212" spans="63:72" x14ac:dyDescent="0.3">
      <c r="BK5212" s="5"/>
      <c r="BL5212" s="5"/>
      <c r="BM5212" s="2"/>
      <c r="BN5212" s="151"/>
      <c r="BO5212" s="2"/>
      <c r="BP5212" s="2"/>
      <c r="BQ5212" s="2"/>
      <c r="BR5212" s="2"/>
      <c r="BS5212" s="2"/>
      <c r="BT5212" s="2"/>
    </row>
    <row r="5213" spans="63:72" x14ac:dyDescent="0.3">
      <c r="BK5213" s="5"/>
      <c r="BL5213" s="5"/>
      <c r="BM5213" s="2"/>
      <c r="BN5213" s="151"/>
      <c r="BO5213" s="2"/>
      <c r="BP5213" s="2"/>
      <c r="BQ5213" s="2"/>
      <c r="BR5213" s="2"/>
      <c r="BS5213" s="2"/>
      <c r="BT5213" s="2"/>
    </row>
    <row r="5214" spans="63:72" x14ac:dyDescent="0.3">
      <c r="BK5214" s="5"/>
      <c r="BL5214" s="5"/>
      <c r="BM5214" s="2"/>
      <c r="BN5214" s="151"/>
      <c r="BO5214" s="2"/>
      <c r="BP5214" s="2"/>
      <c r="BQ5214" s="2"/>
      <c r="BR5214" s="2"/>
      <c r="BS5214" s="2"/>
      <c r="BT5214" s="2"/>
    </row>
    <row r="5215" spans="63:72" x14ac:dyDescent="0.3">
      <c r="BK5215" s="5"/>
      <c r="BL5215" s="5"/>
      <c r="BM5215" s="2"/>
      <c r="BN5215" s="151"/>
      <c r="BO5215" s="2"/>
      <c r="BP5215" s="2"/>
      <c r="BQ5215" s="2"/>
      <c r="BR5215" s="2"/>
      <c r="BS5215" s="2"/>
      <c r="BT5215" s="2"/>
    </row>
    <row r="5216" spans="63:72" x14ac:dyDescent="0.3">
      <c r="BK5216" s="5"/>
      <c r="BL5216" s="5"/>
      <c r="BM5216" s="2"/>
      <c r="BN5216" s="151"/>
      <c r="BO5216" s="2"/>
      <c r="BP5216" s="2"/>
      <c r="BQ5216" s="2"/>
      <c r="BR5216" s="2"/>
      <c r="BS5216" s="2"/>
      <c r="BT5216" s="2"/>
    </row>
    <row r="5217" spans="63:72" x14ac:dyDescent="0.3">
      <c r="BK5217" s="5"/>
      <c r="BL5217" s="5"/>
      <c r="BM5217" s="2"/>
      <c r="BN5217" s="151"/>
      <c r="BO5217" s="2"/>
      <c r="BP5217" s="2"/>
      <c r="BQ5217" s="2"/>
      <c r="BR5217" s="2"/>
      <c r="BS5217" s="2"/>
      <c r="BT5217" s="2"/>
    </row>
    <row r="5218" spans="63:72" x14ac:dyDescent="0.3">
      <c r="BK5218" s="5"/>
      <c r="BL5218" s="5"/>
      <c r="BM5218" s="2"/>
      <c r="BN5218" s="151"/>
      <c r="BO5218" s="2"/>
      <c r="BP5218" s="2"/>
      <c r="BQ5218" s="2"/>
      <c r="BR5218" s="2"/>
      <c r="BS5218" s="2"/>
      <c r="BT5218" s="2"/>
    </row>
    <row r="5219" spans="63:72" x14ac:dyDescent="0.3">
      <c r="BK5219" s="5"/>
      <c r="BL5219" s="5"/>
      <c r="BM5219" s="2"/>
      <c r="BN5219" s="151"/>
      <c r="BO5219" s="2"/>
      <c r="BP5219" s="2"/>
      <c r="BQ5219" s="2"/>
      <c r="BR5219" s="2"/>
      <c r="BS5219" s="2"/>
      <c r="BT5219" s="2"/>
    </row>
    <row r="5220" spans="63:72" x14ac:dyDescent="0.3">
      <c r="BK5220" s="5"/>
      <c r="BL5220" s="5"/>
      <c r="BM5220" s="2"/>
      <c r="BN5220" s="151"/>
      <c r="BO5220" s="2"/>
      <c r="BP5220" s="2"/>
      <c r="BQ5220" s="2"/>
      <c r="BR5220" s="2"/>
      <c r="BS5220" s="2"/>
      <c r="BT5220" s="2"/>
    </row>
    <row r="5221" spans="63:72" x14ac:dyDescent="0.3">
      <c r="BK5221" s="5"/>
      <c r="BL5221" s="5"/>
      <c r="BM5221" s="2"/>
      <c r="BN5221" s="151"/>
      <c r="BO5221" s="2"/>
      <c r="BP5221" s="2"/>
      <c r="BQ5221" s="2"/>
      <c r="BR5221" s="2"/>
      <c r="BS5221" s="2"/>
      <c r="BT5221" s="2"/>
    </row>
    <row r="5222" spans="63:72" x14ac:dyDescent="0.3">
      <c r="BK5222" s="5"/>
      <c r="BL5222" s="5"/>
      <c r="BM5222" s="2"/>
      <c r="BN5222" s="151"/>
      <c r="BO5222" s="2"/>
      <c r="BP5222" s="2"/>
      <c r="BQ5222" s="2"/>
      <c r="BR5222" s="2"/>
      <c r="BS5222" s="2"/>
      <c r="BT5222" s="2"/>
    </row>
    <row r="5223" spans="63:72" x14ac:dyDescent="0.3">
      <c r="BK5223" s="5"/>
      <c r="BL5223" s="5"/>
      <c r="BM5223" s="2"/>
      <c r="BN5223" s="151"/>
      <c r="BO5223" s="2"/>
      <c r="BP5223" s="2"/>
      <c r="BQ5223" s="2"/>
      <c r="BR5223" s="2"/>
      <c r="BS5223" s="2"/>
      <c r="BT5223" s="2"/>
    </row>
    <row r="5224" spans="63:72" x14ac:dyDescent="0.3">
      <c r="BK5224" s="5"/>
      <c r="BL5224" s="5"/>
      <c r="BM5224" s="2"/>
      <c r="BN5224" s="151"/>
      <c r="BO5224" s="2"/>
      <c r="BP5224" s="2"/>
      <c r="BQ5224" s="2"/>
      <c r="BR5224" s="2"/>
      <c r="BS5224" s="2"/>
      <c r="BT5224" s="2"/>
    </row>
    <row r="5225" spans="63:72" x14ac:dyDescent="0.3">
      <c r="BK5225" s="5"/>
      <c r="BL5225" s="5"/>
      <c r="BM5225" s="2"/>
      <c r="BN5225" s="151"/>
      <c r="BO5225" s="2"/>
      <c r="BP5225" s="2"/>
      <c r="BQ5225" s="2"/>
      <c r="BR5225" s="2"/>
      <c r="BS5225" s="2"/>
      <c r="BT5225" s="2"/>
    </row>
    <row r="5226" spans="63:72" x14ac:dyDescent="0.3">
      <c r="BK5226" s="5"/>
      <c r="BL5226" s="5"/>
      <c r="BM5226" s="2"/>
      <c r="BN5226" s="151"/>
      <c r="BO5226" s="2"/>
      <c r="BP5226" s="2"/>
      <c r="BQ5226" s="2"/>
      <c r="BR5226" s="2"/>
      <c r="BS5226" s="2"/>
      <c r="BT5226" s="2"/>
    </row>
    <row r="5227" spans="63:72" x14ac:dyDescent="0.3">
      <c r="BK5227" s="5"/>
      <c r="BL5227" s="5"/>
      <c r="BM5227" s="2"/>
      <c r="BN5227" s="151"/>
      <c r="BO5227" s="2"/>
      <c r="BP5227" s="2"/>
      <c r="BQ5227" s="2"/>
      <c r="BR5227" s="2"/>
      <c r="BS5227" s="2"/>
      <c r="BT5227" s="2"/>
    </row>
    <row r="5228" spans="63:72" x14ac:dyDescent="0.3">
      <c r="BK5228" s="5"/>
      <c r="BL5228" s="5"/>
      <c r="BM5228" s="2"/>
      <c r="BN5228" s="151"/>
      <c r="BO5228" s="2"/>
      <c r="BP5228" s="2"/>
      <c r="BQ5228" s="2"/>
      <c r="BR5228" s="2"/>
      <c r="BS5228" s="2"/>
      <c r="BT5228" s="2"/>
    </row>
    <row r="5229" spans="63:72" x14ac:dyDescent="0.3">
      <c r="BK5229" s="5"/>
      <c r="BL5229" s="5"/>
      <c r="BM5229" s="2"/>
      <c r="BN5229" s="151"/>
      <c r="BO5229" s="2"/>
      <c r="BP5229" s="2"/>
      <c r="BQ5229" s="2"/>
      <c r="BR5229" s="2"/>
      <c r="BS5229" s="2"/>
      <c r="BT5229" s="2"/>
    </row>
    <row r="5230" spans="63:72" x14ac:dyDescent="0.3">
      <c r="BK5230" s="5"/>
      <c r="BL5230" s="5"/>
      <c r="BM5230" s="2"/>
      <c r="BN5230" s="151"/>
      <c r="BO5230" s="2"/>
      <c r="BP5230" s="2"/>
      <c r="BQ5230" s="2"/>
      <c r="BR5230" s="2"/>
      <c r="BS5230" s="2"/>
      <c r="BT5230" s="2"/>
    </row>
    <row r="5231" spans="63:72" x14ac:dyDescent="0.3">
      <c r="BK5231" s="5"/>
      <c r="BL5231" s="5"/>
      <c r="BM5231" s="2"/>
      <c r="BN5231" s="151"/>
      <c r="BO5231" s="2"/>
      <c r="BP5231" s="2"/>
      <c r="BQ5231" s="2"/>
      <c r="BR5231" s="2"/>
      <c r="BS5231" s="2"/>
      <c r="BT5231" s="2"/>
    </row>
    <row r="5232" spans="63:72" x14ac:dyDescent="0.3">
      <c r="BK5232" s="5"/>
      <c r="BL5232" s="5"/>
      <c r="BM5232" s="2"/>
      <c r="BN5232" s="151"/>
      <c r="BO5232" s="2"/>
      <c r="BP5232" s="2"/>
      <c r="BQ5232" s="2"/>
      <c r="BR5232" s="2"/>
      <c r="BS5232" s="2"/>
      <c r="BT5232" s="2"/>
    </row>
    <row r="5233" spans="63:72" x14ac:dyDescent="0.3">
      <c r="BK5233" s="5"/>
      <c r="BL5233" s="5"/>
      <c r="BM5233" s="2"/>
      <c r="BN5233" s="151"/>
      <c r="BO5233" s="2"/>
      <c r="BP5233" s="2"/>
      <c r="BQ5233" s="2"/>
      <c r="BR5233" s="2"/>
      <c r="BS5233" s="2"/>
      <c r="BT5233" s="2"/>
    </row>
    <row r="5234" spans="63:72" x14ac:dyDescent="0.3">
      <c r="BK5234" s="5"/>
      <c r="BL5234" s="5"/>
      <c r="BM5234" s="2"/>
      <c r="BN5234" s="151"/>
      <c r="BO5234" s="2"/>
      <c r="BP5234" s="2"/>
      <c r="BQ5234" s="2"/>
      <c r="BR5234" s="2"/>
      <c r="BS5234" s="2"/>
      <c r="BT5234" s="2"/>
    </row>
    <row r="5235" spans="63:72" x14ac:dyDescent="0.3">
      <c r="BK5235" s="5"/>
      <c r="BL5235" s="5"/>
      <c r="BM5235" s="2"/>
      <c r="BN5235" s="151"/>
      <c r="BO5235" s="2"/>
      <c r="BP5235" s="2"/>
      <c r="BQ5235" s="2"/>
      <c r="BR5235" s="2"/>
      <c r="BS5235" s="2"/>
      <c r="BT5235" s="2"/>
    </row>
    <row r="5236" spans="63:72" x14ac:dyDescent="0.3">
      <c r="BK5236" s="5"/>
      <c r="BL5236" s="5"/>
      <c r="BM5236" s="2"/>
      <c r="BN5236" s="151"/>
      <c r="BO5236" s="2"/>
      <c r="BP5236" s="2"/>
      <c r="BQ5236" s="2"/>
      <c r="BR5236" s="2"/>
      <c r="BS5236" s="2"/>
      <c r="BT5236" s="2"/>
    </row>
    <row r="5237" spans="63:72" x14ac:dyDescent="0.3">
      <c r="BK5237" s="5"/>
      <c r="BL5237" s="5"/>
      <c r="BM5237" s="2"/>
      <c r="BN5237" s="151"/>
      <c r="BO5237" s="2"/>
      <c r="BP5237" s="2"/>
      <c r="BQ5237" s="2"/>
      <c r="BR5237" s="2"/>
      <c r="BS5237" s="2"/>
      <c r="BT5237" s="2"/>
    </row>
    <row r="5238" spans="63:72" x14ac:dyDescent="0.3">
      <c r="BK5238" s="5"/>
      <c r="BL5238" s="5"/>
      <c r="BM5238" s="2"/>
      <c r="BN5238" s="151"/>
      <c r="BO5238" s="2"/>
      <c r="BP5238" s="2"/>
      <c r="BQ5238" s="2"/>
      <c r="BR5238" s="2"/>
      <c r="BS5238" s="2"/>
      <c r="BT5238" s="2"/>
    </row>
    <row r="5239" spans="63:72" x14ac:dyDescent="0.3">
      <c r="BK5239" s="5"/>
      <c r="BL5239" s="5"/>
      <c r="BM5239" s="2"/>
      <c r="BN5239" s="151"/>
      <c r="BO5239" s="2"/>
      <c r="BP5239" s="2"/>
      <c r="BQ5239" s="2"/>
      <c r="BR5239" s="2"/>
      <c r="BS5239" s="2"/>
      <c r="BT5239" s="2"/>
    </row>
    <row r="5240" spans="63:72" x14ac:dyDescent="0.3">
      <c r="BK5240" s="5"/>
      <c r="BL5240" s="5"/>
      <c r="BM5240" s="2"/>
      <c r="BN5240" s="151"/>
      <c r="BO5240" s="2"/>
      <c r="BP5240" s="2"/>
      <c r="BQ5240" s="2"/>
      <c r="BR5240" s="2"/>
      <c r="BS5240" s="2"/>
      <c r="BT5240" s="2"/>
    </row>
    <row r="5241" spans="63:72" x14ac:dyDescent="0.3">
      <c r="BK5241" s="5"/>
      <c r="BL5241" s="5"/>
      <c r="BM5241" s="2"/>
      <c r="BN5241" s="151"/>
      <c r="BO5241" s="2"/>
      <c r="BP5241" s="2"/>
      <c r="BQ5241" s="2"/>
      <c r="BR5241" s="2"/>
      <c r="BS5241" s="2"/>
      <c r="BT5241" s="2"/>
    </row>
    <row r="5242" spans="63:72" x14ac:dyDescent="0.3">
      <c r="BK5242" s="5"/>
      <c r="BL5242" s="5"/>
      <c r="BM5242" s="2"/>
      <c r="BN5242" s="151"/>
      <c r="BO5242" s="2"/>
      <c r="BP5242" s="2"/>
      <c r="BQ5242" s="2"/>
      <c r="BR5242" s="2"/>
      <c r="BS5242" s="2"/>
      <c r="BT5242" s="2"/>
    </row>
    <row r="5243" spans="63:72" x14ac:dyDescent="0.3">
      <c r="BK5243" s="5"/>
      <c r="BL5243" s="5"/>
      <c r="BM5243" s="2"/>
      <c r="BN5243" s="151"/>
      <c r="BO5243" s="2"/>
      <c r="BP5243" s="2"/>
      <c r="BQ5243" s="2"/>
      <c r="BR5243" s="2"/>
      <c r="BS5243" s="2"/>
      <c r="BT5243" s="2"/>
    </row>
    <row r="5244" spans="63:72" x14ac:dyDescent="0.3">
      <c r="BK5244" s="5"/>
      <c r="BL5244" s="5"/>
      <c r="BM5244" s="2"/>
      <c r="BN5244" s="151"/>
      <c r="BO5244" s="2"/>
      <c r="BP5244" s="2"/>
      <c r="BQ5244" s="2"/>
      <c r="BR5244" s="2"/>
      <c r="BS5244" s="2"/>
      <c r="BT5244" s="2"/>
    </row>
    <row r="5245" spans="63:72" x14ac:dyDescent="0.3">
      <c r="BK5245" s="5"/>
      <c r="BL5245" s="5"/>
      <c r="BM5245" s="2"/>
      <c r="BN5245" s="151"/>
      <c r="BO5245" s="2"/>
      <c r="BP5245" s="2"/>
      <c r="BQ5245" s="2"/>
      <c r="BR5245" s="2"/>
      <c r="BS5245" s="2"/>
      <c r="BT5245" s="2"/>
    </row>
    <row r="5246" spans="63:72" x14ac:dyDescent="0.3">
      <c r="BK5246" s="5"/>
      <c r="BL5246" s="5"/>
      <c r="BM5246" s="2"/>
      <c r="BN5246" s="151"/>
      <c r="BO5246" s="2"/>
      <c r="BP5246" s="2"/>
      <c r="BQ5246" s="2"/>
      <c r="BR5246" s="2"/>
      <c r="BS5246" s="2"/>
      <c r="BT5246" s="2"/>
    </row>
    <row r="5247" spans="63:72" x14ac:dyDescent="0.3">
      <c r="BK5247" s="5"/>
      <c r="BL5247" s="5"/>
      <c r="BM5247" s="2"/>
      <c r="BN5247" s="151"/>
      <c r="BO5247" s="2"/>
      <c r="BP5247" s="2"/>
      <c r="BQ5247" s="2"/>
      <c r="BR5247" s="2"/>
      <c r="BS5247" s="2"/>
      <c r="BT5247" s="2"/>
    </row>
    <row r="5248" spans="63:72" x14ac:dyDescent="0.3">
      <c r="BK5248" s="5"/>
      <c r="BL5248" s="5"/>
      <c r="BM5248" s="2"/>
      <c r="BN5248" s="151"/>
      <c r="BO5248" s="2"/>
      <c r="BP5248" s="2"/>
      <c r="BQ5248" s="2"/>
      <c r="BR5248" s="2"/>
      <c r="BS5248" s="2"/>
      <c r="BT5248" s="2"/>
    </row>
    <row r="5249" spans="63:72" x14ac:dyDescent="0.3">
      <c r="BK5249" s="5"/>
      <c r="BL5249" s="5"/>
      <c r="BM5249" s="2"/>
      <c r="BN5249" s="151"/>
      <c r="BO5249" s="2"/>
      <c r="BP5249" s="2"/>
      <c r="BQ5249" s="2"/>
      <c r="BR5249" s="2"/>
      <c r="BS5249" s="2"/>
      <c r="BT5249" s="2"/>
    </row>
    <row r="5250" spans="63:72" x14ac:dyDescent="0.3">
      <c r="BK5250" s="5"/>
      <c r="BL5250" s="5"/>
      <c r="BM5250" s="2"/>
      <c r="BN5250" s="151"/>
      <c r="BO5250" s="2"/>
      <c r="BP5250" s="2"/>
      <c r="BQ5250" s="2"/>
      <c r="BR5250" s="2"/>
      <c r="BS5250" s="2"/>
      <c r="BT5250" s="2"/>
    </row>
    <row r="5251" spans="63:72" x14ac:dyDescent="0.3">
      <c r="BK5251" s="5"/>
      <c r="BL5251" s="5"/>
      <c r="BM5251" s="2"/>
      <c r="BN5251" s="151"/>
      <c r="BO5251" s="2"/>
      <c r="BP5251" s="2"/>
      <c r="BQ5251" s="2"/>
      <c r="BR5251" s="2"/>
      <c r="BS5251" s="2"/>
      <c r="BT5251" s="2"/>
    </row>
    <row r="5252" spans="63:72" x14ac:dyDescent="0.3">
      <c r="BK5252" s="5"/>
      <c r="BL5252" s="5"/>
      <c r="BM5252" s="2"/>
      <c r="BN5252" s="151"/>
      <c r="BO5252" s="2"/>
      <c r="BP5252" s="2"/>
      <c r="BQ5252" s="2"/>
      <c r="BR5252" s="2"/>
      <c r="BS5252" s="2"/>
      <c r="BT5252" s="2"/>
    </row>
    <row r="5253" spans="63:72" x14ac:dyDescent="0.3">
      <c r="BK5253" s="5"/>
      <c r="BL5253" s="5"/>
      <c r="BM5253" s="2"/>
      <c r="BN5253" s="151"/>
      <c r="BO5253" s="2"/>
      <c r="BP5253" s="2"/>
      <c r="BQ5253" s="2"/>
      <c r="BR5253" s="2"/>
      <c r="BS5253" s="2"/>
      <c r="BT5253" s="2"/>
    </row>
    <row r="5254" spans="63:72" x14ac:dyDescent="0.3">
      <c r="BK5254" s="5"/>
      <c r="BL5254" s="5"/>
      <c r="BM5254" s="2"/>
      <c r="BN5254" s="151"/>
      <c r="BO5254" s="2"/>
      <c r="BP5254" s="2"/>
      <c r="BQ5254" s="2"/>
      <c r="BR5254" s="2"/>
      <c r="BS5254" s="2"/>
      <c r="BT5254" s="2"/>
    </row>
    <row r="5255" spans="63:72" x14ac:dyDescent="0.3">
      <c r="BK5255" s="5"/>
      <c r="BL5255" s="5"/>
      <c r="BM5255" s="2"/>
      <c r="BN5255" s="151"/>
      <c r="BO5255" s="2"/>
      <c r="BP5255" s="2"/>
      <c r="BQ5255" s="2"/>
      <c r="BR5255" s="2"/>
      <c r="BS5255" s="2"/>
      <c r="BT5255" s="2"/>
    </row>
    <row r="5256" spans="63:72" x14ac:dyDescent="0.3">
      <c r="BK5256" s="5"/>
      <c r="BL5256" s="5"/>
      <c r="BM5256" s="2"/>
      <c r="BN5256" s="151"/>
      <c r="BO5256" s="2"/>
      <c r="BP5256" s="2"/>
      <c r="BQ5256" s="2"/>
      <c r="BR5256" s="2"/>
      <c r="BS5256" s="2"/>
      <c r="BT5256" s="2"/>
    </row>
    <row r="5257" spans="63:72" x14ac:dyDescent="0.3">
      <c r="BK5257" s="5"/>
      <c r="BL5257" s="5"/>
      <c r="BM5257" s="2"/>
      <c r="BN5257" s="151"/>
      <c r="BO5257" s="2"/>
      <c r="BP5257" s="2"/>
      <c r="BQ5257" s="2"/>
      <c r="BR5257" s="2"/>
      <c r="BS5257" s="2"/>
      <c r="BT5257" s="2"/>
    </row>
    <row r="5258" spans="63:72" x14ac:dyDescent="0.3">
      <c r="BK5258" s="5"/>
      <c r="BL5258" s="5"/>
      <c r="BM5258" s="2"/>
      <c r="BN5258" s="151"/>
      <c r="BO5258" s="2"/>
      <c r="BP5258" s="2"/>
      <c r="BQ5258" s="2"/>
      <c r="BR5258" s="2"/>
      <c r="BS5258" s="2"/>
      <c r="BT5258" s="2"/>
    </row>
    <row r="5259" spans="63:72" x14ac:dyDescent="0.3">
      <c r="BK5259" s="5"/>
      <c r="BL5259" s="5"/>
      <c r="BM5259" s="2"/>
      <c r="BN5259" s="151"/>
      <c r="BO5259" s="2"/>
      <c r="BP5259" s="2"/>
      <c r="BQ5259" s="2"/>
      <c r="BR5259" s="2"/>
      <c r="BS5259" s="2"/>
      <c r="BT5259" s="2"/>
    </row>
    <row r="5260" spans="63:72" x14ac:dyDescent="0.3">
      <c r="BK5260" s="5"/>
      <c r="BL5260" s="5"/>
      <c r="BM5260" s="2"/>
      <c r="BN5260" s="151"/>
      <c r="BO5260" s="2"/>
      <c r="BP5260" s="2"/>
      <c r="BQ5260" s="2"/>
      <c r="BR5260" s="2"/>
      <c r="BS5260" s="2"/>
      <c r="BT5260" s="2"/>
    </row>
    <row r="5261" spans="63:72" x14ac:dyDescent="0.3">
      <c r="BK5261" s="5"/>
      <c r="BL5261" s="5"/>
      <c r="BM5261" s="2"/>
      <c r="BN5261" s="151"/>
      <c r="BO5261" s="2"/>
      <c r="BP5261" s="2"/>
      <c r="BQ5261" s="2"/>
      <c r="BR5261" s="2"/>
      <c r="BS5261" s="2"/>
      <c r="BT5261" s="2"/>
    </row>
    <row r="5262" spans="63:72" x14ac:dyDescent="0.3">
      <c r="BK5262" s="5"/>
      <c r="BL5262" s="5"/>
      <c r="BM5262" s="2"/>
      <c r="BN5262" s="151"/>
      <c r="BO5262" s="2"/>
      <c r="BP5262" s="2"/>
      <c r="BQ5262" s="2"/>
      <c r="BR5262" s="2"/>
      <c r="BS5262" s="2"/>
      <c r="BT5262" s="2"/>
    </row>
    <row r="5263" spans="63:72" x14ac:dyDescent="0.3">
      <c r="BK5263" s="5"/>
      <c r="BL5263" s="5"/>
      <c r="BM5263" s="2"/>
      <c r="BN5263" s="151"/>
      <c r="BO5263" s="2"/>
      <c r="BP5263" s="2"/>
      <c r="BQ5263" s="2"/>
      <c r="BR5263" s="2"/>
      <c r="BS5263" s="2"/>
      <c r="BT5263" s="2"/>
    </row>
    <row r="5264" spans="63:72" x14ac:dyDescent="0.3">
      <c r="BK5264" s="5"/>
      <c r="BL5264" s="5"/>
      <c r="BM5264" s="2"/>
      <c r="BN5264" s="151"/>
      <c r="BO5264" s="2"/>
      <c r="BP5264" s="2"/>
      <c r="BQ5264" s="2"/>
      <c r="BR5264" s="2"/>
      <c r="BS5264" s="2"/>
      <c r="BT5264" s="2"/>
    </row>
    <row r="5265" spans="63:72" x14ac:dyDescent="0.3">
      <c r="BK5265" s="5"/>
      <c r="BL5265" s="5"/>
      <c r="BM5265" s="2"/>
      <c r="BN5265" s="151"/>
      <c r="BO5265" s="2"/>
      <c r="BP5265" s="2"/>
      <c r="BQ5265" s="2"/>
      <c r="BR5265" s="2"/>
      <c r="BS5265" s="2"/>
      <c r="BT5265" s="2"/>
    </row>
    <row r="5266" spans="63:72" x14ac:dyDescent="0.3">
      <c r="BK5266" s="5"/>
      <c r="BL5266" s="5"/>
      <c r="BM5266" s="2"/>
      <c r="BN5266" s="151"/>
      <c r="BO5266" s="2"/>
      <c r="BP5266" s="2"/>
      <c r="BQ5266" s="2"/>
      <c r="BR5266" s="2"/>
      <c r="BS5266" s="2"/>
      <c r="BT5266" s="2"/>
    </row>
    <row r="5267" spans="63:72" x14ac:dyDescent="0.3">
      <c r="BK5267" s="5"/>
      <c r="BL5267" s="5"/>
      <c r="BM5267" s="2"/>
      <c r="BN5267" s="151"/>
      <c r="BO5267" s="2"/>
      <c r="BP5267" s="2"/>
      <c r="BQ5267" s="2"/>
      <c r="BR5267" s="2"/>
      <c r="BS5267" s="2"/>
      <c r="BT5267" s="2"/>
    </row>
    <row r="5268" spans="63:72" x14ac:dyDescent="0.3">
      <c r="BK5268" s="5"/>
      <c r="BL5268" s="5"/>
      <c r="BM5268" s="2"/>
      <c r="BN5268" s="151"/>
      <c r="BO5268" s="2"/>
      <c r="BP5268" s="2"/>
      <c r="BQ5268" s="2"/>
      <c r="BR5268" s="2"/>
      <c r="BS5268" s="2"/>
      <c r="BT5268" s="2"/>
    </row>
    <row r="5269" spans="63:72" x14ac:dyDescent="0.3">
      <c r="BK5269" s="5"/>
      <c r="BL5269" s="5"/>
      <c r="BM5269" s="2"/>
      <c r="BN5269" s="151"/>
      <c r="BO5269" s="2"/>
      <c r="BP5269" s="2"/>
      <c r="BQ5269" s="2"/>
      <c r="BR5269" s="2"/>
      <c r="BS5269" s="2"/>
      <c r="BT5269" s="2"/>
    </row>
    <row r="5270" spans="63:72" x14ac:dyDescent="0.3">
      <c r="BK5270" s="5"/>
      <c r="BL5270" s="5"/>
      <c r="BM5270" s="2"/>
      <c r="BN5270" s="151"/>
      <c r="BO5270" s="2"/>
      <c r="BP5270" s="2"/>
      <c r="BQ5270" s="2"/>
      <c r="BR5270" s="2"/>
      <c r="BS5270" s="2"/>
      <c r="BT5270" s="2"/>
    </row>
    <row r="5271" spans="63:72" x14ac:dyDescent="0.3">
      <c r="BK5271" s="5"/>
      <c r="BL5271" s="5"/>
      <c r="BM5271" s="2"/>
      <c r="BN5271" s="151"/>
      <c r="BO5271" s="2"/>
      <c r="BP5271" s="2"/>
      <c r="BQ5271" s="2"/>
      <c r="BR5271" s="2"/>
      <c r="BS5271" s="2"/>
      <c r="BT5271" s="2"/>
    </row>
    <row r="5272" spans="63:72" x14ac:dyDescent="0.3">
      <c r="BK5272" s="5"/>
      <c r="BL5272" s="5"/>
      <c r="BM5272" s="2"/>
      <c r="BN5272" s="151"/>
      <c r="BO5272" s="2"/>
      <c r="BP5272" s="2"/>
      <c r="BQ5272" s="2"/>
      <c r="BR5272" s="2"/>
      <c r="BS5272" s="2"/>
      <c r="BT5272" s="2"/>
    </row>
    <row r="5273" spans="63:72" x14ac:dyDescent="0.3">
      <c r="BK5273" s="5"/>
      <c r="BL5273" s="5"/>
      <c r="BM5273" s="2"/>
      <c r="BN5273" s="151"/>
      <c r="BO5273" s="2"/>
      <c r="BP5273" s="2"/>
      <c r="BQ5273" s="2"/>
      <c r="BR5273" s="2"/>
      <c r="BS5273" s="2"/>
      <c r="BT5273" s="2"/>
    </row>
    <row r="5274" spans="63:72" x14ac:dyDescent="0.3">
      <c r="BK5274" s="5"/>
      <c r="BL5274" s="5"/>
      <c r="BM5274" s="2"/>
      <c r="BN5274" s="151"/>
      <c r="BO5274" s="2"/>
      <c r="BP5274" s="2"/>
      <c r="BQ5274" s="2"/>
      <c r="BR5274" s="2"/>
      <c r="BS5274" s="2"/>
      <c r="BT5274" s="2"/>
    </row>
    <row r="5275" spans="63:72" x14ac:dyDescent="0.3">
      <c r="BK5275" s="5"/>
      <c r="BL5275" s="5"/>
      <c r="BM5275" s="2"/>
      <c r="BN5275" s="151"/>
      <c r="BO5275" s="2"/>
      <c r="BP5275" s="2"/>
      <c r="BQ5275" s="2"/>
      <c r="BR5275" s="2"/>
      <c r="BS5275" s="2"/>
      <c r="BT5275" s="2"/>
    </row>
    <row r="5276" spans="63:72" x14ac:dyDescent="0.3">
      <c r="BK5276" s="5"/>
      <c r="BL5276" s="5"/>
      <c r="BM5276" s="2"/>
      <c r="BN5276" s="151"/>
      <c r="BO5276" s="2"/>
      <c r="BP5276" s="2"/>
      <c r="BQ5276" s="2"/>
      <c r="BR5276" s="2"/>
      <c r="BS5276" s="2"/>
      <c r="BT5276" s="2"/>
    </row>
    <row r="5277" spans="63:72" x14ac:dyDescent="0.3">
      <c r="BK5277" s="5"/>
      <c r="BL5277" s="5"/>
      <c r="BM5277" s="2"/>
      <c r="BN5277" s="151"/>
      <c r="BO5277" s="2"/>
      <c r="BP5277" s="2"/>
      <c r="BQ5277" s="2"/>
      <c r="BR5277" s="2"/>
      <c r="BS5277" s="2"/>
      <c r="BT5277" s="2"/>
    </row>
    <row r="5278" spans="63:72" x14ac:dyDescent="0.3">
      <c r="BK5278" s="5"/>
      <c r="BL5278" s="5"/>
      <c r="BM5278" s="2"/>
      <c r="BN5278" s="151"/>
      <c r="BO5278" s="2"/>
      <c r="BP5278" s="2"/>
      <c r="BQ5278" s="2"/>
      <c r="BR5278" s="2"/>
      <c r="BS5278" s="2"/>
      <c r="BT5278" s="2"/>
    </row>
    <row r="5279" spans="63:72" x14ac:dyDescent="0.3">
      <c r="BK5279" s="5"/>
      <c r="BL5279" s="5"/>
      <c r="BM5279" s="2"/>
      <c r="BN5279" s="151"/>
      <c r="BO5279" s="2"/>
      <c r="BP5279" s="2"/>
      <c r="BQ5279" s="2"/>
      <c r="BR5279" s="2"/>
      <c r="BS5279" s="2"/>
      <c r="BT5279" s="2"/>
    </row>
    <row r="5280" spans="63:72" x14ac:dyDescent="0.3">
      <c r="BK5280" s="5"/>
      <c r="BL5280" s="5"/>
      <c r="BM5280" s="2"/>
      <c r="BN5280" s="151"/>
      <c r="BO5280" s="2"/>
      <c r="BP5280" s="2"/>
      <c r="BQ5280" s="2"/>
      <c r="BR5280" s="2"/>
      <c r="BS5280" s="2"/>
      <c r="BT5280" s="2"/>
    </row>
    <row r="5281" spans="63:72" x14ac:dyDescent="0.3">
      <c r="BK5281" s="5"/>
      <c r="BL5281" s="5"/>
      <c r="BM5281" s="2"/>
      <c r="BN5281" s="151"/>
      <c r="BO5281" s="2"/>
      <c r="BP5281" s="2"/>
      <c r="BQ5281" s="2"/>
      <c r="BR5281" s="2"/>
      <c r="BS5281" s="2"/>
      <c r="BT5281" s="2"/>
    </row>
    <row r="5282" spans="63:72" x14ac:dyDescent="0.3">
      <c r="BK5282" s="5"/>
      <c r="BL5282" s="5"/>
      <c r="BM5282" s="2"/>
      <c r="BN5282" s="151"/>
      <c r="BO5282" s="2"/>
      <c r="BP5282" s="2"/>
      <c r="BQ5282" s="2"/>
      <c r="BR5282" s="2"/>
      <c r="BS5282" s="2"/>
      <c r="BT5282" s="2"/>
    </row>
    <row r="5283" spans="63:72" x14ac:dyDescent="0.3">
      <c r="BK5283" s="5"/>
      <c r="BL5283" s="5"/>
      <c r="BM5283" s="2"/>
      <c r="BN5283" s="151"/>
      <c r="BO5283" s="2"/>
      <c r="BP5283" s="2"/>
      <c r="BQ5283" s="2"/>
      <c r="BR5283" s="2"/>
      <c r="BS5283" s="2"/>
      <c r="BT5283" s="2"/>
    </row>
    <row r="5284" spans="63:72" x14ac:dyDescent="0.3">
      <c r="BK5284" s="5"/>
      <c r="BL5284" s="5"/>
      <c r="BM5284" s="2"/>
      <c r="BN5284" s="151"/>
      <c r="BO5284" s="2"/>
      <c r="BP5284" s="2"/>
      <c r="BQ5284" s="2"/>
      <c r="BR5284" s="2"/>
      <c r="BS5284" s="2"/>
      <c r="BT5284" s="2"/>
    </row>
    <row r="5285" spans="63:72" x14ac:dyDescent="0.3">
      <c r="BK5285" s="5"/>
      <c r="BL5285" s="5"/>
      <c r="BM5285" s="2"/>
      <c r="BN5285" s="151"/>
      <c r="BO5285" s="2"/>
      <c r="BP5285" s="2"/>
      <c r="BQ5285" s="2"/>
      <c r="BR5285" s="2"/>
      <c r="BS5285" s="2"/>
      <c r="BT5285" s="2"/>
    </row>
    <row r="5286" spans="63:72" x14ac:dyDescent="0.3">
      <c r="BK5286" s="5"/>
      <c r="BL5286" s="5"/>
      <c r="BM5286" s="2"/>
      <c r="BN5286" s="151"/>
      <c r="BO5286" s="2"/>
      <c r="BP5286" s="2"/>
      <c r="BQ5286" s="2"/>
      <c r="BR5286" s="2"/>
      <c r="BS5286" s="2"/>
      <c r="BT5286" s="2"/>
    </row>
    <row r="5287" spans="63:72" x14ac:dyDescent="0.3">
      <c r="BK5287" s="5"/>
      <c r="BL5287" s="5"/>
      <c r="BM5287" s="2"/>
      <c r="BN5287" s="151"/>
      <c r="BO5287" s="2"/>
      <c r="BP5287" s="2"/>
      <c r="BQ5287" s="2"/>
      <c r="BR5287" s="2"/>
      <c r="BS5287" s="2"/>
      <c r="BT5287" s="2"/>
    </row>
    <row r="5288" spans="63:72" x14ac:dyDescent="0.3">
      <c r="BK5288" s="5"/>
      <c r="BL5288" s="5"/>
      <c r="BM5288" s="2"/>
      <c r="BN5288" s="151"/>
      <c r="BO5288" s="2"/>
      <c r="BP5288" s="2"/>
      <c r="BQ5288" s="2"/>
      <c r="BR5288" s="2"/>
      <c r="BS5288" s="2"/>
      <c r="BT5288" s="2"/>
    </row>
    <row r="5289" spans="63:72" x14ac:dyDescent="0.3">
      <c r="BK5289" s="5"/>
      <c r="BL5289" s="5"/>
      <c r="BM5289" s="2"/>
      <c r="BN5289" s="151"/>
      <c r="BO5289" s="2"/>
      <c r="BP5289" s="2"/>
      <c r="BQ5289" s="2"/>
      <c r="BR5289" s="2"/>
      <c r="BS5289" s="2"/>
      <c r="BT5289" s="2"/>
    </row>
    <row r="5290" spans="63:72" x14ac:dyDescent="0.3">
      <c r="BK5290" s="5"/>
      <c r="BL5290" s="5"/>
      <c r="BM5290" s="2"/>
      <c r="BN5290" s="151"/>
      <c r="BO5290" s="2"/>
      <c r="BP5290" s="2"/>
      <c r="BQ5290" s="2"/>
      <c r="BR5290" s="2"/>
      <c r="BS5290" s="2"/>
      <c r="BT5290" s="2"/>
    </row>
    <row r="5291" spans="63:72" x14ac:dyDescent="0.3">
      <c r="BK5291" s="5"/>
      <c r="BL5291" s="5"/>
      <c r="BM5291" s="2"/>
      <c r="BN5291" s="151"/>
      <c r="BO5291" s="2"/>
      <c r="BP5291" s="2"/>
      <c r="BQ5291" s="2"/>
      <c r="BR5291" s="2"/>
      <c r="BS5291" s="2"/>
      <c r="BT5291" s="2"/>
    </row>
    <row r="5292" spans="63:72" x14ac:dyDescent="0.3">
      <c r="BK5292" s="5"/>
      <c r="BL5292" s="5"/>
      <c r="BM5292" s="2"/>
      <c r="BN5292" s="151"/>
      <c r="BO5292" s="2"/>
      <c r="BP5292" s="2"/>
      <c r="BQ5292" s="2"/>
      <c r="BR5292" s="2"/>
      <c r="BS5292" s="2"/>
      <c r="BT5292" s="2"/>
    </row>
    <row r="5293" spans="63:72" x14ac:dyDescent="0.3">
      <c r="BK5293" s="5"/>
      <c r="BL5293" s="5"/>
      <c r="BM5293" s="2"/>
      <c r="BN5293" s="151"/>
      <c r="BO5293" s="2"/>
      <c r="BP5293" s="2"/>
      <c r="BQ5293" s="2"/>
      <c r="BR5293" s="2"/>
      <c r="BS5293" s="2"/>
      <c r="BT5293" s="2"/>
    </row>
    <row r="5294" spans="63:72" x14ac:dyDescent="0.3">
      <c r="BK5294" s="5"/>
      <c r="BL5294" s="5"/>
      <c r="BM5294" s="2"/>
      <c r="BN5294" s="151"/>
      <c r="BO5294" s="2"/>
      <c r="BP5294" s="2"/>
      <c r="BQ5294" s="2"/>
      <c r="BR5294" s="2"/>
      <c r="BS5294" s="2"/>
      <c r="BT5294" s="2"/>
    </row>
    <row r="5295" spans="63:72" x14ac:dyDescent="0.3">
      <c r="BK5295" s="5"/>
      <c r="BL5295" s="5"/>
      <c r="BM5295" s="2"/>
      <c r="BN5295" s="151"/>
      <c r="BO5295" s="2"/>
      <c r="BP5295" s="2"/>
      <c r="BQ5295" s="2"/>
      <c r="BR5295" s="2"/>
      <c r="BS5295" s="2"/>
      <c r="BT5295" s="2"/>
    </row>
    <row r="5296" spans="63:72" x14ac:dyDescent="0.3">
      <c r="BK5296" s="5"/>
      <c r="BL5296" s="5"/>
      <c r="BM5296" s="2"/>
      <c r="BN5296" s="151"/>
      <c r="BO5296" s="2"/>
      <c r="BP5296" s="2"/>
      <c r="BQ5296" s="2"/>
      <c r="BR5296" s="2"/>
      <c r="BS5296" s="2"/>
      <c r="BT5296" s="2"/>
    </row>
    <row r="5297" spans="63:72" x14ac:dyDescent="0.3">
      <c r="BK5297" s="5"/>
      <c r="BL5297" s="5"/>
      <c r="BM5297" s="2"/>
      <c r="BN5297" s="151"/>
      <c r="BO5297" s="2"/>
      <c r="BP5297" s="2"/>
      <c r="BQ5297" s="2"/>
      <c r="BR5297" s="2"/>
      <c r="BS5297" s="2"/>
      <c r="BT5297" s="2"/>
    </row>
    <row r="5298" spans="63:72" x14ac:dyDescent="0.3">
      <c r="BK5298" s="5"/>
      <c r="BL5298" s="5"/>
      <c r="BM5298" s="2"/>
      <c r="BN5298" s="151"/>
      <c r="BO5298" s="2"/>
      <c r="BP5298" s="2"/>
      <c r="BQ5298" s="2"/>
      <c r="BR5298" s="2"/>
      <c r="BS5298" s="2"/>
      <c r="BT5298" s="2"/>
    </row>
    <row r="5299" spans="63:72" x14ac:dyDescent="0.3">
      <c r="BK5299" s="5"/>
      <c r="BL5299" s="5"/>
      <c r="BM5299" s="2"/>
      <c r="BN5299" s="151"/>
      <c r="BO5299" s="2"/>
      <c r="BP5299" s="2"/>
      <c r="BQ5299" s="2"/>
      <c r="BR5299" s="2"/>
      <c r="BS5299" s="2"/>
      <c r="BT5299" s="2"/>
    </row>
    <row r="5300" spans="63:72" x14ac:dyDescent="0.3">
      <c r="BK5300" s="5"/>
      <c r="BL5300" s="5"/>
      <c r="BM5300" s="2"/>
      <c r="BN5300" s="151"/>
      <c r="BO5300" s="2"/>
      <c r="BP5300" s="2"/>
      <c r="BQ5300" s="2"/>
      <c r="BR5300" s="2"/>
      <c r="BS5300" s="2"/>
      <c r="BT5300" s="2"/>
    </row>
    <row r="5301" spans="63:72" x14ac:dyDescent="0.3">
      <c r="BK5301" s="5"/>
      <c r="BL5301" s="5"/>
      <c r="BM5301" s="2"/>
      <c r="BN5301" s="151"/>
      <c r="BO5301" s="2"/>
      <c r="BP5301" s="2"/>
      <c r="BQ5301" s="2"/>
      <c r="BR5301" s="2"/>
      <c r="BS5301" s="2"/>
      <c r="BT5301" s="2"/>
    </row>
    <row r="5302" spans="63:72" x14ac:dyDescent="0.3">
      <c r="BK5302" s="5"/>
      <c r="BL5302" s="5"/>
      <c r="BM5302" s="2"/>
      <c r="BN5302" s="151"/>
      <c r="BO5302" s="2"/>
      <c r="BP5302" s="2"/>
      <c r="BQ5302" s="2"/>
      <c r="BR5302" s="2"/>
      <c r="BS5302" s="2"/>
      <c r="BT5302" s="2"/>
    </row>
    <row r="5303" spans="63:72" x14ac:dyDescent="0.3">
      <c r="BK5303" s="5"/>
      <c r="BL5303" s="5"/>
      <c r="BM5303" s="2"/>
      <c r="BN5303" s="151"/>
      <c r="BO5303" s="2"/>
      <c r="BP5303" s="2"/>
      <c r="BQ5303" s="2"/>
      <c r="BR5303" s="2"/>
      <c r="BS5303" s="2"/>
      <c r="BT5303" s="2"/>
    </row>
    <row r="5304" spans="63:72" x14ac:dyDescent="0.3">
      <c r="BK5304" s="5"/>
      <c r="BL5304" s="5"/>
      <c r="BM5304" s="2"/>
      <c r="BN5304" s="151"/>
      <c r="BO5304" s="2"/>
      <c r="BP5304" s="2"/>
      <c r="BQ5304" s="2"/>
      <c r="BR5304" s="2"/>
      <c r="BS5304" s="2"/>
      <c r="BT5304" s="2"/>
    </row>
    <row r="5305" spans="63:72" x14ac:dyDescent="0.3">
      <c r="BK5305" s="5"/>
      <c r="BL5305" s="5"/>
      <c r="BM5305" s="2"/>
      <c r="BN5305" s="151"/>
      <c r="BO5305" s="2"/>
      <c r="BP5305" s="2"/>
      <c r="BQ5305" s="2"/>
      <c r="BR5305" s="2"/>
      <c r="BS5305" s="2"/>
      <c r="BT5305" s="2"/>
    </row>
    <row r="5306" spans="63:72" x14ac:dyDescent="0.3">
      <c r="BK5306" s="5"/>
      <c r="BL5306" s="5"/>
      <c r="BM5306" s="2"/>
      <c r="BN5306" s="151"/>
      <c r="BO5306" s="2"/>
      <c r="BP5306" s="2"/>
      <c r="BQ5306" s="2"/>
      <c r="BR5306" s="2"/>
      <c r="BS5306" s="2"/>
      <c r="BT5306" s="2"/>
    </row>
    <row r="5307" spans="63:72" x14ac:dyDescent="0.3">
      <c r="BK5307" s="5"/>
      <c r="BL5307" s="5"/>
      <c r="BM5307" s="2"/>
      <c r="BN5307" s="151"/>
      <c r="BO5307" s="2"/>
      <c r="BP5307" s="2"/>
      <c r="BQ5307" s="2"/>
      <c r="BR5307" s="2"/>
      <c r="BS5307" s="2"/>
      <c r="BT5307" s="2"/>
    </row>
    <row r="5308" spans="63:72" x14ac:dyDescent="0.3">
      <c r="BK5308" s="5"/>
      <c r="BL5308" s="5"/>
      <c r="BM5308" s="2"/>
      <c r="BN5308" s="151"/>
      <c r="BO5308" s="2"/>
      <c r="BP5308" s="2"/>
      <c r="BQ5308" s="2"/>
      <c r="BR5308" s="2"/>
      <c r="BS5308" s="2"/>
      <c r="BT5308" s="2"/>
    </row>
    <row r="5309" spans="63:72" x14ac:dyDescent="0.3">
      <c r="BK5309" s="5"/>
      <c r="BL5309" s="5"/>
      <c r="BM5309" s="2"/>
      <c r="BN5309" s="151"/>
      <c r="BO5309" s="2"/>
      <c r="BP5309" s="2"/>
      <c r="BQ5309" s="2"/>
      <c r="BR5309" s="2"/>
      <c r="BS5309" s="2"/>
      <c r="BT5309" s="2"/>
    </row>
    <row r="5310" spans="63:72" x14ac:dyDescent="0.3">
      <c r="BK5310" s="5"/>
      <c r="BL5310" s="5"/>
      <c r="BM5310" s="2"/>
      <c r="BN5310" s="151"/>
      <c r="BO5310" s="2"/>
      <c r="BP5310" s="2"/>
      <c r="BQ5310" s="2"/>
      <c r="BR5310" s="2"/>
      <c r="BS5310" s="2"/>
      <c r="BT5310" s="2"/>
    </row>
    <row r="5311" spans="63:72" x14ac:dyDescent="0.3">
      <c r="BK5311" s="5"/>
      <c r="BL5311" s="5"/>
      <c r="BM5311" s="2"/>
      <c r="BN5311" s="151"/>
      <c r="BO5311" s="2"/>
      <c r="BP5311" s="2"/>
      <c r="BQ5311" s="2"/>
      <c r="BR5311" s="2"/>
      <c r="BS5311" s="2"/>
      <c r="BT5311" s="2"/>
    </row>
    <row r="5312" spans="63:72" x14ac:dyDescent="0.3">
      <c r="BK5312" s="5"/>
      <c r="BL5312" s="5"/>
      <c r="BM5312" s="2"/>
      <c r="BN5312" s="151"/>
      <c r="BO5312" s="2"/>
      <c r="BP5312" s="2"/>
      <c r="BQ5312" s="2"/>
      <c r="BR5312" s="2"/>
      <c r="BS5312" s="2"/>
      <c r="BT5312" s="2"/>
    </row>
    <row r="5313" spans="63:72" x14ac:dyDescent="0.3">
      <c r="BK5313" s="5"/>
      <c r="BL5313" s="5"/>
      <c r="BM5313" s="2"/>
      <c r="BN5313" s="151"/>
      <c r="BO5313" s="2"/>
      <c r="BP5313" s="2"/>
      <c r="BQ5313" s="2"/>
      <c r="BR5313" s="2"/>
      <c r="BS5313" s="2"/>
      <c r="BT5313" s="2"/>
    </row>
    <row r="5314" spans="63:72" x14ac:dyDescent="0.3">
      <c r="BK5314" s="5"/>
      <c r="BL5314" s="5"/>
      <c r="BM5314" s="2"/>
      <c r="BN5314" s="151"/>
      <c r="BO5314" s="2"/>
      <c r="BP5314" s="2"/>
      <c r="BQ5314" s="2"/>
      <c r="BR5314" s="2"/>
      <c r="BS5314" s="2"/>
      <c r="BT5314" s="2"/>
    </row>
    <row r="5315" spans="63:72" x14ac:dyDescent="0.3">
      <c r="BK5315" s="5"/>
      <c r="BL5315" s="5"/>
      <c r="BM5315" s="2"/>
      <c r="BN5315" s="151"/>
      <c r="BO5315" s="2"/>
      <c r="BP5315" s="2"/>
      <c r="BQ5315" s="2"/>
      <c r="BR5315" s="2"/>
      <c r="BS5315" s="2"/>
      <c r="BT5315" s="2"/>
    </row>
    <row r="5316" spans="63:72" x14ac:dyDescent="0.3">
      <c r="BK5316" s="5"/>
      <c r="BL5316" s="5"/>
      <c r="BM5316" s="2"/>
      <c r="BN5316" s="151"/>
      <c r="BO5316" s="2"/>
      <c r="BP5316" s="2"/>
      <c r="BQ5316" s="2"/>
      <c r="BR5316" s="2"/>
      <c r="BS5316" s="2"/>
      <c r="BT5316" s="2"/>
    </row>
    <row r="5317" spans="63:72" x14ac:dyDescent="0.3">
      <c r="BK5317" s="5"/>
      <c r="BL5317" s="5"/>
      <c r="BM5317" s="2"/>
      <c r="BN5317" s="151"/>
      <c r="BO5317" s="2"/>
      <c r="BP5317" s="2"/>
      <c r="BQ5317" s="2"/>
      <c r="BR5317" s="2"/>
      <c r="BS5317" s="2"/>
      <c r="BT5317" s="2"/>
    </row>
    <row r="5318" spans="63:72" x14ac:dyDescent="0.3">
      <c r="BK5318" s="5"/>
      <c r="BL5318" s="5"/>
      <c r="BM5318" s="2"/>
      <c r="BN5318" s="151"/>
      <c r="BO5318" s="2"/>
      <c r="BP5318" s="2"/>
      <c r="BQ5318" s="2"/>
      <c r="BR5318" s="2"/>
      <c r="BS5318" s="2"/>
      <c r="BT5318" s="2"/>
    </row>
    <row r="5319" spans="63:72" x14ac:dyDescent="0.3">
      <c r="BK5319" s="5"/>
      <c r="BL5319" s="5"/>
      <c r="BM5319" s="2"/>
      <c r="BN5319" s="151"/>
      <c r="BO5319" s="2"/>
      <c r="BP5319" s="2"/>
      <c r="BQ5319" s="2"/>
      <c r="BR5319" s="2"/>
      <c r="BS5319" s="2"/>
      <c r="BT5319" s="2"/>
    </row>
    <row r="5320" spans="63:72" x14ac:dyDescent="0.3">
      <c r="BK5320" s="5"/>
      <c r="BL5320" s="5"/>
      <c r="BM5320" s="2"/>
      <c r="BN5320" s="151"/>
      <c r="BO5320" s="2"/>
      <c r="BP5320" s="2"/>
      <c r="BQ5320" s="2"/>
      <c r="BR5320" s="2"/>
      <c r="BS5320" s="2"/>
      <c r="BT5320" s="2"/>
    </row>
    <row r="5321" spans="63:72" x14ac:dyDescent="0.3">
      <c r="BK5321" s="5"/>
      <c r="BL5321" s="5"/>
      <c r="BM5321" s="2"/>
      <c r="BN5321" s="151"/>
      <c r="BO5321" s="2"/>
      <c r="BP5321" s="2"/>
      <c r="BQ5321" s="2"/>
      <c r="BR5321" s="2"/>
      <c r="BS5321" s="2"/>
      <c r="BT5321" s="2"/>
    </row>
    <row r="5322" spans="63:72" x14ac:dyDescent="0.3">
      <c r="BK5322" s="5"/>
      <c r="BL5322" s="5"/>
      <c r="BM5322" s="2"/>
      <c r="BN5322" s="151"/>
      <c r="BO5322" s="2"/>
      <c r="BP5322" s="2"/>
      <c r="BQ5322" s="2"/>
      <c r="BR5322" s="2"/>
      <c r="BS5322" s="2"/>
      <c r="BT5322" s="2"/>
    </row>
    <row r="5323" spans="63:72" x14ac:dyDescent="0.3">
      <c r="BK5323" s="5"/>
      <c r="BL5323" s="5"/>
      <c r="BM5323" s="2"/>
      <c r="BN5323" s="151"/>
      <c r="BO5323" s="2"/>
      <c r="BP5323" s="2"/>
      <c r="BQ5323" s="2"/>
      <c r="BR5323" s="2"/>
      <c r="BS5323" s="2"/>
      <c r="BT5323" s="2"/>
    </row>
    <row r="5324" spans="63:72" x14ac:dyDescent="0.3">
      <c r="BK5324" s="5"/>
      <c r="BL5324" s="5"/>
      <c r="BM5324" s="2"/>
      <c r="BN5324" s="151"/>
      <c r="BO5324" s="2"/>
      <c r="BP5324" s="2"/>
      <c r="BQ5324" s="2"/>
      <c r="BR5324" s="2"/>
      <c r="BS5324" s="2"/>
      <c r="BT5324" s="2"/>
    </row>
    <row r="5325" spans="63:72" x14ac:dyDescent="0.3">
      <c r="BK5325" s="5"/>
      <c r="BL5325" s="5"/>
      <c r="BM5325" s="2"/>
      <c r="BN5325" s="151"/>
      <c r="BO5325" s="2"/>
      <c r="BP5325" s="2"/>
      <c r="BQ5325" s="2"/>
      <c r="BR5325" s="2"/>
      <c r="BS5325" s="2"/>
      <c r="BT5325" s="2"/>
    </row>
    <row r="5326" spans="63:72" x14ac:dyDescent="0.3">
      <c r="BK5326" s="5"/>
      <c r="BL5326" s="5"/>
      <c r="BM5326" s="2"/>
      <c r="BN5326" s="151"/>
      <c r="BO5326" s="2"/>
      <c r="BP5326" s="2"/>
      <c r="BQ5326" s="2"/>
      <c r="BR5326" s="2"/>
      <c r="BS5326" s="2"/>
      <c r="BT5326" s="2"/>
    </row>
    <row r="5327" spans="63:72" x14ac:dyDescent="0.3">
      <c r="BK5327" s="5"/>
      <c r="BL5327" s="5"/>
      <c r="BM5327" s="2"/>
      <c r="BN5327" s="151"/>
      <c r="BO5327" s="2"/>
      <c r="BP5327" s="2"/>
      <c r="BQ5327" s="2"/>
      <c r="BR5327" s="2"/>
      <c r="BS5327" s="2"/>
      <c r="BT5327" s="2"/>
    </row>
    <row r="5328" spans="63:72" x14ac:dyDescent="0.3">
      <c r="BK5328" s="5"/>
      <c r="BL5328" s="5"/>
      <c r="BM5328" s="2"/>
      <c r="BN5328" s="151"/>
      <c r="BO5328" s="2"/>
      <c r="BP5328" s="2"/>
      <c r="BQ5328" s="2"/>
      <c r="BR5328" s="2"/>
      <c r="BS5328" s="2"/>
      <c r="BT5328" s="2"/>
    </row>
    <row r="5329" spans="63:72" x14ac:dyDescent="0.3">
      <c r="BK5329" s="5"/>
      <c r="BL5329" s="5"/>
      <c r="BM5329" s="2"/>
      <c r="BN5329" s="151"/>
      <c r="BO5329" s="2"/>
      <c r="BP5329" s="2"/>
      <c r="BQ5329" s="2"/>
      <c r="BR5329" s="2"/>
      <c r="BS5329" s="2"/>
      <c r="BT5329" s="2"/>
    </row>
    <row r="5330" spans="63:72" x14ac:dyDescent="0.3">
      <c r="BK5330" s="5"/>
      <c r="BL5330" s="5"/>
      <c r="BM5330" s="2"/>
      <c r="BN5330" s="151"/>
      <c r="BO5330" s="2"/>
      <c r="BP5330" s="2"/>
      <c r="BQ5330" s="2"/>
      <c r="BR5330" s="2"/>
      <c r="BS5330" s="2"/>
      <c r="BT5330" s="2"/>
    </row>
    <row r="5331" spans="63:72" x14ac:dyDescent="0.3">
      <c r="BK5331" s="5"/>
      <c r="BL5331" s="5"/>
      <c r="BM5331" s="2"/>
      <c r="BN5331" s="151"/>
      <c r="BO5331" s="2"/>
      <c r="BP5331" s="2"/>
      <c r="BQ5331" s="2"/>
      <c r="BR5331" s="2"/>
      <c r="BS5331" s="2"/>
      <c r="BT5331" s="2"/>
    </row>
    <row r="5332" spans="63:72" x14ac:dyDescent="0.3">
      <c r="BK5332" s="5"/>
      <c r="BL5332" s="5"/>
      <c r="BM5332" s="2"/>
      <c r="BN5332" s="151"/>
      <c r="BO5332" s="2"/>
      <c r="BP5332" s="2"/>
      <c r="BQ5332" s="2"/>
      <c r="BR5332" s="2"/>
      <c r="BS5332" s="2"/>
      <c r="BT5332" s="2"/>
    </row>
    <row r="5333" spans="63:72" x14ac:dyDescent="0.3">
      <c r="BK5333" s="5"/>
      <c r="BL5333" s="5"/>
      <c r="BM5333" s="2"/>
      <c r="BN5333" s="151"/>
      <c r="BO5333" s="2"/>
      <c r="BP5333" s="2"/>
      <c r="BQ5333" s="2"/>
      <c r="BR5333" s="2"/>
      <c r="BS5333" s="2"/>
      <c r="BT5333" s="2"/>
    </row>
    <row r="5334" spans="63:72" x14ac:dyDescent="0.3">
      <c r="BK5334" s="5"/>
      <c r="BL5334" s="5"/>
      <c r="BM5334" s="2"/>
      <c r="BN5334" s="151"/>
      <c r="BO5334" s="2"/>
      <c r="BP5334" s="2"/>
      <c r="BQ5334" s="2"/>
      <c r="BR5334" s="2"/>
      <c r="BS5334" s="2"/>
      <c r="BT5334" s="2"/>
    </row>
    <row r="5335" spans="63:72" x14ac:dyDescent="0.3">
      <c r="BK5335" s="5"/>
      <c r="BL5335" s="5"/>
      <c r="BM5335" s="2"/>
      <c r="BN5335" s="151"/>
      <c r="BO5335" s="2"/>
      <c r="BP5335" s="2"/>
      <c r="BQ5335" s="2"/>
      <c r="BR5335" s="2"/>
      <c r="BS5335" s="2"/>
      <c r="BT5335" s="2"/>
    </row>
    <row r="5336" spans="63:72" x14ac:dyDescent="0.3">
      <c r="BK5336" s="5"/>
      <c r="BL5336" s="5"/>
      <c r="BM5336" s="2"/>
      <c r="BN5336" s="151"/>
      <c r="BO5336" s="2"/>
      <c r="BP5336" s="2"/>
      <c r="BQ5336" s="2"/>
      <c r="BR5336" s="2"/>
      <c r="BS5336" s="2"/>
      <c r="BT5336" s="2"/>
    </row>
    <row r="5337" spans="63:72" x14ac:dyDescent="0.3">
      <c r="BK5337" s="5"/>
      <c r="BL5337" s="5"/>
      <c r="BM5337" s="2"/>
      <c r="BN5337" s="151"/>
      <c r="BO5337" s="2"/>
      <c r="BP5337" s="2"/>
      <c r="BQ5337" s="2"/>
      <c r="BR5337" s="2"/>
      <c r="BS5337" s="2"/>
      <c r="BT5337" s="2"/>
    </row>
    <row r="5338" spans="63:72" x14ac:dyDescent="0.3">
      <c r="BK5338" s="5"/>
      <c r="BL5338" s="5"/>
      <c r="BM5338" s="2"/>
      <c r="BN5338" s="151"/>
      <c r="BO5338" s="2"/>
      <c r="BP5338" s="2"/>
      <c r="BQ5338" s="2"/>
      <c r="BR5338" s="2"/>
      <c r="BS5338" s="2"/>
      <c r="BT5338" s="2"/>
    </row>
    <row r="5339" spans="63:72" x14ac:dyDescent="0.3">
      <c r="BK5339" s="5"/>
      <c r="BL5339" s="5"/>
      <c r="BM5339" s="2"/>
      <c r="BN5339" s="151"/>
      <c r="BO5339" s="2"/>
      <c r="BP5339" s="2"/>
      <c r="BQ5339" s="2"/>
      <c r="BR5339" s="2"/>
      <c r="BS5339" s="2"/>
      <c r="BT5339" s="2"/>
    </row>
    <row r="5340" spans="63:72" x14ac:dyDescent="0.3">
      <c r="BK5340" s="5"/>
      <c r="BL5340" s="5"/>
      <c r="BM5340" s="2"/>
      <c r="BN5340" s="151"/>
      <c r="BO5340" s="2"/>
      <c r="BP5340" s="2"/>
      <c r="BQ5340" s="2"/>
      <c r="BR5340" s="2"/>
      <c r="BS5340" s="2"/>
      <c r="BT5340" s="2"/>
    </row>
    <row r="5341" spans="63:72" x14ac:dyDescent="0.3">
      <c r="BK5341" s="5"/>
      <c r="BL5341" s="5"/>
      <c r="BM5341" s="2"/>
      <c r="BN5341" s="151"/>
      <c r="BO5341" s="2"/>
      <c r="BP5341" s="2"/>
      <c r="BQ5341" s="2"/>
      <c r="BR5341" s="2"/>
      <c r="BS5341" s="2"/>
      <c r="BT5341" s="2"/>
    </row>
    <row r="5342" spans="63:72" x14ac:dyDescent="0.3">
      <c r="BK5342" s="5"/>
      <c r="BL5342" s="5"/>
      <c r="BM5342" s="2"/>
      <c r="BN5342" s="151"/>
      <c r="BO5342" s="2"/>
      <c r="BP5342" s="2"/>
      <c r="BQ5342" s="2"/>
      <c r="BR5342" s="2"/>
      <c r="BS5342" s="2"/>
      <c r="BT5342" s="2"/>
    </row>
    <row r="5343" spans="63:72" x14ac:dyDescent="0.3">
      <c r="BK5343" s="5"/>
      <c r="BL5343" s="5"/>
      <c r="BM5343" s="2"/>
      <c r="BN5343" s="151"/>
      <c r="BO5343" s="2"/>
      <c r="BP5343" s="2"/>
      <c r="BQ5343" s="2"/>
      <c r="BR5343" s="2"/>
      <c r="BS5343" s="2"/>
      <c r="BT5343" s="2"/>
    </row>
    <row r="5344" spans="63:72" x14ac:dyDescent="0.3">
      <c r="BK5344" s="5"/>
      <c r="BL5344" s="5"/>
      <c r="BM5344" s="2"/>
      <c r="BN5344" s="151"/>
      <c r="BO5344" s="2"/>
      <c r="BP5344" s="2"/>
      <c r="BQ5344" s="2"/>
      <c r="BR5344" s="2"/>
      <c r="BS5344" s="2"/>
      <c r="BT5344" s="2"/>
    </row>
    <row r="5345" spans="63:72" x14ac:dyDescent="0.3">
      <c r="BK5345" s="5"/>
      <c r="BL5345" s="5"/>
      <c r="BM5345" s="2"/>
      <c r="BN5345" s="151"/>
      <c r="BO5345" s="2"/>
      <c r="BP5345" s="2"/>
      <c r="BQ5345" s="2"/>
      <c r="BR5345" s="2"/>
      <c r="BS5345" s="2"/>
      <c r="BT5345" s="2"/>
    </row>
    <row r="5346" spans="63:72" x14ac:dyDescent="0.3">
      <c r="BK5346" s="5"/>
      <c r="BL5346" s="5"/>
      <c r="BM5346" s="2"/>
      <c r="BN5346" s="151"/>
      <c r="BO5346" s="2"/>
      <c r="BP5346" s="2"/>
      <c r="BQ5346" s="2"/>
      <c r="BR5346" s="2"/>
      <c r="BS5346" s="2"/>
      <c r="BT5346" s="2"/>
    </row>
    <row r="5347" spans="63:72" x14ac:dyDescent="0.3">
      <c r="BK5347" s="5"/>
      <c r="BL5347" s="5"/>
      <c r="BM5347" s="2"/>
      <c r="BN5347" s="151"/>
      <c r="BO5347" s="2"/>
      <c r="BP5347" s="2"/>
      <c r="BQ5347" s="2"/>
      <c r="BR5347" s="2"/>
      <c r="BS5347" s="2"/>
      <c r="BT5347" s="2"/>
    </row>
    <row r="5348" spans="63:72" x14ac:dyDescent="0.3">
      <c r="BK5348" s="5"/>
      <c r="BL5348" s="5"/>
      <c r="BM5348" s="2"/>
      <c r="BN5348" s="151"/>
      <c r="BO5348" s="2"/>
      <c r="BP5348" s="2"/>
      <c r="BQ5348" s="2"/>
      <c r="BR5348" s="2"/>
      <c r="BS5348" s="2"/>
      <c r="BT5348" s="2"/>
    </row>
    <row r="5349" spans="63:72" x14ac:dyDescent="0.3">
      <c r="BK5349" s="5"/>
      <c r="BL5349" s="5"/>
      <c r="BM5349" s="2"/>
      <c r="BN5349" s="151"/>
      <c r="BO5349" s="2"/>
      <c r="BP5349" s="2"/>
      <c r="BQ5349" s="2"/>
      <c r="BR5349" s="2"/>
      <c r="BS5349" s="2"/>
      <c r="BT5349" s="2"/>
    </row>
    <row r="5350" spans="63:72" x14ac:dyDescent="0.3">
      <c r="BK5350" s="5"/>
      <c r="BL5350" s="5"/>
      <c r="BM5350" s="2"/>
      <c r="BN5350" s="151"/>
      <c r="BO5350" s="2"/>
      <c r="BP5350" s="2"/>
      <c r="BQ5350" s="2"/>
      <c r="BR5350" s="2"/>
      <c r="BS5350" s="2"/>
      <c r="BT5350" s="2"/>
    </row>
    <row r="5351" spans="63:72" x14ac:dyDescent="0.3">
      <c r="BK5351" s="5"/>
      <c r="BL5351" s="5"/>
      <c r="BM5351" s="2"/>
      <c r="BN5351" s="151"/>
      <c r="BO5351" s="2"/>
      <c r="BP5351" s="2"/>
      <c r="BQ5351" s="2"/>
      <c r="BR5351" s="2"/>
      <c r="BS5351" s="2"/>
      <c r="BT5351" s="2"/>
    </row>
    <row r="5352" spans="63:72" x14ac:dyDescent="0.3">
      <c r="BK5352" s="5"/>
      <c r="BL5352" s="5"/>
      <c r="BM5352" s="2"/>
      <c r="BN5352" s="151"/>
      <c r="BO5352" s="2"/>
      <c r="BP5352" s="2"/>
      <c r="BQ5352" s="2"/>
      <c r="BR5352" s="2"/>
      <c r="BS5352" s="2"/>
      <c r="BT5352" s="2"/>
    </row>
    <row r="5353" spans="63:72" x14ac:dyDescent="0.3">
      <c r="BK5353" s="5"/>
      <c r="BL5353" s="5"/>
      <c r="BM5353" s="2"/>
      <c r="BN5353" s="151"/>
      <c r="BO5353" s="2"/>
      <c r="BP5353" s="2"/>
      <c r="BQ5353" s="2"/>
      <c r="BR5353" s="2"/>
      <c r="BS5353" s="2"/>
      <c r="BT5353" s="2"/>
    </row>
    <row r="5354" spans="63:72" x14ac:dyDescent="0.3">
      <c r="BK5354" s="5"/>
      <c r="BL5354" s="5"/>
      <c r="BM5354" s="2"/>
      <c r="BN5354" s="151"/>
      <c r="BO5354" s="2"/>
      <c r="BP5354" s="2"/>
      <c r="BQ5354" s="2"/>
      <c r="BR5354" s="2"/>
      <c r="BS5354" s="2"/>
      <c r="BT5354" s="2"/>
    </row>
    <row r="5355" spans="63:72" x14ac:dyDescent="0.3">
      <c r="BK5355" s="5"/>
      <c r="BL5355" s="5"/>
      <c r="BM5355" s="2"/>
      <c r="BN5355" s="151"/>
      <c r="BO5355" s="2"/>
      <c r="BP5355" s="2"/>
      <c r="BQ5355" s="2"/>
      <c r="BR5355" s="2"/>
      <c r="BS5355" s="2"/>
      <c r="BT5355" s="2"/>
    </row>
    <row r="5356" spans="63:72" x14ac:dyDescent="0.3">
      <c r="BK5356" s="5"/>
      <c r="BL5356" s="5"/>
      <c r="BM5356" s="2"/>
      <c r="BN5356" s="151"/>
      <c r="BO5356" s="2"/>
      <c r="BP5356" s="2"/>
      <c r="BQ5356" s="2"/>
      <c r="BR5356" s="2"/>
      <c r="BS5356" s="2"/>
      <c r="BT5356" s="2"/>
    </row>
    <row r="5357" spans="63:72" x14ac:dyDescent="0.3">
      <c r="BK5357" s="5"/>
      <c r="BL5357" s="5"/>
      <c r="BM5357" s="2"/>
      <c r="BN5357" s="151"/>
      <c r="BO5357" s="2"/>
      <c r="BP5357" s="2"/>
      <c r="BQ5357" s="2"/>
      <c r="BR5357" s="2"/>
      <c r="BS5357" s="2"/>
      <c r="BT5357" s="2"/>
    </row>
    <row r="5358" spans="63:72" x14ac:dyDescent="0.3">
      <c r="BK5358" s="5"/>
      <c r="BL5358" s="5"/>
      <c r="BM5358" s="2"/>
      <c r="BN5358" s="151"/>
      <c r="BO5358" s="2"/>
      <c r="BP5358" s="2"/>
      <c r="BQ5358" s="2"/>
      <c r="BR5358" s="2"/>
      <c r="BS5358" s="2"/>
      <c r="BT5358" s="2"/>
    </row>
    <row r="5359" spans="63:72" x14ac:dyDescent="0.3">
      <c r="BK5359" s="5"/>
      <c r="BL5359" s="5"/>
      <c r="BM5359" s="2"/>
      <c r="BN5359" s="151"/>
      <c r="BO5359" s="2"/>
      <c r="BP5359" s="2"/>
      <c r="BQ5359" s="2"/>
      <c r="BR5359" s="2"/>
      <c r="BS5359" s="2"/>
      <c r="BT5359" s="2"/>
    </row>
    <row r="5360" spans="63:72" x14ac:dyDescent="0.3">
      <c r="BK5360" s="5"/>
      <c r="BL5360" s="5"/>
      <c r="BM5360" s="2"/>
      <c r="BN5360" s="151"/>
      <c r="BO5360" s="2"/>
      <c r="BP5360" s="2"/>
      <c r="BQ5360" s="2"/>
      <c r="BR5360" s="2"/>
      <c r="BS5360" s="2"/>
      <c r="BT5360" s="2"/>
    </row>
    <row r="5361" spans="63:72" x14ac:dyDescent="0.3">
      <c r="BK5361" s="5"/>
      <c r="BL5361" s="5"/>
      <c r="BM5361" s="2"/>
      <c r="BN5361" s="151"/>
      <c r="BO5361" s="2"/>
      <c r="BP5361" s="2"/>
      <c r="BQ5361" s="2"/>
      <c r="BR5361" s="2"/>
      <c r="BS5361" s="2"/>
      <c r="BT5361" s="2"/>
    </row>
    <row r="5362" spans="63:72" x14ac:dyDescent="0.3">
      <c r="BK5362" s="5"/>
      <c r="BL5362" s="5"/>
      <c r="BM5362" s="2"/>
      <c r="BN5362" s="151"/>
      <c r="BO5362" s="2"/>
      <c r="BP5362" s="2"/>
      <c r="BQ5362" s="2"/>
      <c r="BR5362" s="2"/>
      <c r="BS5362" s="2"/>
      <c r="BT5362" s="2"/>
    </row>
    <row r="5363" spans="63:72" x14ac:dyDescent="0.3">
      <c r="BK5363" s="5"/>
      <c r="BL5363" s="5"/>
      <c r="BM5363" s="2"/>
      <c r="BN5363" s="151"/>
      <c r="BO5363" s="2"/>
      <c r="BP5363" s="2"/>
      <c r="BQ5363" s="2"/>
      <c r="BR5363" s="2"/>
      <c r="BS5363" s="2"/>
      <c r="BT5363" s="2"/>
    </row>
    <row r="5364" spans="63:72" x14ac:dyDescent="0.3">
      <c r="BK5364" s="5"/>
      <c r="BL5364" s="5"/>
      <c r="BM5364" s="2"/>
      <c r="BN5364" s="151"/>
      <c r="BO5364" s="2"/>
      <c r="BP5364" s="2"/>
      <c r="BQ5364" s="2"/>
      <c r="BR5364" s="2"/>
      <c r="BS5364" s="2"/>
      <c r="BT5364" s="2"/>
    </row>
    <row r="5365" spans="63:72" x14ac:dyDescent="0.3">
      <c r="BK5365" s="5"/>
      <c r="BL5365" s="5"/>
      <c r="BM5365" s="2"/>
      <c r="BN5365" s="151"/>
      <c r="BO5365" s="2"/>
      <c r="BP5365" s="2"/>
      <c r="BQ5365" s="2"/>
      <c r="BR5365" s="2"/>
      <c r="BS5365" s="2"/>
      <c r="BT5365" s="2"/>
    </row>
    <row r="5366" spans="63:72" x14ac:dyDescent="0.3">
      <c r="BK5366" s="5"/>
      <c r="BL5366" s="5"/>
      <c r="BM5366" s="2"/>
      <c r="BN5366" s="151"/>
      <c r="BO5366" s="2"/>
      <c r="BP5366" s="2"/>
      <c r="BQ5366" s="2"/>
      <c r="BR5366" s="2"/>
      <c r="BS5366" s="2"/>
      <c r="BT5366" s="2"/>
    </row>
    <row r="5367" spans="63:72" x14ac:dyDescent="0.3">
      <c r="BK5367" s="5"/>
      <c r="BL5367" s="5"/>
      <c r="BM5367" s="2"/>
      <c r="BN5367" s="151"/>
      <c r="BO5367" s="2"/>
      <c r="BP5367" s="2"/>
      <c r="BQ5367" s="2"/>
      <c r="BR5367" s="2"/>
      <c r="BS5367" s="2"/>
      <c r="BT5367" s="2"/>
    </row>
    <row r="5368" spans="63:72" x14ac:dyDescent="0.3">
      <c r="BK5368" s="5"/>
      <c r="BL5368" s="5"/>
      <c r="BM5368" s="2"/>
      <c r="BN5368" s="151"/>
      <c r="BO5368" s="2"/>
      <c r="BP5368" s="2"/>
      <c r="BQ5368" s="2"/>
      <c r="BR5368" s="2"/>
      <c r="BS5368" s="2"/>
      <c r="BT5368" s="2"/>
    </row>
    <row r="5369" spans="63:72" x14ac:dyDescent="0.3">
      <c r="BK5369" s="5"/>
      <c r="BL5369" s="5"/>
      <c r="BM5369" s="2"/>
      <c r="BN5369" s="151"/>
      <c r="BO5369" s="2"/>
      <c r="BP5369" s="2"/>
      <c r="BQ5369" s="2"/>
      <c r="BR5369" s="2"/>
      <c r="BS5369" s="2"/>
      <c r="BT5369" s="2"/>
    </row>
    <row r="5370" spans="63:72" x14ac:dyDescent="0.3">
      <c r="BK5370" s="5"/>
      <c r="BL5370" s="5"/>
      <c r="BM5370" s="2"/>
      <c r="BN5370" s="151"/>
      <c r="BO5370" s="2"/>
      <c r="BP5370" s="2"/>
      <c r="BQ5370" s="2"/>
      <c r="BR5370" s="2"/>
      <c r="BS5370" s="2"/>
      <c r="BT5370" s="2"/>
    </row>
    <row r="5371" spans="63:72" x14ac:dyDescent="0.3">
      <c r="BK5371" s="5"/>
      <c r="BL5371" s="5"/>
      <c r="BM5371" s="2"/>
      <c r="BN5371" s="151"/>
      <c r="BO5371" s="2"/>
      <c r="BP5371" s="2"/>
      <c r="BQ5371" s="2"/>
      <c r="BR5371" s="2"/>
      <c r="BS5371" s="2"/>
      <c r="BT5371" s="2"/>
    </row>
    <row r="5372" spans="63:72" x14ac:dyDescent="0.3">
      <c r="BK5372" s="5"/>
      <c r="BL5372" s="5"/>
      <c r="BM5372" s="2"/>
      <c r="BN5372" s="151"/>
      <c r="BO5372" s="2"/>
      <c r="BP5372" s="2"/>
      <c r="BQ5372" s="2"/>
      <c r="BR5372" s="2"/>
      <c r="BS5372" s="2"/>
      <c r="BT5372" s="2"/>
    </row>
    <row r="5373" spans="63:72" x14ac:dyDescent="0.3">
      <c r="BK5373" s="5"/>
      <c r="BL5373" s="5"/>
      <c r="BM5373" s="2"/>
      <c r="BN5373" s="151"/>
      <c r="BO5373" s="2"/>
      <c r="BP5373" s="2"/>
      <c r="BQ5373" s="2"/>
      <c r="BR5373" s="2"/>
      <c r="BS5373" s="2"/>
      <c r="BT5373" s="2"/>
    </row>
    <row r="5374" spans="63:72" x14ac:dyDescent="0.3">
      <c r="BK5374" s="5"/>
      <c r="BL5374" s="5"/>
      <c r="BM5374" s="2"/>
      <c r="BN5374" s="151"/>
      <c r="BO5374" s="2"/>
      <c r="BP5374" s="2"/>
      <c r="BQ5374" s="2"/>
      <c r="BR5374" s="2"/>
      <c r="BS5374" s="2"/>
      <c r="BT5374" s="2"/>
    </row>
    <row r="5375" spans="63:72" x14ac:dyDescent="0.3">
      <c r="BK5375" s="5"/>
      <c r="BL5375" s="5"/>
      <c r="BM5375" s="2"/>
      <c r="BN5375" s="151"/>
      <c r="BO5375" s="2"/>
      <c r="BP5375" s="2"/>
      <c r="BQ5375" s="2"/>
      <c r="BR5375" s="2"/>
      <c r="BS5375" s="2"/>
      <c r="BT5375" s="2"/>
    </row>
    <row r="5376" spans="63:72" x14ac:dyDescent="0.3">
      <c r="BK5376" s="5"/>
      <c r="BL5376" s="5"/>
      <c r="BM5376" s="2"/>
      <c r="BN5376" s="151"/>
      <c r="BO5376" s="2"/>
      <c r="BP5376" s="2"/>
      <c r="BQ5376" s="2"/>
      <c r="BR5376" s="2"/>
      <c r="BS5376" s="2"/>
      <c r="BT5376" s="2"/>
    </row>
    <row r="5377" spans="63:72" x14ac:dyDescent="0.3">
      <c r="BK5377" s="5"/>
      <c r="BL5377" s="5"/>
      <c r="BM5377" s="2"/>
      <c r="BN5377" s="151"/>
      <c r="BO5377" s="2"/>
      <c r="BP5377" s="2"/>
      <c r="BQ5377" s="2"/>
      <c r="BR5377" s="2"/>
      <c r="BS5377" s="2"/>
      <c r="BT5377" s="2"/>
    </row>
    <row r="5378" spans="63:72" x14ac:dyDescent="0.3">
      <c r="BK5378" s="5"/>
      <c r="BL5378" s="5"/>
      <c r="BM5378" s="2"/>
      <c r="BN5378" s="151"/>
      <c r="BO5378" s="2"/>
      <c r="BP5378" s="2"/>
      <c r="BQ5378" s="2"/>
      <c r="BR5378" s="2"/>
      <c r="BS5378" s="2"/>
      <c r="BT5378" s="2"/>
    </row>
    <row r="5379" spans="63:72" x14ac:dyDescent="0.3">
      <c r="BK5379" s="5"/>
      <c r="BL5379" s="5"/>
      <c r="BM5379" s="2"/>
      <c r="BN5379" s="151"/>
      <c r="BO5379" s="2"/>
      <c r="BP5379" s="2"/>
      <c r="BQ5379" s="2"/>
      <c r="BR5379" s="2"/>
      <c r="BS5379" s="2"/>
      <c r="BT5379" s="2"/>
    </row>
    <row r="5380" spans="63:72" x14ac:dyDescent="0.3">
      <c r="BK5380" s="5"/>
      <c r="BL5380" s="5"/>
      <c r="BM5380" s="2"/>
      <c r="BN5380" s="151"/>
      <c r="BO5380" s="2"/>
      <c r="BP5380" s="2"/>
      <c r="BQ5380" s="2"/>
      <c r="BR5380" s="2"/>
      <c r="BS5380" s="2"/>
      <c r="BT5380" s="2"/>
    </row>
    <row r="5381" spans="63:72" x14ac:dyDescent="0.3">
      <c r="BK5381" s="5"/>
      <c r="BL5381" s="5"/>
      <c r="BM5381" s="2"/>
      <c r="BN5381" s="151"/>
      <c r="BO5381" s="2"/>
      <c r="BP5381" s="2"/>
      <c r="BQ5381" s="2"/>
      <c r="BR5381" s="2"/>
      <c r="BS5381" s="2"/>
      <c r="BT5381" s="2"/>
    </row>
    <row r="5382" spans="63:72" x14ac:dyDescent="0.3">
      <c r="BK5382" s="5"/>
      <c r="BL5382" s="5"/>
      <c r="BM5382" s="2"/>
      <c r="BN5382" s="151"/>
      <c r="BO5382" s="2"/>
      <c r="BP5382" s="2"/>
      <c r="BQ5382" s="2"/>
      <c r="BR5382" s="2"/>
      <c r="BS5382" s="2"/>
      <c r="BT5382" s="2"/>
    </row>
    <row r="5383" spans="63:72" x14ac:dyDescent="0.3">
      <c r="BK5383" s="5"/>
      <c r="BL5383" s="5"/>
      <c r="BM5383" s="2"/>
      <c r="BN5383" s="151"/>
      <c r="BO5383" s="2"/>
      <c r="BP5383" s="2"/>
      <c r="BQ5383" s="2"/>
      <c r="BR5383" s="2"/>
      <c r="BS5383" s="2"/>
      <c r="BT5383" s="2"/>
    </row>
    <row r="5384" spans="63:72" x14ac:dyDescent="0.3">
      <c r="BK5384" s="5"/>
      <c r="BL5384" s="5"/>
      <c r="BM5384" s="2"/>
      <c r="BN5384" s="151"/>
      <c r="BO5384" s="2"/>
      <c r="BP5384" s="2"/>
      <c r="BQ5384" s="2"/>
      <c r="BR5384" s="2"/>
      <c r="BS5384" s="2"/>
      <c r="BT5384" s="2"/>
    </row>
    <row r="5385" spans="63:72" x14ac:dyDescent="0.3">
      <c r="BK5385" s="5"/>
      <c r="BL5385" s="5"/>
      <c r="BM5385" s="2"/>
      <c r="BN5385" s="151"/>
      <c r="BO5385" s="2"/>
      <c r="BP5385" s="2"/>
      <c r="BQ5385" s="2"/>
      <c r="BR5385" s="2"/>
      <c r="BS5385" s="2"/>
      <c r="BT5385" s="2"/>
    </row>
    <row r="5386" spans="63:72" x14ac:dyDescent="0.3">
      <c r="BK5386" s="5"/>
      <c r="BL5386" s="5"/>
      <c r="BM5386" s="2"/>
      <c r="BN5386" s="151"/>
      <c r="BO5386" s="2"/>
      <c r="BP5386" s="2"/>
      <c r="BQ5386" s="2"/>
      <c r="BR5386" s="2"/>
      <c r="BS5386" s="2"/>
      <c r="BT5386" s="2"/>
    </row>
    <row r="5387" spans="63:72" x14ac:dyDescent="0.3">
      <c r="BK5387" s="5"/>
      <c r="BL5387" s="5"/>
      <c r="BM5387" s="2"/>
      <c r="BN5387" s="151"/>
      <c r="BO5387" s="2"/>
      <c r="BP5387" s="2"/>
      <c r="BQ5387" s="2"/>
      <c r="BR5387" s="2"/>
      <c r="BS5387" s="2"/>
      <c r="BT5387" s="2"/>
    </row>
    <row r="5388" spans="63:72" x14ac:dyDescent="0.3">
      <c r="BK5388" s="5"/>
      <c r="BL5388" s="5"/>
      <c r="BM5388" s="2"/>
      <c r="BN5388" s="151"/>
      <c r="BO5388" s="2"/>
      <c r="BP5388" s="2"/>
      <c r="BQ5388" s="2"/>
      <c r="BR5388" s="2"/>
      <c r="BS5388" s="2"/>
      <c r="BT5388" s="2"/>
    </row>
    <row r="5389" spans="63:72" x14ac:dyDescent="0.3">
      <c r="BK5389" s="5"/>
      <c r="BL5389" s="5"/>
      <c r="BM5389" s="2"/>
      <c r="BN5389" s="151"/>
      <c r="BO5389" s="2"/>
      <c r="BP5389" s="2"/>
      <c r="BQ5389" s="2"/>
      <c r="BR5389" s="2"/>
      <c r="BS5389" s="2"/>
      <c r="BT5389" s="2"/>
    </row>
    <row r="5390" spans="63:72" x14ac:dyDescent="0.3">
      <c r="BK5390" s="5"/>
      <c r="BL5390" s="5"/>
      <c r="BM5390" s="2"/>
      <c r="BN5390" s="151"/>
      <c r="BO5390" s="2"/>
      <c r="BP5390" s="2"/>
      <c r="BQ5390" s="2"/>
      <c r="BR5390" s="2"/>
      <c r="BS5390" s="2"/>
      <c r="BT5390" s="2"/>
    </row>
    <row r="5391" spans="63:72" x14ac:dyDescent="0.3">
      <c r="BK5391" s="5"/>
      <c r="BL5391" s="5"/>
      <c r="BM5391" s="2"/>
      <c r="BN5391" s="151"/>
      <c r="BO5391" s="2"/>
      <c r="BP5391" s="2"/>
      <c r="BQ5391" s="2"/>
      <c r="BR5391" s="2"/>
      <c r="BS5391" s="2"/>
      <c r="BT5391" s="2"/>
    </row>
    <row r="5392" spans="63:72" x14ac:dyDescent="0.3">
      <c r="BK5392" s="5"/>
      <c r="BL5392" s="5"/>
      <c r="BM5392" s="2"/>
      <c r="BN5392" s="151"/>
      <c r="BO5392" s="2"/>
      <c r="BP5392" s="2"/>
      <c r="BQ5392" s="2"/>
      <c r="BR5392" s="2"/>
      <c r="BS5392" s="2"/>
      <c r="BT5392" s="2"/>
    </row>
    <row r="5393" spans="63:72" x14ac:dyDescent="0.3">
      <c r="BK5393" s="5"/>
      <c r="BL5393" s="5"/>
      <c r="BM5393" s="2"/>
      <c r="BN5393" s="151"/>
      <c r="BO5393" s="2"/>
      <c r="BP5393" s="2"/>
      <c r="BQ5393" s="2"/>
      <c r="BR5393" s="2"/>
      <c r="BS5393" s="2"/>
      <c r="BT5393" s="2"/>
    </row>
    <row r="5394" spans="63:72" x14ac:dyDescent="0.3">
      <c r="BK5394" s="5"/>
      <c r="BL5394" s="5"/>
      <c r="BM5394" s="2"/>
      <c r="BN5394" s="151"/>
      <c r="BO5394" s="2"/>
      <c r="BP5394" s="2"/>
      <c r="BQ5394" s="2"/>
      <c r="BR5394" s="2"/>
      <c r="BS5394" s="2"/>
      <c r="BT5394" s="2"/>
    </row>
    <row r="5395" spans="63:72" x14ac:dyDescent="0.3">
      <c r="BK5395" s="5"/>
      <c r="BL5395" s="5"/>
      <c r="BM5395" s="2"/>
      <c r="BN5395" s="151"/>
      <c r="BO5395" s="2"/>
      <c r="BP5395" s="2"/>
      <c r="BQ5395" s="2"/>
      <c r="BR5395" s="2"/>
      <c r="BS5395" s="2"/>
      <c r="BT5395" s="2"/>
    </row>
    <row r="5396" spans="63:72" x14ac:dyDescent="0.3">
      <c r="BK5396" s="5"/>
      <c r="BL5396" s="5"/>
      <c r="BM5396" s="2"/>
      <c r="BN5396" s="151"/>
      <c r="BO5396" s="2"/>
      <c r="BP5396" s="2"/>
      <c r="BQ5396" s="2"/>
      <c r="BR5396" s="2"/>
      <c r="BS5396" s="2"/>
      <c r="BT5396" s="2"/>
    </row>
    <row r="5397" spans="63:72" x14ac:dyDescent="0.3">
      <c r="BK5397" s="5"/>
      <c r="BL5397" s="5"/>
      <c r="BM5397" s="2"/>
      <c r="BN5397" s="151"/>
      <c r="BO5397" s="2"/>
      <c r="BP5397" s="2"/>
      <c r="BQ5397" s="2"/>
      <c r="BR5397" s="2"/>
      <c r="BS5397" s="2"/>
      <c r="BT5397" s="2"/>
    </row>
    <row r="5398" spans="63:72" x14ac:dyDescent="0.3">
      <c r="BK5398" s="5"/>
      <c r="BL5398" s="5"/>
      <c r="BM5398" s="2"/>
      <c r="BN5398" s="151"/>
      <c r="BO5398" s="2"/>
      <c r="BP5398" s="2"/>
      <c r="BQ5398" s="2"/>
      <c r="BR5398" s="2"/>
      <c r="BS5398" s="2"/>
      <c r="BT5398" s="2"/>
    </row>
    <row r="5399" spans="63:72" x14ac:dyDescent="0.3">
      <c r="BK5399" s="5"/>
      <c r="BL5399" s="5"/>
      <c r="BM5399" s="2"/>
      <c r="BN5399" s="151"/>
      <c r="BO5399" s="2"/>
      <c r="BP5399" s="2"/>
      <c r="BQ5399" s="2"/>
      <c r="BR5399" s="2"/>
      <c r="BS5399" s="2"/>
      <c r="BT5399" s="2"/>
    </row>
    <row r="5400" spans="63:72" x14ac:dyDescent="0.3">
      <c r="BK5400" s="5"/>
      <c r="BL5400" s="5"/>
      <c r="BM5400" s="2"/>
      <c r="BN5400" s="151"/>
      <c r="BO5400" s="2"/>
      <c r="BP5400" s="2"/>
      <c r="BQ5400" s="2"/>
      <c r="BR5400" s="2"/>
      <c r="BS5400" s="2"/>
      <c r="BT5400" s="2"/>
    </row>
    <row r="5401" spans="63:72" x14ac:dyDescent="0.3">
      <c r="BK5401" s="5"/>
      <c r="BL5401" s="5"/>
      <c r="BM5401" s="2"/>
      <c r="BN5401" s="151"/>
      <c r="BO5401" s="2"/>
      <c r="BP5401" s="2"/>
      <c r="BQ5401" s="2"/>
      <c r="BR5401" s="2"/>
      <c r="BS5401" s="2"/>
      <c r="BT5401" s="2"/>
    </row>
    <row r="5402" spans="63:72" x14ac:dyDescent="0.3">
      <c r="BK5402" s="5"/>
      <c r="BL5402" s="5"/>
      <c r="BM5402" s="2"/>
      <c r="BN5402" s="151"/>
      <c r="BO5402" s="2"/>
      <c r="BP5402" s="2"/>
      <c r="BQ5402" s="2"/>
      <c r="BR5402" s="2"/>
      <c r="BS5402" s="2"/>
      <c r="BT5402" s="2"/>
    </row>
    <row r="5403" spans="63:72" x14ac:dyDescent="0.3">
      <c r="BK5403" s="5"/>
      <c r="BL5403" s="5"/>
      <c r="BM5403" s="2"/>
      <c r="BN5403" s="151"/>
      <c r="BO5403" s="2"/>
      <c r="BP5403" s="2"/>
      <c r="BQ5403" s="2"/>
      <c r="BR5403" s="2"/>
      <c r="BS5403" s="2"/>
      <c r="BT5403" s="2"/>
    </row>
    <row r="5404" spans="63:72" x14ac:dyDescent="0.3">
      <c r="BK5404" s="5"/>
      <c r="BL5404" s="5"/>
      <c r="BM5404" s="2"/>
      <c r="BN5404" s="151"/>
      <c r="BO5404" s="2"/>
      <c r="BP5404" s="2"/>
      <c r="BQ5404" s="2"/>
      <c r="BR5404" s="2"/>
      <c r="BS5404" s="2"/>
      <c r="BT5404" s="2"/>
    </row>
    <row r="5405" spans="63:72" x14ac:dyDescent="0.3">
      <c r="BK5405" s="5"/>
      <c r="BL5405" s="5"/>
      <c r="BM5405" s="2"/>
      <c r="BN5405" s="151"/>
      <c r="BO5405" s="2"/>
      <c r="BP5405" s="2"/>
      <c r="BQ5405" s="2"/>
      <c r="BR5405" s="2"/>
      <c r="BS5405" s="2"/>
      <c r="BT5405" s="2"/>
    </row>
    <row r="5406" spans="63:72" x14ac:dyDescent="0.3">
      <c r="BK5406" s="5"/>
      <c r="BL5406" s="5"/>
      <c r="BM5406" s="2"/>
      <c r="BN5406" s="151"/>
      <c r="BO5406" s="2"/>
      <c r="BP5406" s="2"/>
      <c r="BQ5406" s="2"/>
      <c r="BR5406" s="2"/>
      <c r="BS5406" s="2"/>
      <c r="BT5406" s="2"/>
    </row>
    <row r="5407" spans="63:72" x14ac:dyDescent="0.3">
      <c r="BK5407" s="5"/>
      <c r="BL5407" s="5"/>
      <c r="BM5407" s="2"/>
      <c r="BN5407" s="151"/>
      <c r="BO5407" s="2"/>
      <c r="BP5407" s="2"/>
      <c r="BQ5407" s="2"/>
      <c r="BR5407" s="2"/>
      <c r="BS5407" s="2"/>
      <c r="BT5407" s="2"/>
    </row>
    <row r="5408" spans="63:72" x14ac:dyDescent="0.3">
      <c r="BK5408" s="5"/>
      <c r="BL5408" s="5"/>
      <c r="BM5408" s="2"/>
      <c r="BN5408" s="151"/>
      <c r="BO5408" s="2"/>
      <c r="BP5408" s="2"/>
      <c r="BQ5408" s="2"/>
      <c r="BR5408" s="2"/>
      <c r="BS5408" s="2"/>
      <c r="BT5408" s="2"/>
    </row>
    <row r="5409" spans="63:72" x14ac:dyDescent="0.3">
      <c r="BK5409" s="5"/>
      <c r="BL5409" s="5"/>
      <c r="BM5409" s="2"/>
      <c r="BN5409" s="151"/>
      <c r="BO5409" s="2"/>
      <c r="BP5409" s="2"/>
      <c r="BQ5409" s="2"/>
      <c r="BR5409" s="2"/>
      <c r="BS5409" s="2"/>
      <c r="BT5409" s="2"/>
    </row>
    <row r="5410" spans="63:72" x14ac:dyDescent="0.3">
      <c r="BK5410" s="5"/>
      <c r="BL5410" s="5"/>
      <c r="BM5410" s="2"/>
      <c r="BN5410" s="151"/>
      <c r="BO5410" s="2"/>
      <c r="BP5410" s="2"/>
      <c r="BQ5410" s="2"/>
      <c r="BR5410" s="2"/>
      <c r="BS5410" s="2"/>
      <c r="BT5410" s="2"/>
    </row>
    <row r="5411" spans="63:72" x14ac:dyDescent="0.3">
      <c r="BK5411" s="5"/>
      <c r="BL5411" s="5"/>
      <c r="BM5411" s="2"/>
      <c r="BN5411" s="151"/>
      <c r="BO5411" s="2"/>
      <c r="BP5411" s="2"/>
      <c r="BQ5411" s="2"/>
      <c r="BR5411" s="2"/>
      <c r="BS5411" s="2"/>
      <c r="BT5411" s="2"/>
    </row>
    <row r="5412" spans="63:72" x14ac:dyDescent="0.3">
      <c r="BK5412" s="5"/>
      <c r="BL5412" s="5"/>
      <c r="BM5412" s="2"/>
      <c r="BN5412" s="151"/>
      <c r="BO5412" s="2"/>
      <c r="BP5412" s="2"/>
      <c r="BQ5412" s="2"/>
      <c r="BR5412" s="2"/>
      <c r="BS5412" s="2"/>
      <c r="BT5412" s="2"/>
    </row>
    <row r="5413" spans="63:72" x14ac:dyDescent="0.3">
      <c r="BK5413" s="5"/>
      <c r="BL5413" s="5"/>
      <c r="BM5413" s="2"/>
      <c r="BN5413" s="151"/>
      <c r="BO5413" s="2"/>
      <c r="BP5413" s="2"/>
      <c r="BQ5413" s="2"/>
      <c r="BR5413" s="2"/>
      <c r="BS5413" s="2"/>
      <c r="BT5413" s="2"/>
    </row>
    <row r="5414" spans="63:72" x14ac:dyDescent="0.3">
      <c r="BK5414" s="5"/>
      <c r="BL5414" s="5"/>
      <c r="BM5414" s="2"/>
      <c r="BN5414" s="151"/>
      <c r="BO5414" s="2"/>
      <c r="BP5414" s="2"/>
      <c r="BQ5414" s="2"/>
      <c r="BR5414" s="2"/>
      <c r="BS5414" s="2"/>
      <c r="BT5414" s="2"/>
    </row>
    <row r="5415" spans="63:72" x14ac:dyDescent="0.3">
      <c r="BK5415" s="5"/>
      <c r="BL5415" s="5"/>
      <c r="BM5415" s="2"/>
      <c r="BN5415" s="151"/>
      <c r="BO5415" s="2"/>
      <c r="BP5415" s="2"/>
      <c r="BQ5415" s="2"/>
      <c r="BR5415" s="2"/>
      <c r="BS5415" s="2"/>
      <c r="BT5415" s="2"/>
    </row>
    <row r="5416" spans="63:72" x14ac:dyDescent="0.3">
      <c r="BK5416" s="5"/>
      <c r="BL5416" s="5"/>
      <c r="BM5416" s="2"/>
      <c r="BN5416" s="151"/>
      <c r="BO5416" s="2"/>
      <c r="BP5416" s="2"/>
      <c r="BQ5416" s="2"/>
      <c r="BR5416" s="2"/>
      <c r="BS5416" s="2"/>
      <c r="BT5416" s="2"/>
    </row>
    <row r="5417" spans="63:72" x14ac:dyDescent="0.3">
      <c r="BK5417" s="5"/>
      <c r="BL5417" s="5"/>
      <c r="BM5417" s="2"/>
      <c r="BN5417" s="151"/>
      <c r="BO5417" s="2"/>
      <c r="BP5417" s="2"/>
      <c r="BQ5417" s="2"/>
      <c r="BR5417" s="2"/>
      <c r="BS5417" s="2"/>
      <c r="BT5417" s="2"/>
    </row>
    <row r="5418" spans="63:72" x14ac:dyDescent="0.3">
      <c r="BK5418" s="5"/>
      <c r="BL5418" s="5"/>
      <c r="BM5418" s="2"/>
      <c r="BN5418" s="151"/>
      <c r="BO5418" s="2"/>
      <c r="BP5418" s="2"/>
      <c r="BQ5418" s="2"/>
      <c r="BR5418" s="2"/>
      <c r="BS5418" s="2"/>
      <c r="BT5418" s="2"/>
    </row>
    <row r="5419" spans="63:72" x14ac:dyDescent="0.3">
      <c r="BK5419" s="5"/>
      <c r="BL5419" s="5"/>
      <c r="BM5419" s="2"/>
      <c r="BN5419" s="151"/>
      <c r="BO5419" s="2"/>
      <c r="BP5419" s="2"/>
      <c r="BQ5419" s="2"/>
      <c r="BR5419" s="2"/>
      <c r="BS5419" s="2"/>
      <c r="BT5419" s="2"/>
    </row>
    <row r="5420" spans="63:72" x14ac:dyDescent="0.3">
      <c r="BK5420" s="5"/>
      <c r="BL5420" s="5"/>
      <c r="BM5420" s="2"/>
      <c r="BN5420" s="151"/>
      <c r="BO5420" s="2"/>
      <c r="BP5420" s="2"/>
      <c r="BQ5420" s="2"/>
      <c r="BR5420" s="2"/>
      <c r="BS5420" s="2"/>
      <c r="BT5420" s="2"/>
    </row>
    <row r="5421" spans="63:72" x14ac:dyDescent="0.3">
      <c r="BK5421" s="5"/>
      <c r="BL5421" s="5"/>
      <c r="BM5421" s="2"/>
      <c r="BN5421" s="151"/>
      <c r="BO5421" s="2"/>
      <c r="BP5421" s="2"/>
      <c r="BQ5421" s="2"/>
      <c r="BR5421" s="2"/>
      <c r="BS5421" s="2"/>
      <c r="BT5421" s="2"/>
    </row>
    <row r="5422" spans="63:72" x14ac:dyDescent="0.3">
      <c r="BK5422" s="5"/>
      <c r="BL5422" s="5"/>
      <c r="BM5422" s="2"/>
      <c r="BN5422" s="151"/>
      <c r="BO5422" s="2"/>
      <c r="BP5422" s="2"/>
      <c r="BQ5422" s="2"/>
      <c r="BR5422" s="2"/>
      <c r="BS5422" s="2"/>
      <c r="BT5422" s="2"/>
    </row>
    <row r="5423" spans="63:72" x14ac:dyDescent="0.3">
      <c r="BK5423" s="5"/>
      <c r="BL5423" s="5"/>
      <c r="BM5423" s="2"/>
      <c r="BN5423" s="151"/>
      <c r="BO5423" s="2"/>
      <c r="BP5423" s="2"/>
      <c r="BQ5423" s="2"/>
      <c r="BR5423" s="2"/>
      <c r="BS5423" s="2"/>
      <c r="BT5423" s="2"/>
    </row>
    <row r="5424" spans="63:72" x14ac:dyDescent="0.3">
      <c r="BK5424" s="5"/>
      <c r="BL5424" s="5"/>
      <c r="BM5424" s="2"/>
      <c r="BN5424" s="151"/>
      <c r="BO5424" s="2"/>
      <c r="BP5424" s="2"/>
      <c r="BQ5424" s="2"/>
      <c r="BR5424" s="2"/>
      <c r="BS5424" s="2"/>
      <c r="BT5424" s="2"/>
    </row>
    <row r="5425" spans="63:72" x14ac:dyDescent="0.3">
      <c r="BK5425" s="5"/>
      <c r="BL5425" s="5"/>
      <c r="BM5425" s="2"/>
      <c r="BN5425" s="151"/>
      <c r="BO5425" s="2"/>
      <c r="BP5425" s="2"/>
      <c r="BQ5425" s="2"/>
      <c r="BR5425" s="2"/>
      <c r="BS5425" s="2"/>
      <c r="BT5425" s="2"/>
    </row>
    <row r="5426" spans="63:72" x14ac:dyDescent="0.3">
      <c r="BK5426" s="5"/>
      <c r="BL5426" s="5"/>
      <c r="BM5426" s="2"/>
      <c r="BN5426" s="151"/>
      <c r="BO5426" s="2"/>
      <c r="BP5426" s="2"/>
      <c r="BQ5426" s="2"/>
      <c r="BR5426" s="2"/>
      <c r="BS5426" s="2"/>
      <c r="BT5426" s="2"/>
    </row>
    <row r="5427" spans="63:72" x14ac:dyDescent="0.3">
      <c r="BK5427" s="5"/>
      <c r="BL5427" s="5"/>
      <c r="BM5427" s="2"/>
      <c r="BN5427" s="151"/>
      <c r="BO5427" s="2"/>
      <c r="BP5427" s="2"/>
      <c r="BQ5427" s="2"/>
      <c r="BR5427" s="2"/>
      <c r="BS5427" s="2"/>
      <c r="BT5427" s="2"/>
    </row>
    <row r="5428" spans="63:72" x14ac:dyDescent="0.3">
      <c r="BK5428" s="5"/>
      <c r="BL5428" s="5"/>
      <c r="BM5428" s="2"/>
      <c r="BN5428" s="151"/>
      <c r="BO5428" s="2"/>
      <c r="BP5428" s="2"/>
      <c r="BQ5428" s="2"/>
      <c r="BR5428" s="2"/>
      <c r="BS5428" s="2"/>
      <c r="BT5428" s="2"/>
    </row>
    <row r="5429" spans="63:72" x14ac:dyDescent="0.3">
      <c r="BK5429" s="5"/>
      <c r="BL5429" s="5"/>
      <c r="BM5429" s="2"/>
      <c r="BN5429" s="151"/>
      <c r="BO5429" s="2"/>
      <c r="BP5429" s="2"/>
      <c r="BQ5429" s="2"/>
      <c r="BR5429" s="2"/>
      <c r="BS5429" s="2"/>
      <c r="BT5429" s="2"/>
    </row>
    <row r="5430" spans="63:72" x14ac:dyDescent="0.3">
      <c r="BK5430" s="5"/>
      <c r="BL5430" s="5"/>
      <c r="BM5430" s="2"/>
      <c r="BN5430" s="151"/>
      <c r="BO5430" s="2"/>
      <c r="BP5430" s="2"/>
      <c r="BQ5430" s="2"/>
      <c r="BR5430" s="2"/>
      <c r="BS5430" s="2"/>
      <c r="BT5430" s="2"/>
    </row>
    <row r="5431" spans="63:72" x14ac:dyDescent="0.3">
      <c r="BK5431" s="5"/>
      <c r="BL5431" s="5"/>
      <c r="BM5431" s="2"/>
      <c r="BN5431" s="151"/>
      <c r="BO5431" s="2"/>
      <c r="BP5431" s="2"/>
      <c r="BQ5431" s="2"/>
      <c r="BR5431" s="2"/>
      <c r="BS5431" s="2"/>
      <c r="BT5431" s="2"/>
    </row>
    <row r="5432" spans="63:72" x14ac:dyDescent="0.3">
      <c r="BK5432" s="5"/>
      <c r="BL5432" s="5"/>
      <c r="BM5432" s="2"/>
      <c r="BN5432" s="151"/>
      <c r="BO5432" s="2"/>
      <c r="BP5432" s="2"/>
      <c r="BQ5432" s="2"/>
      <c r="BR5432" s="2"/>
      <c r="BS5432" s="2"/>
      <c r="BT5432" s="2"/>
    </row>
    <row r="5433" spans="63:72" x14ac:dyDescent="0.3">
      <c r="BK5433" s="5"/>
      <c r="BL5433" s="5"/>
      <c r="BM5433" s="2"/>
      <c r="BN5433" s="151"/>
      <c r="BO5433" s="2"/>
      <c r="BP5433" s="2"/>
      <c r="BQ5433" s="2"/>
      <c r="BR5433" s="2"/>
      <c r="BS5433" s="2"/>
      <c r="BT5433" s="2"/>
    </row>
    <row r="5434" spans="63:72" x14ac:dyDescent="0.3">
      <c r="BK5434" s="5"/>
      <c r="BL5434" s="5"/>
      <c r="BM5434" s="2"/>
      <c r="BN5434" s="151"/>
      <c r="BO5434" s="2"/>
      <c r="BP5434" s="2"/>
      <c r="BQ5434" s="2"/>
      <c r="BR5434" s="2"/>
      <c r="BS5434" s="2"/>
      <c r="BT5434" s="2"/>
    </row>
    <row r="5435" spans="63:72" x14ac:dyDescent="0.3">
      <c r="BK5435" s="5"/>
      <c r="BL5435" s="5"/>
      <c r="BM5435" s="2"/>
      <c r="BN5435" s="151"/>
      <c r="BO5435" s="2"/>
      <c r="BP5435" s="2"/>
      <c r="BQ5435" s="2"/>
      <c r="BR5435" s="2"/>
      <c r="BS5435" s="2"/>
      <c r="BT5435" s="2"/>
    </row>
    <row r="5436" spans="63:72" x14ac:dyDescent="0.3">
      <c r="BK5436" s="5"/>
      <c r="BL5436" s="5"/>
      <c r="BM5436" s="2"/>
      <c r="BN5436" s="151"/>
      <c r="BO5436" s="2"/>
      <c r="BP5436" s="2"/>
      <c r="BQ5436" s="2"/>
      <c r="BR5436" s="2"/>
      <c r="BS5436" s="2"/>
      <c r="BT5436" s="2"/>
    </row>
    <row r="5437" spans="63:72" x14ac:dyDescent="0.3">
      <c r="BK5437" s="5"/>
      <c r="BL5437" s="5"/>
      <c r="BM5437" s="2"/>
      <c r="BN5437" s="151"/>
      <c r="BO5437" s="2"/>
      <c r="BP5437" s="2"/>
      <c r="BQ5437" s="2"/>
      <c r="BR5437" s="2"/>
      <c r="BS5437" s="2"/>
      <c r="BT5437" s="2"/>
    </row>
    <row r="5438" spans="63:72" x14ac:dyDescent="0.3">
      <c r="BK5438" s="5"/>
      <c r="BL5438" s="5"/>
      <c r="BM5438" s="2"/>
      <c r="BN5438" s="151"/>
      <c r="BO5438" s="2"/>
      <c r="BP5438" s="2"/>
      <c r="BQ5438" s="2"/>
      <c r="BR5438" s="2"/>
      <c r="BS5438" s="2"/>
      <c r="BT5438" s="2"/>
    </row>
    <row r="5439" spans="63:72" x14ac:dyDescent="0.3">
      <c r="BK5439" s="5"/>
      <c r="BL5439" s="5"/>
      <c r="BM5439" s="2"/>
      <c r="BN5439" s="151"/>
      <c r="BO5439" s="2"/>
      <c r="BP5439" s="2"/>
      <c r="BQ5439" s="2"/>
      <c r="BR5439" s="2"/>
      <c r="BS5439" s="2"/>
      <c r="BT5439" s="2"/>
    </row>
    <row r="5440" spans="63:72" x14ac:dyDescent="0.3">
      <c r="BK5440" s="5"/>
      <c r="BL5440" s="5"/>
      <c r="BM5440" s="2"/>
      <c r="BN5440" s="151"/>
      <c r="BO5440" s="2"/>
      <c r="BP5440" s="2"/>
      <c r="BQ5440" s="2"/>
      <c r="BR5440" s="2"/>
      <c r="BS5440" s="2"/>
      <c r="BT5440" s="2"/>
    </row>
    <row r="5441" spans="63:72" x14ac:dyDescent="0.3">
      <c r="BK5441" s="5"/>
      <c r="BL5441" s="5"/>
      <c r="BM5441" s="2"/>
      <c r="BN5441" s="151"/>
      <c r="BO5441" s="2"/>
      <c r="BP5441" s="2"/>
      <c r="BQ5441" s="2"/>
      <c r="BR5441" s="2"/>
      <c r="BS5441" s="2"/>
      <c r="BT5441" s="2"/>
    </row>
    <row r="5442" spans="63:72" x14ac:dyDescent="0.3">
      <c r="BK5442" s="5"/>
      <c r="BL5442" s="5"/>
      <c r="BM5442" s="2"/>
      <c r="BN5442" s="151"/>
      <c r="BO5442" s="2"/>
      <c r="BP5442" s="2"/>
      <c r="BQ5442" s="2"/>
      <c r="BR5442" s="2"/>
      <c r="BS5442" s="2"/>
      <c r="BT5442" s="2"/>
    </row>
    <row r="5443" spans="63:72" x14ac:dyDescent="0.3">
      <c r="BK5443" s="5"/>
      <c r="BL5443" s="5"/>
      <c r="BM5443" s="2"/>
      <c r="BN5443" s="151"/>
      <c r="BO5443" s="2"/>
      <c r="BP5443" s="2"/>
      <c r="BQ5443" s="2"/>
      <c r="BR5443" s="2"/>
      <c r="BS5443" s="2"/>
      <c r="BT5443" s="2"/>
    </row>
    <row r="5444" spans="63:72" x14ac:dyDescent="0.3">
      <c r="BK5444" s="5"/>
      <c r="BL5444" s="5"/>
      <c r="BM5444" s="2"/>
      <c r="BN5444" s="151"/>
      <c r="BO5444" s="2"/>
      <c r="BP5444" s="2"/>
      <c r="BQ5444" s="2"/>
      <c r="BR5444" s="2"/>
      <c r="BS5444" s="2"/>
      <c r="BT5444" s="2"/>
    </row>
    <row r="5445" spans="63:72" x14ac:dyDescent="0.3">
      <c r="BK5445" s="5"/>
      <c r="BL5445" s="5"/>
      <c r="BM5445" s="2"/>
      <c r="BN5445" s="151"/>
      <c r="BO5445" s="2"/>
      <c r="BP5445" s="2"/>
      <c r="BQ5445" s="2"/>
      <c r="BR5445" s="2"/>
      <c r="BS5445" s="2"/>
      <c r="BT5445" s="2"/>
    </row>
    <row r="5446" spans="63:72" x14ac:dyDescent="0.3">
      <c r="BK5446" s="5"/>
      <c r="BL5446" s="5"/>
      <c r="BM5446" s="2"/>
      <c r="BN5446" s="151"/>
      <c r="BO5446" s="2"/>
      <c r="BP5446" s="2"/>
      <c r="BQ5446" s="2"/>
      <c r="BR5446" s="2"/>
      <c r="BS5446" s="2"/>
      <c r="BT5446" s="2"/>
    </row>
    <row r="5447" spans="63:72" x14ac:dyDescent="0.3">
      <c r="BK5447" s="5"/>
      <c r="BL5447" s="5"/>
      <c r="BM5447" s="2"/>
      <c r="BN5447" s="151"/>
      <c r="BO5447" s="2"/>
      <c r="BP5447" s="2"/>
      <c r="BQ5447" s="2"/>
      <c r="BR5447" s="2"/>
      <c r="BS5447" s="2"/>
      <c r="BT5447" s="2"/>
    </row>
    <row r="5448" spans="63:72" x14ac:dyDescent="0.3">
      <c r="BK5448" s="5"/>
      <c r="BL5448" s="5"/>
      <c r="BM5448" s="2"/>
      <c r="BN5448" s="151"/>
      <c r="BO5448" s="2"/>
      <c r="BP5448" s="2"/>
      <c r="BQ5448" s="2"/>
      <c r="BR5448" s="2"/>
      <c r="BS5448" s="2"/>
      <c r="BT5448" s="2"/>
    </row>
    <row r="5449" spans="63:72" x14ac:dyDescent="0.3">
      <c r="BK5449" s="5"/>
      <c r="BL5449" s="5"/>
      <c r="BM5449" s="2"/>
      <c r="BN5449" s="151"/>
      <c r="BO5449" s="2"/>
      <c r="BP5449" s="2"/>
      <c r="BQ5449" s="2"/>
      <c r="BR5449" s="2"/>
      <c r="BS5449" s="2"/>
      <c r="BT5449" s="2"/>
    </row>
    <row r="5450" spans="63:72" x14ac:dyDescent="0.3">
      <c r="BK5450" s="5"/>
      <c r="BL5450" s="5"/>
      <c r="BM5450" s="2"/>
      <c r="BN5450" s="151"/>
      <c r="BO5450" s="2"/>
      <c r="BP5450" s="2"/>
      <c r="BQ5450" s="2"/>
      <c r="BR5450" s="2"/>
      <c r="BS5450" s="2"/>
      <c r="BT5450" s="2"/>
    </row>
    <row r="5451" spans="63:72" x14ac:dyDescent="0.3">
      <c r="BK5451" s="5"/>
      <c r="BL5451" s="5"/>
      <c r="BM5451" s="2"/>
      <c r="BN5451" s="151"/>
      <c r="BO5451" s="2"/>
      <c r="BP5451" s="2"/>
      <c r="BQ5451" s="2"/>
      <c r="BR5451" s="2"/>
      <c r="BS5451" s="2"/>
      <c r="BT5451" s="2"/>
    </row>
    <row r="5452" spans="63:72" x14ac:dyDescent="0.3">
      <c r="BK5452" s="5"/>
      <c r="BL5452" s="5"/>
      <c r="BM5452" s="2"/>
      <c r="BN5452" s="151"/>
      <c r="BO5452" s="2"/>
      <c r="BP5452" s="2"/>
      <c r="BQ5452" s="2"/>
      <c r="BR5452" s="2"/>
      <c r="BS5452" s="2"/>
      <c r="BT5452" s="2"/>
    </row>
    <row r="5453" spans="63:72" x14ac:dyDescent="0.3">
      <c r="BK5453" s="5"/>
      <c r="BL5453" s="5"/>
      <c r="BM5453" s="2"/>
      <c r="BN5453" s="151"/>
      <c r="BO5453" s="2"/>
      <c r="BP5453" s="2"/>
      <c r="BQ5453" s="2"/>
      <c r="BR5453" s="2"/>
      <c r="BS5453" s="2"/>
      <c r="BT5453" s="2"/>
    </row>
    <row r="5454" spans="63:72" x14ac:dyDescent="0.3">
      <c r="BK5454" s="5"/>
      <c r="BL5454" s="5"/>
      <c r="BM5454" s="2"/>
      <c r="BN5454" s="151"/>
      <c r="BO5454" s="2"/>
      <c r="BP5454" s="2"/>
      <c r="BQ5454" s="2"/>
      <c r="BR5454" s="2"/>
      <c r="BS5454" s="2"/>
      <c r="BT5454" s="2"/>
    </row>
    <row r="5455" spans="63:72" x14ac:dyDescent="0.3">
      <c r="BK5455" s="5"/>
      <c r="BL5455" s="5"/>
      <c r="BM5455" s="2"/>
      <c r="BN5455" s="151"/>
      <c r="BO5455" s="2"/>
      <c r="BP5455" s="2"/>
      <c r="BQ5455" s="2"/>
      <c r="BR5455" s="2"/>
      <c r="BS5455" s="2"/>
      <c r="BT5455" s="2"/>
    </row>
    <row r="5456" spans="63:72" x14ac:dyDescent="0.3">
      <c r="BK5456" s="5"/>
      <c r="BL5456" s="5"/>
      <c r="BM5456" s="2"/>
      <c r="BN5456" s="151"/>
      <c r="BO5456" s="2"/>
      <c r="BP5456" s="2"/>
      <c r="BQ5456" s="2"/>
      <c r="BR5456" s="2"/>
      <c r="BS5456" s="2"/>
      <c r="BT5456" s="2"/>
    </row>
    <row r="5457" spans="63:72" x14ac:dyDescent="0.3">
      <c r="BK5457" s="5"/>
      <c r="BL5457" s="5"/>
      <c r="BM5457" s="2"/>
      <c r="BN5457" s="151"/>
      <c r="BO5457" s="2"/>
      <c r="BP5457" s="2"/>
      <c r="BQ5457" s="2"/>
      <c r="BR5457" s="2"/>
      <c r="BS5457" s="2"/>
      <c r="BT5457" s="2"/>
    </row>
    <row r="5458" spans="63:72" x14ac:dyDescent="0.3">
      <c r="BK5458" s="5"/>
      <c r="BL5458" s="5"/>
      <c r="BM5458" s="2"/>
      <c r="BN5458" s="151"/>
      <c r="BO5458" s="2"/>
      <c r="BP5458" s="2"/>
      <c r="BQ5458" s="2"/>
      <c r="BR5458" s="2"/>
      <c r="BS5458" s="2"/>
      <c r="BT5458" s="2"/>
    </row>
    <row r="5459" spans="63:72" x14ac:dyDescent="0.3">
      <c r="BK5459" s="5"/>
      <c r="BL5459" s="5"/>
      <c r="BM5459" s="2"/>
      <c r="BN5459" s="151"/>
      <c r="BO5459" s="2"/>
      <c r="BP5459" s="2"/>
      <c r="BQ5459" s="2"/>
      <c r="BR5459" s="2"/>
      <c r="BS5459" s="2"/>
      <c r="BT5459" s="2"/>
    </row>
    <row r="5460" spans="63:72" x14ac:dyDescent="0.3">
      <c r="BK5460" s="5"/>
      <c r="BL5460" s="5"/>
      <c r="BM5460" s="2"/>
      <c r="BN5460" s="151"/>
      <c r="BO5460" s="2"/>
      <c r="BP5460" s="2"/>
      <c r="BQ5460" s="2"/>
      <c r="BR5460" s="2"/>
      <c r="BS5460" s="2"/>
      <c r="BT5460" s="2"/>
    </row>
    <row r="5461" spans="63:72" x14ac:dyDescent="0.3">
      <c r="BK5461" s="5"/>
      <c r="BL5461" s="5"/>
      <c r="BM5461" s="2"/>
      <c r="BN5461" s="151"/>
      <c r="BO5461" s="2"/>
      <c r="BP5461" s="2"/>
      <c r="BQ5461" s="2"/>
      <c r="BR5461" s="2"/>
      <c r="BS5461" s="2"/>
      <c r="BT5461" s="2"/>
    </row>
    <row r="5462" spans="63:72" x14ac:dyDescent="0.3">
      <c r="BK5462" s="5"/>
      <c r="BL5462" s="5"/>
      <c r="BM5462" s="2"/>
      <c r="BN5462" s="151"/>
      <c r="BO5462" s="2"/>
      <c r="BP5462" s="2"/>
      <c r="BQ5462" s="2"/>
      <c r="BR5462" s="2"/>
      <c r="BS5462" s="2"/>
      <c r="BT5462" s="2"/>
    </row>
    <row r="5463" spans="63:72" x14ac:dyDescent="0.3">
      <c r="BK5463" s="5"/>
      <c r="BL5463" s="5"/>
      <c r="BM5463" s="2"/>
      <c r="BN5463" s="151"/>
      <c r="BO5463" s="2"/>
      <c r="BP5463" s="2"/>
      <c r="BQ5463" s="2"/>
      <c r="BR5463" s="2"/>
      <c r="BS5463" s="2"/>
      <c r="BT5463" s="2"/>
    </row>
    <row r="5464" spans="63:72" x14ac:dyDescent="0.3">
      <c r="BK5464" s="5"/>
      <c r="BL5464" s="5"/>
      <c r="BM5464" s="2"/>
      <c r="BN5464" s="151"/>
      <c r="BO5464" s="2"/>
      <c r="BP5464" s="2"/>
      <c r="BQ5464" s="2"/>
      <c r="BR5464" s="2"/>
      <c r="BS5464" s="2"/>
      <c r="BT5464" s="2"/>
    </row>
    <row r="5465" spans="63:72" x14ac:dyDescent="0.3">
      <c r="BK5465" s="5"/>
      <c r="BL5465" s="5"/>
      <c r="BM5465" s="2"/>
      <c r="BN5465" s="151"/>
      <c r="BO5465" s="2"/>
      <c r="BP5465" s="2"/>
      <c r="BQ5465" s="2"/>
      <c r="BR5465" s="2"/>
      <c r="BS5465" s="2"/>
      <c r="BT5465" s="2"/>
    </row>
    <row r="5466" spans="63:72" x14ac:dyDescent="0.3">
      <c r="BK5466" s="5"/>
      <c r="BL5466" s="5"/>
      <c r="BM5466" s="2"/>
      <c r="BN5466" s="151"/>
      <c r="BO5466" s="2"/>
      <c r="BP5466" s="2"/>
      <c r="BQ5466" s="2"/>
      <c r="BR5466" s="2"/>
      <c r="BS5466" s="2"/>
      <c r="BT5466" s="2"/>
    </row>
    <row r="5467" spans="63:72" x14ac:dyDescent="0.3">
      <c r="BK5467" s="5"/>
      <c r="BL5467" s="5"/>
      <c r="BM5467" s="2"/>
      <c r="BN5467" s="151"/>
      <c r="BO5467" s="2"/>
      <c r="BP5467" s="2"/>
      <c r="BQ5467" s="2"/>
      <c r="BR5467" s="2"/>
      <c r="BS5467" s="2"/>
      <c r="BT5467" s="2"/>
    </row>
    <row r="5468" spans="63:72" x14ac:dyDescent="0.3">
      <c r="BK5468" s="5"/>
      <c r="BL5468" s="5"/>
      <c r="BM5468" s="2"/>
      <c r="BN5468" s="151"/>
      <c r="BO5468" s="2"/>
      <c r="BP5468" s="2"/>
      <c r="BQ5468" s="2"/>
      <c r="BR5468" s="2"/>
      <c r="BS5468" s="2"/>
      <c r="BT5468" s="2"/>
    </row>
    <row r="5469" spans="63:72" x14ac:dyDescent="0.3">
      <c r="BK5469" s="5"/>
      <c r="BL5469" s="5"/>
      <c r="BM5469" s="2"/>
      <c r="BN5469" s="151"/>
      <c r="BO5469" s="2"/>
      <c r="BP5469" s="2"/>
      <c r="BQ5469" s="2"/>
      <c r="BR5469" s="2"/>
      <c r="BS5469" s="2"/>
      <c r="BT5469" s="2"/>
    </row>
    <row r="5470" spans="63:72" x14ac:dyDescent="0.3">
      <c r="BK5470" s="5"/>
      <c r="BL5470" s="5"/>
      <c r="BM5470" s="2"/>
      <c r="BN5470" s="151"/>
      <c r="BO5470" s="2"/>
      <c r="BP5470" s="2"/>
      <c r="BQ5470" s="2"/>
      <c r="BR5470" s="2"/>
      <c r="BS5470" s="2"/>
      <c r="BT5470" s="2"/>
    </row>
    <row r="5471" spans="63:72" x14ac:dyDescent="0.3">
      <c r="BK5471" s="5"/>
      <c r="BL5471" s="5"/>
      <c r="BM5471" s="2"/>
      <c r="BN5471" s="151"/>
      <c r="BO5471" s="2"/>
      <c r="BP5471" s="2"/>
      <c r="BQ5471" s="2"/>
      <c r="BR5471" s="2"/>
      <c r="BS5471" s="2"/>
      <c r="BT5471" s="2"/>
    </row>
    <row r="5472" spans="63:72" x14ac:dyDescent="0.3">
      <c r="BK5472" s="5"/>
      <c r="BL5472" s="5"/>
      <c r="BM5472" s="2"/>
      <c r="BN5472" s="151"/>
      <c r="BO5472" s="2"/>
      <c r="BP5472" s="2"/>
      <c r="BQ5472" s="2"/>
      <c r="BR5472" s="2"/>
      <c r="BS5472" s="2"/>
      <c r="BT5472" s="2"/>
    </row>
    <row r="5473" spans="63:72" x14ac:dyDescent="0.3">
      <c r="BK5473" s="5"/>
      <c r="BL5473" s="5"/>
      <c r="BM5473" s="2"/>
      <c r="BN5473" s="151"/>
      <c r="BO5473" s="2"/>
      <c r="BP5473" s="2"/>
      <c r="BQ5473" s="2"/>
      <c r="BR5473" s="2"/>
      <c r="BS5473" s="2"/>
      <c r="BT5473" s="2"/>
    </row>
    <row r="5474" spans="63:72" x14ac:dyDescent="0.3">
      <c r="BK5474" s="5"/>
      <c r="BL5474" s="5"/>
      <c r="BM5474" s="2"/>
      <c r="BN5474" s="151"/>
      <c r="BO5474" s="2"/>
      <c r="BP5474" s="2"/>
      <c r="BQ5474" s="2"/>
      <c r="BR5474" s="2"/>
      <c r="BS5474" s="2"/>
      <c r="BT5474" s="2"/>
    </row>
    <row r="5475" spans="63:72" x14ac:dyDescent="0.3">
      <c r="BK5475" s="5"/>
      <c r="BL5475" s="5"/>
      <c r="BM5475" s="2"/>
      <c r="BN5475" s="151"/>
      <c r="BO5475" s="2"/>
      <c r="BP5475" s="2"/>
      <c r="BQ5475" s="2"/>
      <c r="BR5475" s="2"/>
      <c r="BS5475" s="2"/>
      <c r="BT5475" s="2"/>
    </row>
    <row r="5476" spans="63:72" x14ac:dyDescent="0.3">
      <c r="BK5476" s="5"/>
      <c r="BL5476" s="5"/>
      <c r="BM5476" s="2"/>
      <c r="BN5476" s="151"/>
      <c r="BO5476" s="2"/>
      <c r="BP5476" s="2"/>
      <c r="BQ5476" s="2"/>
      <c r="BR5476" s="2"/>
      <c r="BS5476" s="2"/>
      <c r="BT5476" s="2"/>
    </row>
    <row r="5477" spans="63:72" x14ac:dyDescent="0.3">
      <c r="BK5477" s="5"/>
      <c r="BL5477" s="5"/>
      <c r="BM5477" s="2"/>
      <c r="BN5477" s="151"/>
      <c r="BO5477" s="2"/>
      <c r="BP5477" s="2"/>
      <c r="BQ5477" s="2"/>
      <c r="BR5477" s="2"/>
      <c r="BS5477" s="2"/>
      <c r="BT5477" s="2"/>
    </row>
    <row r="5478" spans="63:72" x14ac:dyDescent="0.3">
      <c r="BK5478" s="5"/>
      <c r="BL5478" s="5"/>
      <c r="BM5478" s="2"/>
      <c r="BN5478" s="151"/>
      <c r="BO5478" s="2"/>
      <c r="BP5478" s="2"/>
      <c r="BQ5478" s="2"/>
      <c r="BR5478" s="2"/>
      <c r="BS5478" s="2"/>
      <c r="BT5478" s="2"/>
    </row>
    <row r="5479" spans="63:72" x14ac:dyDescent="0.3">
      <c r="BK5479" s="5"/>
      <c r="BL5479" s="5"/>
      <c r="BM5479" s="2"/>
      <c r="BN5479" s="151"/>
      <c r="BO5479" s="2"/>
      <c r="BP5479" s="2"/>
      <c r="BQ5479" s="2"/>
      <c r="BR5479" s="2"/>
      <c r="BS5479" s="2"/>
      <c r="BT5479" s="2"/>
    </row>
    <row r="5480" spans="63:72" x14ac:dyDescent="0.3">
      <c r="BK5480" s="5"/>
      <c r="BL5480" s="5"/>
      <c r="BM5480" s="2"/>
      <c r="BN5480" s="151"/>
      <c r="BO5480" s="2"/>
      <c r="BP5480" s="2"/>
      <c r="BQ5480" s="2"/>
      <c r="BR5480" s="2"/>
      <c r="BS5480" s="2"/>
      <c r="BT5480" s="2"/>
    </row>
    <row r="5481" spans="63:72" x14ac:dyDescent="0.3">
      <c r="BK5481" s="5"/>
      <c r="BL5481" s="5"/>
      <c r="BM5481" s="2"/>
      <c r="BN5481" s="151"/>
      <c r="BO5481" s="2"/>
      <c r="BP5481" s="2"/>
      <c r="BQ5481" s="2"/>
      <c r="BR5481" s="2"/>
      <c r="BS5481" s="2"/>
      <c r="BT5481" s="2"/>
    </row>
    <row r="5482" spans="63:72" x14ac:dyDescent="0.3">
      <c r="BK5482" s="5"/>
      <c r="BL5482" s="5"/>
      <c r="BM5482" s="2"/>
      <c r="BN5482" s="151"/>
      <c r="BO5482" s="2"/>
      <c r="BP5482" s="2"/>
      <c r="BQ5482" s="2"/>
      <c r="BR5482" s="2"/>
      <c r="BS5482" s="2"/>
      <c r="BT5482" s="2"/>
    </row>
    <row r="5483" spans="63:72" x14ac:dyDescent="0.3">
      <c r="BK5483" s="5"/>
      <c r="BL5483" s="5"/>
      <c r="BM5483" s="2"/>
      <c r="BN5483" s="151"/>
      <c r="BO5483" s="2"/>
      <c r="BP5483" s="2"/>
      <c r="BQ5483" s="2"/>
      <c r="BR5483" s="2"/>
      <c r="BS5483" s="2"/>
      <c r="BT5483" s="2"/>
    </row>
    <row r="5484" spans="63:72" x14ac:dyDescent="0.3">
      <c r="BK5484" s="5"/>
      <c r="BL5484" s="5"/>
      <c r="BM5484" s="2"/>
      <c r="BN5484" s="151"/>
      <c r="BO5484" s="2"/>
      <c r="BP5484" s="2"/>
      <c r="BQ5484" s="2"/>
      <c r="BR5484" s="2"/>
      <c r="BS5484" s="2"/>
      <c r="BT5484" s="2"/>
    </row>
    <row r="5485" spans="63:72" x14ac:dyDescent="0.3">
      <c r="BK5485" s="5"/>
      <c r="BL5485" s="5"/>
      <c r="BM5485" s="2"/>
      <c r="BN5485" s="151"/>
      <c r="BO5485" s="2"/>
      <c r="BP5485" s="2"/>
      <c r="BQ5485" s="2"/>
      <c r="BR5485" s="2"/>
      <c r="BS5485" s="2"/>
      <c r="BT5485" s="2"/>
    </row>
    <row r="5486" spans="63:72" x14ac:dyDescent="0.3">
      <c r="BK5486" s="5"/>
      <c r="BL5486" s="5"/>
      <c r="BM5486" s="2"/>
      <c r="BN5486" s="151"/>
      <c r="BO5486" s="2"/>
      <c r="BP5486" s="2"/>
      <c r="BQ5486" s="2"/>
      <c r="BR5486" s="2"/>
      <c r="BS5486" s="2"/>
      <c r="BT5486" s="2"/>
    </row>
    <row r="5487" spans="63:72" x14ac:dyDescent="0.3">
      <c r="BK5487" s="5"/>
      <c r="BL5487" s="5"/>
      <c r="BM5487" s="2"/>
      <c r="BN5487" s="151"/>
      <c r="BO5487" s="2"/>
      <c r="BP5487" s="2"/>
      <c r="BQ5487" s="2"/>
      <c r="BR5487" s="2"/>
      <c r="BS5487" s="2"/>
      <c r="BT5487" s="2"/>
    </row>
    <row r="5488" spans="63:72" x14ac:dyDescent="0.3">
      <c r="BK5488" s="5"/>
      <c r="BL5488" s="5"/>
      <c r="BM5488" s="2"/>
      <c r="BN5488" s="151"/>
      <c r="BO5488" s="2"/>
      <c r="BP5488" s="2"/>
      <c r="BQ5488" s="2"/>
      <c r="BR5488" s="2"/>
      <c r="BS5488" s="2"/>
      <c r="BT5488" s="2"/>
    </row>
    <row r="5489" spans="63:72" x14ac:dyDescent="0.3">
      <c r="BK5489" s="5"/>
      <c r="BL5489" s="5"/>
      <c r="BM5489" s="2"/>
      <c r="BN5489" s="151"/>
      <c r="BO5489" s="2"/>
      <c r="BP5489" s="2"/>
      <c r="BQ5489" s="2"/>
      <c r="BR5489" s="2"/>
      <c r="BS5489" s="2"/>
      <c r="BT5489" s="2"/>
    </row>
    <row r="5490" spans="63:72" x14ac:dyDescent="0.3">
      <c r="BK5490" s="5"/>
      <c r="BL5490" s="5"/>
      <c r="BM5490" s="2"/>
      <c r="BN5490" s="151"/>
      <c r="BO5490" s="2"/>
      <c r="BP5490" s="2"/>
      <c r="BQ5490" s="2"/>
      <c r="BR5490" s="2"/>
      <c r="BS5490" s="2"/>
      <c r="BT5490" s="2"/>
    </row>
    <row r="5491" spans="63:72" x14ac:dyDescent="0.3">
      <c r="BK5491" s="5"/>
      <c r="BL5491" s="5"/>
      <c r="BM5491" s="2"/>
      <c r="BN5491" s="151"/>
      <c r="BO5491" s="2"/>
      <c r="BP5491" s="2"/>
      <c r="BQ5491" s="2"/>
      <c r="BR5491" s="2"/>
      <c r="BS5491" s="2"/>
      <c r="BT5491" s="2"/>
    </row>
    <row r="5492" spans="63:72" x14ac:dyDescent="0.3">
      <c r="BK5492" s="5"/>
      <c r="BL5492" s="5"/>
      <c r="BM5492" s="2"/>
      <c r="BN5492" s="151"/>
      <c r="BO5492" s="2"/>
      <c r="BP5492" s="2"/>
      <c r="BQ5492" s="2"/>
      <c r="BR5492" s="2"/>
      <c r="BS5492" s="2"/>
      <c r="BT5492" s="2"/>
    </row>
    <row r="5493" spans="63:72" x14ac:dyDescent="0.3">
      <c r="BK5493" s="5"/>
      <c r="BL5493" s="5"/>
      <c r="BM5493" s="2"/>
      <c r="BN5493" s="151"/>
      <c r="BO5493" s="2"/>
      <c r="BP5493" s="2"/>
      <c r="BQ5493" s="2"/>
      <c r="BR5493" s="2"/>
      <c r="BS5493" s="2"/>
      <c r="BT5493" s="2"/>
    </row>
    <row r="5494" spans="63:72" x14ac:dyDescent="0.3">
      <c r="BK5494" s="5"/>
      <c r="BL5494" s="5"/>
      <c r="BM5494" s="2"/>
      <c r="BN5494" s="151"/>
      <c r="BO5494" s="2"/>
      <c r="BP5494" s="2"/>
      <c r="BQ5494" s="2"/>
      <c r="BR5494" s="2"/>
      <c r="BS5494" s="2"/>
      <c r="BT5494" s="2"/>
    </row>
    <row r="5495" spans="63:72" x14ac:dyDescent="0.3">
      <c r="BK5495" s="5"/>
      <c r="BL5495" s="5"/>
      <c r="BM5495" s="2"/>
      <c r="BN5495" s="151"/>
      <c r="BO5495" s="2"/>
      <c r="BP5495" s="2"/>
      <c r="BQ5495" s="2"/>
      <c r="BR5495" s="2"/>
      <c r="BS5495" s="2"/>
      <c r="BT5495" s="2"/>
    </row>
    <row r="5496" spans="63:72" x14ac:dyDescent="0.3">
      <c r="BK5496" s="5"/>
      <c r="BL5496" s="5"/>
      <c r="BM5496" s="2"/>
      <c r="BN5496" s="151"/>
      <c r="BO5496" s="2"/>
      <c r="BP5496" s="2"/>
      <c r="BQ5496" s="2"/>
      <c r="BR5496" s="2"/>
      <c r="BS5496" s="2"/>
      <c r="BT5496" s="2"/>
    </row>
    <row r="5497" spans="63:72" x14ac:dyDescent="0.3">
      <c r="BK5497" s="5"/>
      <c r="BL5497" s="5"/>
      <c r="BM5497" s="2"/>
      <c r="BN5497" s="151"/>
      <c r="BO5497" s="2"/>
      <c r="BP5497" s="2"/>
      <c r="BQ5497" s="2"/>
      <c r="BR5497" s="2"/>
      <c r="BS5497" s="2"/>
      <c r="BT5497" s="2"/>
    </row>
    <row r="5498" spans="63:72" x14ac:dyDescent="0.3">
      <c r="BK5498" s="5"/>
      <c r="BL5498" s="5"/>
      <c r="BM5498" s="2"/>
      <c r="BN5498" s="151"/>
      <c r="BO5498" s="2"/>
      <c r="BP5498" s="2"/>
      <c r="BQ5498" s="2"/>
      <c r="BR5498" s="2"/>
      <c r="BS5498" s="2"/>
      <c r="BT5498" s="2"/>
    </row>
    <row r="5499" spans="63:72" x14ac:dyDescent="0.3">
      <c r="BK5499" s="5"/>
      <c r="BL5499" s="5"/>
      <c r="BM5499" s="2"/>
      <c r="BN5499" s="151"/>
      <c r="BO5499" s="2"/>
      <c r="BP5499" s="2"/>
      <c r="BQ5499" s="2"/>
      <c r="BR5499" s="2"/>
      <c r="BS5499" s="2"/>
      <c r="BT5499" s="2"/>
    </row>
    <row r="5500" spans="63:72" x14ac:dyDescent="0.3">
      <c r="BK5500" s="5"/>
      <c r="BL5500" s="5"/>
      <c r="BM5500" s="2"/>
      <c r="BN5500" s="151"/>
      <c r="BO5500" s="2"/>
      <c r="BP5500" s="2"/>
      <c r="BQ5500" s="2"/>
      <c r="BR5500" s="2"/>
      <c r="BS5500" s="2"/>
      <c r="BT5500" s="2"/>
    </row>
    <row r="5501" spans="63:72" x14ac:dyDescent="0.3">
      <c r="BK5501" s="5"/>
      <c r="BL5501" s="5"/>
      <c r="BM5501" s="2"/>
      <c r="BN5501" s="151"/>
      <c r="BO5501" s="2"/>
      <c r="BP5501" s="2"/>
      <c r="BQ5501" s="2"/>
      <c r="BR5501" s="2"/>
      <c r="BS5501" s="2"/>
      <c r="BT5501" s="2"/>
    </row>
    <row r="5502" spans="63:72" x14ac:dyDescent="0.3">
      <c r="BK5502" s="5"/>
      <c r="BL5502" s="5"/>
      <c r="BM5502" s="2"/>
      <c r="BN5502" s="151"/>
      <c r="BO5502" s="2"/>
      <c r="BP5502" s="2"/>
      <c r="BQ5502" s="2"/>
      <c r="BR5502" s="2"/>
      <c r="BS5502" s="2"/>
      <c r="BT5502" s="2"/>
    </row>
    <row r="5503" spans="63:72" x14ac:dyDescent="0.3">
      <c r="BK5503" s="5"/>
      <c r="BL5503" s="5"/>
      <c r="BM5503" s="2"/>
      <c r="BN5503" s="151"/>
      <c r="BO5503" s="2"/>
      <c r="BP5503" s="2"/>
      <c r="BQ5503" s="2"/>
      <c r="BR5503" s="2"/>
      <c r="BS5503" s="2"/>
      <c r="BT5503" s="2"/>
    </row>
    <row r="5504" spans="63:72" x14ac:dyDescent="0.3">
      <c r="BK5504" s="5"/>
      <c r="BL5504" s="5"/>
      <c r="BM5504" s="2"/>
      <c r="BN5504" s="151"/>
      <c r="BO5504" s="2"/>
      <c r="BP5504" s="2"/>
      <c r="BQ5504" s="2"/>
      <c r="BR5504" s="2"/>
      <c r="BS5504" s="2"/>
      <c r="BT5504" s="2"/>
    </row>
    <row r="5505" spans="63:72" x14ac:dyDescent="0.3">
      <c r="BK5505" s="5"/>
      <c r="BL5505" s="5"/>
      <c r="BM5505" s="2"/>
      <c r="BN5505" s="151"/>
      <c r="BO5505" s="2"/>
      <c r="BP5505" s="2"/>
      <c r="BQ5505" s="2"/>
      <c r="BR5505" s="2"/>
      <c r="BS5505" s="2"/>
      <c r="BT5505" s="2"/>
    </row>
    <row r="5506" spans="63:72" x14ac:dyDescent="0.3">
      <c r="BK5506" s="5"/>
      <c r="BL5506" s="5"/>
      <c r="BM5506" s="2"/>
      <c r="BN5506" s="151"/>
      <c r="BO5506" s="2"/>
      <c r="BP5506" s="2"/>
      <c r="BQ5506" s="2"/>
      <c r="BR5506" s="2"/>
      <c r="BS5506" s="2"/>
      <c r="BT5506" s="2"/>
    </row>
    <row r="5507" spans="63:72" x14ac:dyDescent="0.3">
      <c r="BK5507" s="5"/>
      <c r="BL5507" s="5"/>
      <c r="BM5507" s="2"/>
      <c r="BN5507" s="151"/>
      <c r="BO5507" s="2"/>
      <c r="BP5507" s="2"/>
      <c r="BQ5507" s="2"/>
      <c r="BR5507" s="2"/>
      <c r="BS5507" s="2"/>
      <c r="BT5507" s="2"/>
    </row>
    <row r="5508" spans="63:72" x14ac:dyDescent="0.3">
      <c r="BK5508" s="5"/>
      <c r="BL5508" s="5"/>
      <c r="BM5508" s="2"/>
      <c r="BN5508" s="151"/>
      <c r="BO5508" s="2"/>
      <c r="BP5508" s="2"/>
      <c r="BQ5508" s="2"/>
      <c r="BR5508" s="2"/>
      <c r="BS5508" s="2"/>
      <c r="BT5508" s="2"/>
    </row>
    <row r="5509" spans="63:72" x14ac:dyDescent="0.3">
      <c r="BK5509" s="5"/>
      <c r="BL5509" s="5"/>
      <c r="BM5509" s="2"/>
      <c r="BN5509" s="151"/>
      <c r="BO5509" s="2"/>
      <c r="BP5509" s="2"/>
      <c r="BQ5509" s="2"/>
      <c r="BR5509" s="2"/>
      <c r="BS5509" s="2"/>
      <c r="BT5509" s="2"/>
    </row>
    <row r="5510" spans="63:72" x14ac:dyDescent="0.3">
      <c r="BK5510" s="5"/>
      <c r="BL5510" s="5"/>
      <c r="BM5510" s="2"/>
      <c r="BN5510" s="151"/>
      <c r="BO5510" s="2"/>
      <c r="BP5510" s="2"/>
      <c r="BQ5510" s="2"/>
      <c r="BR5510" s="2"/>
      <c r="BS5510" s="2"/>
      <c r="BT5510" s="2"/>
    </row>
    <row r="5511" spans="63:72" x14ac:dyDescent="0.3">
      <c r="BK5511" s="5"/>
      <c r="BL5511" s="5"/>
      <c r="BM5511" s="2"/>
      <c r="BN5511" s="151"/>
      <c r="BO5511" s="2"/>
      <c r="BP5511" s="2"/>
      <c r="BQ5511" s="2"/>
      <c r="BR5511" s="2"/>
      <c r="BS5511" s="2"/>
      <c r="BT5511" s="2"/>
    </row>
    <row r="5512" spans="63:72" x14ac:dyDescent="0.3">
      <c r="BK5512" s="5"/>
      <c r="BL5512" s="5"/>
      <c r="BM5512" s="2"/>
      <c r="BN5512" s="151"/>
      <c r="BO5512" s="2"/>
      <c r="BP5512" s="2"/>
      <c r="BQ5512" s="2"/>
      <c r="BR5512" s="2"/>
      <c r="BS5512" s="2"/>
      <c r="BT5512" s="2"/>
    </row>
    <row r="5513" spans="63:72" x14ac:dyDescent="0.3">
      <c r="BK5513" s="5"/>
      <c r="BL5513" s="5"/>
      <c r="BM5513" s="2"/>
      <c r="BN5513" s="151"/>
      <c r="BO5513" s="2"/>
      <c r="BP5513" s="2"/>
      <c r="BQ5513" s="2"/>
      <c r="BR5513" s="2"/>
      <c r="BS5513" s="2"/>
      <c r="BT5513" s="2"/>
    </row>
    <row r="5514" spans="63:72" x14ac:dyDescent="0.3">
      <c r="BK5514" s="5"/>
      <c r="BL5514" s="5"/>
      <c r="BM5514" s="2"/>
      <c r="BN5514" s="151"/>
      <c r="BO5514" s="2"/>
      <c r="BP5514" s="2"/>
      <c r="BQ5514" s="2"/>
      <c r="BR5514" s="2"/>
      <c r="BS5514" s="2"/>
      <c r="BT5514" s="2"/>
    </row>
    <row r="5515" spans="63:72" x14ac:dyDescent="0.3">
      <c r="BK5515" s="5"/>
      <c r="BL5515" s="5"/>
      <c r="BM5515" s="2"/>
      <c r="BN5515" s="151"/>
      <c r="BO5515" s="2"/>
      <c r="BP5515" s="2"/>
      <c r="BQ5515" s="2"/>
      <c r="BR5515" s="2"/>
      <c r="BS5515" s="2"/>
      <c r="BT5515" s="2"/>
    </row>
    <row r="5516" spans="63:72" x14ac:dyDescent="0.3">
      <c r="BK5516" s="5"/>
      <c r="BL5516" s="5"/>
      <c r="BM5516" s="2"/>
      <c r="BN5516" s="151"/>
      <c r="BO5516" s="2"/>
      <c r="BP5516" s="2"/>
      <c r="BQ5516" s="2"/>
      <c r="BR5516" s="2"/>
      <c r="BS5516" s="2"/>
      <c r="BT5516" s="2"/>
    </row>
    <row r="5517" spans="63:72" x14ac:dyDescent="0.3">
      <c r="BK5517" s="5"/>
      <c r="BL5517" s="5"/>
      <c r="BM5517" s="2"/>
      <c r="BN5517" s="151"/>
      <c r="BO5517" s="2"/>
      <c r="BP5517" s="2"/>
      <c r="BQ5517" s="2"/>
      <c r="BR5517" s="2"/>
      <c r="BS5517" s="2"/>
      <c r="BT5517" s="2"/>
    </row>
    <row r="5518" spans="63:72" x14ac:dyDescent="0.3">
      <c r="BK5518" s="5"/>
      <c r="BL5518" s="5"/>
      <c r="BM5518" s="2"/>
      <c r="BN5518" s="151"/>
      <c r="BO5518" s="2"/>
      <c r="BP5518" s="2"/>
      <c r="BQ5518" s="2"/>
      <c r="BR5518" s="2"/>
      <c r="BS5518" s="2"/>
      <c r="BT5518" s="2"/>
    </row>
    <row r="5519" spans="63:72" x14ac:dyDescent="0.3">
      <c r="BK5519" s="5"/>
      <c r="BL5519" s="5"/>
      <c r="BM5519" s="2"/>
      <c r="BN5519" s="151"/>
      <c r="BO5519" s="2"/>
      <c r="BP5519" s="2"/>
      <c r="BQ5519" s="2"/>
      <c r="BR5519" s="2"/>
      <c r="BS5519" s="2"/>
      <c r="BT5519" s="2"/>
    </row>
    <row r="5520" spans="63:72" x14ac:dyDescent="0.3">
      <c r="BK5520" s="5"/>
      <c r="BL5520" s="5"/>
      <c r="BM5520" s="2"/>
      <c r="BN5520" s="151"/>
      <c r="BO5520" s="2"/>
      <c r="BP5520" s="2"/>
      <c r="BQ5520" s="2"/>
      <c r="BR5520" s="2"/>
      <c r="BS5520" s="2"/>
      <c r="BT5520" s="2"/>
    </row>
    <row r="5521" spans="63:72" x14ac:dyDescent="0.3">
      <c r="BK5521" s="5"/>
      <c r="BL5521" s="5"/>
      <c r="BM5521" s="2"/>
      <c r="BN5521" s="151"/>
      <c r="BO5521" s="2"/>
      <c r="BP5521" s="2"/>
      <c r="BQ5521" s="2"/>
      <c r="BR5521" s="2"/>
      <c r="BS5521" s="2"/>
      <c r="BT5521" s="2"/>
    </row>
    <row r="5522" spans="63:72" x14ac:dyDescent="0.3">
      <c r="BK5522" s="5"/>
      <c r="BL5522" s="5"/>
      <c r="BM5522" s="2"/>
      <c r="BN5522" s="151"/>
      <c r="BO5522" s="2"/>
      <c r="BP5522" s="2"/>
      <c r="BQ5522" s="2"/>
      <c r="BR5522" s="2"/>
      <c r="BS5522" s="2"/>
      <c r="BT5522" s="2"/>
    </row>
    <row r="5523" spans="63:72" x14ac:dyDescent="0.3">
      <c r="BK5523" s="5"/>
      <c r="BL5523" s="5"/>
      <c r="BM5523" s="2"/>
      <c r="BN5523" s="151"/>
      <c r="BO5523" s="2"/>
      <c r="BP5523" s="2"/>
      <c r="BQ5523" s="2"/>
      <c r="BR5523" s="2"/>
      <c r="BS5523" s="2"/>
      <c r="BT5523" s="2"/>
    </row>
    <row r="5524" spans="63:72" x14ac:dyDescent="0.3">
      <c r="BK5524" s="5"/>
      <c r="BL5524" s="5"/>
      <c r="BM5524" s="2"/>
      <c r="BN5524" s="151"/>
      <c r="BO5524" s="2"/>
      <c r="BP5524" s="2"/>
      <c r="BQ5524" s="2"/>
      <c r="BR5524" s="2"/>
      <c r="BS5524" s="2"/>
      <c r="BT5524" s="2"/>
    </row>
    <row r="5525" spans="63:72" x14ac:dyDescent="0.3">
      <c r="BK5525" s="5"/>
      <c r="BL5525" s="5"/>
      <c r="BM5525" s="2"/>
      <c r="BN5525" s="151"/>
      <c r="BO5525" s="2"/>
      <c r="BP5525" s="2"/>
      <c r="BQ5525" s="2"/>
      <c r="BR5525" s="2"/>
      <c r="BS5525" s="2"/>
      <c r="BT5525" s="2"/>
    </row>
    <row r="5526" spans="63:72" x14ac:dyDescent="0.3">
      <c r="BK5526" s="5"/>
      <c r="BL5526" s="5"/>
      <c r="BM5526" s="2"/>
      <c r="BN5526" s="151"/>
      <c r="BO5526" s="2"/>
      <c r="BP5526" s="2"/>
      <c r="BQ5526" s="2"/>
      <c r="BR5526" s="2"/>
      <c r="BS5526" s="2"/>
      <c r="BT5526" s="2"/>
    </row>
    <row r="5527" spans="63:72" x14ac:dyDescent="0.3">
      <c r="BK5527" s="5"/>
      <c r="BL5527" s="5"/>
      <c r="BM5527" s="2"/>
      <c r="BN5527" s="151"/>
      <c r="BO5527" s="2"/>
      <c r="BP5527" s="2"/>
      <c r="BQ5527" s="2"/>
      <c r="BR5527" s="2"/>
      <c r="BS5527" s="2"/>
      <c r="BT5527" s="2"/>
    </row>
    <row r="5528" spans="63:72" x14ac:dyDescent="0.3">
      <c r="BK5528" s="5"/>
      <c r="BL5528" s="5"/>
      <c r="BM5528" s="2"/>
      <c r="BN5528" s="151"/>
      <c r="BO5528" s="2"/>
      <c r="BP5528" s="2"/>
      <c r="BQ5528" s="2"/>
      <c r="BR5528" s="2"/>
      <c r="BS5528" s="2"/>
      <c r="BT5528" s="2"/>
    </row>
    <row r="5529" spans="63:72" x14ac:dyDescent="0.3">
      <c r="BK5529" s="5"/>
      <c r="BL5529" s="5"/>
      <c r="BM5529" s="2"/>
      <c r="BN5529" s="151"/>
      <c r="BO5529" s="2"/>
      <c r="BP5529" s="2"/>
      <c r="BQ5529" s="2"/>
      <c r="BR5529" s="2"/>
      <c r="BS5529" s="2"/>
      <c r="BT5529" s="2"/>
    </row>
    <row r="5530" spans="63:72" x14ac:dyDescent="0.3">
      <c r="BK5530" s="5"/>
      <c r="BL5530" s="5"/>
      <c r="BM5530" s="2"/>
      <c r="BN5530" s="151"/>
      <c r="BO5530" s="2"/>
      <c r="BP5530" s="2"/>
      <c r="BQ5530" s="2"/>
      <c r="BR5530" s="2"/>
      <c r="BS5530" s="2"/>
      <c r="BT5530" s="2"/>
    </row>
    <row r="5531" spans="63:72" x14ac:dyDescent="0.3">
      <c r="BK5531" s="5"/>
      <c r="BL5531" s="5"/>
      <c r="BM5531" s="2"/>
      <c r="BN5531" s="151"/>
      <c r="BO5531" s="2"/>
      <c r="BP5531" s="2"/>
      <c r="BQ5531" s="2"/>
      <c r="BR5531" s="2"/>
      <c r="BS5531" s="2"/>
      <c r="BT5531" s="2"/>
    </row>
    <row r="5532" spans="63:72" x14ac:dyDescent="0.3">
      <c r="BK5532" s="5"/>
      <c r="BL5532" s="5"/>
      <c r="BM5532" s="2"/>
      <c r="BN5532" s="151"/>
      <c r="BO5532" s="2"/>
      <c r="BP5532" s="2"/>
      <c r="BQ5532" s="2"/>
      <c r="BR5532" s="2"/>
      <c r="BS5532" s="2"/>
      <c r="BT5532" s="2"/>
    </row>
    <row r="5533" spans="63:72" x14ac:dyDescent="0.3">
      <c r="BK5533" s="5"/>
      <c r="BL5533" s="5"/>
      <c r="BM5533" s="2"/>
      <c r="BN5533" s="151"/>
      <c r="BO5533" s="2"/>
      <c r="BP5533" s="2"/>
      <c r="BQ5533" s="2"/>
      <c r="BR5533" s="2"/>
      <c r="BS5533" s="2"/>
      <c r="BT5533" s="2"/>
    </row>
    <row r="5534" spans="63:72" x14ac:dyDescent="0.3">
      <c r="BK5534" s="5"/>
      <c r="BL5534" s="5"/>
      <c r="BM5534" s="2"/>
      <c r="BN5534" s="151"/>
      <c r="BO5534" s="2"/>
      <c r="BP5534" s="2"/>
      <c r="BQ5534" s="2"/>
      <c r="BR5534" s="2"/>
      <c r="BS5534" s="2"/>
      <c r="BT5534" s="2"/>
    </row>
    <row r="5535" spans="63:72" x14ac:dyDescent="0.3">
      <c r="BK5535" s="5"/>
      <c r="BL5535" s="5"/>
      <c r="BM5535" s="2"/>
      <c r="BN5535" s="151"/>
      <c r="BO5535" s="2"/>
      <c r="BP5535" s="2"/>
      <c r="BQ5535" s="2"/>
      <c r="BR5535" s="2"/>
      <c r="BS5535" s="2"/>
      <c r="BT5535" s="2"/>
    </row>
    <row r="5536" spans="63:72" x14ac:dyDescent="0.3">
      <c r="BK5536" s="5"/>
      <c r="BL5536" s="5"/>
      <c r="BM5536" s="2"/>
      <c r="BN5536" s="151"/>
      <c r="BO5536" s="2"/>
      <c r="BP5536" s="2"/>
      <c r="BQ5536" s="2"/>
      <c r="BR5536" s="2"/>
      <c r="BS5536" s="2"/>
      <c r="BT5536" s="2"/>
    </row>
    <row r="5537" spans="63:72" x14ac:dyDescent="0.3">
      <c r="BK5537" s="5"/>
      <c r="BL5537" s="5"/>
      <c r="BM5537" s="2"/>
      <c r="BN5537" s="151"/>
      <c r="BO5537" s="2"/>
      <c r="BP5537" s="2"/>
      <c r="BQ5537" s="2"/>
      <c r="BR5537" s="2"/>
      <c r="BS5537" s="2"/>
      <c r="BT5537" s="2"/>
    </row>
    <row r="5538" spans="63:72" x14ac:dyDescent="0.3">
      <c r="BK5538" s="5"/>
      <c r="BL5538" s="5"/>
      <c r="BM5538" s="2"/>
      <c r="BN5538" s="151"/>
      <c r="BO5538" s="2"/>
      <c r="BP5538" s="2"/>
      <c r="BQ5538" s="2"/>
      <c r="BR5538" s="2"/>
      <c r="BS5538" s="2"/>
      <c r="BT5538" s="2"/>
    </row>
    <row r="5539" spans="63:72" x14ac:dyDescent="0.3">
      <c r="BK5539" s="5"/>
      <c r="BL5539" s="5"/>
      <c r="BM5539" s="2"/>
      <c r="BN5539" s="151"/>
      <c r="BO5539" s="2"/>
      <c r="BP5539" s="2"/>
      <c r="BQ5539" s="2"/>
      <c r="BR5539" s="2"/>
      <c r="BS5539" s="2"/>
      <c r="BT5539" s="2"/>
    </row>
    <row r="5540" spans="63:72" x14ac:dyDescent="0.3">
      <c r="BK5540" s="5"/>
      <c r="BL5540" s="5"/>
      <c r="BM5540" s="2"/>
      <c r="BN5540" s="151"/>
      <c r="BO5540" s="2"/>
      <c r="BP5540" s="2"/>
      <c r="BQ5540" s="2"/>
      <c r="BR5540" s="2"/>
      <c r="BS5540" s="2"/>
      <c r="BT5540" s="2"/>
    </row>
    <row r="5541" spans="63:72" x14ac:dyDescent="0.3">
      <c r="BK5541" s="5"/>
      <c r="BL5541" s="5"/>
      <c r="BM5541" s="2"/>
      <c r="BN5541" s="151"/>
      <c r="BO5541" s="2"/>
      <c r="BP5541" s="2"/>
      <c r="BQ5541" s="2"/>
      <c r="BR5541" s="2"/>
      <c r="BS5541" s="2"/>
      <c r="BT5541" s="2"/>
    </row>
    <row r="5542" spans="63:72" x14ac:dyDescent="0.3">
      <c r="BK5542" s="5"/>
      <c r="BL5542" s="5"/>
      <c r="BM5542" s="2"/>
      <c r="BN5542" s="151"/>
      <c r="BO5542" s="2"/>
      <c r="BP5542" s="2"/>
      <c r="BQ5542" s="2"/>
      <c r="BR5542" s="2"/>
      <c r="BS5542" s="2"/>
      <c r="BT5542" s="2"/>
    </row>
    <row r="5543" spans="63:72" x14ac:dyDescent="0.3">
      <c r="BK5543" s="5"/>
      <c r="BL5543" s="5"/>
      <c r="BM5543" s="2"/>
      <c r="BN5543" s="151"/>
      <c r="BO5543" s="2"/>
      <c r="BP5543" s="2"/>
      <c r="BQ5543" s="2"/>
      <c r="BR5543" s="2"/>
      <c r="BS5543" s="2"/>
      <c r="BT5543" s="2"/>
    </row>
    <row r="5544" spans="63:72" x14ac:dyDescent="0.3">
      <c r="BK5544" s="5"/>
      <c r="BL5544" s="5"/>
      <c r="BM5544" s="2"/>
      <c r="BN5544" s="151"/>
      <c r="BO5544" s="2"/>
      <c r="BP5544" s="2"/>
      <c r="BQ5544" s="2"/>
      <c r="BR5544" s="2"/>
      <c r="BS5544" s="2"/>
      <c r="BT5544" s="2"/>
    </row>
    <row r="5545" spans="63:72" x14ac:dyDescent="0.3">
      <c r="BK5545" s="5"/>
      <c r="BL5545" s="5"/>
      <c r="BM5545" s="2"/>
      <c r="BN5545" s="151"/>
      <c r="BO5545" s="2"/>
      <c r="BP5545" s="2"/>
      <c r="BQ5545" s="2"/>
      <c r="BR5545" s="2"/>
      <c r="BS5545" s="2"/>
      <c r="BT5545" s="2"/>
    </row>
    <row r="5546" spans="63:72" x14ac:dyDescent="0.3">
      <c r="BK5546" s="5"/>
      <c r="BL5546" s="5"/>
      <c r="BM5546" s="2"/>
      <c r="BN5546" s="151"/>
      <c r="BO5546" s="2"/>
      <c r="BP5546" s="2"/>
      <c r="BQ5546" s="2"/>
      <c r="BR5546" s="2"/>
      <c r="BS5546" s="2"/>
      <c r="BT5546" s="2"/>
    </row>
    <row r="5547" spans="63:72" x14ac:dyDescent="0.3">
      <c r="BK5547" s="5"/>
      <c r="BL5547" s="5"/>
      <c r="BM5547" s="2"/>
      <c r="BN5547" s="151"/>
      <c r="BO5547" s="2"/>
      <c r="BP5547" s="2"/>
      <c r="BQ5547" s="2"/>
      <c r="BR5547" s="2"/>
      <c r="BS5547" s="2"/>
      <c r="BT5547" s="2"/>
    </row>
    <row r="5548" spans="63:72" x14ac:dyDescent="0.3">
      <c r="BK5548" s="5"/>
      <c r="BL5548" s="5"/>
      <c r="BM5548" s="2"/>
      <c r="BN5548" s="151"/>
      <c r="BO5548" s="2"/>
      <c r="BP5548" s="2"/>
      <c r="BQ5548" s="2"/>
      <c r="BR5548" s="2"/>
      <c r="BS5548" s="2"/>
      <c r="BT5548" s="2"/>
    </row>
    <row r="5549" spans="63:72" x14ac:dyDescent="0.3">
      <c r="BK5549" s="5"/>
      <c r="BL5549" s="5"/>
      <c r="BM5549" s="2"/>
      <c r="BN5549" s="151"/>
      <c r="BO5549" s="2"/>
      <c r="BP5549" s="2"/>
      <c r="BQ5549" s="2"/>
      <c r="BR5549" s="2"/>
      <c r="BS5549" s="2"/>
      <c r="BT5549" s="2"/>
    </row>
    <row r="5550" spans="63:72" x14ac:dyDescent="0.3">
      <c r="BK5550" s="5"/>
      <c r="BL5550" s="5"/>
      <c r="BM5550" s="2"/>
      <c r="BN5550" s="151"/>
      <c r="BO5550" s="2"/>
      <c r="BP5550" s="2"/>
      <c r="BQ5550" s="2"/>
      <c r="BR5550" s="2"/>
      <c r="BS5550" s="2"/>
      <c r="BT5550" s="2"/>
    </row>
    <row r="5551" spans="63:72" x14ac:dyDescent="0.3">
      <c r="BK5551" s="5"/>
      <c r="BL5551" s="5"/>
      <c r="BM5551" s="2"/>
      <c r="BN5551" s="151"/>
      <c r="BO5551" s="2"/>
      <c r="BP5551" s="2"/>
      <c r="BQ5551" s="2"/>
      <c r="BR5551" s="2"/>
      <c r="BS5551" s="2"/>
      <c r="BT5551" s="2"/>
    </row>
    <row r="5552" spans="63:72" x14ac:dyDescent="0.3">
      <c r="BK5552" s="5"/>
      <c r="BL5552" s="5"/>
      <c r="BM5552" s="2"/>
      <c r="BN5552" s="151"/>
      <c r="BO5552" s="2"/>
      <c r="BP5552" s="2"/>
      <c r="BQ5552" s="2"/>
      <c r="BR5552" s="2"/>
      <c r="BS5552" s="2"/>
      <c r="BT5552" s="2"/>
    </row>
    <row r="5553" spans="63:72" x14ac:dyDescent="0.3">
      <c r="BK5553" s="5"/>
      <c r="BL5553" s="5"/>
      <c r="BM5553" s="2"/>
      <c r="BN5553" s="151"/>
      <c r="BO5553" s="2"/>
      <c r="BP5553" s="2"/>
      <c r="BQ5553" s="2"/>
      <c r="BR5553" s="2"/>
      <c r="BS5553" s="2"/>
      <c r="BT5553" s="2"/>
    </row>
    <row r="5554" spans="63:72" x14ac:dyDescent="0.3">
      <c r="BK5554" s="5"/>
      <c r="BL5554" s="5"/>
      <c r="BM5554" s="2"/>
      <c r="BN5554" s="151"/>
      <c r="BO5554" s="2"/>
      <c r="BP5554" s="2"/>
      <c r="BQ5554" s="2"/>
      <c r="BR5554" s="2"/>
      <c r="BS5554" s="2"/>
      <c r="BT5554" s="2"/>
    </row>
    <row r="5555" spans="63:72" x14ac:dyDescent="0.3">
      <c r="BK5555" s="5"/>
      <c r="BL5555" s="5"/>
      <c r="BM5555" s="2"/>
      <c r="BN5555" s="151"/>
      <c r="BO5555" s="2"/>
      <c r="BP5555" s="2"/>
      <c r="BQ5555" s="2"/>
      <c r="BR5555" s="2"/>
      <c r="BS5555" s="2"/>
      <c r="BT5555" s="2"/>
    </row>
    <row r="5556" spans="63:72" x14ac:dyDescent="0.3">
      <c r="BK5556" s="5"/>
      <c r="BL5556" s="5"/>
      <c r="BM5556" s="2"/>
      <c r="BN5556" s="151"/>
      <c r="BO5556" s="2"/>
      <c r="BP5556" s="2"/>
      <c r="BQ5556" s="2"/>
      <c r="BR5556" s="2"/>
      <c r="BS5556" s="2"/>
      <c r="BT5556" s="2"/>
    </row>
    <row r="5557" spans="63:72" x14ac:dyDescent="0.3">
      <c r="BK5557" s="5"/>
      <c r="BL5557" s="5"/>
      <c r="BM5557" s="2"/>
      <c r="BN5557" s="151"/>
      <c r="BO5557" s="2"/>
      <c r="BP5557" s="2"/>
      <c r="BQ5557" s="2"/>
      <c r="BR5557" s="2"/>
      <c r="BS5557" s="2"/>
      <c r="BT5557" s="2"/>
    </row>
    <row r="5558" spans="63:72" x14ac:dyDescent="0.3">
      <c r="BK5558" s="5"/>
      <c r="BL5558" s="5"/>
      <c r="BM5558" s="2"/>
      <c r="BN5558" s="151"/>
      <c r="BO5558" s="2"/>
      <c r="BP5558" s="2"/>
      <c r="BQ5558" s="2"/>
      <c r="BR5558" s="2"/>
      <c r="BS5558" s="2"/>
      <c r="BT5558" s="2"/>
    </row>
    <row r="5559" spans="63:72" x14ac:dyDescent="0.3">
      <c r="BK5559" s="5"/>
      <c r="BL5559" s="5"/>
      <c r="BM5559" s="2"/>
      <c r="BN5559" s="151"/>
      <c r="BO5559" s="2"/>
      <c r="BP5559" s="2"/>
      <c r="BQ5559" s="2"/>
      <c r="BR5559" s="2"/>
      <c r="BS5559" s="2"/>
      <c r="BT5559" s="2"/>
    </row>
    <row r="5560" spans="63:72" x14ac:dyDescent="0.3">
      <c r="BK5560" s="5"/>
      <c r="BL5560" s="5"/>
      <c r="BM5560" s="2"/>
      <c r="BN5560" s="151"/>
      <c r="BO5560" s="2"/>
      <c r="BP5560" s="2"/>
      <c r="BQ5560" s="2"/>
      <c r="BR5560" s="2"/>
      <c r="BS5560" s="2"/>
      <c r="BT5560" s="2"/>
    </row>
    <row r="5561" spans="63:72" x14ac:dyDescent="0.3">
      <c r="BK5561" s="5"/>
      <c r="BL5561" s="5"/>
      <c r="BM5561" s="2"/>
      <c r="BN5561" s="151"/>
      <c r="BO5561" s="2"/>
      <c r="BP5561" s="2"/>
      <c r="BQ5561" s="2"/>
      <c r="BR5561" s="2"/>
      <c r="BS5561" s="2"/>
      <c r="BT5561" s="2"/>
    </row>
    <row r="5562" spans="63:72" x14ac:dyDescent="0.3">
      <c r="BK5562" s="5"/>
      <c r="BL5562" s="5"/>
      <c r="BM5562" s="2"/>
      <c r="BN5562" s="151"/>
      <c r="BO5562" s="2"/>
      <c r="BP5562" s="2"/>
      <c r="BQ5562" s="2"/>
      <c r="BR5562" s="2"/>
      <c r="BS5562" s="2"/>
      <c r="BT5562" s="2"/>
    </row>
    <row r="5563" spans="63:72" x14ac:dyDescent="0.3">
      <c r="BK5563" s="5"/>
      <c r="BL5563" s="5"/>
      <c r="BM5563" s="2"/>
      <c r="BN5563" s="151"/>
      <c r="BO5563" s="2"/>
      <c r="BP5563" s="2"/>
      <c r="BQ5563" s="2"/>
      <c r="BR5563" s="2"/>
      <c r="BS5563" s="2"/>
      <c r="BT5563" s="2"/>
    </row>
    <row r="5564" spans="63:72" x14ac:dyDescent="0.3">
      <c r="BK5564" s="5"/>
      <c r="BL5564" s="5"/>
      <c r="BM5564" s="2"/>
      <c r="BN5564" s="151"/>
      <c r="BO5564" s="2"/>
      <c r="BP5564" s="2"/>
      <c r="BQ5564" s="2"/>
      <c r="BR5564" s="2"/>
      <c r="BS5564" s="2"/>
      <c r="BT5564" s="2"/>
    </row>
    <row r="5565" spans="63:72" x14ac:dyDescent="0.3">
      <c r="BK5565" s="5"/>
      <c r="BL5565" s="5"/>
      <c r="BM5565" s="2"/>
      <c r="BN5565" s="151"/>
      <c r="BO5565" s="2"/>
      <c r="BP5565" s="2"/>
      <c r="BQ5565" s="2"/>
      <c r="BR5565" s="2"/>
      <c r="BS5565" s="2"/>
      <c r="BT5565" s="2"/>
    </row>
    <row r="5566" spans="63:72" x14ac:dyDescent="0.3">
      <c r="BK5566" s="5"/>
      <c r="BL5566" s="5"/>
      <c r="BM5566" s="2"/>
      <c r="BN5566" s="151"/>
      <c r="BO5566" s="2"/>
      <c r="BP5566" s="2"/>
      <c r="BQ5566" s="2"/>
      <c r="BR5566" s="2"/>
      <c r="BS5566" s="2"/>
      <c r="BT5566" s="2"/>
    </row>
    <row r="5567" spans="63:72" x14ac:dyDescent="0.3">
      <c r="BK5567" s="5"/>
      <c r="BL5567" s="5"/>
      <c r="BM5567" s="2"/>
      <c r="BN5567" s="151"/>
      <c r="BO5567" s="2"/>
      <c r="BP5567" s="2"/>
      <c r="BQ5567" s="2"/>
      <c r="BR5567" s="2"/>
      <c r="BS5567" s="2"/>
      <c r="BT5567" s="2"/>
    </row>
    <row r="5568" spans="63:72" x14ac:dyDescent="0.3">
      <c r="BK5568" s="5"/>
      <c r="BL5568" s="5"/>
      <c r="BM5568" s="2"/>
      <c r="BN5568" s="151"/>
      <c r="BO5568" s="2"/>
      <c r="BP5568" s="2"/>
      <c r="BQ5568" s="2"/>
      <c r="BR5568" s="2"/>
      <c r="BS5568" s="2"/>
      <c r="BT5568" s="2"/>
    </row>
    <row r="5569" spans="63:72" x14ac:dyDescent="0.3">
      <c r="BK5569" s="5"/>
      <c r="BL5569" s="5"/>
      <c r="BM5569" s="2"/>
      <c r="BN5569" s="151"/>
      <c r="BO5569" s="2"/>
      <c r="BP5569" s="2"/>
      <c r="BQ5569" s="2"/>
      <c r="BR5569" s="2"/>
      <c r="BS5569" s="2"/>
      <c r="BT5569" s="2"/>
    </row>
    <row r="5570" spans="63:72" x14ac:dyDescent="0.3">
      <c r="BK5570" s="5"/>
      <c r="BL5570" s="5"/>
      <c r="BM5570" s="2"/>
      <c r="BN5570" s="151"/>
      <c r="BO5570" s="2"/>
      <c r="BP5570" s="2"/>
      <c r="BQ5570" s="2"/>
      <c r="BR5570" s="2"/>
      <c r="BS5570" s="2"/>
      <c r="BT5570" s="2"/>
    </row>
    <row r="5571" spans="63:72" x14ac:dyDescent="0.3">
      <c r="BK5571" s="5"/>
      <c r="BL5571" s="5"/>
      <c r="BM5571" s="2"/>
      <c r="BN5571" s="151"/>
      <c r="BO5571" s="2"/>
      <c r="BP5571" s="2"/>
      <c r="BQ5571" s="2"/>
      <c r="BR5571" s="2"/>
      <c r="BS5571" s="2"/>
      <c r="BT5571" s="2"/>
    </row>
    <row r="5572" spans="63:72" x14ac:dyDescent="0.3">
      <c r="BK5572" s="5"/>
      <c r="BL5572" s="5"/>
      <c r="BM5572" s="2"/>
      <c r="BN5572" s="151"/>
      <c r="BO5572" s="2"/>
      <c r="BP5572" s="2"/>
      <c r="BQ5572" s="2"/>
      <c r="BR5572" s="2"/>
      <c r="BS5572" s="2"/>
      <c r="BT5572" s="2"/>
    </row>
    <row r="5573" spans="63:72" x14ac:dyDescent="0.3">
      <c r="BK5573" s="5"/>
      <c r="BL5573" s="5"/>
      <c r="BM5573" s="2"/>
      <c r="BN5573" s="151"/>
      <c r="BO5573" s="2"/>
      <c r="BP5573" s="2"/>
      <c r="BQ5573" s="2"/>
      <c r="BR5573" s="2"/>
      <c r="BS5573" s="2"/>
      <c r="BT5573" s="2"/>
    </row>
    <row r="5574" spans="63:72" x14ac:dyDescent="0.3">
      <c r="BK5574" s="5"/>
      <c r="BL5574" s="5"/>
      <c r="BM5574" s="2"/>
      <c r="BN5574" s="151"/>
      <c r="BO5574" s="2"/>
      <c r="BP5574" s="2"/>
      <c r="BQ5574" s="2"/>
      <c r="BR5574" s="2"/>
      <c r="BS5574" s="2"/>
      <c r="BT5574" s="2"/>
    </row>
    <row r="5575" spans="63:72" x14ac:dyDescent="0.3">
      <c r="BK5575" s="5"/>
      <c r="BL5575" s="5"/>
      <c r="BM5575" s="2"/>
      <c r="BN5575" s="151"/>
      <c r="BO5575" s="2"/>
      <c r="BP5575" s="2"/>
      <c r="BQ5575" s="2"/>
      <c r="BR5575" s="2"/>
      <c r="BS5575" s="2"/>
      <c r="BT5575" s="2"/>
    </row>
    <row r="5576" spans="63:72" x14ac:dyDescent="0.3">
      <c r="BK5576" s="5"/>
      <c r="BL5576" s="5"/>
      <c r="BM5576" s="2"/>
      <c r="BN5576" s="151"/>
      <c r="BO5576" s="2"/>
      <c r="BP5576" s="2"/>
      <c r="BQ5576" s="2"/>
      <c r="BR5576" s="2"/>
      <c r="BS5576" s="2"/>
      <c r="BT5576" s="2"/>
    </row>
    <row r="5577" spans="63:72" x14ac:dyDescent="0.3">
      <c r="BK5577" s="5"/>
      <c r="BL5577" s="5"/>
      <c r="BM5577" s="2"/>
      <c r="BN5577" s="151"/>
      <c r="BO5577" s="2"/>
      <c r="BP5577" s="2"/>
      <c r="BQ5577" s="2"/>
      <c r="BR5577" s="2"/>
      <c r="BS5577" s="2"/>
      <c r="BT5577" s="2"/>
    </row>
    <row r="5578" spans="63:72" x14ac:dyDescent="0.3">
      <c r="BK5578" s="5"/>
      <c r="BL5578" s="5"/>
      <c r="BM5578" s="2"/>
      <c r="BN5578" s="151"/>
      <c r="BO5578" s="2"/>
      <c r="BP5578" s="2"/>
      <c r="BQ5578" s="2"/>
      <c r="BR5578" s="2"/>
      <c r="BS5578" s="2"/>
      <c r="BT5578" s="2"/>
    </row>
    <row r="5579" spans="63:72" x14ac:dyDescent="0.3">
      <c r="BK5579" s="5"/>
      <c r="BL5579" s="5"/>
      <c r="BM5579" s="2"/>
      <c r="BN5579" s="151"/>
      <c r="BO5579" s="2"/>
      <c r="BP5579" s="2"/>
      <c r="BQ5579" s="2"/>
      <c r="BR5579" s="2"/>
      <c r="BS5579" s="2"/>
      <c r="BT5579" s="2"/>
    </row>
    <row r="5580" spans="63:72" x14ac:dyDescent="0.3">
      <c r="BK5580" s="5"/>
      <c r="BL5580" s="5"/>
      <c r="BM5580" s="2"/>
      <c r="BN5580" s="151"/>
      <c r="BO5580" s="2"/>
      <c r="BP5580" s="2"/>
      <c r="BQ5580" s="2"/>
      <c r="BR5580" s="2"/>
      <c r="BS5580" s="2"/>
      <c r="BT5580" s="2"/>
    </row>
    <row r="5581" spans="63:72" x14ac:dyDescent="0.3">
      <c r="BK5581" s="5"/>
      <c r="BL5581" s="5"/>
      <c r="BM5581" s="2"/>
      <c r="BN5581" s="151"/>
      <c r="BO5581" s="2"/>
      <c r="BP5581" s="2"/>
      <c r="BQ5581" s="2"/>
      <c r="BR5581" s="2"/>
      <c r="BS5581" s="2"/>
      <c r="BT5581" s="2"/>
    </row>
    <row r="5582" spans="63:72" x14ac:dyDescent="0.3">
      <c r="BK5582" s="5"/>
      <c r="BL5582" s="5"/>
      <c r="BM5582" s="2"/>
      <c r="BN5582" s="151"/>
      <c r="BO5582" s="2"/>
      <c r="BP5582" s="2"/>
      <c r="BQ5582" s="2"/>
      <c r="BR5582" s="2"/>
      <c r="BS5582" s="2"/>
      <c r="BT5582" s="2"/>
    </row>
    <row r="5583" spans="63:72" x14ac:dyDescent="0.3">
      <c r="BK5583" s="5"/>
      <c r="BL5583" s="5"/>
      <c r="BM5583" s="2"/>
      <c r="BN5583" s="151"/>
      <c r="BO5583" s="2"/>
      <c r="BP5583" s="2"/>
      <c r="BQ5583" s="2"/>
      <c r="BR5583" s="2"/>
      <c r="BS5583" s="2"/>
      <c r="BT5583" s="2"/>
    </row>
    <row r="5584" spans="63:72" x14ac:dyDescent="0.3">
      <c r="BK5584" s="5"/>
      <c r="BL5584" s="5"/>
      <c r="BM5584" s="2"/>
      <c r="BN5584" s="151"/>
      <c r="BO5584" s="2"/>
      <c r="BP5584" s="2"/>
      <c r="BQ5584" s="2"/>
      <c r="BR5584" s="2"/>
      <c r="BS5584" s="2"/>
      <c r="BT5584" s="2"/>
    </row>
    <row r="5585" spans="63:72" x14ac:dyDescent="0.3">
      <c r="BK5585" s="5"/>
      <c r="BL5585" s="5"/>
      <c r="BM5585" s="2"/>
      <c r="BN5585" s="151"/>
      <c r="BO5585" s="2"/>
      <c r="BP5585" s="2"/>
      <c r="BQ5585" s="2"/>
      <c r="BR5585" s="2"/>
      <c r="BS5585" s="2"/>
      <c r="BT5585" s="2"/>
    </row>
    <row r="5586" spans="63:72" x14ac:dyDescent="0.3">
      <c r="BK5586" s="5"/>
      <c r="BL5586" s="5"/>
      <c r="BM5586" s="2"/>
      <c r="BN5586" s="151"/>
      <c r="BO5586" s="2"/>
      <c r="BP5586" s="2"/>
      <c r="BQ5586" s="2"/>
      <c r="BR5586" s="2"/>
      <c r="BS5586" s="2"/>
      <c r="BT5586" s="2"/>
    </row>
    <row r="5587" spans="63:72" x14ac:dyDescent="0.3">
      <c r="BK5587" s="5"/>
      <c r="BL5587" s="5"/>
      <c r="BM5587" s="2"/>
      <c r="BN5587" s="151"/>
      <c r="BO5587" s="2"/>
      <c r="BP5587" s="2"/>
      <c r="BQ5587" s="2"/>
      <c r="BR5587" s="2"/>
      <c r="BS5587" s="2"/>
      <c r="BT5587" s="2"/>
    </row>
    <row r="5588" spans="63:72" x14ac:dyDescent="0.3">
      <c r="BK5588" s="5"/>
      <c r="BL5588" s="5"/>
      <c r="BM5588" s="2"/>
      <c r="BN5588" s="151"/>
      <c r="BO5588" s="2"/>
      <c r="BP5588" s="2"/>
      <c r="BQ5588" s="2"/>
      <c r="BR5588" s="2"/>
      <c r="BS5588" s="2"/>
      <c r="BT5588" s="2"/>
    </row>
    <row r="5589" spans="63:72" x14ac:dyDescent="0.3">
      <c r="BK5589" s="5"/>
      <c r="BL5589" s="5"/>
      <c r="BM5589" s="2"/>
      <c r="BN5589" s="151"/>
      <c r="BO5589" s="2"/>
      <c r="BP5589" s="2"/>
      <c r="BQ5589" s="2"/>
      <c r="BR5589" s="2"/>
      <c r="BS5589" s="2"/>
      <c r="BT5589" s="2"/>
    </row>
    <row r="5590" spans="63:72" x14ac:dyDescent="0.3">
      <c r="BK5590" s="5"/>
      <c r="BL5590" s="5"/>
      <c r="BM5590" s="2"/>
      <c r="BN5590" s="151"/>
      <c r="BO5590" s="2"/>
      <c r="BP5590" s="2"/>
      <c r="BQ5590" s="2"/>
      <c r="BR5590" s="2"/>
      <c r="BS5590" s="2"/>
      <c r="BT5590" s="2"/>
    </row>
    <row r="5591" spans="63:72" x14ac:dyDescent="0.3">
      <c r="BK5591" s="5"/>
      <c r="BL5591" s="5"/>
      <c r="BM5591" s="2"/>
      <c r="BN5591" s="151"/>
      <c r="BO5591" s="2"/>
      <c r="BP5591" s="2"/>
      <c r="BQ5591" s="2"/>
      <c r="BR5591" s="2"/>
      <c r="BS5591" s="2"/>
      <c r="BT5591" s="2"/>
    </row>
    <row r="5592" spans="63:72" x14ac:dyDescent="0.3">
      <c r="BK5592" s="5"/>
      <c r="BL5592" s="5"/>
      <c r="BM5592" s="2"/>
      <c r="BN5592" s="151"/>
      <c r="BO5592" s="2"/>
      <c r="BP5592" s="2"/>
      <c r="BQ5592" s="2"/>
      <c r="BR5592" s="2"/>
      <c r="BS5592" s="2"/>
      <c r="BT5592" s="2"/>
    </row>
    <row r="5593" spans="63:72" x14ac:dyDescent="0.3">
      <c r="BK5593" s="5"/>
      <c r="BL5593" s="5"/>
      <c r="BM5593" s="2"/>
      <c r="BN5593" s="151"/>
      <c r="BO5593" s="2"/>
      <c r="BP5593" s="2"/>
      <c r="BQ5593" s="2"/>
      <c r="BR5593" s="2"/>
      <c r="BS5593" s="2"/>
      <c r="BT5593" s="2"/>
    </row>
    <row r="5594" spans="63:72" x14ac:dyDescent="0.3">
      <c r="BK5594" s="5"/>
      <c r="BL5594" s="5"/>
      <c r="BM5594" s="2"/>
      <c r="BN5594" s="151"/>
      <c r="BO5594" s="2"/>
      <c r="BP5594" s="2"/>
      <c r="BQ5594" s="2"/>
      <c r="BR5594" s="2"/>
      <c r="BS5594" s="2"/>
      <c r="BT5594" s="2"/>
    </row>
    <row r="5595" spans="63:72" x14ac:dyDescent="0.3">
      <c r="BK5595" s="5"/>
      <c r="BL5595" s="5"/>
      <c r="BM5595" s="2"/>
      <c r="BN5595" s="151"/>
      <c r="BO5595" s="2"/>
      <c r="BP5595" s="2"/>
      <c r="BQ5595" s="2"/>
      <c r="BR5595" s="2"/>
      <c r="BS5595" s="2"/>
      <c r="BT5595" s="2"/>
    </row>
    <row r="5596" spans="63:72" x14ac:dyDescent="0.3">
      <c r="BK5596" s="5"/>
      <c r="BL5596" s="5"/>
      <c r="BM5596" s="2"/>
      <c r="BN5596" s="151"/>
      <c r="BO5596" s="2"/>
      <c r="BP5596" s="2"/>
      <c r="BQ5596" s="2"/>
      <c r="BR5596" s="2"/>
      <c r="BS5596" s="2"/>
      <c r="BT5596" s="2"/>
    </row>
    <row r="5597" spans="63:72" x14ac:dyDescent="0.3">
      <c r="BK5597" s="5"/>
      <c r="BL5597" s="5"/>
      <c r="BM5597" s="2"/>
      <c r="BN5597" s="151"/>
      <c r="BO5597" s="2"/>
      <c r="BP5597" s="2"/>
      <c r="BQ5597" s="2"/>
      <c r="BR5597" s="2"/>
      <c r="BS5597" s="2"/>
      <c r="BT5597" s="2"/>
    </row>
    <row r="5598" spans="63:72" x14ac:dyDescent="0.3">
      <c r="BK5598" s="5"/>
      <c r="BL5598" s="5"/>
      <c r="BM5598" s="2"/>
      <c r="BN5598" s="151"/>
      <c r="BO5598" s="2"/>
      <c r="BP5598" s="2"/>
      <c r="BQ5598" s="2"/>
      <c r="BR5598" s="2"/>
      <c r="BS5598" s="2"/>
      <c r="BT5598" s="2"/>
    </row>
    <row r="5599" spans="63:72" x14ac:dyDescent="0.3">
      <c r="BK5599" s="5"/>
      <c r="BL5599" s="5"/>
      <c r="BM5599" s="2"/>
      <c r="BN5599" s="151"/>
      <c r="BO5599" s="2"/>
      <c r="BP5599" s="2"/>
      <c r="BQ5599" s="2"/>
      <c r="BR5599" s="2"/>
      <c r="BS5599" s="2"/>
      <c r="BT5599" s="2"/>
    </row>
    <row r="5600" spans="63:72" x14ac:dyDescent="0.3">
      <c r="BK5600" s="5"/>
      <c r="BL5600" s="5"/>
      <c r="BM5600" s="2"/>
      <c r="BN5600" s="151"/>
      <c r="BO5600" s="2"/>
      <c r="BP5600" s="2"/>
      <c r="BQ5600" s="2"/>
      <c r="BR5600" s="2"/>
      <c r="BS5600" s="2"/>
      <c r="BT5600" s="2"/>
    </row>
    <row r="5601" spans="63:72" x14ac:dyDescent="0.3">
      <c r="BK5601" s="5"/>
      <c r="BL5601" s="5"/>
      <c r="BM5601" s="2"/>
      <c r="BN5601" s="151"/>
      <c r="BO5601" s="2"/>
      <c r="BP5601" s="2"/>
      <c r="BQ5601" s="2"/>
      <c r="BR5601" s="2"/>
      <c r="BS5601" s="2"/>
      <c r="BT5601" s="2"/>
    </row>
    <row r="5602" spans="63:72" x14ac:dyDescent="0.3">
      <c r="BK5602" s="5"/>
      <c r="BL5602" s="5"/>
      <c r="BM5602" s="2"/>
      <c r="BN5602" s="151"/>
      <c r="BO5602" s="2"/>
      <c r="BP5602" s="2"/>
      <c r="BQ5602" s="2"/>
      <c r="BR5602" s="2"/>
      <c r="BS5602" s="2"/>
      <c r="BT5602" s="2"/>
    </row>
    <row r="5603" spans="63:72" x14ac:dyDescent="0.3">
      <c r="BK5603" s="5"/>
      <c r="BL5603" s="5"/>
      <c r="BM5603" s="2"/>
      <c r="BN5603" s="151"/>
      <c r="BO5603" s="2"/>
      <c r="BP5603" s="2"/>
      <c r="BQ5603" s="2"/>
      <c r="BR5603" s="2"/>
      <c r="BS5603" s="2"/>
      <c r="BT5603" s="2"/>
    </row>
    <row r="5604" spans="63:72" x14ac:dyDescent="0.3">
      <c r="BK5604" s="5"/>
      <c r="BL5604" s="5"/>
      <c r="BM5604" s="2"/>
      <c r="BN5604" s="151"/>
      <c r="BO5604" s="2"/>
      <c r="BP5604" s="2"/>
      <c r="BQ5604" s="2"/>
      <c r="BR5604" s="2"/>
      <c r="BS5604" s="2"/>
      <c r="BT5604" s="2"/>
    </row>
    <row r="5605" spans="63:72" x14ac:dyDescent="0.3">
      <c r="BK5605" s="5"/>
      <c r="BL5605" s="5"/>
      <c r="BM5605" s="2"/>
      <c r="BN5605" s="151"/>
      <c r="BO5605" s="2"/>
      <c r="BP5605" s="2"/>
      <c r="BQ5605" s="2"/>
      <c r="BR5605" s="2"/>
      <c r="BS5605" s="2"/>
      <c r="BT5605" s="2"/>
    </row>
    <row r="5606" spans="63:72" x14ac:dyDescent="0.3">
      <c r="BK5606" s="5"/>
      <c r="BL5606" s="5"/>
      <c r="BM5606" s="2"/>
      <c r="BN5606" s="151"/>
      <c r="BO5606" s="2"/>
      <c r="BP5606" s="2"/>
      <c r="BQ5606" s="2"/>
      <c r="BR5606" s="2"/>
      <c r="BS5606" s="2"/>
      <c r="BT5606" s="2"/>
    </row>
    <row r="5607" spans="63:72" x14ac:dyDescent="0.3">
      <c r="BK5607" s="5"/>
      <c r="BL5607" s="5"/>
      <c r="BM5607" s="2"/>
      <c r="BN5607" s="151"/>
      <c r="BO5607" s="2"/>
      <c r="BP5607" s="2"/>
      <c r="BQ5607" s="2"/>
      <c r="BR5607" s="2"/>
      <c r="BS5607" s="2"/>
      <c r="BT5607" s="2"/>
    </row>
    <row r="5608" spans="63:72" x14ac:dyDescent="0.3">
      <c r="BK5608" s="5"/>
      <c r="BL5608" s="5"/>
      <c r="BM5608" s="2"/>
      <c r="BN5608" s="151"/>
      <c r="BO5608" s="2"/>
      <c r="BP5608" s="2"/>
      <c r="BQ5608" s="2"/>
      <c r="BR5608" s="2"/>
      <c r="BS5608" s="2"/>
      <c r="BT5608" s="2"/>
    </row>
    <row r="5609" spans="63:72" x14ac:dyDescent="0.3">
      <c r="BK5609" s="5"/>
      <c r="BL5609" s="5"/>
      <c r="BM5609" s="2"/>
      <c r="BN5609" s="151"/>
      <c r="BO5609" s="2"/>
      <c r="BP5609" s="2"/>
      <c r="BQ5609" s="2"/>
      <c r="BR5609" s="2"/>
      <c r="BS5609" s="2"/>
      <c r="BT5609" s="2"/>
    </row>
    <row r="5610" spans="63:72" x14ac:dyDescent="0.3">
      <c r="BK5610" s="5"/>
      <c r="BL5610" s="5"/>
      <c r="BM5610" s="2"/>
      <c r="BN5610" s="151"/>
      <c r="BO5610" s="2"/>
      <c r="BP5610" s="2"/>
      <c r="BQ5610" s="2"/>
      <c r="BR5610" s="2"/>
      <c r="BS5610" s="2"/>
      <c r="BT5610" s="2"/>
    </row>
    <row r="5611" spans="63:72" x14ac:dyDescent="0.3">
      <c r="BK5611" s="5"/>
      <c r="BL5611" s="5"/>
      <c r="BM5611" s="2"/>
      <c r="BN5611" s="151"/>
      <c r="BO5611" s="2"/>
      <c r="BP5611" s="2"/>
      <c r="BQ5611" s="2"/>
      <c r="BR5611" s="2"/>
      <c r="BS5611" s="2"/>
      <c r="BT5611" s="2"/>
    </row>
    <row r="5612" spans="63:72" x14ac:dyDescent="0.3">
      <c r="BK5612" s="5"/>
      <c r="BL5612" s="5"/>
      <c r="BM5612" s="2"/>
      <c r="BN5612" s="151"/>
      <c r="BO5612" s="2"/>
      <c r="BP5612" s="2"/>
      <c r="BQ5612" s="2"/>
      <c r="BR5612" s="2"/>
      <c r="BS5612" s="2"/>
      <c r="BT5612" s="2"/>
    </row>
    <row r="5613" spans="63:72" x14ac:dyDescent="0.3">
      <c r="BK5613" s="5"/>
      <c r="BL5613" s="5"/>
      <c r="BM5613" s="2"/>
      <c r="BN5613" s="151"/>
      <c r="BO5613" s="2"/>
      <c r="BP5613" s="2"/>
      <c r="BQ5613" s="2"/>
      <c r="BR5613" s="2"/>
      <c r="BS5613" s="2"/>
      <c r="BT5613" s="2"/>
    </row>
    <row r="5614" spans="63:72" x14ac:dyDescent="0.3">
      <c r="BK5614" s="5"/>
      <c r="BL5614" s="5"/>
      <c r="BM5614" s="2"/>
      <c r="BN5614" s="151"/>
      <c r="BO5614" s="2"/>
      <c r="BP5614" s="2"/>
      <c r="BQ5614" s="2"/>
      <c r="BR5614" s="2"/>
      <c r="BS5614" s="2"/>
      <c r="BT5614" s="2"/>
    </row>
    <row r="5615" spans="63:72" x14ac:dyDescent="0.3">
      <c r="BK5615" s="5"/>
      <c r="BL5615" s="5"/>
      <c r="BM5615" s="2"/>
      <c r="BN5615" s="151"/>
      <c r="BO5615" s="2"/>
      <c r="BP5615" s="2"/>
      <c r="BQ5615" s="2"/>
      <c r="BR5615" s="2"/>
      <c r="BS5615" s="2"/>
      <c r="BT5615" s="2"/>
    </row>
    <row r="5616" spans="63:72" x14ac:dyDescent="0.3">
      <c r="BK5616" s="5"/>
      <c r="BL5616" s="5"/>
      <c r="BM5616" s="2"/>
      <c r="BN5616" s="151"/>
      <c r="BO5616" s="2"/>
      <c r="BP5616" s="2"/>
      <c r="BQ5616" s="2"/>
      <c r="BR5616" s="2"/>
      <c r="BS5616" s="2"/>
      <c r="BT5616" s="2"/>
    </row>
    <row r="5617" spans="63:72" x14ac:dyDescent="0.3">
      <c r="BK5617" s="5"/>
      <c r="BL5617" s="5"/>
      <c r="BM5617" s="2"/>
      <c r="BN5617" s="151"/>
      <c r="BO5617" s="2"/>
      <c r="BP5617" s="2"/>
      <c r="BQ5617" s="2"/>
      <c r="BR5617" s="2"/>
      <c r="BS5617" s="2"/>
      <c r="BT5617" s="2"/>
    </row>
    <row r="5618" spans="63:72" x14ac:dyDescent="0.3">
      <c r="BK5618" s="5"/>
      <c r="BL5618" s="5"/>
      <c r="BM5618" s="2"/>
      <c r="BN5618" s="151"/>
      <c r="BO5618" s="2"/>
      <c r="BP5618" s="2"/>
      <c r="BQ5618" s="2"/>
      <c r="BR5618" s="2"/>
      <c r="BS5618" s="2"/>
      <c r="BT5618" s="2"/>
    </row>
    <row r="5619" spans="63:72" x14ac:dyDescent="0.3">
      <c r="BK5619" s="5"/>
      <c r="BL5619" s="5"/>
      <c r="BM5619" s="2"/>
      <c r="BN5619" s="151"/>
      <c r="BO5619" s="2"/>
      <c r="BP5619" s="2"/>
      <c r="BQ5619" s="2"/>
      <c r="BR5619" s="2"/>
      <c r="BS5619" s="2"/>
      <c r="BT5619" s="2"/>
    </row>
    <row r="5620" spans="63:72" x14ac:dyDescent="0.3">
      <c r="BK5620" s="5"/>
      <c r="BL5620" s="5"/>
      <c r="BM5620" s="2"/>
      <c r="BN5620" s="151"/>
      <c r="BO5620" s="2"/>
      <c r="BP5620" s="2"/>
      <c r="BQ5620" s="2"/>
      <c r="BR5620" s="2"/>
      <c r="BS5620" s="2"/>
      <c r="BT5620" s="2"/>
    </row>
    <row r="5621" spans="63:72" x14ac:dyDescent="0.3">
      <c r="BK5621" s="5"/>
      <c r="BL5621" s="5"/>
      <c r="BM5621" s="2"/>
      <c r="BN5621" s="151"/>
      <c r="BO5621" s="2"/>
      <c r="BP5621" s="2"/>
      <c r="BQ5621" s="2"/>
      <c r="BR5621" s="2"/>
      <c r="BS5621" s="2"/>
      <c r="BT5621" s="2"/>
    </row>
    <row r="5622" spans="63:72" x14ac:dyDescent="0.3">
      <c r="BK5622" s="5"/>
      <c r="BL5622" s="5"/>
      <c r="BM5622" s="2"/>
      <c r="BN5622" s="151"/>
      <c r="BO5622" s="2"/>
      <c r="BP5622" s="2"/>
      <c r="BQ5622" s="2"/>
      <c r="BR5622" s="2"/>
      <c r="BS5622" s="2"/>
      <c r="BT5622" s="2"/>
    </row>
    <row r="5623" spans="63:72" x14ac:dyDescent="0.3">
      <c r="BK5623" s="5"/>
      <c r="BL5623" s="5"/>
      <c r="BM5623" s="2"/>
      <c r="BN5623" s="151"/>
      <c r="BO5623" s="2"/>
      <c r="BP5623" s="2"/>
      <c r="BQ5623" s="2"/>
      <c r="BR5623" s="2"/>
      <c r="BS5623" s="2"/>
      <c r="BT5623" s="2"/>
    </row>
    <row r="5624" spans="63:72" x14ac:dyDescent="0.3">
      <c r="BK5624" s="5"/>
      <c r="BL5624" s="5"/>
      <c r="BM5624" s="2"/>
      <c r="BN5624" s="151"/>
      <c r="BO5624" s="2"/>
      <c r="BP5624" s="2"/>
      <c r="BQ5624" s="2"/>
      <c r="BR5624" s="2"/>
      <c r="BS5624" s="2"/>
      <c r="BT5624" s="2"/>
    </row>
    <row r="5625" spans="63:72" x14ac:dyDescent="0.3">
      <c r="BK5625" s="5"/>
      <c r="BL5625" s="5"/>
      <c r="BM5625" s="2"/>
      <c r="BN5625" s="151"/>
      <c r="BO5625" s="2"/>
      <c r="BP5625" s="2"/>
      <c r="BQ5625" s="2"/>
      <c r="BR5625" s="2"/>
      <c r="BS5625" s="2"/>
      <c r="BT5625" s="2"/>
    </row>
    <row r="5626" spans="63:72" x14ac:dyDescent="0.3">
      <c r="BK5626" s="5"/>
      <c r="BL5626" s="5"/>
      <c r="BM5626" s="2"/>
      <c r="BN5626" s="151"/>
      <c r="BO5626" s="2"/>
      <c r="BP5626" s="2"/>
      <c r="BQ5626" s="2"/>
      <c r="BR5626" s="2"/>
      <c r="BS5626" s="2"/>
      <c r="BT5626" s="2"/>
    </row>
    <row r="5627" spans="63:72" x14ac:dyDescent="0.3">
      <c r="BK5627" s="5"/>
      <c r="BL5627" s="5"/>
      <c r="BM5627" s="2"/>
      <c r="BN5627" s="151"/>
      <c r="BO5627" s="2"/>
      <c r="BP5627" s="2"/>
      <c r="BQ5627" s="2"/>
      <c r="BR5627" s="2"/>
      <c r="BS5627" s="2"/>
      <c r="BT5627" s="2"/>
    </row>
    <row r="5628" spans="63:72" x14ac:dyDescent="0.3">
      <c r="BK5628" s="5"/>
      <c r="BL5628" s="5"/>
      <c r="BM5628" s="2"/>
      <c r="BN5628" s="151"/>
      <c r="BO5628" s="2"/>
      <c r="BP5628" s="2"/>
      <c r="BQ5628" s="2"/>
      <c r="BR5628" s="2"/>
      <c r="BS5628" s="2"/>
      <c r="BT5628" s="2"/>
    </row>
    <row r="5629" spans="63:72" x14ac:dyDescent="0.3">
      <c r="BK5629" s="5"/>
      <c r="BL5629" s="5"/>
      <c r="BM5629" s="2"/>
      <c r="BN5629" s="151"/>
      <c r="BO5629" s="2"/>
      <c r="BP5629" s="2"/>
      <c r="BQ5629" s="2"/>
      <c r="BR5629" s="2"/>
      <c r="BS5629" s="2"/>
      <c r="BT5629" s="2"/>
    </row>
    <row r="5630" spans="63:72" x14ac:dyDescent="0.3">
      <c r="BK5630" s="5"/>
      <c r="BL5630" s="5"/>
      <c r="BM5630" s="2"/>
      <c r="BN5630" s="151"/>
      <c r="BO5630" s="2"/>
      <c r="BP5630" s="2"/>
      <c r="BQ5630" s="2"/>
      <c r="BR5630" s="2"/>
      <c r="BS5630" s="2"/>
      <c r="BT5630" s="2"/>
    </row>
    <row r="5631" spans="63:72" x14ac:dyDescent="0.3">
      <c r="BK5631" s="5"/>
      <c r="BL5631" s="5"/>
      <c r="BM5631" s="2"/>
      <c r="BN5631" s="151"/>
      <c r="BO5631" s="2"/>
      <c r="BP5631" s="2"/>
      <c r="BQ5631" s="2"/>
      <c r="BR5631" s="2"/>
      <c r="BS5631" s="2"/>
      <c r="BT5631" s="2"/>
    </row>
    <row r="5632" spans="63:72" x14ac:dyDescent="0.3">
      <c r="BK5632" s="5"/>
      <c r="BL5632" s="5"/>
      <c r="BM5632" s="2"/>
      <c r="BN5632" s="151"/>
      <c r="BO5632" s="2"/>
      <c r="BP5632" s="2"/>
      <c r="BQ5632" s="2"/>
      <c r="BR5632" s="2"/>
      <c r="BS5632" s="2"/>
      <c r="BT5632" s="2"/>
    </row>
    <row r="5633" spans="63:72" x14ac:dyDescent="0.3">
      <c r="BK5633" s="5"/>
      <c r="BL5633" s="5"/>
      <c r="BM5633" s="2"/>
      <c r="BN5633" s="151"/>
      <c r="BO5633" s="2"/>
      <c r="BP5633" s="2"/>
      <c r="BQ5633" s="2"/>
      <c r="BR5633" s="2"/>
      <c r="BS5633" s="2"/>
      <c r="BT5633" s="2"/>
    </row>
    <row r="5634" spans="63:72" x14ac:dyDescent="0.3">
      <c r="BK5634" s="5"/>
      <c r="BL5634" s="5"/>
      <c r="BM5634" s="2"/>
      <c r="BN5634" s="151"/>
      <c r="BO5634" s="2"/>
      <c r="BP5634" s="2"/>
      <c r="BQ5634" s="2"/>
      <c r="BR5634" s="2"/>
      <c r="BS5634" s="2"/>
      <c r="BT5634" s="2"/>
    </row>
    <row r="5635" spans="63:72" x14ac:dyDescent="0.3">
      <c r="BK5635" s="5"/>
      <c r="BL5635" s="5"/>
      <c r="BM5635" s="2"/>
      <c r="BN5635" s="151"/>
      <c r="BO5635" s="2"/>
      <c r="BP5635" s="2"/>
      <c r="BQ5635" s="2"/>
      <c r="BR5635" s="2"/>
      <c r="BS5635" s="2"/>
      <c r="BT5635" s="2"/>
    </row>
    <row r="5636" spans="63:72" x14ac:dyDescent="0.3">
      <c r="BK5636" s="5"/>
      <c r="BL5636" s="5"/>
      <c r="BM5636" s="2"/>
      <c r="BN5636" s="151"/>
      <c r="BO5636" s="2"/>
      <c r="BP5636" s="2"/>
      <c r="BQ5636" s="2"/>
      <c r="BR5636" s="2"/>
      <c r="BS5636" s="2"/>
      <c r="BT5636" s="2"/>
    </row>
    <row r="5637" spans="63:72" x14ac:dyDescent="0.3">
      <c r="BK5637" s="5"/>
      <c r="BL5637" s="5"/>
      <c r="BM5637" s="2"/>
      <c r="BN5637" s="151"/>
      <c r="BO5637" s="2"/>
      <c r="BP5637" s="2"/>
      <c r="BQ5637" s="2"/>
      <c r="BR5637" s="2"/>
      <c r="BS5637" s="2"/>
      <c r="BT5637" s="2"/>
    </row>
    <row r="5638" spans="63:72" x14ac:dyDescent="0.3">
      <c r="BK5638" s="5"/>
      <c r="BL5638" s="5"/>
      <c r="BM5638" s="2"/>
      <c r="BN5638" s="151"/>
      <c r="BO5638" s="2"/>
      <c r="BP5638" s="2"/>
      <c r="BQ5638" s="2"/>
      <c r="BR5638" s="2"/>
      <c r="BS5638" s="2"/>
      <c r="BT5638" s="2"/>
    </row>
    <row r="5639" spans="63:72" x14ac:dyDescent="0.3">
      <c r="BK5639" s="5"/>
      <c r="BL5639" s="5"/>
      <c r="BM5639" s="2"/>
      <c r="BN5639" s="151"/>
      <c r="BO5639" s="2"/>
      <c r="BP5639" s="2"/>
      <c r="BQ5639" s="2"/>
      <c r="BR5639" s="2"/>
      <c r="BS5639" s="2"/>
      <c r="BT5639" s="2"/>
    </row>
    <row r="5640" spans="63:72" x14ac:dyDescent="0.3">
      <c r="BK5640" s="5"/>
      <c r="BL5640" s="5"/>
      <c r="BM5640" s="2"/>
      <c r="BN5640" s="151"/>
      <c r="BO5640" s="2"/>
      <c r="BP5640" s="2"/>
      <c r="BQ5640" s="2"/>
      <c r="BR5640" s="2"/>
      <c r="BS5640" s="2"/>
      <c r="BT5640" s="2"/>
    </row>
    <row r="5641" spans="63:72" x14ac:dyDescent="0.3">
      <c r="BK5641" s="5"/>
      <c r="BL5641" s="5"/>
      <c r="BM5641" s="2"/>
      <c r="BN5641" s="151"/>
      <c r="BO5641" s="2"/>
      <c r="BP5641" s="2"/>
      <c r="BQ5641" s="2"/>
      <c r="BR5641" s="2"/>
      <c r="BS5641" s="2"/>
      <c r="BT5641" s="2"/>
    </row>
    <row r="5642" spans="63:72" x14ac:dyDescent="0.3">
      <c r="BK5642" s="5"/>
      <c r="BL5642" s="5"/>
      <c r="BM5642" s="2"/>
      <c r="BN5642" s="151"/>
      <c r="BO5642" s="2"/>
      <c r="BP5642" s="2"/>
      <c r="BQ5642" s="2"/>
      <c r="BR5642" s="2"/>
      <c r="BS5642" s="2"/>
      <c r="BT5642" s="2"/>
    </row>
    <row r="5643" spans="63:72" x14ac:dyDescent="0.3">
      <c r="BK5643" s="5"/>
      <c r="BL5643" s="5"/>
      <c r="BM5643" s="2"/>
      <c r="BN5643" s="151"/>
      <c r="BO5643" s="2"/>
      <c r="BP5643" s="2"/>
      <c r="BQ5643" s="2"/>
      <c r="BR5643" s="2"/>
      <c r="BS5643" s="2"/>
      <c r="BT5643" s="2"/>
    </row>
    <row r="5644" spans="63:72" x14ac:dyDescent="0.3">
      <c r="BK5644" s="5"/>
      <c r="BL5644" s="5"/>
      <c r="BM5644" s="2"/>
      <c r="BN5644" s="151"/>
      <c r="BO5644" s="2"/>
      <c r="BP5644" s="2"/>
      <c r="BQ5644" s="2"/>
      <c r="BR5644" s="2"/>
      <c r="BS5644" s="2"/>
      <c r="BT5644" s="2"/>
    </row>
    <row r="5645" spans="63:72" x14ac:dyDescent="0.3">
      <c r="BK5645" s="5"/>
      <c r="BL5645" s="5"/>
      <c r="BM5645" s="2"/>
      <c r="BN5645" s="151"/>
      <c r="BO5645" s="2"/>
      <c r="BP5645" s="2"/>
      <c r="BQ5645" s="2"/>
      <c r="BR5645" s="2"/>
      <c r="BS5645" s="2"/>
      <c r="BT5645" s="2"/>
    </row>
    <row r="5646" spans="63:72" x14ac:dyDescent="0.3">
      <c r="BK5646" s="5"/>
      <c r="BL5646" s="5"/>
      <c r="BM5646" s="2"/>
      <c r="BN5646" s="151"/>
      <c r="BO5646" s="2"/>
      <c r="BP5646" s="2"/>
      <c r="BQ5646" s="2"/>
      <c r="BR5646" s="2"/>
      <c r="BS5646" s="2"/>
      <c r="BT5646" s="2"/>
    </row>
    <row r="5647" spans="63:72" x14ac:dyDescent="0.3">
      <c r="BK5647" s="5"/>
      <c r="BL5647" s="5"/>
      <c r="BM5647" s="2"/>
      <c r="BN5647" s="151"/>
      <c r="BO5647" s="2"/>
      <c r="BP5647" s="2"/>
      <c r="BQ5647" s="2"/>
      <c r="BR5647" s="2"/>
      <c r="BS5647" s="2"/>
      <c r="BT5647" s="2"/>
    </row>
    <row r="5648" spans="63:72" x14ac:dyDescent="0.3">
      <c r="BK5648" s="5"/>
      <c r="BL5648" s="5"/>
      <c r="BM5648" s="2"/>
      <c r="BN5648" s="151"/>
      <c r="BO5648" s="2"/>
      <c r="BP5648" s="2"/>
      <c r="BQ5648" s="2"/>
      <c r="BR5648" s="2"/>
      <c r="BS5648" s="2"/>
      <c r="BT5648" s="2"/>
    </row>
    <row r="5649" spans="63:72" x14ac:dyDescent="0.3">
      <c r="BK5649" s="5"/>
      <c r="BL5649" s="5"/>
      <c r="BM5649" s="2"/>
      <c r="BN5649" s="151"/>
      <c r="BO5649" s="2"/>
      <c r="BP5649" s="2"/>
      <c r="BQ5649" s="2"/>
      <c r="BR5649" s="2"/>
      <c r="BS5649" s="2"/>
      <c r="BT5649" s="2"/>
    </row>
    <row r="5650" spans="63:72" x14ac:dyDescent="0.3">
      <c r="BK5650" s="5"/>
      <c r="BL5650" s="5"/>
      <c r="BM5650" s="2"/>
      <c r="BN5650" s="151"/>
      <c r="BO5650" s="2"/>
      <c r="BP5650" s="2"/>
      <c r="BQ5650" s="2"/>
      <c r="BR5650" s="2"/>
      <c r="BS5650" s="2"/>
      <c r="BT5650" s="2"/>
    </row>
    <row r="5651" spans="63:72" x14ac:dyDescent="0.3">
      <c r="BK5651" s="5"/>
      <c r="BL5651" s="5"/>
      <c r="BM5651" s="2"/>
      <c r="BN5651" s="151"/>
      <c r="BO5651" s="2"/>
      <c r="BP5651" s="2"/>
      <c r="BQ5651" s="2"/>
      <c r="BR5651" s="2"/>
      <c r="BS5651" s="2"/>
      <c r="BT5651" s="2"/>
    </row>
    <row r="5652" spans="63:72" x14ac:dyDescent="0.3">
      <c r="BK5652" s="5"/>
      <c r="BL5652" s="5"/>
      <c r="BM5652" s="2"/>
      <c r="BN5652" s="151"/>
      <c r="BO5652" s="2"/>
      <c r="BP5652" s="2"/>
      <c r="BQ5652" s="2"/>
      <c r="BR5652" s="2"/>
      <c r="BS5652" s="2"/>
      <c r="BT5652" s="2"/>
    </row>
    <row r="5653" spans="63:72" x14ac:dyDescent="0.3">
      <c r="BK5653" s="5"/>
      <c r="BL5653" s="5"/>
      <c r="BM5653" s="2"/>
      <c r="BN5653" s="151"/>
      <c r="BO5653" s="2"/>
      <c r="BP5653" s="2"/>
      <c r="BQ5653" s="2"/>
      <c r="BR5653" s="2"/>
      <c r="BS5653" s="2"/>
      <c r="BT5653" s="2"/>
    </row>
    <row r="5654" spans="63:72" x14ac:dyDescent="0.3">
      <c r="BK5654" s="5"/>
      <c r="BL5654" s="5"/>
      <c r="BM5654" s="2"/>
      <c r="BN5654" s="151"/>
      <c r="BO5654" s="2"/>
      <c r="BP5654" s="2"/>
      <c r="BQ5654" s="2"/>
      <c r="BR5654" s="2"/>
      <c r="BS5654" s="2"/>
      <c r="BT5654" s="2"/>
    </row>
    <row r="5655" spans="63:72" x14ac:dyDescent="0.3">
      <c r="BK5655" s="5"/>
      <c r="BL5655" s="5"/>
      <c r="BM5655" s="2"/>
      <c r="BN5655" s="151"/>
      <c r="BO5655" s="2"/>
      <c r="BP5655" s="2"/>
      <c r="BQ5655" s="2"/>
      <c r="BR5655" s="2"/>
      <c r="BS5655" s="2"/>
      <c r="BT5655" s="2"/>
    </row>
    <row r="5656" spans="63:72" x14ac:dyDescent="0.3">
      <c r="BK5656" s="5"/>
      <c r="BL5656" s="5"/>
      <c r="BM5656" s="2"/>
      <c r="BN5656" s="151"/>
      <c r="BO5656" s="2"/>
      <c r="BP5656" s="2"/>
      <c r="BQ5656" s="2"/>
      <c r="BR5656" s="2"/>
      <c r="BS5656" s="2"/>
      <c r="BT5656" s="2"/>
    </row>
    <row r="5657" spans="63:72" x14ac:dyDescent="0.3">
      <c r="BK5657" s="5"/>
      <c r="BL5657" s="5"/>
      <c r="BM5657" s="2"/>
      <c r="BN5657" s="151"/>
      <c r="BO5657" s="2"/>
      <c r="BP5657" s="2"/>
      <c r="BQ5657" s="2"/>
      <c r="BR5657" s="2"/>
      <c r="BS5657" s="2"/>
      <c r="BT5657" s="2"/>
    </row>
    <row r="5658" spans="63:72" x14ac:dyDescent="0.3">
      <c r="BK5658" s="5"/>
      <c r="BL5658" s="5"/>
      <c r="BM5658" s="2"/>
      <c r="BN5658" s="151"/>
      <c r="BO5658" s="2"/>
      <c r="BP5658" s="2"/>
      <c r="BQ5658" s="2"/>
      <c r="BR5658" s="2"/>
      <c r="BS5658" s="2"/>
      <c r="BT5658" s="2"/>
    </row>
    <row r="5659" spans="63:72" x14ac:dyDescent="0.3">
      <c r="BK5659" s="5"/>
      <c r="BL5659" s="5"/>
      <c r="BM5659" s="2"/>
      <c r="BN5659" s="151"/>
      <c r="BO5659" s="2"/>
      <c r="BP5659" s="2"/>
      <c r="BQ5659" s="2"/>
      <c r="BR5659" s="2"/>
      <c r="BS5659" s="2"/>
      <c r="BT5659" s="2"/>
    </row>
    <row r="5660" spans="63:72" x14ac:dyDescent="0.3">
      <c r="BK5660" s="5"/>
      <c r="BL5660" s="5"/>
      <c r="BM5660" s="2"/>
      <c r="BN5660" s="151"/>
      <c r="BO5660" s="2"/>
      <c r="BP5660" s="2"/>
      <c r="BQ5660" s="2"/>
      <c r="BR5660" s="2"/>
      <c r="BS5660" s="2"/>
      <c r="BT5660" s="2"/>
    </row>
    <row r="5661" spans="63:72" x14ac:dyDescent="0.3">
      <c r="BK5661" s="5"/>
      <c r="BL5661" s="5"/>
      <c r="BM5661" s="2"/>
      <c r="BN5661" s="151"/>
      <c r="BO5661" s="2"/>
      <c r="BP5661" s="2"/>
      <c r="BQ5661" s="2"/>
      <c r="BR5661" s="2"/>
      <c r="BS5661" s="2"/>
      <c r="BT5661" s="2"/>
    </row>
    <row r="5662" spans="63:72" x14ac:dyDescent="0.3">
      <c r="BK5662" s="5"/>
      <c r="BL5662" s="5"/>
      <c r="BM5662" s="2"/>
      <c r="BN5662" s="151"/>
      <c r="BO5662" s="2"/>
      <c r="BP5662" s="2"/>
      <c r="BQ5662" s="2"/>
      <c r="BR5662" s="2"/>
      <c r="BS5662" s="2"/>
      <c r="BT5662" s="2"/>
    </row>
    <row r="5663" spans="63:72" x14ac:dyDescent="0.3">
      <c r="BK5663" s="5"/>
      <c r="BL5663" s="5"/>
      <c r="BM5663" s="2"/>
      <c r="BN5663" s="151"/>
      <c r="BO5663" s="2"/>
      <c r="BP5663" s="2"/>
      <c r="BQ5663" s="2"/>
      <c r="BR5663" s="2"/>
      <c r="BS5663" s="2"/>
      <c r="BT5663" s="2"/>
    </row>
    <row r="5664" spans="63:72" x14ac:dyDescent="0.3">
      <c r="BK5664" s="5"/>
      <c r="BL5664" s="5"/>
      <c r="BM5664" s="2"/>
      <c r="BN5664" s="151"/>
      <c r="BO5664" s="2"/>
      <c r="BP5664" s="2"/>
      <c r="BQ5664" s="2"/>
      <c r="BR5664" s="2"/>
      <c r="BS5664" s="2"/>
      <c r="BT5664" s="2"/>
    </row>
    <row r="5665" spans="63:72" x14ac:dyDescent="0.3">
      <c r="BK5665" s="5"/>
      <c r="BL5665" s="5"/>
      <c r="BM5665" s="2"/>
      <c r="BN5665" s="151"/>
      <c r="BO5665" s="2"/>
      <c r="BP5665" s="2"/>
      <c r="BQ5665" s="2"/>
      <c r="BR5665" s="2"/>
      <c r="BS5665" s="2"/>
      <c r="BT5665" s="2"/>
    </row>
    <row r="5666" spans="63:72" x14ac:dyDescent="0.3">
      <c r="BK5666" s="5"/>
      <c r="BL5666" s="5"/>
      <c r="BM5666" s="2"/>
      <c r="BN5666" s="151"/>
      <c r="BO5666" s="2"/>
      <c r="BP5666" s="2"/>
      <c r="BQ5666" s="2"/>
      <c r="BR5666" s="2"/>
      <c r="BS5666" s="2"/>
      <c r="BT5666" s="2"/>
    </row>
    <row r="5667" spans="63:72" x14ac:dyDescent="0.3">
      <c r="BK5667" s="5"/>
      <c r="BL5667" s="5"/>
      <c r="BM5667" s="2"/>
      <c r="BN5667" s="151"/>
      <c r="BO5667" s="2"/>
      <c r="BP5667" s="2"/>
      <c r="BQ5667" s="2"/>
      <c r="BR5667" s="2"/>
      <c r="BS5667" s="2"/>
      <c r="BT5667" s="2"/>
    </row>
    <row r="5668" spans="63:72" x14ac:dyDescent="0.3">
      <c r="BK5668" s="5"/>
      <c r="BL5668" s="5"/>
      <c r="BM5668" s="2"/>
      <c r="BN5668" s="151"/>
      <c r="BO5668" s="2"/>
      <c r="BP5668" s="2"/>
      <c r="BQ5668" s="2"/>
      <c r="BR5668" s="2"/>
      <c r="BS5668" s="2"/>
      <c r="BT5668" s="2"/>
    </row>
    <row r="5669" spans="63:72" x14ac:dyDescent="0.3">
      <c r="BK5669" s="5"/>
      <c r="BL5669" s="5"/>
      <c r="BM5669" s="2"/>
      <c r="BN5669" s="151"/>
      <c r="BO5669" s="2"/>
      <c r="BP5669" s="2"/>
      <c r="BQ5669" s="2"/>
      <c r="BR5669" s="2"/>
      <c r="BS5669" s="2"/>
      <c r="BT5669" s="2"/>
    </row>
    <row r="5670" spans="63:72" x14ac:dyDescent="0.3">
      <c r="BK5670" s="5"/>
      <c r="BL5670" s="5"/>
      <c r="BM5670" s="2"/>
      <c r="BN5670" s="151"/>
      <c r="BO5670" s="2"/>
      <c r="BP5670" s="2"/>
      <c r="BQ5670" s="2"/>
      <c r="BR5670" s="2"/>
      <c r="BS5670" s="2"/>
      <c r="BT5670" s="2"/>
    </row>
    <row r="5671" spans="63:72" x14ac:dyDescent="0.3">
      <c r="BK5671" s="5"/>
      <c r="BL5671" s="5"/>
      <c r="BM5671" s="2"/>
      <c r="BN5671" s="151"/>
      <c r="BO5671" s="2"/>
      <c r="BP5671" s="2"/>
      <c r="BQ5671" s="2"/>
      <c r="BR5671" s="2"/>
      <c r="BS5671" s="2"/>
      <c r="BT5671" s="2"/>
    </row>
    <row r="5672" spans="63:72" x14ac:dyDescent="0.3">
      <c r="BK5672" s="5"/>
      <c r="BL5672" s="5"/>
      <c r="BM5672" s="2"/>
      <c r="BN5672" s="151"/>
      <c r="BO5672" s="2"/>
      <c r="BP5672" s="2"/>
      <c r="BQ5672" s="2"/>
      <c r="BR5672" s="2"/>
      <c r="BS5672" s="2"/>
      <c r="BT5672" s="2"/>
    </row>
    <row r="5673" spans="63:72" x14ac:dyDescent="0.3">
      <c r="BK5673" s="5"/>
      <c r="BL5673" s="5"/>
      <c r="BM5673" s="2"/>
      <c r="BN5673" s="151"/>
      <c r="BO5673" s="2"/>
      <c r="BP5673" s="2"/>
      <c r="BQ5673" s="2"/>
      <c r="BR5673" s="2"/>
      <c r="BS5673" s="2"/>
      <c r="BT5673" s="2"/>
    </row>
    <row r="5674" spans="63:72" x14ac:dyDescent="0.3">
      <c r="BK5674" s="5"/>
      <c r="BL5674" s="5"/>
      <c r="BM5674" s="2"/>
      <c r="BN5674" s="151"/>
      <c r="BO5674" s="2"/>
      <c r="BP5674" s="2"/>
      <c r="BQ5674" s="2"/>
      <c r="BR5674" s="2"/>
      <c r="BS5674" s="2"/>
      <c r="BT5674" s="2"/>
    </row>
    <row r="5675" spans="63:72" x14ac:dyDescent="0.3">
      <c r="BK5675" s="5"/>
      <c r="BL5675" s="5"/>
      <c r="BM5675" s="2"/>
      <c r="BN5675" s="151"/>
      <c r="BO5675" s="2"/>
      <c r="BP5675" s="2"/>
      <c r="BQ5675" s="2"/>
      <c r="BR5675" s="2"/>
      <c r="BS5675" s="2"/>
      <c r="BT5675" s="2"/>
    </row>
    <row r="5676" spans="63:72" x14ac:dyDescent="0.3">
      <c r="BK5676" s="5"/>
      <c r="BL5676" s="5"/>
      <c r="BM5676" s="2"/>
      <c r="BN5676" s="151"/>
      <c r="BO5676" s="2"/>
      <c r="BP5676" s="2"/>
      <c r="BQ5676" s="2"/>
      <c r="BR5676" s="2"/>
      <c r="BS5676" s="2"/>
      <c r="BT5676" s="2"/>
    </row>
    <row r="5677" spans="63:72" x14ac:dyDescent="0.3">
      <c r="BK5677" s="5"/>
      <c r="BL5677" s="5"/>
      <c r="BM5677" s="2"/>
      <c r="BN5677" s="151"/>
      <c r="BO5677" s="2"/>
      <c r="BP5677" s="2"/>
      <c r="BQ5677" s="2"/>
      <c r="BR5677" s="2"/>
      <c r="BS5677" s="2"/>
      <c r="BT5677" s="2"/>
    </row>
    <row r="5678" spans="63:72" x14ac:dyDescent="0.3">
      <c r="BK5678" s="5"/>
      <c r="BL5678" s="5"/>
      <c r="BM5678" s="2"/>
      <c r="BN5678" s="151"/>
      <c r="BO5678" s="2"/>
      <c r="BP5678" s="2"/>
      <c r="BQ5678" s="2"/>
      <c r="BR5678" s="2"/>
      <c r="BS5678" s="2"/>
      <c r="BT5678" s="2"/>
    </row>
    <row r="5679" spans="63:72" x14ac:dyDescent="0.3">
      <c r="BK5679" s="5"/>
      <c r="BL5679" s="5"/>
      <c r="BM5679" s="2"/>
      <c r="BN5679" s="151"/>
      <c r="BO5679" s="2"/>
      <c r="BP5679" s="2"/>
      <c r="BQ5679" s="2"/>
      <c r="BR5679" s="2"/>
      <c r="BS5679" s="2"/>
      <c r="BT5679" s="2"/>
    </row>
    <row r="5680" spans="63:72" x14ac:dyDescent="0.3">
      <c r="BK5680" s="5"/>
      <c r="BL5680" s="5"/>
      <c r="BM5680" s="2"/>
      <c r="BN5680" s="151"/>
      <c r="BO5680" s="2"/>
      <c r="BP5680" s="2"/>
      <c r="BQ5680" s="2"/>
      <c r="BR5680" s="2"/>
      <c r="BS5680" s="2"/>
      <c r="BT5680" s="2"/>
    </row>
    <row r="5681" spans="63:72" x14ac:dyDescent="0.3">
      <c r="BK5681" s="5"/>
      <c r="BL5681" s="5"/>
      <c r="BM5681" s="2"/>
      <c r="BN5681" s="151"/>
      <c r="BO5681" s="2"/>
      <c r="BP5681" s="2"/>
      <c r="BQ5681" s="2"/>
      <c r="BR5681" s="2"/>
      <c r="BS5681" s="2"/>
      <c r="BT5681" s="2"/>
    </row>
    <row r="5682" spans="63:72" x14ac:dyDescent="0.3">
      <c r="BK5682" s="5"/>
      <c r="BL5682" s="5"/>
      <c r="BM5682" s="2"/>
      <c r="BN5682" s="151"/>
      <c r="BO5682" s="2"/>
      <c r="BP5682" s="2"/>
      <c r="BQ5682" s="2"/>
      <c r="BR5682" s="2"/>
      <c r="BS5682" s="2"/>
      <c r="BT5682" s="2"/>
    </row>
    <row r="5683" spans="63:72" x14ac:dyDescent="0.3">
      <c r="BK5683" s="5"/>
      <c r="BL5683" s="5"/>
      <c r="BM5683" s="2"/>
      <c r="BN5683" s="151"/>
      <c r="BO5683" s="2"/>
      <c r="BP5683" s="2"/>
      <c r="BQ5683" s="2"/>
      <c r="BR5683" s="2"/>
      <c r="BS5683" s="2"/>
      <c r="BT5683" s="2"/>
    </row>
    <row r="5684" spans="63:72" x14ac:dyDescent="0.3">
      <c r="BK5684" s="5"/>
      <c r="BL5684" s="5"/>
      <c r="BM5684" s="2"/>
      <c r="BN5684" s="151"/>
      <c r="BO5684" s="2"/>
      <c r="BP5684" s="2"/>
      <c r="BQ5684" s="2"/>
      <c r="BR5684" s="2"/>
      <c r="BS5684" s="2"/>
      <c r="BT5684" s="2"/>
    </row>
    <row r="5685" spans="63:72" x14ac:dyDescent="0.3">
      <c r="BK5685" s="5"/>
      <c r="BL5685" s="5"/>
      <c r="BM5685" s="2"/>
      <c r="BN5685" s="151"/>
      <c r="BO5685" s="2"/>
      <c r="BP5685" s="2"/>
      <c r="BQ5685" s="2"/>
      <c r="BR5685" s="2"/>
      <c r="BS5685" s="2"/>
      <c r="BT5685" s="2"/>
    </row>
    <row r="5686" spans="63:72" x14ac:dyDescent="0.3">
      <c r="BK5686" s="5"/>
      <c r="BL5686" s="5"/>
      <c r="BM5686" s="2"/>
      <c r="BN5686" s="151"/>
      <c r="BO5686" s="2"/>
      <c r="BP5686" s="2"/>
      <c r="BQ5686" s="2"/>
      <c r="BR5686" s="2"/>
      <c r="BS5686" s="2"/>
      <c r="BT5686" s="2"/>
    </row>
    <row r="5687" spans="63:72" x14ac:dyDescent="0.3">
      <c r="BK5687" s="5"/>
      <c r="BL5687" s="5"/>
      <c r="BM5687" s="2"/>
      <c r="BN5687" s="151"/>
      <c r="BO5687" s="2"/>
      <c r="BP5687" s="2"/>
      <c r="BQ5687" s="2"/>
      <c r="BR5687" s="2"/>
      <c r="BS5687" s="2"/>
      <c r="BT5687" s="2"/>
    </row>
    <row r="5688" spans="63:72" x14ac:dyDescent="0.3">
      <c r="BK5688" s="5"/>
      <c r="BL5688" s="5"/>
      <c r="BM5688" s="2"/>
      <c r="BN5688" s="151"/>
      <c r="BO5688" s="2"/>
      <c r="BP5688" s="2"/>
      <c r="BQ5688" s="2"/>
      <c r="BR5688" s="2"/>
      <c r="BS5688" s="2"/>
      <c r="BT5688" s="2"/>
    </row>
    <row r="5689" spans="63:72" x14ac:dyDescent="0.3">
      <c r="BK5689" s="5"/>
      <c r="BL5689" s="5"/>
      <c r="BM5689" s="2"/>
      <c r="BN5689" s="151"/>
      <c r="BO5689" s="2"/>
      <c r="BP5689" s="2"/>
      <c r="BQ5689" s="2"/>
      <c r="BR5689" s="2"/>
      <c r="BS5689" s="2"/>
      <c r="BT5689" s="2"/>
    </row>
    <row r="5690" spans="63:72" x14ac:dyDescent="0.3">
      <c r="BK5690" s="5"/>
      <c r="BL5690" s="5"/>
      <c r="BM5690" s="2"/>
      <c r="BN5690" s="151"/>
      <c r="BO5690" s="2"/>
      <c r="BP5690" s="2"/>
      <c r="BQ5690" s="2"/>
      <c r="BR5690" s="2"/>
      <c r="BS5690" s="2"/>
      <c r="BT5690" s="2"/>
    </row>
    <row r="5691" spans="63:72" x14ac:dyDescent="0.3">
      <c r="BK5691" s="5"/>
      <c r="BL5691" s="5"/>
      <c r="BM5691" s="2"/>
      <c r="BN5691" s="151"/>
      <c r="BO5691" s="2"/>
      <c r="BP5691" s="2"/>
      <c r="BQ5691" s="2"/>
      <c r="BR5691" s="2"/>
      <c r="BS5691" s="2"/>
      <c r="BT5691" s="2"/>
    </row>
    <row r="5692" spans="63:72" x14ac:dyDescent="0.3">
      <c r="BK5692" s="5"/>
      <c r="BL5692" s="5"/>
      <c r="BM5692" s="2"/>
      <c r="BN5692" s="151"/>
      <c r="BO5692" s="2"/>
      <c r="BP5692" s="2"/>
      <c r="BQ5692" s="2"/>
      <c r="BR5692" s="2"/>
      <c r="BS5692" s="2"/>
      <c r="BT5692" s="2"/>
    </row>
    <row r="5693" spans="63:72" x14ac:dyDescent="0.3">
      <c r="BK5693" s="5"/>
      <c r="BL5693" s="5"/>
      <c r="BM5693" s="2"/>
      <c r="BN5693" s="151"/>
      <c r="BO5693" s="2"/>
      <c r="BP5693" s="2"/>
      <c r="BQ5693" s="2"/>
      <c r="BR5693" s="2"/>
      <c r="BS5693" s="2"/>
      <c r="BT5693" s="2"/>
    </row>
    <row r="5694" spans="63:72" x14ac:dyDescent="0.3">
      <c r="BK5694" s="5"/>
      <c r="BL5694" s="5"/>
      <c r="BM5694" s="2"/>
      <c r="BN5694" s="151"/>
      <c r="BO5694" s="2"/>
      <c r="BP5694" s="2"/>
      <c r="BQ5694" s="2"/>
      <c r="BR5694" s="2"/>
      <c r="BS5694" s="2"/>
      <c r="BT5694" s="2"/>
    </row>
    <row r="5695" spans="63:72" x14ac:dyDescent="0.3">
      <c r="BK5695" s="5"/>
      <c r="BL5695" s="5"/>
      <c r="BM5695" s="2"/>
      <c r="BN5695" s="151"/>
      <c r="BO5695" s="2"/>
      <c r="BP5695" s="2"/>
      <c r="BQ5695" s="2"/>
      <c r="BR5695" s="2"/>
      <c r="BS5695" s="2"/>
      <c r="BT5695" s="2"/>
    </row>
    <row r="5696" spans="63:72" x14ac:dyDescent="0.3">
      <c r="BK5696" s="5"/>
      <c r="BL5696" s="5"/>
      <c r="BM5696" s="2"/>
      <c r="BN5696" s="151"/>
      <c r="BO5696" s="2"/>
      <c r="BP5696" s="2"/>
      <c r="BQ5696" s="2"/>
      <c r="BR5696" s="2"/>
      <c r="BS5696" s="2"/>
      <c r="BT5696" s="2"/>
    </row>
    <row r="5697" spans="63:72" x14ac:dyDescent="0.3">
      <c r="BK5697" s="5"/>
      <c r="BL5697" s="5"/>
      <c r="BM5697" s="2"/>
      <c r="BN5697" s="151"/>
      <c r="BO5697" s="2"/>
      <c r="BP5697" s="2"/>
      <c r="BQ5697" s="2"/>
      <c r="BR5697" s="2"/>
      <c r="BS5697" s="2"/>
      <c r="BT5697" s="2"/>
    </row>
    <row r="5698" spans="63:72" x14ac:dyDescent="0.3">
      <c r="BK5698" s="5"/>
      <c r="BL5698" s="5"/>
      <c r="BM5698" s="2"/>
      <c r="BN5698" s="151"/>
      <c r="BO5698" s="2"/>
      <c r="BP5698" s="2"/>
      <c r="BQ5698" s="2"/>
      <c r="BR5698" s="2"/>
      <c r="BS5698" s="2"/>
      <c r="BT5698" s="2"/>
    </row>
    <row r="5699" spans="63:72" x14ac:dyDescent="0.3">
      <c r="BK5699" s="5"/>
      <c r="BL5699" s="5"/>
      <c r="BM5699" s="2"/>
      <c r="BN5699" s="151"/>
      <c r="BO5699" s="2"/>
      <c r="BP5699" s="2"/>
      <c r="BQ5699" s="2"/>
      <c r="BR5699" s="2"/>
      <c r="BS5699" s="2"/>
      <c r="BT5699" s="2"/>
    </row>
    <row r="5700" spans="63:72" x14ac:dyDescent="0.3">
      <c r="BK5700" s="5"/>
      <c r="BL5700" s="5"/>
      <c r="BM5700" s="2"/>
      <c r="BN5700" s="151"/>
      <c r="BO5700" s="2"/>
      <c r="BP5700" s="2"/>
      <c r="BQ5700" s="2"/>
      <c r="BR5700" s="2"/>
      <c r="BS5700" s="2"/>
      <c r="BT5700" s="2"/>
    </row>
    <row r="5701" spans="63:72" x14ac:dyDescent="0.3">
      <c r="BK5701" s="5"/>
      <c r="BL5701" s="5"/>
      <c r="BM5701" s="2"/>
      <c r="BN5701" s="151"/>
      <c r="BO5701" s="2"/>
      <c r="BP5701" s="2"/>
      <c r="BQ5701" s="2"/>
      <c r="BR5701" s="2"/>
      <c r="BS5701" s="2"/>
      <c r="BT5701" s="2"/>
    </row>
    <row r="5702" spans="63:72" x14ac:dyDescent="0.3">
      <c r="BK5702" s="5"/>
      <c r="BL5702" s="5"/>
      <c r="BM5702" s="2"/>
      <c r="BN5702" s="151"/>
      <c r="BO5702" s="2"/>
      <c r="BP5702" s="2"/>
      <c r="BQ5702" s="2"/>
      <c r="BR5702" s="2"/>
      <c r="BS5702" s="2"/>
      <c r="BT5702" s="2"/>
    </row>
    <row r="5703" spans="63:72" x14ac:dyDescent="0.3">
      <c r="BK5703" s="5"/>
      <c r="BL5703" s="5"/>
      <c r="BM5703" s="2"/>
      <c r="BN5703" s="151"/>
      <c r="BO5703" s="2"/>
      <c r="BP5703" s="2"/>
      <c r="BQ5703" s="2"/>
      <c r="BR5703" s="2"/>
      <c r="BS5703" s="2"/>
      <c r="BT5703" s="2"/>
    </row>
    <row r="5704" spans="63:72" x14ac:dyDescent="0.3">
      <c r="BK5704" s="5"/>
      <c r="BL5704" s="5"/>
      <c r="BM5704" s="2"/>
      <c r="BN5704" s="151"/>
      <c r="BO5704" s="2"/>
      <c r="BP5704" s="2"/>
      <c r="BQ5704" s="2"/>
      <c r="BR5704" s="2"/>
      <c r="BS5704" s="2"/>
      <c r="BT5704" s="2"/>
    </row>
    <row r="5705" spans="63:72" x14ac:dyDescent="0.3">
      <c r="BK5705" s="5"/>
      <c r="BL5705" s="5"/>
      <c r="BM5705" s="2"/>
      <c r="BN5705" s="151"/>
      <c r="BO5705" s="2"/>
      <c r="BP5705" s="2"/>
      <c r="BQ5705" s="2"/>
      <c r="BR5705" s="2"/>
      <c r="BS5705" s="2"/>
      <c r="BT5705" s="2"/>
    </row>
    <row r="5706" spans="63:72" x14ac:dyDescent="0.3">
      <c r="BK5706" s="5"/>
      <c r="BL5706" s="5"/>
      <c r="BM5706" s="2"/>
      <c r="BN5706" s="151"/>
      <c r="BO5706" s="2"/>
      <c r="BP5706" s="2"/>
      <c r="BQ5706" s="2"/>
      <c r="BR5706" s="2"/>
      <c r="BS5706" s="2"/>
      <c r="BT5706" s="2"/>
    </row>
    <row r="5707" spans="63:72" x14ac:dyDescent="0.3">
      <c r="BK5707" s="5"/>
      <c r="BL5707" s="5"/>
      <c r="BM5707" s="2"/>
      <c r="BN5707" s="151"/>
      <c r="BO5707" s="2"/>
      <c r="BP5707" s="2"/>
      <c r="BQ5707" s="2"/>
      <c r="BR5707" s="2"/>
      <c r="BS5707" s="2"/>
      <c r="BT5707" s="2"/>
    </row>
    <row r="5708" spans="63:72" x14ac:dyDescent="0.3">
      <c r="BK5708" s="5"/>
      <c r="BL5708" s="5"/>
      <c r="BM5708" s="2"/>
      <c r="BN5708" s="151"/>
      <c r="BO5708" s="2"/>
      <c r="BP5708" s="2"/>
      <c r="BQ5708" s="2"/>
      <c r="BR5708" s="2"/>
      <c r="BS5708" s="2"/>
      <c r="BT5708" s="2"/>
    </row>
    <row r="5709" spans="63:72" x14ac:dyDescent="0.3">
      <c r="BK5709" s="5"/>
      <c r="BL5709" s="5"/>
      <c r="BM5709" s="2"/>
      <c r="BN5709" s="151"/>
      <c r="BO5709" s="2"/>
      <c r="BP5709" s="2"/>
      <c r="BQ5709" s="2"/>
      <c r="BR5709" s="2"/>
      <c r="BS5709" s="2"/>
      <c r="BT5709" s="2"/>
    </row>
    <row r="5710" spans="63:72" x14ac:dyDescent="0.3">
      <c r="BK5710" s="5"/>
      <c r="BL5710" s="5"/>
      <c r="BM5710" s="2"/>
      <c r="BN5710" s="151"/>
      <c r="BO5710" s="2"/>
      <c r="BP5710" s="2"/>
      <c r="BQ5710" s="2"/>
      <c r="BR5710" s="2"/>
      <c r="BS5710" s="2"/>
      <c r="BT5710" s="2"/>
    </row>
    <row r="5711" spans="63:72" x14ac:dyDescent="0.3">
      <c r="BK5711" s="5"/>
      <c r="BL5711" s="5"/>
      <c r="BM5711" s="2"/>
      <c r="BN5711" s="151"/>
      <c r="BO5711" s="2"/>
      <c r="BP5711" s="2"/>
      <c r="BQ5711" s="2"/>
      <c r="BR5711" s="2"/>
      <c r="BS5711" s="2"/>
      <c r="BT5711" s="2"/>
    </row>
    <row r="5712" spans="63:72" x14ac:dyDescent="0.3">
      <c r="BK5712" s="5"/>
      <c r="BL5712" s="5"/>
      <c r="BM5712" s="2"/>
      <c r="BN5712" s="151"/>
      <c r="BO5712" s="2"/>
      <c r="BP5712" s="2"/>
      <c r="BQ5712" s="2"/>
      <c r="BR5712" s="2"/>
      <c r="BS5712" s="2"/>
      <c r="BT5712" s="2"/>
    </row>
    <row r="5713" spans="63:72" x14ac:dyDescent="0.3">
      <c r="BK5713" s="5"/>
      <c r="BL5713" s="5"/>
      <c r="BM5713" s="2"/>
      <c r="BN5713" s="151"/>
      <c r="BO5713" s="2"/>
      <c r="BP5713" s="2"/>
      <c r="BQ5713" s="2"/>
      <c r="BR5713" s="2"/>
      <c r="BS5713" s="2"/>
      <c r="BT5713" s="2"/>
    </row>
    <row r="5714" spans="63:72" x14ac:dyDescent="0.3">
      <c r="BK5714" s="5"/>
      <c r="BL5714" s="5"/>
      <c r="BM5714" s="2"/>
      <c r="BN5714" s="151"/>
      <c r="BO5714" s="2"/>
      <c r="BP5714" s="2"/>
      <c r="BQ5714" s="2"/>
      <c r="BR5714" s="2"/>
      <c r="BS5714" s="2"/>
      <c r="BT5714" s="2"/>
    </row>
    <row r="5715" spans="63:72" x14ac:dyDescent="0.3">
      <c r="BK5715" s="5"/>
      <c r="BL5715" s="5"/>
      <c r="BM5715" s="2"/>
      <c r="BN5715" s="151"/>
      <c r="BO5715" s="2"/>
      <c r="BP5715" s="2"/>
      <c r="BQ5715" s="2"/>
      <c r="BR5715" s="2"/>
      <c r="BS5715" s="2"/>
      <c r="BT5715" s="2"/>
    </row>
    <row r="5716" spans="63:72" x14ac:dyDescent="0.3">
      <c r="BK5716" s="5"/>
      <c r="BL5716" s="5"/>
      <c r="BM5716" s="2"/>
      <c r="BN5716" s="151"/>
      <c r="BO5716" s="2"/>
      <c r="BP5716" s="2"/>
      <c r="BQ5716" s="2"/>
      <c r="BR5716" s="2"/>
      <c r="BS5716" s="2"/>
      <c r="BT5716" s="2"/>
    </row>
    <row r="5717" spans="63:72" x14ac:dyDescent="0.3">
      <c r="BK5717" s="5"/>
      <c r="BL5717" s="5"/>
      <c r="BM5717" s="2"/>
      <c r="BN5717" s="151"/>
      <c r="BO5717" s="2"/>
      <c r="BP5717" s="2"/>
      <c r="BQ5717" s="2"/>
      <c r="BR5717" s="2"/>
      <c r="BS5717" s="2"/>
      <c r="BT5717" s="2"/>
    </row>
    <row r="5718" spans="63:72" x14ac:dyDescent="0.3">
      <c r="BK5718" s="5"/>
      <c r="BL5718" s="5"/>
      <c r="BM5718" s="2"/>
      <c r="BN5718" s="151"/>
      <c r="BO5718" s="2"/>
      <c r="BP5718" s="2"/>
      <c r="BQ5718" s="2"/>
      <c r="BR5718" s="2"/>
      <c r="BS5718" s="2"/>
      <c r="BT5718" s="2"/>
    </row>
    <row r="5719" spans="63:72" x14ac:dyDescent="0.3">
      <c r="BK5719" s="5"/>
      <c r="BL5719" s="5"/>
      <c r="BM5719" s="2"/>
      <c r="BN5719" s="151"/>
      <c r="BO5719" s="2"/>
      <c r="BP5719" s="2"/>
      <c r="BQ5719" s="2"/>
      <c r="BR5719" s="2"/>
      <c r="BS5719" s="2"/>
      <c r="BT5719" s="2"/>
    </row>
    <row r="5720" spans="63:72" x14ac:dyDescent="0.3">
      <c r="BK5720" s="5"/>
      <c r="BL5720" s="5"/>
      <c r="BM5720" s="2"/>
      <c r="BN5720" s="151"/>
      <c r="BO5720" s="2"/>
      <c r="BP5720" s="2"/>
      <c r="BQ5720" s="2"/>
      <c r="BR5720" s="2"/>
      <c r="BS5720" s="2"/>
      <c r="BT5720" s="2"/>
    </row>
    <row r="5721" spans="63:72" x14ac:dyDescent="0.3">
      <c r="BK5721" s="5"/>
      <c r="BL5721" s="5"/>
      <c r="BM5721" s="2"/>
      <c r="BN5721" s="151"/>
      <c r="BO5721" s="2"/>
      <c r="BP5721" s="2"/>
      <c r="BQ5721" s="2"/>
      <c r="BR5721" s="2"/>
      <c r="BS5721" s="2"/>
      <c r="BT5721" s="2"/>
    </row>
    <row r="5722" spans="63:72" x14ac:dyDescent="0.3">
      <c r="BK5722" s="5"/>
      <c r="BL5722" s="5"/>
      <c r="BM5722" s="2"/>
      <c r="BN5722" s="151"/>
      <c r="BO5722" s="2"/>
      <c r="BP5722" s="2"/>
      <c r="BQ5722" s="2"/>
      <c r="BR5722" s="2"/>
      <c r="BS5722" s="2"/>
      <c r="BT5722" s="2"/>
    </row>
    <row r="5723" spans="63:72" x14ac:dyDescent="0.3">
      <c r="BK5723" s="5"/>
      <c r="BL5723" s="5"/>
      <c r="BM5723" s="2"/>
      <c r="BN5723" s="151"/>
      <c r="BO5723" s="2"/>
      <c r="BP5723" s="2"/>
      <c r="BQ5723" s="2"/>
      <c r="BR5723" s="2"/>
      <c r="BS5723" s="2"/>
      <c r="BT5723" s="2"/>
    </row>
    <row r="5724" spans="63:72" x14ac:dyDescent="0.3">
      <c r="BK5724" s="5"/>
      <c r="BL5724" s="5"/>
      <c r="BM5724" s="2"/>
      <c r="BN5724" s="151"/>
      <c r="BO5724" s="2"/>
      <c r="BP5724" s="2"/>
      <c r="BQ5724" s="2"/>
      <c r="BR5724" s="2"/>
      <c r="BS5724" s="2"/>
      <c r="BT5724" s="2"/>
    </row>
    <row r="5725" spans="63:72" x14ac:dyDescent="0.3">
      <c r="BK5725" s="5"/>
      <c r="BL5725" s="5"/>
      <c r="BM5725" s="2"/>
      <c r="BN5725" s="151"/>
      <c r="BO5725" s="2"/>
      <c r="BP5725" s="2"/>
      <c r="BQ5725" s="2"/>
      <c r="BR5725" s="2"/>
      <c r="BS5725" s="2"/>
      <c r="BT5725" s="2"/>
    </row>
    <row r="5726" spans="63:72" x14ac:dyDescent="0.3">
      <c r="BK5726" s="5"/>
      <c r="BL5726" s="5"/>
      <c r="BM5726" s="2"/>
      <c r="BN5726" s="151"/>
      <c r="BO5726" s="2"/>
      <c r="BP5726" s="2"/>
      <c r="BQ5726" s="2"/>
      <c r="BR5726" s="2"/>
      <c r="BS5726" s="2"/>
      <c r="BT5726" s="2"/>
    </row>
    <row r="5727" spans="63:72" x14ac:dyDescent="0.3">
      <c r="BK5727" s="5"/>
      <c r="BL5727" s="5"/>
      <c r="BM5727" s="2"/>
      <c r="BN5727" s="151"/>
      <c r="BO5727" s="2"/>
      <c r="BP5727" s="2"/>
      <c r="BQ5727" s="2"/>
      <c r="BR5727" s="2"/>
      <c r="BS5727" s="2"/>
      <c r="BT5727" s="2"/>
    </row>
    <row r="5728" spans="63:72" x14ac:dyDescent="0.3">
      <c r="BK5728" s="5"/>
      <c r="BL5728" s="5"/>
      <c r="BM5728" s="2"/>
      <c r="BN5728" s="151"/>
      <c r="BO5728" s="2"/>
      <c r="BP5728" s="2"/>
      <c r="BQ5728" s="2"/>
      <c r="BR5728" s="2"/>
      <c r="BS5728" s="2"/>
      <c r="BT5728" s="2"/>
    </row>
    <row r="5729" spans="63:72" x14ac:dyDescent="0.3">
      <c r="BK5729" s="5"/>
      <c r="BL5729" s="5"/>
      <c r="BM5729" s="2"/>
      <c r="BN5729" s="151"/>
      <c r="BO5729" s="2"/>
      <c r="BP5729" s="2"/>
      <c r="BQ5729" s="2"/>
      <c r="BR5729" s="2"/>
      <c r="BS5729" s="2"/>
      <c r="BT5729" s="2"/>
    </row>
    <row r="5730" spans="63:72" x14ac:dyDescent="0.3">
      <c r="BK5730" s="5"/>
      <c r="BL5730" s="5"/>
      <c r="BM5730" s="2"/>
      <c r="BN5730" s="151"/>
      <c r="BO5730" s="2"/>
      <c r="BP5730" s="2"/>
      <c r="BQ5730" s="2"/>
      <c r="BR5730" s="2"/>
      <c r="BS5730" s="2"/>
      <c r="BT5730" s="2"/>
    </row>
    <row r="5731" spans="63:72" x14ac:dyDescent="0.3">
      <c r="BK5731" s="5"/>
      <c r="BL5731" s="5"/>
      <c r="BM5731" s="2"/>
      <c r="BN5731" s="151"/>
      <c r="BO5731" s="2"/>
      <c r="BP5731" s="2"/>
      <c r="BQ5731" s="2"/>
      <c r="BR5731" s="2"/>
      <c r="BS5731" s="2"/>
      <c r="BT5731" s="2"/>
    </row>
    <row r="5732" spans="63:72" x14ac:dyDescent="0.3">
      <c r="BK5732" s="5"/>
      <c r="BL5732" s="5"/>
      <c r="BM5732" s="2"/>
      <c r="BN5732" s="151"/>
      <c r="BO5732" s="2"/>
      <c r="BP5732" s="2"/>
      <c r="BQ5732" s="2"/>
      <c r="BR5732" s="2"/>
      <c r="BS5732" s="2"/>
      <c r="BT5732" s="2"/>
    </row>
    <row r="5733" spans="63:72" x14ac:dyDescent="0.3">
      <c r="BK5733" s="5"/>
      <c r="BL5733" s="5"/>
      <c r="BM5733" s="2"/>
      <c r="BN5733" s="151"/>
      <c r="BO5733" s="2"/>
      <c r="BP5733" s="2"/>
      <c r="BQ5733" s="2"/>
      <c r="BR5733" s="2"/>
      <c r="BS5733" s="2"/>
      <c r="BT5733" s="2"/>
    </row>
    <row r="5734" spans="63:72" x14ac:dyDescent="0.3">
      <c r="BK5734" s="5"/>
      <c r="BL5734" s="5"/>
      <c r="BM5734" s="2"/>
      <c r="BN5734" s="151"/>
      <c r="BO5734" s="2"/>
      <c r="BP5734" s="2"/>
      <c r="BQ5734" s="2"/>
      <c r="BR5734" s="2"/>
      <c r="BS5734" s="2"/>
      <c r="BT5734" s="2"/>
    </row>
    <row r="5735" spans="63:72" x14ac:dyDescent="0.3">
      <c r="BK5735" s="5"/>
      <c r="BL5735" s="5"/>
      <c r="BM5735" s="2"/>
      <c r="BN5735" s="151"/>
      <c r="BO5735" s="2"/>
      <c r="BP5735" s="2"/>
      <c r="BQ5735" s="2"/>
      <c r="BR5735" s="2"/>
      <c r="BS5735" s="2"/>
      <c r="BT5735" s="2"/>
    </row>
    <row r="5736" spans="63:72" x14ac:dyDescent="0.3">
      <c r="BK5736" s="5"/>
      <c r="BL5736" s="5"/>
      <c r="BM5736" s="2"/>
      <c r="BN5736" s="151"/>
      <c r="BO5736" s="2"/>
      <c r="BP5736" s="2"/>
      <c r="BQ5736" s="2"/>
      <c r="BR5736" s="2"/>
      <c r="BS5736" s="2"/>
      <c r="BT5736" s="2"/>
    </row>
    <row r="5737" spans="63:72" x14ac:dyDescent="0.3">
      <c r="BK5737" s="5"/>
      <c r="BL5737" s="5"/>
      <c r="BM5737" s="2"/>
      <c r="BN5737" s="151"/>
      <c r="BO5737" s="2"/>
      <c r="BP5737" s="2"/>
      <c r="BQ5737" s="2"/>
      <c r="BR5737" s="2"/>
      <c r="BS5737" s="2"/>
      <c r="BT5737" s="2"/>
    </row>
    <row r="5738" spans="63:72" x14ac:dyDescent="0.3">
      <c r="BK5738" s="5"/>
      <c r="BL5738" s="5"/>
      <c r="BM5738" s="2"/>
      <c r="BN5738" s="151"/>
      <c r="BO5738" s="2"/>
      <c r="BP5738" s="2"/>
      <c r="BQ5738" s="2"/>
      <c r="BR5738" s="2"/>
      <c r="BS5738" s="2"/>
      <c r="BT5738" s="2"/>
    </row>
    <row r="5739" spans="63:72" x14ac:dyDescent="0.3">
      <c r="BK5739" s="5"/>
      <c r="BL5739" s="5"/>
      <c r="BM5739" s="2"/>
      <c r="BN5739" s="151"/>
      <c r="BO5739" s="2"/>
      <c r="BP5739" s="2"/>
      <c r="BQ5739" s="2"/>
      <c r="BR5739" s="2"/>
      <c r="BS5739" s="2"/>
      <c r="BT5739" s="2"/>
    </row>
    <row r="5740" spans="63:72" x14ac:dyDescent="0.3">
      <c r="BK5740" s="5"/>
      <c r="BL5740" s="5"/>
      <c r="BM5740" s="2"/>
      <c r="BN5740" s="151"/>
      <c r="BO5740" s="2"/>
      <c r="BP5740" s="2"/>
      <c r="BQ5740" s="2"/>
      <c r="BR5740" s="2"/>
      <c r="BS5740" s="2"/>
      <c r="BT5740" s="2"/>
    </row>
    <row r="5741" spans="63:72" x14ac:dyDescent="0.3">
      <c r="BK5741" s="5"/>
      <c r="BL5741" s="5"/>
      <c r="BM5741" s="2"/>
      <c r="BN5741" s="151"/>
      <c r="BO5741" s="2"/>
      <c r="BP5741" s="2"/>
      <c r="BQ5741" s="2"/>
      <c r="BR5741" s="2"/>
      <c r="BS5741" s="2"/>
      <c r="BT5741" s="2"/>
    </row>
    <row r="5742" spans="63:72" x14ac:dyDescent="0.3">
      <c r="BK5742" s="5"/>
      <c r="BL5742" s="5"/>
      <c r="BM5742" s="2"/>
      <c r="BN5742" s="151"/>
      <c r="BO5742" s="2"/>
      <c r="BP5742" s="2"/>
      <c r="BQ5742" s="2"/>
      <c r="BR5742" s="2"/>
      <c r="BS5742" s="2"/>
      <c r="BT5742" s="2"/>
    </row>
    <row r="5743" spans="63:72" x14ac:dyDescent="0.3">
      <c r="BK5743" s="5"/>
      <c r="BL5743" s="5"/>
      <c r="BM5743" s="2"/>
      <c r="BN5743" s="151"/>
      <c r="BO5743" s="2"/>
      <c r="BP5743" s="2"/>
      <c r="BQ5743" s="2"/>
      <c r="BR5743" s="2"/>
      <c r="BS5743" s="2"/>
      <c r="BT5743" s="2"/>
    </row>
    <row r="5744" spans="63:72" x14ac:dyDescent="0.3">
      <c r="BK5744" s="5"/>
      <c r="BL5744" s="5"/>
      <c r="BM5744" s="2"/>
      <c r="BN5744" s="151"/>
      <c r="BO5744" s="2"/>
      <c r="BP5744" s="2"/>
      <c r="BQ5744" s="2"/>
      <c r="BR5744" s="2"/>
      <c r="BS5744" s="2"/>
      <c r="BT5744" s="2"/>
    </row>
    <row r="5745" spans="63:72" x14ac:dyDescent="0.3">
      <c r="BK5745" s="5"/>
      <c r="BL5745" s="5"/>
      <c r="BM5745" s="2"/>
      <c r="BN5745" s="151"/>
      <c r="BO5745" s="2"/>
      <c r="BP5745" s="2"/>
      <c r="BQ5745" s="2"/>
      <c r="BR5745" s="2"/>
      <c r="BS5745" s="2"/>
      <c r="BT5745" s="2"/>
    </row>
    <row r="5746" spans="63:72" x14ac:dyDescent="0.3">
      <c r="BK5746" s="5"/>
      <c r="BL5746" s="5"/>
      <c r="BM5746" s="2"/>
      <c r="BN5746" s="151"/>
      <c r="BO5746" s="2"/>
      <c r="BP5746" s="2"/>
      <c r="BQ5746" s="2"/>
      <c r="BR5746" s="2"/>
      <c r="BS5746" s="2"/>
      <c r="BT5746" s="2"/>
    </row>
    <row r="5747" spans="63:72" x14ac:dyDescent="0.3">
      <c r="BK5747" s="5"/>
      <c r="BL5747" s="5"/>
      <c r="BM5747" s="2"/>
      <c r="BN5747" s="151"/>
      <c r="BO5747" s="2"/>
      <c r="BP5747" s="2"/>
      <c r="BQ5747" s="2"/>
      <c r="BR5747" s="2"/>
      <c r="BS5747" s="2"/>
      <c r="BT5747" s="2"/>
    </row>
    <row r="5748" spans="63:72" x14ac:dyDescent="0.3">
      <c r="BK5748" s="5"/>
      <c r="BL5748" s="5"/>
      <c r="BM5748" s="2"/>
      <c r="BN5748" s="151"/>
      <c r="BO5748" s="2"/>
      <c r="BP5748" s="2"/>
      <c r="BQ5748" s="2"/>
      <c r="BR5748" s="2"/>
      <c r="BS5748" s="2"/>
      <c r="BT5748" s="2"/>
    </row>
    <row r="5749" spans="63:72" x14ac:dyDescent="0.3">
      <c r="BK5749" s="5"/>
      <c r="BL5749" s="5"/>
      <c r="BM5749" s="2"/>
      <c r="BN5749" s="151"/>
      <c r="BO5749" s="2"/>
      <c r="BP5749" s="2"/>
      <c r="BQ5749" s="2"/>
      <c r="BR5749" s="2"/>
      <c r="BS5749" s="2"/>
      <c r="BT5749" s="2"/>
    </row>
    <row r="5750" spans="63:72" x14ac:dyDescent="0.3">
      <c r="BK5750" s="5"/>
      <c r="BL5750" s="5"/>
      <c r="BM5750" s="2"/>
      <c r="BN5750" s="151"/>
      <c r="BO5750" s="2"/>
      <c r="BP5750" s="2"/>
      <c r="BQ5750" s="2"/>
      <c r="BR5750" s="2"/>
      <c r="BS5750" s="2"/>
      <c r="BT5750" s="2"/>
    </row>
    <row r="5751" spans="63:72" x14ac:dyDescent="0.3">
      <c r="BK5751" s="5"/>
      <c r="BL5751" s="5"/>
      <c r="BM5751" s="2"/>
      <c r="BN5751" s="151"/>
      <c r="BO5751" s="2"/>
      <c r="BP5751" s="2"/>
      <c r="BQ5751" s="2"/>
      <c r="BR5751" s="2"/>
      <c r="BS5751" s="2"/>
      <c r="BT5751" s="2"/>
    </row>
    <row r="5752" spans="63:72" x14ac:dyDescent="0.3">
      <c r="BK5752" s="5"/>
      <c r="BL5752" s="5"/>
      <c r="BM5752" s="2"/>
      <c r="BN5752" s="151"/>
      <c r="BO5752" s="2"/>
      <c r="BP5752" s="2"/>
      <c r="BQ5752" s="2"/>
      <c r="BR5752" s="2"/>
      <c r="BS5752" s="2"/>
      <c r="BT5752" s="2"/>
    </row>
    <row r="5753" spans="63:72" x14ac:dyDescent="0.3">
      <c r="BK5753" s="5"/>
      <c r="BL5753" s="5"/>
      <c r="BM5753" s="2"/>
      <c r="BN5753" s="151"/>
      <c r="BO5753" s="2"/>
      <c r="BP5753" s="2"/>
      <c r="BQ5753" s="2"/>
      <c r="BR5753" s="2"/>
      <c r="BS5753" s="2"/>
      <c r="BT5753" s="2"/>
    </row>
    <row r="5754" spans="63:72" x14ac:dyDescent="0.3">
      <c r="BK5754" s="5"/>
      <c r="BL5754" s="5"/>
      <c r="BM5754" s="2"/>
      <c r="BN5754" s="151"/>
      <c r="BO5754" s="2"/>
      <c r="BP5754" s="2"/>
      <c r="BQ5754" s="2"/>
      <c r="BR5754" s="2"/>
      <c r="BS5754" s="2"/>
      <c r="BT5754" s="2"/>
    </row>
    <row r="5755" spans="63:72" x14ac:dyDescent="0.3">
      <c r="BK5755" s="5"/>
      <c r="BL5755" s="5"/>
      <c r="BM5755" s="2"/>
      <c r="BN5755" s="151"/>
      <c r="BO5755" s="2"/>
      <c r="BP5755" s="2"/>
      <c r="BQ5755" s="2"/>
      <c r="BR5755" s="2"/>
      <c r="BS5755" s="2"/>
      <c r="BT5755" s="2"/>
    </row>
    <row r="5756" spans="63:72" x14ac:dyDescent="0.3">
      <c r="BK5756" s="5"/>
      <c r="BL5756" s="5"/>
      <c r="BM5756" s="2"/>
      <c r="BN5756" s="151"/>
      <c r="BO5756" s="2"/>
      <c r="BP5756" s="2"/>
      <c r="BQ5756" s="2"/>
      <c r="BR5756" s="2"/>
      <c r="BS5756" s="2"/>
      <c r="BT5756" s="2"/>
    </row>
    <row r="5757" spans="63:72" x14ac:dyDescent="0.3">
      <c r="BK5757" s="5"/>
      <c r="BL5757" s="5"/>
      <c r="BM5757" s="2"/>
      <c r="BN5757" s="151"/>
      <c r="BO5757" s="2"/>
      <c r="BP5757" s="2"/>
      <c r="BQ5757" s="2"/>
      <c r="BR5757" s="2"/>
      <c r="BS5757" s="2"/>
      <c r="BT5757" s="2"/>
    </row>
    <row r="5758" spans="63:72" x14ac:dyDescent="0.3">
      <c r="BK5758" s="5"/>
      <c r="BL5758" s="5"/>
      <c r="BM5758" s="2"/>
      <c r="BN5758" s="151"/>
      <c r="BO5758" s="2"/>
      <c r="BP5758" s="2"/>
      <c r="BQ5758" s="2"/>
      <c r="BR5758" s="2"/>
      <c r="BS5758" s="2"/>
      <c r="BT5758" s="2"/>
    </row>
    <row r="5759" spans="63:72" x14ac:dyDescent="0.3">
      <c r="BK5759" s="5"/>
      <c r="BL5759" s="5"/>
      <c r="BM5759" s="2"/>
      <c r="BN5759" s="151"/>
      <c r="BO5759" s="2"/>
      <c r="BP5759" s="2"/>
      <c r="BQ5759" s="2"/>
      <c r="BR5759" s="2"/>
      <c r="BS5759" s="2"/>
      <c r="BT5759" s="2"/>
    </row>
    <row r="5760" spans="63:72" x14ac:dyDescent="0.3">
      <c r="BK5760" s="5"/>
      <c r="BL5760" s="5"/>
      <c r="BM5760" s="2"/>
      <c r="BN5760" s="151"/>
      <c r="BO5760" s="2"/>
      <c r="BP5760" s="2"/>
      <c r="BQ5760" s="2"/>
      <c r="BR5760" s="2"/>
      <c r="BS5760" s="2"/>
      <c r="BT5760" s="2"/>
    </row>
    <row r="5761" spans="63:72" x14ac:dyDescent="0.3">
      <c r="BK5761" s="5"/>
      <c r="BL5761" s="5"/>
      <c r="BM5761" s="2"/>
      <c r="BN5761" s="151"/>
      <c r="BO5761" s="2"/>
      <c r="BP5761" s="2"/>
      <c r="BQ5761" s="2"/>
      <c r="BR5761" s="2"/>
      <c r="BS5761" s="2"/>
      <c r="BT5761" s="2"/>
    </row>
    <row r="5762" spans="63:72" x14ac:dyDescent="0.3">
      <c r="BK5762" s="5"/>
      <c r="BL5762" s="5"/>
      <c r="BM5762" s="2"/>
      <c r="BN5762" s="151"/>
      <c r="BO5762" s="2"/>
      <c r="BP5762" s="2"/>
      <c r="BQ5762" s="2"/>
      <c r="BR5762" s="2"/>
      <c r="BS5762" s="2"/>
      <c r="BT5762" s="2"/>
    </row>
    <row r="5763" spans="63:72" x14ac:dyDescent="0.3">
      <c r="BK5763" s="5"/>
      <c r="BL5763" s="5"/>
      <c r="BM5763" s="2"/>
      <c r="BN5763" s="151"/>
      <c r="BO5763" s="2"/>
      <c r="BP5763" s="2"/>
      <c r="BQ5763" s="2"/>
      <c r="BR5763" s="2"/>
      <c r="BS5763" s="2"/>
      <c r="BT5763" s="2"/>
    </row>
    <row r="5764" spans="63:72" x14ac:dyDescent="0.3">
      <c r="BK5764" s="5"/>
      <c r="BL5764" s="5"/>
      <c r="BM5764" s="2"/>
      <c r="BN5764" s="151"/>
      <c r="BO5764" s="2"/>
      <c r="BP5764" s="2"/>
      <c r="BQ5764" s="2"/>
      <c r="BR5764" s="2"/>
      <c r="BS5764" s="2"/>
      <c r="BT5764" s="2"/>
    </row>
    <row r="5765" spans="63:72" x14ac:dyDescent="0.3">
      <c r="BK5765" s="5"/>
      <c r="BL5765" s="5"/>
      <c r="BM5765" s="2"/>
      <c r="BN5765" s="151"/>
      <c r="BO5765" s="2"/>
      <c r="BP5765" s="2"/>
      <c r="BQ5765" s="2"/>
      <c r="BR5765" s="2"/>
      <c r="BS5765" s="2"/>
      <c r="BT5765" s="2"/>
    </row>
    <row r="5766" spans="63:72" x14ac:dyDescent="0.3">
      <c r="BK5766" s="5"/>
      <c r="BL5766" s="5"/>
      <c r="BM5766" s="2"/>
      <c r="BN5766" s="151"/>
      <c r="BO5766" s="2"/>
      <c r="BP5766" s="2"/>
      <c r="BQ5766" s="2"/>
      <c r="BR5766" s="2"/>
      <c r="BS5766" s="2"/>
      <c r="BT5766" s="2"/>
    </row>
    <row r="5767" spans="63:72" x14ac:dyDescent="0.3">
      <c r="BK5767" s="5"/>
      <c r="BL5767" s="5"/>
      <c r="BM5767" s="2"/>
      <c r="BN5767" s="151"/>
      <c r="BO5767" s="2"/>
      <c r="BP5767" s="2"/>
      <c r="BQ5767" s="2"/>
      <c r="BR5767" s="2"/>
      <c r="BS5767" s="2"/>
      <c r="BT5767" s="2"/>
    </row>
    <row r="5768" spans="63:72" x14ac:dyDescent="0.3">
      <c r="BK5768" s="5"/>
      <c r="BL5768" s="5"/>
      <c r="BM5768" s="2"/>
      <c r="BN5768" s="151"/>
      <c r="BO5768" s="2"/>
      <c r="BP5768" s="2"/>
      <c r="BQ5768" s="2"/>
      <c r="BR5768" s="2"/>
      <c r="BS5768" s="2"/>
      <c r="BT5768" s="2"/>
    </row>
    <row r="5769" spans="63:72" x14ac:dyDescent="0.3">
      <c r="BK5769" s="5"/>
      <c r="BL5769" s="5"/>
      <c r="BM5769" s="2"/>
      <c r="BN5769" s="151"/>
      <c r="BO5769" s="2"/>
      <c r="BP5769" s="2"/>
      <c r="BQ5769" s="2"/>
      <c r="BR5769" s="2"/>
      <c r="BS5769" s="2"/>
      <c r="BT5769" s="2"/>
    </row>
    <row r="5770" spans="63:72" x14ac:dyDescent="0.3">
      <c r="BK5770" s="5"/>
      <c r="BL5770" s="5"/>
      <c r="BM5770" s="2"/>
      <c r="BN5770" s="151"/>
      <c r="BO5770" s="2"/>
      <c r="BP5770" s="2"/>
      <c r="BQ5770" s="2"/>
      <c r="BR5770" s="2"/>
      <c r="BS5770" s="2"/>
      <c r="BT5770" s="2"/>
    </row>
    <row r="5771" spans="63:72" x14ac:dyDescent="0.3">
      <c r="BK5771" s="5"/>
      <c r="BL5771" s="5"/>
      <c r="BM5771" s="2"/>
      <c r="BN5771" s="151"/>
      <c r="BO5771" s="2"/>
      <c r="BP5771" s="2"/>
      <c r="BQ5771" s="2"/>
      <c r="BR5771" s="2"/>
      <c r="BS5771" s="2"/>
      <c r="BT5771" s="2"/>
    </row>
    <row r="5772" spans="63:72" x14ac:dyDescent="0.3">
      <c r="BK5772" s="5"/>
      <c r="BL5772" s="5"/>
      <c r="BM5772" s="2"/>
      <c r="BN5772" s="151"/>
      <c r="BO5772" s="2"/>
      <c r="BP5772" s="2"/>
      <c r="BQ5772" s="2"/>
      <c r="BR5772" s="2"/>
      <c r="BS5772" s="2"/>
      <c r="BT5772" s="2"/>
    </row>
    <row r="5773" spans="63:72" x14ac:dyDescent="0.3">
      <c r="BK5773" s="5"/>
      <c r="BL5773" s="5"/>
      <c r="BM5773" s="2"/>
      <c r="BN5773" s="151"/>
      <c r="BO5773" s="2"/>
      <c r="BP5773" s="2"/>
      <c r="BQ5773" s="2"/>
      <c r="BR5773" s="2"/>
      <c r="BS5773" s="2"/>
      <c r="BT5773" s="2"/>
    </row>
    <row r="5774" spans="63:72" x14ac:dyDescent="0.3">
      <c r="BK5774" s="5"/>
      <c r="BL5774" s="5"/>
      <c r="BM5774" s="2"/>
      <c r="BN5774" s="151"/>
      <c r="BO5774" s="2"/>
      <c r="BP5774" s="2"/>
      <c r="BQ5774" s="2"/>
      <c r="BR5774" s="2"/>
      <c r="BS5774" s="2"/>
      <c r="BT5774" s="2"/>
    </row>
    <row r="5775" spans="63:72" x14ac:dyDescent="0.3">
      <c r="BK5775" s="5"/>
      <c r="BL5775" s="5"/>
      <c r="BM5775" s="2"/>
      <c r="BN5775" s="151"/>
      <c r="BO5775" s="2"/>
      <c r="BP5775" s="2"/>
      <c r="BQ5775" s="2"/>
      <c r="BR5775" s="2"/>
      <c r="BS5775" s="2"/>
      <c r="BT5775" s="2"/>
    </row>
    <row r="5776" spans="63:72" x14ac:dyDescent="0.3">
      <c r="BK5776" s="5"/>
      <c r="BL5776" s="5"/>
      <c r="BM5776" s="2"/>
      <c r="BN5776" s="151"/>
      <c r="BO5776" s="2"/>
      <c r="BP5776" s="2"/>
      <c r="BQ5776" s="2"/>
      <c r="BR5776" s="2"/>
      <c r="BS5776" s="2"/>
      <c r="BT5776" s="2"/>
    </row>
    <row r="5777" spans="63:72" x14ac:dyDescent="0.3">
      <c r="BK5777" s="5"/>
      <c r="BL5777" s="5"/>
      <c r="BM5777" s="2"/>
      <c r="BN5777" s="151"/>
      <c r="BO5777" s="2"/>
      <c r="BP5777" s="2"/>
      <c r="BQ5777" s="2"/>
      <c r="BR5777" s="2"/>
      <c r="BS5777" s="2"/>
      <c r="BT5777" s="2"/>
    </row>
    <row r="5778" spans="63:72" x14ac:dyDescent="0.3">
      <c r="BK5778" s="5"/>
      <c r="BL5778" s="5"/>
      <c r="BM5778" s="2"/>
      <c r="BN5778" s="151"/>
      <c r="BO5778" s="2"/>
      <c r="BP5778" s="2"/>
      <c r="BQ5778" s="2"/>
      <c r="BR5778" s="2"/>
      <c r="BS5778" s="2"/>
      <c r="BT5778" s="2"/>
    </row>
    <row r="5779" spans="63:72" x14ac:dyDescent="0.3">
      <c r="BK5779" s="5"/>
      <c r="BL5779" s="5"/>
      <c r="BM5779" s="2"/>
      <c r="BN5779" s="151"/>
      <c r="BO5779" s="2"/>
      <c r="BP5779" s="2"/>
      <c r="BQ5779" s="2"/>
      <c r="BR5779" s="2"/>
      <c r="BS5779" s="2"/>
      <c r="BT5779" s="2"/>
    </row>
    <row r="5780" spans="63:72" x14ac:dyDescent="0.3">
      <c r="BK5780" s="5"/>
      <c r="BL5780" s="5"/>
      <c r="BM5780" s="2"/>
      <c r="BN5780" s="151"/>
      <c r="BO5780" s="2"/>
      <c r="BP5780" s="2"/>
      <c r="BQ5780" s="2"/>
      <c r="BR5780" s="2"/>
      <c r="BS5780" s="2"/>
      <c r="BT5780" s="2"/>
    </row>
    <row r="5781" spans="63:72" x14ac:dyDescent="0.3">
      <c r="BK5781" s="5"/>
      <c r="BL5781" s="5"/>
      <c r="BM5781" s="2"/>
      <c r="BN5781" s="151"/>
      <c r="BO5781" s="2"/>
      <c r="BP5781" s="2"/>
      <c r="BQ5781" s="2"/>
      <c r="BR5781" s="2"/>
      <c r="BS5781" s="2"/>
      <c r="BT5781" s="2"/>
    </row>
    <row r="5782" spans="63:72" x14ac:dyDescent="0.3">
      <c r="BK5782" s="5"/>
      <c r="BL5782" s="5"/>
      <c r="BM5782" s="2"/>
      <c r="BN5782" s="151"/>
      <c r="BO5782" s="2"/>
      <c r="BP5782" s="2"/>
      <c r="BQ5782" s="2"/>
      <c r="BR5782" s="2"/>
      <c r="BS5782" s="2"/>
      <c r="BT5782" s="2"/>
    </row>
    <row r="5783" spans="63:72" x14ac:dyDescent="0.3">
      <c r="BK5783" s="5"/>
      <c r="BL5783" s="5"/>
      <c r="BM5783" s="2"/>
      <c r="BN5783" s="151"/>
      <c r="BO5783" s="2"/>
      <c r="BP5783" s="2"/>
      <c r="BQ5783" s="2"/>
      <c r="BR5783" s="2"/>
      <c r="BS5783" s="2"/>
      <c r="BT5783" s="2"/>
    </row>
    <row r="5784" spans="63:72" x14ac:dyDescent="0.3">
      <c r="BK5784" s="5"/>
      <c r="BL5784" s="5"/>
      <c r="BM5784" s="2"/>
      <c r="BN5784" s="151"/>
      <c r="BO5784" s="2"/>
      <c r="BP5784" s="2"/>
      <c r="BQ5784" s="2"/>
      <c r="BR5784" s="2"/>
      <c r="BS5784" s="2"/>
      <c r="BT5784" s="2"/>
    </row>
    <row r="5785" spans="63:72" x14ac:dyDescent="0.3">
      <c r="BK5785" s="5"/>
      <c r="BL5785" s="5"/>
      <c r="BM5785" s="2"/>
      <c r="BN5785" s="151"/>
      <c r="BO5785" s="2"/>
      <c r="BP5785" s="2"/>
      <c r="BQ5785" s="2"/>
      <c r="BR5785" s="2"/>
      <c r="BS5785" s="2"/>
      <c r="BT5785" s="2"/>
    </row>
    <row r="5786" spans="63:72" x14ac:dyDescent="0.3">
      <c r="BK5786" s="5"/>
      <c r="BL5786" s="5"/>
      <c r="BM5786" s="2"/>
      <c r="BN5786" s="151"/>
      <c r="BO5786" s="2"/>
      <c r="BP5786" s="2"/>
      <c r="BQ5786" s="2"/>
      <c r="BR5786" s="2"/>
      <c r="BS5786" s="2"/>
      <c r="BT5786" s="2"/>
    </row>
    <row r="5787" spans="63:72" x14ac:dyDescent="0.3">
      <c r="BK5787" s="5"/>
      <c r="BL5787" s="5"/>
      <c r="BM5787" s="2"/>
      <c r="BN5787" s="151"/>
      <c r="BO5787" s="2"/>
      <c r="BP5787" s="2"/>
      <c r="BQ5787" s="2"/>
      <c r="BR5787" s="2"/>
      <c r="BS5787" s="2"/>
      <c r="BT5787" s="2"/>
    </row>
    <row r="5788" spans="63:72" x14ac:dyDescent="0.3">
      <c r="BK5788" s="5"/>
      <c r="BL5788" s="5"/>
      <c r="BM5788" s="2"/>
      <c r="BN5788" s="151"/>
      <c r="BO5788" s="2"/>
      <c r="BP5788" s="2"/>
      <c r="BQ5788" s="2"/>
      <c r="BR5788" s="2"/>
      <c r="BS5788" s="2"/>
      <c r="BT5788" s="2"/>
    </row>
    <row r="5789" spans="63:72" x14ac:dyDescent="0.3">
      <c r="BK5789" s="5"/>
      <c r="BL5789" s="5"/>
      <c r="BM5789" s="2"/>
      <c r="BN5789" s="151"/>
      <c r="BO5789" s="2"/>
      <c r="BP5789" s="2"/>
      <c r="BQ5789" s="2"/>
      <c r="BR5789" s="2"/>
      <c r="BS5789" s="2"/>
      <c r="BT5789" s="2"/>
    </row>
    <row r="5790" spans="63:72" x14ac:dyDescent="0.3">
      <c r="BK5790" s="5"/>
      <c r="BL5790" s="5"/>
      <c r="BM5790" s="2"/>
      <c r="BN5790" s="151"/>
      <c r="BO5790" s="2"/>
      <c r="BP5790" s="2"/>
      <c r="BQ5790" s="2"/>
      <c r="BR5790" s="2"/>
      <c r="BS5790" s="2"/>
      <c r="BT5790" s="2"/>
    </row>
    <row r="5791" spans="63:72" x14ac:dyDescent="0.3">
      <c r="BK5791" s="5"/>
      <c r="BL5791" s="5"/>
      <c r="BM5791" s="2"/>
      <c r="BN5791" s="151"/>
      <c r="BO5791" s="2"/>
      <c r="BP5791" s="2"/>
      <c r="BQ5791" s="2"/>
      <c r="BR5791" s="2"/>
      <c r="BS5791" s="2"/>
      <c r="BT5791" s="2"/>
    </row>
    <row r="5792" spans="63:72" x14ac:dyDescent="0.3">
      <c r="BK5792" s="5"/>
      <c r="BL5792" s="5"/>
      <c r="BM5792" s="2"/>
      <c r="BN5792" s="151"/>
      <c r="BO5792" s="2"/>
      <c r="BP5792" s="2"/>
      <c r="BQ5792" s="2"/>
      <c r="BR5792" s="2"/>
      <c r="BS5792" s="2"/>
      <c r="BT5792" s="2"/>
    </row>
    <row r="5793" spans="63:72" x14ac:dyDescent="0.3">
      <c r="BK5793" s="5"/>
      <c r="BL5793" s="5"/>
      <c r="BM5793" s="2"/>
      <c r="BN5793" s="151"/>
      <c r="BO5793" s="2"/>
      <c r="BP5793" s="2"/>
      <c r="BQ5793" s="2"/>
      <c r="BR5793" s="2"/>
      <c r="BS5793" s="2"/>
      <c r="BT5793" s="2"/>
    </row>
    <row r="5794" spans="63:72" x14ac:dyDescent="0.3">
      <c r="BK5794" s="5"/>
      <c r="BL5794" s="5"/>
      <c r="BM5794" s="2"/>
      <c r="BN5794" s="151"/>
      <c r="BO5794" s="2"/>
      <c r="BP5794" s="2"/>
      <c r="BQ5794" s="2"/>
      <c r="BR5794" s="2"/>
      <c r="BS5794" s="2"/>
      <c r="BT5794" s="2"/>
    </row>
    <row r="5795" spans="63:72" x14ac:dyDescent="0.3">
      <c r="BK5795" s="5"/>
      <c r="BL5795" s="5"/>
      <c r="BM5795" s="2"/>
      <c r="BN5795" s="151"/>
      <c r="BO5795" s="2"/>
      <c r="BP5795" s="2"/>
      <c r="BQ5795" s="2"/>
      <c r="BR5795" s="2"/>
      <c r="BS5795" s="2"/>
      <c r="BT5795" s="2"/>
    </row>
    <row r="5796" spans="63:72" x14ac:dyDescent="0.3">
      <c r="BK5796" s="5"/>
      <c r="BL5796" s="5"/>
      <c r="BM5796" s="2"/>
      <c r="BN5796" s="151"/>
      <c r="BO5796" s="2"/>
      <c r="BP5796" s="2"/>
      <c r="BQ5796" s="2"/>
      <c r="BR5796" s="2"/>
      <c r="BS5796" s="2"/>
      <c r="BT5796" s="2"/>
    </row>
    <row r="5797" spans="63:72" x14ac:dyDescent="0.3">
      <c r="BK5797" s="5"/>
      <c r="BL5797" s="5"/>
      <c r="BM5797" s="2"/>
      <c r="BN5797" s="151"/>
      <c r="BO5797" s="2"/>
      <c r="BP5797" s="2"/>
      <c r="BQ5797" s="2"/>
      <c r="BR5797" s="2"/>
      <c r="BS5797" s="2"/>
      <c r="BT5797" s="2"/>
    </row>
    <row r="5798" spans="63:72" x14ac:dyDescent="0.3">
      <c r="BK5798" s="5"/>
      <c r="BL5798" s="5"/>
      <c r="BM5798" s="2"/>
      <c r="BN5798" s="151"/>
      <c r="BO5798" s="2"/>
      <c r="BP5798" s="2"/>
      <c r="BQ5798" s="2"/>
      <c r="BR5798" s="2"/>
      <c r="BS5798" s="2"/>
      <c r="BT5798" s="2"/>
    </row>
    <row r="5799" spans="63:72" x14ac:dyDescent="0.3">
      <c r="BK5799" s="5"/>
      <c r="BL5799" s="5"/>
      <c r="BM5799" s="2"/>
      <c r="BN5799" s="151"/>
      <c r="BO5799" s="2"/>
      <c r="BP5799" s="2"/>
      <c r="BQ5799" s="2"/>
      <c r="BR5799" s="2"/>
      <c r="BS5799" s="2"/>
      <c r="BT5799" s="2"/>
    </row>
    <row r="5800" spans="63:72" x14ac:dyDescent="0.3">
      <c r="BK5800" s="5"/>
      <c r="BL5800" s="5"/>
      <c r="BM5800" s="2"/>
      <c r="BN5800" s="151"/>
      <c r="BO5800" s="2"/>
      <c r="BP5800" s="2"/>
      <c r="BQ5800" s="2"/>
      <c r="BR5800" s="2"/>
      <c r="BS5800" s="2"/>
      <c r="BT5800" s="2"/>
    </row>
    <row r="5801" spans="63:72" x14ac:dyDescent="0.3">
      <c r="BK5801" s="5"/>
      <c r="BL5801" s="5"/>
      <c r="BM5801" s="2"/>
      <c r="BN5801" s="151"/>
      <c r="BO5801" s="2"/>
      <c r="BP5801" s="2"/>
      <c r="BQ5801" s="2"/>
      <c r="BR5801" s="2"/>
      <c r="BS5801" s="2"/>
      <c r="BT5801" s="2"/>
    </row>
    <row r="5802" spans="63:72" x14ac:dyDescent="0.3">
      <c r="BK5802" s="5"/>
      <c r="BL5802" s="5"/>
      <c r="BM5802" s="2"/>
      <c r="BN5802" s="151"/>
      <c r="BO5802" s="2"/>
      <c r="BP5802" s="2"/>
      <c r="BQ5802" s="2"/>
      <c r="BR5802" s="2"/>
      <c r="BS5802" s="2"/>
      <c r="BT5802" s="2"/>
    </row>
    <row r="5803" spans="63:72" x14ac:dyDescent="0.3">
      <c r="BK5803" s="5"/>
      <c r="BL5803" s="5"/>
      <c r="BM5803" s="2"/>
      <c r="BN5803" s="151"/>
      <c r="BO5803" s="2"/>
      <c r="BP5803" s="2"/>
      <c r="BQ5803" s="2"/>
      <c r="BR5803" s="2"/>
      <c r="BS5803" s="2"/>
      <c r="BT5803" s="2"/>
    </row>
    <row r="5804" spans="63:72" x14ac:dyDescent="0.3">
      <c r="BK5804" s="5"/>
      <c r="BL5804" s="5"/>
      <c r="BM5804" s="2"/>
      <c r="BN5804" s="151"/>
      <c r="BO5804" s="2"/>
      <c r="BP5804" s="2"/>
      <c r="BQ5804" s="2"/>
      <c r="BR5804" s="2"/>
      <c r="BS5804" s="2"/>
      <c r="BT5804" s="2"/>
    </row>
    <row r="5805" spans="63:72" x14ac:dyDescent="0.3">
      <c r="BK5805" s="5"/>
      <c r="BL5805" s="5"/>
      <c r="BM5805" s="2"/>
      <c r="BN5805" s="151"/>
      <c r="BO5805" s="2"/>
      <c r="BP5805" s="2"/>
      <c r="BQ5805" s="2"/>
      <c r="BR5805" s="2"/>
      <c r="BS5805" s="2"/>
      <c r="BT5805" s="2"/>
    </row>
    <row r="5806" spans="63:72" x14ac:dyDescent="0.3">
      <c r="BK5806" s="5"/>
      <c r="BL5806" s="5"/>
      <c r="BM5806" s="2"/>
      <c r="BN5806" s="151"/>
      <c r="BO5806" s="2"/>
      <c r="BP5806" s="2"/>
      <c r="BQ5806" s="2"/>
      <c r="BR5806" s="2"/>
      <c r="BS5806" s="2"/>
      <c r="BT5806" s="2"/>
    </row>
    <row r="5807" spans="63:72" x14ac:dyDescent="0.3">
      <c r="BK5807" s="5"/>
      <c r="BL5807" s="5"/>
      <c r="BM5807" s="2"/>
      <c r="BN5807" s="151"/>
      <c r="BO5807" s="2"/>
      <c r="BP5807" s="2"/>
      <c r="BQ5807" s="2"/>
      <c r="BR5807" s="2"/>
      <c r="BS5807" s="2"/>
      <c r="BT5807" s="2"/>
    </row>
    <row r="5808" spans="63:72" x14ac:dyDescent="0.3">
      <c r="BK5808" s="5"/>
      <c r="BL5808" s="5"/>
      <c r="BM5808" s="2"/>
      <c r="BN5808" s="151"/>
      <c r="BO5808" s="2"/>
      <c r="BP5808" s="2"/>
      <c r="BQ5808" s="2"/>
      <c r="BR5808" s="2"/>
      <c r="BS5808" s="2"/>
      <c r="BT5808" s="2"/>
    </row>
    <row r="5809" spans="63:72" x14ac:dyDescent="0.3">
      <c r="BK5809" s="5"/>
      <c r="BL5809" s="5"/>
      <c r="BM5809" s="2"/>
      <c r="BN5809" s="151"/>
      <c r="BO5809" s="2"/>
      <c r="BP5809" s="2"/>
      <c r="BQ5809" s="2"/>
      <c r="BR5809" s="2"/>
      <c r="BS5809" s="2"/>
      <c r="BT5809" s="2"/>
    </row>
    <row r="5810" spans="63:72" x14ac:dyDescent="0.3">
      <c r="BK5810" s="5"/>
      <c r="BL5810" s="5"/>
      <c r="BM5810" s="2"/>
      <c r="BN5810" s="151"/>
      <c r="BO5810" s="2"/>
      <c r="BP5810" s="2"/>
      <c r="BQ5810" s="2"/>
      <c r="BR5810" s="2"/>
      <c r="BS5810" s="2"/>
      <c r="BT5810" s="2"/>
    </row>
    <row r="5811" spans="63:72" x14ac:dyDescent="0.3">
      <c r="BK5811" s="5"/>
      <c r="BL5811" s="5"/>
      <c r="BM5811" s="2"/>
      <c r="BN5811" s="151"/>
      <c r="BO5811" s="2"/>
      <c r="BP5811" s="2"/>
      <c r="BQ5811" s="2"/>
      <c r="BR5811" s="2"/>
      <c r="BS5811" s="2"/>
      <c r="BT5811" s="2"/>
    </row>
    <row r="5812" spans="63:72" x14ac:dyDescent="0.3">
      <c r="BK5812" s="5"/>
      <c r="BL5812" s="5"/>
      <c r="BM5812" s="2"/>
      <c r="BN5812" s="151"/>
      <c r="BO5812" s="2"/>
      <c r="BP5812" s="2"/>
      <c r="BQ5812" s="2"/>
      <c r="BR5812" s="2"/>
      <c r="BS5812" s="2"/>
      <c r="BT5812" s="2"/>
    </row>
    <row r="5813" spans="63:72" x14ac:dyDescent="0.3">
      <c r="BK5813" s="5"/>
      <c r="BL5813" s="5"/>
      <c r="BM5813" s="2"/>
      <c r="BN5813" s="151"/>
      <c r="BO5813" s="2"/>
      <c r="BP5813" s="2"/>
      <c r="BQ5813" s="2"/>
      <c r="BR5813" s="2"/>
      <c r="BS5813" s="2"/>
      <c r="BT5813" s="2"/>
    </row>
    <row r="5814" spans="63:72" x14ac:dyDescent="0.3">
      <c r="BK5814" s="5"/>
      <c r="BL5814" s="5"/>
      <c r="BM5814" s="2"/>
      <c r="BN5814" s="151"/>
      <c r="BO5814" s="2"/>
      <c r="BP5814" s="2"/>
      <c r="BQ5814" s="2"/>
      <c r="BR5814" s="2"/>
      <c r="BS5814" s="2"/>
      <c r="BT5814" s="2"/>
    </row>
    <row r="5815" spans="63:72" x14ac:dyDescent="0.3">
      <c r="BK5815" s="5"/>
      <c r="BL5815" s="5"/>
      <c r="BM5815" s="2"/>
      <c r="BN5815" s="151"/>
      <c r="BO5815" s="2"/>
      <c r="BP5815" s="2"/>
      <c r="BQ5815" s="2"/>
      <c r="BR5815" s="2"/>
      <c r="BS5815" s="2"/>
      <c r="BT5815" s="2"/>
    </row>
    <row r="5816" spans="63:72" x14ac:dyDescent="0.3">
      <c r="BK5816" s="5"/>
      <c r="BL5816" s="5"/>
      <c r="BM5816" s="2"/>
      <c r="BN5816" s="151"/>
      <c r="BO5816" s="2"/>
      <c r="BP5816" s="2"/>
      <c r="BQ5816" s="2"/>
      <c r="BR5816" s="2"/>
      <c r="BS5816" s="2"/>
      <c r="BT5816" s="2"/>
    </row>
    <row r="5817" spans="63:72" x14ac:dyDescent="0.3">
      <c r="BK5817" s="5"/>
      <c r="BL5817" s="5"/>
      <c r="BM5817" s="2"/>
      <c r="BN5817" s="151"/>
      <c r="BO5817" s="2"/>
      <c r="BP5817" s="2"/>
      <c r="BQ5817" s="2"/>
      <c r="BR5817" s="2"/>
      <c r="BS5817" s="2"/>
      <c r="BT5817" s="2"/>
    </row>
    <row r="5818" spans="63:72" x14ac:dyDescent="0.3">
      <c r="BK5818" s="5"/>
      <c r="BL5818" s="5"/>
      <c r="BM5818" s="2"/>
      <c r="BN5818" s="151"/>
      <c r="BO5818" s="2"/>
      <c r="BP5818" s="2"/>
      <c r="BQ5818" s="2"/>
      <c r="BR5818" s="2"/>
      <c r="BS5818" s="2"/>
      <c r="BT5818" s="2"/>
    </row>
    <row r="5819" spans="63:72" x14ac:dyDescent="0.3">
      <c r="BK5819" s="5"/>
      <c r="BL5819" s="5"/>
      <c r="BM5819" s="2"/>
      <c r="BN5819" s="151"/>
      <c r="BO5819" s="2"/>
      <c r="BP5819" s="2"/>
      <c r="BQ5819" s="2"/>
      <c r="BR5819" s="2"/>
      <c r="BS5819" s="2"/>
      <c r="BT5819" s="2"/>
    </row>
    <row r="5820" spans="63:72" x14ac:dyDescent="0.3">
      <c r="BK5820" s="5"/>
      <c r="BL5820" s="5"/>
      <c r="BM5820" s="2"/>
      <c r="BN5820" s="151"/>
      <c r="BO5820" s="2"/>
      <c r="BP5820" s="2"/>
      <c r="BQ5820" s="2"/>
      <c r="BR5820" s="2"/>
      <c r="BS5820" s="2"/>
      <c r="BT5820" s="2"/>
    </row>
    <row r="5821" spans="63:72" x14ac:dyDescent="0.3">
      <c r="BK5821" s="5"/>
      <c r="BL5821" s="5"/>
      <c r="BM5821" s="2"/>
      <c r="BN5821" s="151"/>
      <c r="BO5821" s="2"/>
      <c r="BP5821" s="2"/>
      <c r="BQ5821" s="2"/>
      <c r="BR5821" s="2"/>
      <c r="BS5821" s="2"/>
      <c r="BT5821" s="2"/>
    </row>
    <row r="5822" spans="63:72" x14ac:dyDescent="0.3">
      <c r="BK5822" s="5"/>
      <c r="BL5822" s="5"/>
      <c r="BM5822" s="2"/>
      <c r="BN5822" s="151"/>
      <c r="BO5822" s="2"/>
      <c r="BP5822" s="2"/>
      <c r="BQ5822" s="2"/>
      <c r="BR5822" s="2"/>
      <c r="BS5822" s="2"/>
      <c r="BT5822" s="2"/>
    </row>
    <row r="5823" spans="63:72" x14ac:dyDescent="0.3">
      <c r="BK5823" s="5"/>
      <c r="BL5823" s="5"/>
      <c r="BM5823" s="2"/>
      <c r="BN5823" s="151"/>
      <c r="BO5823" s="2"/>
      <c r="BP5823" s="2"/>
      <c r="BQ5823" s="2"/>
      <c r="BR5823" s="2"/>
      <c r="BS5823" s="2"/>
      <c r="BT5823" s="2"/>
    </row>
    <row r="5824" spans="63:72" x14ac:dyDescent="0.3">
      <c r="BK5824" s="5"/>
      <c r="BL5824" s="5"/>
      <c r="BM5824" s="2"/>
      <c r="BN5824" s="151"/>
      <c r="BO5824" s="2"/>
      <c r="BP5824" s="2"/>
      <c r="BQ5824" s="2"/>
      <c r="BR5824" s="2"/>
      <c r="BS5824" s="2"/>
      <c r="BT5824" s="2"/>
    </row>
    <row r="5825" spans="63:72" x14ac:dyDescent="0.3">
      <c r="BK5825" s="5"/>
      <c r="BL5825" s="5"/>
      <c r="BM5825" s="2"/>
      <c r="BN5825" s="151"/>
      <c r="BO5825" s="2"/>
      <c r="BP5825" s="2"/>
      <c r="BQ5825" s="2"/>
      <c r="BR5825" s="2"/>
      <c r="BS5825" s="2"/>
      <c r="BT5825" s="2"/>
    </row>
    <row r="5826" spans="63:72" x14ac:dyDescent="0.3">
      <c r="BK5826" s="5"/>
      <c r="BL5826" s="5"/>
      <c r="BM5826" s="2"/>
      <c r="BN5826" s="151"/>
      <c r="BO5826" s="2"/>
      <c r="BP5826" s="2"/>
      <c r="BQ5826" s="2"/>
      <c r="BR5826" s="2"/>
      <c r="BS5826" s="2"/>
      <c r="BT5826" s="2"/>
    </row>
    <row r="5827" spans="63:72" x14ac:dyDescent="0.3">
      <c r="BK5827" s="5"/>
      <c r="BL5827" s="5"/>
      <c r="BM5827" s="2"/>
      <c r="BN5827" s="151"/>
      <c r="BO5827" s="2"/>
      <c r="BP5827" s="2"/>
      <c r="BQ5827" s="2"/>
      <c r="BR5827" s="2"/>
      <c r="BS5827" s="2"/>
      <c r="BT5827" s="2"/>
    </row>
    <row r="5828" spans="63:72" x14ac:dyDescent="0.3">
      <c r="BK5828" s="5"/>
      <c r="BL5828" s="5"/>
      <c r="BM5828" s="2"/>
      <c r="BN5828" s="151"/>
      <c r="BO5828" s="2"/>
      <c r="BP5828" s="2"/>
      <c r="BQ5828" s="2"/>
      <c r="BR5828" s="2"/>
      <c r="BS5828" s="2"/>
      <c r="BT5828" s="2"/>
    </row>
    <row r="5829" spans="63:72" x14ac:dyDescent="0.3">
      <c r="BK5829" s="5"/>
      <c r="BL5829" s="5"/>
      <c r="BM5829" s="2"/>
      <c r="BN5829" s="151"/>
      <c r="BO5829" s="2"/>
      <c r="BP5829" s="2"/>
      <c r="BQ5829" s="2"/>
      <c r="BR5829" s="2"/>
      <c r="BS5829" s="2"/>
      <c r="BT5829" s="2"/>
    </row>
    <row r="5830" spans="63:72" x14ac:dyDescent="0.3">
      <c r="BK5830" s="5"/>
      <c r="BL5830" s="5"/>
      <c r="BM5830" s="2"/>
      <c r="BN5830" s="151"/>
      <c r="BO5830" s="2"/>
      <c r="BP5830" s="2"/>
      <c r="BQ5830" s="2"/>
      <c r="BR5830" s="2"/>
      <c r="BS5830" s="2"/>
      <c r="BT5830" s="2"/>
    </row>
    <row r="5831" spans="63:72" x14ac:dyDescent="0.3">
      <c r="BK5831" s="5"/>
      <c r="BL5831" s="5"/>
      <c r="BM5831" s="2"/>
      <c r="BN5831" s="151"/>
      <c r="BO5831" s="2"/>
      <c r="BP5831" s="2"/>
      <c r="BQ5831" s="2"/>
      <c r="BR5831" s="2"/>
      <c r="BS5831" s="2"/>
      <c r="BT5831" s="2"/>
    </row>
    <row r="5832" spans="63:72" x14ac:dyDescent="0.3">
      <c r="BK5832" s="5"/>
      <c r="BL5832" s="5"/>
      <c r="BM5832" s="2"/>
      <c r="BN5832" s="151"/>
      <c r="BO5832" s="2"/>
      <c r="BP5832" s="2"/>
      <c r="BQ5832" s="2"/>
      <c r="BR5832" s="2"/>
      <c r="BS5832" s="2"/>
      <c r="BT5832" s="2"/>
    </row>
    <row r="5833" spans="63:72" x14ac:dyDescent="0.3">
      <c r="BK5833" s="5"/>
      <c r="BL5833" s="5"/>
      <c r="BM5833" s="2"/>
      <c r="BN5833" s="151"/>
      <c r="BO5833" s="2"/>
      <c r="BP5833" s="2"/>
      <c r="BQ5833" s="2"/>
      <c r="BR5833" s="2"/>
      <c r="BS5833" s="2"/>
      <c r="BT5833" s="2"/>
    </row>
    <row r="5834" spans="63:72" x14ac:dyDescent="0.3">
      <c r="BK5834" s="5"/>
      <c r="BL5834" s="5"/>
      <c r="BM5834" s="2"/>
      <c r="BN5834" s="151"/>
      <c r="BO5834" s="2"/>
      <c r="BP5834" s="2"/>
      <c r="BQ5834" s="2"/>
      <c r="BR5834" s="2"/>
      <c r="BS5834" s="2"/>
      <c r="BT5834" s="2"/>
    </row>
    <row r="5835" spans="63:72" x14ac:dyDescent="0.3">
      <c r="BK5835" s="5"/>
      <c r="BL5835" s="5"/>
      <c r="BM5835" s="2"/>
      <c r="BN5835" s="151"/>
      <c r="BO5835" s="2"/>
      <c r="BP5835" s="2"/>
      <c r="BQ5835" s="2"/>
      <c r="BR5835" s="2"/>
      <c r="BS5835" s="2"/>
      <c r="BT5835" s="2"/>
    </row>
    <row r="5836" spans="63:72" x14ac:dyDescent="0.3">
      <c r="BK5836" s="5"/>
      <c r="BL5836" s="5"/>
      <c r="BM5836" s="2"/>
      <c r="BN5836" s="151"/>
      <c r="BO5836" s="2"/>
      <c r="BP5836" s="2"/>
      <c r="BQ5836" s="2"/>
      <c r="BR5836" s="2"/>
      <c r="BS5836" s="2"/>
      <c r="BT5836" s="2"/>
    </row>
    <row r="5837" spans="63:72" x14ac:dyDescent="0.3">
      <c r="BK5837" s="5"/>
      <c r="BL5837" s="5"/>
      <c r="BM5837" s="2"/>
      <c r="BN5837" s="151"/>
      <c r="BO5837" s="2"/>
      <c r="BP5837" s="2"/>
      <c r="BQ5837" s="2"/>
      <c r="BR5837" s="2"/>
      <c r="BS5837" s="2"/>
      <c r="BT5837" s="2"/>
    </row>
    <row r="5838" spans="63:72" x14ac:dyDescent="0.3">
      <c r="BK5838" s="5"/>
      <c r="BL5838" s="5"/>
      <c r="BM5838" s="2"/>
      <c r="BN5838" s="151"/>
      <c r="BO5838" s="2"/>
      <c r="BP5838" s="2"/>
      <c r="BQ5838" s="2"/>
      <c r="BR5838" s="2"/>
      <c r="BS5838" s="2"/>
      <c r="BT5838" s="2"/>
    </row>
    <row r="5839" spans="63:72" x14ac:dyDescent="0.3">
      <c r="BK5839" s="5"/>
      <c r="BL5839" s="5"/>
      <c r="BM5839" s="2"/>
      <c r="BN5839" s="151"/>
      <c r="BO5839" s="2"/>
      <c r="BP5839" s="2"/>
      <c r="BQ5839" s="2"/>
      <c r="BR5839" s="2"/>
      <c r="BS5839" s="2"/>
      <c r="BT5839" s="2"/>
    </row>
    <row r="5840" spans="63:72" x14ac:dyDescent="0.3">
      <c r="BK5840" s="5"/>
      <c r="BL5840" s="5"/>
      <c r="BM5840" s="2"/>
      <c r="BN5840" s="151"/>
      <c r="BO5840" s="2"/>
      <c r="BP5840" s="2"/>
      <c r="BQ5840" s="2"/>
      <c r="BR5840" s="2"/>
      <c r="BS5840" s="2"/>
      <c r="BT5840" s="2"/>
    </row>
    <row r="5841" spans="63:72" x14ac:dyDescent="0.3">
      <c r="BK5841" s="5"/>
      <c r="BL5841" s="5"/>
      <c r="BM5841" s="2"/>
      <c r="BN5841" s="151"/>
      <c r="BO5841" s="2"/>
      <c r="BP5841" s="2"/>
      <c r="BQ5841" s="2"/>
      <c r="BR5841" s="2"/>
      <c r="BS5841" s="2"/>
      <c r="BT5841" s="2"/>
    </row>
    <row r="5842" spans="63:72" x14ac:dyDescent="0.3">
      <c r="BK5842" s="5"/>
      <c r="BL5842" s="5"/>
      <c r="BM5842" s="2"/>
      <c r="BN5842" s="151"/>
      <c r="BO5842" s="2"/>
      <c r="BP5842" s="2"/>
      <c r="BQ5842" s="2"/>
      <c r="BR5842" s="2"/>
      <c r="BS5842" s="2"/>
      <c r="BT5842" s="2"/>
    </row>
    <row r="5843" spans="63:72" x14ac:dyDescent="0.3">
      <c r="BK5843" s="5"/>
      <c r="BL5843" s="5"/>
      <c r="BM5843" s="2"/>
      <c r="BN5843" s="151"/>
      <c r="BO5843" s="2"/>
      <c r="BP5843" s="2"/>
      <c r="BQ5843" s="2"/>
      <c r="BR5843" s="2"/>
      <c r="BS5843" s="2"/>
      <c r="BT5843" s="2"/>
    </row>
    <row r="5844" spans="63:72" x14ac:dyDescent="0.3">
      <c r="BK5844" s="5"/>
      <c r="BL5844" s="5"/>
      <c r="BM5844" s="2"/>
      <c r="BN5844" s="151"/>
      <c r="BO5844" s="2"/>
      <c r="BP5844" s="2"/>
      <c r="BQ5844" s="2"/>
      <c r="BR5844" s="2"/>
      <c r="BS5844" s="2"/>
      <c r="BT5844" s="2"/>
    </row>
    <row r="5845" spans="63:72" x14ac:dyDescent="0.3">
      <c r="BK5845" s="5"/>
      <c r="BL5845" s="5"/>
      <c r="BM5845" s="2"/>
      <c r="BN5845" s="151"/>
      <c r="BO5845" s="2"/>
      <c r="BP5845" s="2"/>
      <c r="BQ5845" s="2"/>
      <c r="BR5845" s="2"/>
      <c r="BS5845" s="2"/>
      <c r="BT5845" s="2"/>
    </row>
    <row r="5846" spans="63:72" x14ac:dyDescent="0.3">
      <c r="BK5846" s="5"/>
      <c r="BL5846" s="5"/>
      <c r="BM5846" s="2"/>
      <c r="BN5846" s="151"/>
      <c r="BO5846" s="2"/>
      <c r="BP5846" s="2"/>
      <c r="BQ5846" s="2"/>
      <c r="BR5846" s="2"/>
      <c r="BS5846" s="2"/>
      <c r="BT5846" s="2"/>
    </row>
    <row r="5847" spans="63:72" x14ac:dyDescent="0.3">
      <c r="BK5847" s="5"/>
      <c r="BL5847" s="5"/>
      <c r="BM5847" s="2"/>
      <c r="BN5847" s="151"/>
      <c r="BO5847" s="2"/>
      <c r="BP5847" s="2"/>
      <c r="BQ5847" s="2"/>
      <c r="BR5847" s="2"/>
      <c r="BS5847" s="2"/>
      <c r="BT5847" s="2"/>
    </row>
    <row r="5848" spans="63:72" x14ac:dyDescent="0.3">
      <c r="BK5848" s="5"/>
      <c r="BL5848" s="5"/>
      <c r="BM5848" s="2"/>
      <c r="BN5848" s="151"/>
      <c r="BO5848" s="2"/>
      <c r="BP5848" s="2"/>
      <c r="BQ5848" s="2"/>
      <c r="BR5848" s="2"/>
      <c r="BS5848" s="2"/>
      <c r="BT5848" s="2"/>
    </row>
    <row r="5849" spans="63:72" x14ac:dyDescent="0.3">
      <c r="BK5849" s="5"/>
      <c r="BL5849" s="5"/>
      <c r="BM5849" s="2"/>
      <c r="BN5849" s="151"/>
      <c r="BO5849" s="2"/>
      <c r="BP5849" s="2"/>
      <c r="BQ5849" s="2"/>
      <c r="BR5849" s="2"/>
      <c r="BS5849" s="2"/>
      <c r="BT5849" s="2"/>
    </row>
    <row r="5850" spans="63:72" x14ac:dyDescent="0.3">
      <c r="BK5850" s="5"/>
      <c r="BL5850" s="5"/>
      <c r="BM5850" s="2"/>
      <c r="BN5850" s="151"/>
      <c r="BO5850" s="2"/>
      <c r="BP5850" s="2"/>
      <c r="BQ5850" s="2"/>
      <c r="BR5850" s="2"/>
      <c r="BS5850" s="2"/>
      <c r="BT5850" s="2"/>
    </row>
    <row r="5851" spans="63:72" x14ac:dyDescent="0.3">
      <c r="BK5851" s="5"/>
      <c r="BL5851" s="5"/>
      <c r="BM5851" s="2"/>
      <c r="BN5851" s="151"/>
      <c r="BO5851" s="2"/>
      <c r="BP5851" s="2"/>
      <c r="BQ5851" s="2"/>
      <c r="BR5851" s="2"/>
      <c r="BS5851" s="2"/>
      <c r="BT5851" s="2"/>
    </row>
    <row r="5852" spans="63:72" x14ac:dyDescent="0.3">
      <c r="BK5852" s="5"/>
      <c r="BL5852" s="5"/>
      <c r="BM5852" s="2"/>
      <c r="BN5852" s="151"/>
      <c r="BO5852" s="2"/>
      <c r="BP5852" s="2"/>
      <c r="BQ5852" s="2"/>
      <c r="BR5852" s="2"/>
      <c r="BS5852" s="2"/>
      <c r="BT5852" s="2"/>
    </row>
    <row r="5853" spans="63:72" x14ac:dyDescent="0.3">
      <c r="BK5853" s="5"/>
      <c r="BL5853" s="5"/>
      <c r="BM5853" s="2"/>
      <c r="BN5853" s="151"/>
      <c r="BO5853" s="2"/>
      <c r="BP5853" s="2"/>
      <c r="BQ5853" s="2"/>
      <c r="BR5853" s="2"/>
      <c r="BS5853" s="2"/>
      <c r="BT5853" s="2"/>
    </row>
    <row r="5854" spans="63:72" x14ac:dyDescent="0.3">
      <c r="BK5854" s="5"/>
      <c r="BL5854" s="5"/>
      <c r="BM5854" s="2"/>
      <c r="BN5854" s="151"/>
      <c r="BO5854" s="2"/>
      <c r="BP5854" s="2"/>
      <c r="BQ5854" s="2"/>
      <c r="BR5854" s="2"/>
      <c r="BS5854" s="2"/>
      <c r="BT5854" s="2"/>
    </row>
    <row r="5855" spans="63:72" x14ac:dyDescent="0.3">
      <c r="BK5855" s="5"/>
      <c r="BL5855" s="5"/>
      <c r="BM5855" s="2"/>
      <c r="BN5855" s="151"/>
      <c r="BO5855" s="2"/>
      <c r="BP5855" s="2"/>
      <c r="BQ5855" s="2"/>
      <c r="BR5855" s="2"/>
      <c r="BS5855" s="2"/>
      <c r="BT5855" s="2"/>
    </row>
    <row r="5856" spans="63:72" x14ac:dyDescent="0.3">
      <c r="BK5856" s="5"/>
      <c r="BL5856" s="5"/>
      <c r="BM5856" s="2"/>
      <c r="BN5856" s="151"/>
      <c r="BO5856" s="2"/>
      <c r="BP5856" s="2"/>
      <c r="BQ5856" s="2"/>
      <c r="BR5856" s="2"/>
      <c r="BS5856" s="2"/>
      <c r="BT5856" s="2"/>
    </row>
    <row r="5857" spans="63:72" x14ac:dyDescent="0.3">
      <c r="BK5857" s="5"/>
      <c r="BL5857" s="5"/>
      <c r="BM5857" s="2"/>
      <c r="BN5857" s="151"/>
      <c r="BO5857" s="2"/>
      <c r="BP5857" s="2"/>
      <c r="BQ5857" s="2"/>
      <c r="BR5857" s="2"/>
      <c r="BS5857" s="2"/>
      <c r="BT5857" s="2"/>
    </row>
    <row r="5858" spans="63:72" x14ac:dyDescent="0.3">
      <c r="BK5858" s="5"/>
      <c r="BL5858" s="5"/>
      <c r="BM5858" s="2"/>
      <c r="BN5858" s="151"/>
      <c r="BO5858" s="2"/>
      <c r="BP5858" s="2"/>
      <c r="BQ5858" s="2"/>
      <c r="BR5858" s="2"/>
      <c r="BS5858" s="2"/>
      <c r="BT5858" s="2"/>
    </row>
    <row r="5859" spans="63:72" x14ac:dyDescent="0.3">
      <c r="BK5859" s="5"/>
      <c r="BL5859" s="5"/>
      <c r="BM5859" s="2"/>
      <c r="BN5859" s="151"/>
      <c r="BO5859" s="2"/>
      <c r="BP5859" s="2"/>
      <c r="BQ5859" s="2"/>
      <c r="BR5859" s="2"/>
      <c r="BS5859" s="2"/>
      <c r="BT5859" s="2"/>
    </row>
    <row r="5860" spans="63:72" x14ac:dyDescent="0.3">
      <c r="BK5860" s="5"/>
      <c r="BL5860" s="5"/>
      <c r="BM5860" s="2"/>
      <c r="BN5860" s="151"/>
      <c r="BO5860" s="2"/>
      <c r="BP5860" s="2"/>
      <c r="BQ5860" s="2"/>
      <c r="BR5860" s="2"/>
      <c r="BS5860" s="2"/>
      <c r="BT5860" s="2"/>
    </row>
    <row r="5861" spans="63:72" x14ac:dyDescent="0.3">
      <c r="BK5861" s="5"/>
      <c r="BL5861" s="5"/>
      <c r="BM5861" s="2"/>
      <c r="BN5861" s="151"/>
      <c r="BO5861" s="2"/>
      <c r="BP5861" s="2"/>
      <c r="BQ5861" s="2"/>
      <c r="BR5861" s="2"/>
      <c r="BS5861" s="2"/>
      <c r="BT5861" s="2"/>
    </row>
    <row r="5862" spans="63:72" x14ac:dyDescent="0.3">
      <c r="BK5862" s="5"/>
      <c r="BL5862" s="5"/>
      <c r="BM5862" s="2"/>
      <c r="BN5862" s="151"/>
      <c r="BO5862" s="2"/>
      <c r="BP5862" s="2"/>
      <c r="BQ5862" s="2"/>
      <c r="BR5862" s="2"/>
      <c r="BS5862" s="2"/>
      <c r="BT5862" s="2"/>
    </row>
    <row r="5863" spans="63:72" x14ac:dyDescent="0.3">
      <c r="BK5863" s="5"/>
      <c r="BL5863" s="5"/>
      <c r="BM5863" s="2"/>
      <c r="BN5863" s="151"/>
      <c r="BO5863" s="2"/>
      <c r="BP5863" s="2"/>
      <c r="BQ5863" s="2"/>
      <c r="BR5863" s="2"/>
      <c r="BS5863" s="2"/>
      <c r="BT5863" s="2"/>
    </row>
    <row r="5864" spans="63:72" x14ac:dyDescent="0.3">
      <c r="BK5864" s="5"/>
      <c r="BL5864" s="5"/>
      <c r="BM5864" s="2"/>
      <c r="BN5864" s="151"/>
      <c r="BO5864" s="2"/>
      <c r="BP5864" s="2"/>
      <c r="BQ5864" s="2"/>
      <c r="BR5864" s="2"/>
      <c r="BS5864" s="2"/>
      <c r="BT5864" s="2"/>
    </row>
    <row r="5865" spans="63:72" x14ac:dyDescent="0.3">
      <c r="BK5865" s="5"/>
      <c r="BL5865" s="5"/>
      <c r="BM5865" s="2"/>
      <c r="BN5865" s="151"/>
      <c r="BO5865" s="2"/>
      <c r="BP5865" s="2"/>
      <c r="BQ5865" s="2"/>
      <c r="BR5865" s="2"/>
      <c r="BS5865" s="2"/>
      <c r="BT5865" s="2"/>
    </row>
    <row r="5866" spans="63:72" x14ac:dyDescent="0.3">
      <c r="BK5866" s="5"/>
      <c r="BL5866" s="5"/>
      <c r="BM5866" s="2"/>
      <c r="BN5866" s="151"/>
      <c r="BO5866" s="2"/>
      <c r="BP5866" s="2"/>
      <c r="BQ5866" s="2"/>
      <c r="BR5866" s="2"/>
      <c r="BS5866" s="2"/>
      <c r="BT5866" s="2"/>
    </row>
    <row r="5867" spans="63:72" x14ac:dyDescent="0.3">
      <c r="BK5867" s="5"/>
      <c r="BL5867" s="5"/>
      <c r="BM5867" s="2"/>
      <c r="BN5867" s="151"/>
      <c r="BO5867" s="2"/>
      <c r="BP5867" s="2"/>
      <c r="BQ5867" s="2"/>
      <c r="BR5867" s="2"/>
      <c r="BS5867" s="2"/>
      <c r="BT5867" s="2"/>
    </row>
    <row r="5868" spans="63:72" x14ac:dyDescent="0.3">
      <c r="BK5868" s="5"/>
      <c r="BL5868" s="5"/>
      <c r="BM5868" s="2"/>
      <c r="BN5868" s="151"/>
      <c r="BO5868" s="2"/>
      <c r="BP5868" s="2"/>
      <c r="BQ5868" s="2"/>
      <c r="BR5868" s="2"/>
      <c r="BS5868" s="2"/>
      <c r="BT5868" s="2"/>
    </row>
    <row r="5869" spans="63:72" x14ac:dyDescent="0.3">
      <c r="BK5869" s="5"/>
      <c r="BL5869" s="5"/>
      <c r="BM5869" s="2"/>
      <c r="BN5869" s="151"/>
      <c r="BO5869" s="2"/>
      <c r="BP5869" s="2"/>
      <c r="BQ5869" s="2"/>
      <c r="BR5869" s="2"/>
      <c r="BS5869" s="2"/>
      <c r="BT5869" s="2"/>
    </row>
    <row r="5870" spans="63:72" x14ac:dyDescent="0.3">
      <c r="BK5870" s="5"/>
      <c r="BL5870" s="5"/>
      <c r="BM5870" s="2"/>
      <c r="BN5870" s="151"/>
      <c r="BO5870" s="2"/>
      <c r="BP5870" s="2"/>
      <c r="BQ5870" s="2"/>
      <c r="BR5870" s="2"/>
      <c r="BS5870" s="2"/>
      <c r="BT5870" s="2"/>
    </row>
    <row r="5871" spans="63:72" x14ac:dyDescent="0.3">
      <c r="BK5871" s="5"/>
      <c r="BL5871" s="5"/>
      <c r="BM5871" s="2"/>
      <c r="BN5871" s="151"/>
      <c r="BO5871" s="2"/>
      <c r="BP5871" s="2"/>
      <c r="BQ5871" s="2"/>
      <c r="BR5871" s="2"/>
      <c r="BS5871" s="2"/>
      <c r="BT5871" s="2"/>
    </row>
    <row r="5872" spans="63:72" x14ac:dyDescent="0.3">
      <c r="BK5872" s="5"/>
      <c r="BL5872" s="5"/>
      <c r="BM5872" s="2"/>
      <c r="BN5872" s="151"/>
      <c r="BO5872" s="2"/>
      <c r="BP5872" s="2"/>
      <c r="BQ5872" s="2"/>
      <c r="BR5872" s="2"/>
      <c r="BS5872" s="2"/>
      <c r="BT5872" s="2"/>
    </row>
    <row r="5873" spans="63:72" x14ac:dyDescent="0.3">
      <c r="BK5873" s="5"/>
      <c r="BL5873" s="5"/>
      <c r="BM5873" s="2"/>
      <c r="BN5873" s="151"/>
      <c r="BO5873" s="2"/>
      <c r="BP5873" s="2"/>
      <c r="BQ5873" s="2"/>
      <c r="BR5873" s="2"/>
      <c r="BS5873" s="2"/>
      <c r="BT5873" s="2"/>
    </row>
    <row r="5874" spans="63:72" x14ac:dyDescent="0.3">
      <c r="BK5874" s="5"/>
      <c r="BL5874" s="5"/>
      <c r="BM5874" s="2"/>
      <c r="BN5874" s="151"/>
      <c r="BO5874" s="2"/>
      <c r="BP5874" s="2"/>
      <c r="BQ5874" s="2"/>
      <c r="BR5874" s="2"/>
      <c r="BS5874" s="2"/>
      <c r="BT5874" s="2"/>
    </row>
    <row r="5875" spans="63:72" x14ac:dyDescent="0.3">
      <c r="BK5875" s="5"/>
      <c r="BL5875" s="5"/>
      <c r="BM5875" s="2"/>
      <c r="BN5875" s="151"/>
      <c r="BO5875" s="2"/>
      <c r="BP5875" s="2"/>
      <c r="BQ5875" s="2"/>
      <c r="BR5875" s="2"/>
      <c r="BS5875" s="2"/>
      <c r="BT5875" s="2"/>
    </row>
    <row r="5876" spans="63:72" x14ac:dyDescent="0.3">
      <c r="BK5876" s="5"/>
      <c r="BL5876" s="5"/>
      <c r="BM5876" s="2"/>
      <c r="BN5876" s="151"/>
      <c r="BO5876" s="2"/>
      <c r="BP5876" s="2"/>
      <c r="BQ5876" s="2"/>
      <c r="BR5876" s="2"/>
      <c r="BS5876" s="2"/>
      <c r="BT5876" s="2"/>
    </row>
    <row r="5877" spans="63:72" x14ac:dyDescent="0.3">
      <c r="BK5877" s="5"/>
      <c r="BL5877" s="5"/>
      <c r="BM5877" s="2"/>
      <c r="BN5877" s="151"/>
      <c r="BO5877" s="2"/>
      <c r="BP5877" s="2"/>
      <c r="BQ5877" s="2"/>
      <c r="BR5877" s="2"/>
      <c r="BS5877" s="2"/>
      <c r="BT5877" s="2"/>
    </row>
    <row r="5878" spans="63:72" x14ac:dyDescent="0.3">
      <c r="BK5878" s="5"/>
      <c r="BL5878" s="5"/>
      <c r="BM5878" s="2"/>
      <c r="BN5878" s="151"/>
      <c r="BO5878" s="2"/>
      <c r="BP5878" s="2"/>
      <c r="BQ5878" s="2"/>
      <c r="BR5878" s="2"/>
      <c r="BS5878" s="2"/>
      <c r="BT5878" s="2"/>
    </row>
    <row r="5879" spans="63:72" x14ac:dyDescent="0.3">
      <c r="BK5879" s="5"/>
      <c r="BL5879" s="5"/>
      <c r="BM5879" s="2"/>
      <c r="BN5879" s="151"/>
      <c r="BO5879" s="2"/>
      <c r="BP5879" s="2"/>
      <c r="BQ5879" s="2"/>
      <c r="BR5879" s="2"/>
      <c r="BS5879" s="2"/>
      <c r="BT5879" s="2"/>
    </row>
    <row r="5880" spans="63:72" x14ac:dyDescent="0.3">
      <c r="BK5880" s="5"/>
      <c r="BL5880" s="5"/>
      <c r="BM5880" s="2"/>
      <c r="BN5880" s="151"/>
      <c r="BO5880" s="2"/>
      <c r="BP5880" s="2"/>
      <c r="BQ5880" s="2"/>
      <c r="BR5880" s="2"/>
      <c r="BS5880" s="2"/>
      <c r="BT5880" s="2"/>
    </row>
    <row r="5881" spans="63:72" x14ac:dyDescent="0.3">
      <c r="BK5881" s="5"/>
      <c r="BL5881" s="5"/>
      <c r="BM5881" s="2"/>
      <c r="BN5881" s="151"/>
      <c r="BO5881" s="2"/>
      <c r="BP5881" s="2"/>
      <c r="BQ5881" s="2"/>
      <c r="BR5881" s="2"/>
      <c r="BS5881" s="2"/>
      <c r="BT5881" s="2"/>
    </row>
    <row r="5882" spans="63:72" x14ac:dyDescent="0.3">
      <c r="BK5882" s="5"/>
      <c r="BL5882" s="5"/>
      <c r="BM5882" s="2"/>
      <c r="BN5882" s="151"/>
      <c r="BO5882" s="2"/>
      <c r="BP5882" s="2"/>
      <c r="BQ5882" s="2"/>
      <c r="BR5882" s="2"/>
      <c r="BS5882" s="2"/>
      <c r="BT5882" s="2"/>
    </row>
    <row r="5883" spans="63:72" x14ac:dyDescent="0.3">
      <c r="BK5883" s="5"/>
      <c r="BL5883" s="5"/>
      <c r="BM5883" s="2"/>
      <c r="BN5883" s="151"/>
      <c r="BO5883" s="2"/>
      <c r="BP5883" s="2"/>
      <c r="BQ5883" s="2"/>
      <c r="BR5883" s="2"/>
      <c r="BS5883" s="2"/>
      <c r="BT5883" s="2"/>
    </row>
    <row r="5884" spans="63:72" x14ac:dyDescent="0.3">
      <c r="BK5884" s="5"/>
      <c r="BL5884" s="5"/>
      <c r="BM5884" s="2"/>
      <c r="BN5884" s="151"/>
      <c r="BO5884" s="2"/>
      <c r="BP5884" s="2"/>
      <c r="BQ5884" s="2"/>
      <c r="BR5884" s="2"/>
      <c r="BS5884" s="2"/>
      <c r="BT5884" s="2"/>
    </row>
    <row r="5885" spans="63:72" x14ac:dyDescent="0.3">
      <c r="BK5885" s="5"/>
      <c r="BL5885" s="5"/>
      <c r="BM5885" s="2"/>
      <c r="BN5885" s="151"/>
      <c r="BO5885" s="2"/>
      <c r="BP5885" s="2"/>
      <c r="BQ5885" s="2"/>
      <c r="BR5885" s="2"/>
      <c r="BS5885" s="2"/>
      <c r="BT5885" s="2"/>
    </row>
    <row r="5886" spans="63:72" x14ac:dyDescent="0.3">
      <c r="BK5886" s="5"/>
      <c r="BL5886" s="5"/>
      <c r="BM5886" s="2"/>
      <c r="BN5886" s="151"/>
      <c r="BO5886" s="2"/>
      <c r="BP5886" s="2"/>
      <c r="BQ5886" s="2"/>
      <c r="BR5886" s="2"/>
      <c r="BS5886" s="2"/>
      <c r="BT5886" s="2"/>
    </row>
    <row r="5887" spans="63:72" x14ac:dyDescent="0.3">
      <c r="BK5887" s="5"/>
      <c r="BL5887" s="5"/>
      <c r="BM5887" s="2"/>
      <c r="BN5887" s="151"/>
      <c r="BO5887" s="2"/>
      <c r="BP5887" s="2"/>
      <c r="BQ5887" s="2"/>
      <c r="BR5887" s="2"/>
      <c r="BS5887" s="2"/>
      <c r="BT5887" s="2"/>
    </row>
    <row r="5888" spans="63:72" x14ac:dyDescent="0.3">
      <c r="BK5888" s="5"/>
      <c r="BL5888" s="5"/>
      <c r="BM5888" s="2"/>
      <c r="BN5888" s="151"/>
      <c r="BO5888" s="2"/>
      <c r="BP5888" s="2"/>
      <c r="BQ5888" s="2"/>
      <c r="BR5888" s="2"/>
      <c r="BS5888" s="2"/>
      <c r="BT5888" s="2"/>
    </row>
    <row r="5889" spans="63:72" x14ac:dyDescent="0.3">
      <c r="BK5889" s="5"/>
      <c r="BL5889" s="5"/>
      <c r="BM5889" s="2"/>
      <c r="BN5889" s="151"/>
      <c r="BO5889" s="2"/>
      <c r="BP5889" s="2"/>
      <c r="BQ5889" s="2"/>
      <c r="BR5889" s="2"/>
      <c r="BS5889" s="2"/>
      <c r="BT5889" s="2"/>
    </row>
    <row r="5890" spans="63:72" x14ac:dyDescent="0.3">
      <c r="BK5890" s="5"/>
      <c r="BL5890" s="5"/>
      <c r="BM5890" s="2"/>
      <c r="BN5890" s="151"/>
      <c r="BO5890" s="2"/>
      <c r="BP5890" s="2"/>
      <c r="BQ5890" s="2"/>
      <c r="BR5890" s="2"/>
      <c r="BS5890" s="2"/>
      <c r="BT5890" s="2"/>
    </row>
    <row r="5891" spans="63:72" x14ac:dyDescent="0.3">
      <c r="BK5891" s="5"/>
      <c r="BL5891" s="5"/>
      <c r="BM5891" s="2"/>
      <c r="BN5891" s="151"/>
      <c r="BO5891" s="2"/>
      <c r="BP5891" s="2"/>
      <c r="BQ5891" s="2"/>
      <c r="BR5891" s="2"/>
      <c r="BS5891" s="2"/>
      <c r="BT5891" s="2"/>
    </row>
    <row r="5892" spans="63:72" x14ac:dyDescent="0.3">
      <c r="BK5892" s="5"/>
      <c r="BL5892" s="5"/>
      <c r="BM5892" s="2"/>
      <c r="BN5892" s="151"/>
      <c r="BO5892" s="2"/>
      <c r="BP5892" s="2"/>
      <c r="BQ5892" s="2"/>
      <c r="BR5892" s="2"/>
      <c r="BS5892" s="2"/>
      <c r="BT5892" s="2"/>
    </row>
    <row r="5893" spans="63:72" x14ac:dyDescent="0.3">
      <c r="BK5893" s="5"/>
      <c r="BL5893" s="5"/>
      <c r="BM5893" s="2"/>
      <c r="BN5893" s="151"/>
      <c r="BO5893" s="2"/>
      <c r="BP5893" s="2"/>
      <c r="BQ5893" s="2"/>
      <c r="BR5893" s="2"/>
      <c r="BS5893" s="2"/>
      <c r="BT5893" s="2"/>
    </row>
    <row r="5894" spans="63:72" x14ac:dyDescent="0.3">
      <c r="BK5894" s="5"/>
      <c r="BL5894" s="5"/>
      <c r="BM5894" s="2"/>
      <c r="BN5894" s="151"/>
      <c r="BO5894" s="2"/>
      <c r="BP5894" s="2"/>
      <c r="BQ5894" s="2"/>
      <c r="BR5894" s="2"/>
      <c r="BS5894" s="2"/>
      <c r="BT5894" s="2"/>
    </row>
    <row r="5895" spans="63:72" x14ac:dyDescent="0.3">
      <c r="BK5895" s="5"/>
      <c r="BL5895" s="5"/>
      <c r="BM5895" s="2"/>
      <c r="BN5895" s="151"/>
      <c r="BO5895" s="2"/>
      <c r="BP5895" s="2"/>
      <c r="BQ5895" s="2"/>
      <c r="BR5895" s="2"/>
      <c r="BS5895" s="2"/>
      <c r="BT5895" s="2"/>
    </row>
    <row r="5896" spans="63:72" x14ac:dyDescent="0.3">
      <c r="BK5896" s="5"/>
      <c r="BL5896" s="5"/>
      <c r="BM5896" s="2"/>
      <c r="BN5896" s="151"/>
      <c r="BO5896" s="2"/>
      <c r="BP5896" s="2"/>
      <c r="BQ5896" s="2"/>
      <c r="BR5896" s="2"/>
      <c r="BS5896" s="2"/>
      <c r="BT5896" s="2"/>
    </row>
    <row r="5897" spans="63:72" x14ac:dyDescent="0.3">
      <c r="BK5897" s="5"/>
      <c r="BL5897" s="5"/>
      <c r="BM5897" s="2"/>
      <c r="BN5897" s="151"/>
      <c r="BO5897" s="2"/>
      <c r="BP5897" s="2"/>
      <c r="BQ5897" s="2"/>
      <c r="BR5897" s="2"/>
      <c r="BS5897" s="2"/>
      <c r="BT5897" s="2"/>
    </row>
    <row r="5898" spans="63:72" x14ac:dyDescent="0.3">
      <c r="BK5898" s="5"/>
      <c r="BL5898" s="5"/>
      <c r="BM5898" s="2"/>
      <c r="BN5898" s="151"/>
      <c r="BO5898" s="2"/>
      <c r="BP5898" s="2"/>
      <c r="BQ5898" s="2"/>
      <c r="BR5898" s="2"/>
      <c r="BS5898" s="2"/>
      <c r="BT5898" s="2"/>
    </row>
    <row r="5899" spans="63:72" x14ac:dyDescent="0.3">
      <c r="BK5899" s="5"/>
      <c r="BL5899" s="5"/>
      <c r="BM5899" s="2"/>
      <c r="BN5899" s="151"/>
      <c r="BO5899" s="2"/>
      <c r="BP5899" s="2"/>
      <c r="BQ5899" s="2"/>
      <c r="BR5899" s="2"/>
      <c r="BS5899" s="2"/>
      <c r="BT5899" s="2"/>
    </row>
    <row r="5900" spans="63:72" x14ac:dyDescent="0.3">
      <c r="BK5900" s="5"/>
      <c r="BL5900" s="5"/>
      <c r="BM5900" s="2"/>
      <c r="BN5900" s="151"/>
      <c r="BO5900" s="2"/>
      <c r="BP5900" s="2"/>
      <c r="BQ5900" s="2"/>
      <c r="BR5900" s="2"/>
      <c r="BS5900" s="2"/>
      <c r="BT5900" s="2"/>
    </row>
    <row r="5901" spans="63:72" x14ac:dyDescent="0.3">
      <c r="BK5901" s="5"/>
      <c r="BL5901" s="5"/>
      <c r="BM5901" s="2"/>
      <c r="BN5901" s="151"/>
      <c r="BO5901" s="2"/>
      <c r="BP5901" s="2"/>
      <c r="BQ5901" s="2"/>
      <c r="BR5901" s="2"/>
      <c r="BS5901" s="2"/>
      <c r="BT5901" s="2"/>
    </row>
    <row r="5902" spans="63:72" x14ac:dyDescent="0.3">
      <c r="BK5902" s="5"/>
      <c r="BL5902" s="5"/>
      <c r="BM5902" s="2"/>
      <c r="BN5902" s="151"/>
      <c r="BO5902" s="2"/>
      <c r="BP5902" s="2"/>
      <c r="BQ5902" s="2"/>
      <c r="BR5902" s="2"/>
      <c r="BS5902" s="2"/>
      <c r="BT5902" s="2"/>
    </row>
    <row r="5903" spans="63:72" x14ac:dyDescent="0.3">
      <c r="BK5903" s="5"/>
      <c r="BL5903" s="5"/>
      <c r="BM5903" s="2"/>
      <c r="BN5903" s="151"/>
      <c r="BO5903" s="2"/>
      <c r="BP5903" s="2"/>
      <c r="BQ5903" s="2"/>
      <c r="BR5903" s="2"/>
      <c r="BS5903" s="2"/>
      <c r="BT5903" s="2"/>
    </row>
    <row r="5904" spans="63:72" x14ac:dyDescent="0.3">
      <c r="BK5904" s="5"/>
      <c r="BL5904" s="5"/>
      <c r="BM5904" s="2"/>
      <c r="BN5904" s="151"/>
      <c r="BO5904" s="2"/>
      <c r="BP5904" s="2"/>
      <c r="BQ5904" s="2"/>
      <c r="BR5904" s="2"/>
      <c r="BS5904" s="2"/>
      <c r="BT5904" s="2"/>
    </row>
    <row r="5905" spans="63:72" x14ac:dyDescent="0.3">
      <c r="BK5905" s="5"/>
      <c r="BL5905" s="5"/>
      <c r="BM5905" s="2"/>
      <c r="BN5905" s="151"/>
      <c r="BO5905" s="2"/>
      <c r="BP5905" s="2"/>
      <c r="BQ5905" s="2"/>
      <c r="BR5905" s="2"/>
      <c r="BS5905" s="2"/>
      <c r="BT5905" s="2"/>
    </row>
    <row r="5906" spans="63:72" x14ac:dyDescent="0.3">
      <c r="BK5906" s="5"/>
      <c r="BL5906" s="5"/>
      <c r="BM5906" s="2"/>
      <c r="BN5906" s="151"/>
      <c r="BO5906" s="2"/>
      <c r="BP5906" s="2"/>
      <c r="BQ5906" s="2"/>
      <c r="BR5906" s="2"/>
      <c r="BS5906" s="2"/>
      <c r="BT5906" s="2"/>
    </row>
    <row r="5907" spans="63:72" x14ac:dyDescent="0.3">
      <c r="BK5907" s="5"/>
      <c r="BL5907" s="5"/>
      <c r="BM5907" s="2"/>
      <c r="BN5907" s="151"/>
      <c r="BO5907" s="2"/>
      <c r="BP5907" s="2"/>
      <c r="BQ5907" s="2"/>
      <c r="BR5907" s="2"/>
      <c r="BS5907" s="2"/>
      <c r="BT5907" s="2"/>
    </row>
    <row r="5908" spans="63:72" x14ac:dyDescent="0.3">
      <c r="BK5908" s="5"/>
      <c r="BL5908" s="5"/>
      <c r="BM5908" s="2"/>
      <c r="BN5908" s="151"/>
      <c r="BO5908" s="2"/>
      <c r="BP5908" s="2"/>
      <c r="BQ5908" s="2"/>
      <c r="BR5908" s="2"/>
      <c r="BS5908" s="2"/>
      <c r="BT5908" s="2"/>
    </row>
    <row r="5909" spans="63:72" x14ac:dyDescent="0.3">
      <c r="BK5909" s="5"/>
      <c r="BL5909" s="5"/>
      <c r="BM5909" s="2"/>
      <c r="BN5909" s="151"/>
      <c r="BO5909" s="2"/>
      <c r="BP5909" s="2"/>
      <c r="BQ5909" s="2"/>
      <c r="BR5909" s="2"/>
      <c r="BS5909" s="2"/>
      <c r="BT5909" s="2"/>
    </row>
    <row r="5910" spans="63:72" x14ac:dyDescent="0.3">
      <c r="BK5910" s="5"/>
      <c r="BL5910" s="5"/>
      <c r="BM5910" s="2"/>
      <c r="BN5910" s="151"/>
      <c r="BO5910" s="2"/>
      <c r="BP5910" s="2"/>
      <c r="BQ5910" s="2"/>
      <c r="BR5910" s="2"/>
      <c r="BS5910" s="2"/>
      <c r="BT5910" s="2"/>
    </row>
    <row r="5911" spans="63:72" x14ac:dyDescent="0.3">
      <c r="BK5911" s="5"/>
      <c r="BL5911" s="5"/>
      <c r="BM5911" s="2"/>
      <c r="BN5911" s="151"/>
      <c r="BO5911" s="2"/>
      <c r="BP5911" s="2"/>
      <c r="BQ5911" s="2"/>
      <c r="BR5911" s="2"/>
      <c r="BS5911" s="2"/>
      <c r="BT5911" s="2"/>
    </row>
    <row r="5912" spans="63:72" x14ac:dyDescent="0.3">
      <c r="BK5912" s="5"/>
      <c r="BL5912" s="5"/>
      <c r="BM5912" s="2"/>
      <c r="BN5912" s="151"/>
      <c r="BO5912" s="2"/>
      <c r="BP5912" s="2"/>
      <c r="BQ5912" s="2"/>
      <c r="BR5912" s="2"/>
      <c r="BS5912" s="2"/>
      <c r="BT5912" s="2"/>
    </row>
    <row r="5913" spans="63:72" x14ac:dyDescent="0.3">
      <c r="BK5913" s="5"/>
      <c r="BL5913" s="5"/>
      <c r="BM5913" s="2"/>
      <c r="BN5913" s="151"/>
      <c r="BO5913" s="2"/>
      <c r="BP5913" s="2"/>
      <c r="BQ5913" s="2"/>
      <c r="BR5913" s="2"/>
      <c r="BS5913" s="2"/>
      <c r="BT5913" s="2"/>
    </row>
    <row r="5914" spans="63:72" x14ac:dyDescent="0.3">
      <c r="BK5914" s="5"/>
      <c r="BL5914" s="5"/>
      <c r="BM5914" s="2"/>
      <c r="BN5914" s="151"/>
      <c r="BO5914" s="2"/>
      <c r="BP5914" s="2"/>
      <c r="BQ5914" s="2"/>
      <c r="BR5914" s="2"/>
      <c r="BS5914" s="2"/>
      <c r="BT5914" s="2"/>
    </row>
    <row r="5915" spans="63:72" x14ac:dyDescent="0.3">
      <c r="BK5915" s="5"/>
      <c r="BL5915" s="5"/>
      <c r="BM5915" s="2"/>
      <c r="BN5915" s="151"/>
      <c r="BO5915" s="2"/>
      <c r="BP5915" s="2"/>
      <c r="BQ5915" s="2"/>
      <c r="BR5915" s="2"/>
      <c r="BS5915" s="2"/>
      <c r="BT5915" s="2"/>
    </row>
    <row r="5916" spans="63:72" x14ac:dyDescent="0.3">
      <c r="BK5916" s="5"/>
      <c r="BL5916" s="5"/>
      <c r="BM5916" s="2"/>
      <c r="BN5916" s="151"/>
      <c r="BO5916" s="2"/>
      <c r="BP5916" s="2"/>
      <c r="BQ5916" s="2"/>
      <c r="BR5916" s="2"/>
      <c r="BS5916" s="2"/>
      <c r="BT5916" s="2"/>
    </row>
    <row r="5917" spans="63:72" x14ac:dyDescent="0.3">
      <c r="BK5917" s="5"/>
      <c r="BL5917" s="5"/>
      <c r="BM5917" s="2"/>
      <c r="BN5917" s="151"/>
      <c r="BO5917" s="2"/>
      <c r="BP5917" s="2"/>
      <c r="BQ5917" s="2"/>
      <c r="BR5917" s="2"/>
      <c r="BS5917" s="2"/>
      <c r="BT5917" s="2"/>
    </row>
    <row r="5918" spans="63:72" x14ac:dyDescent="0.3">
      <c r="BK5918" s="5"/>
      <c r="BL5918" s="5"/>
      <c r="BM5918" s="2"/>
      <c r="BN5918" s="151"/>
      <c r="BO5918" s="2"/>
      <c r="BP5918" s="2"/>
      <c r="BQ5918" s="2"/>
      <c r="BR5918" s="2"/>
      <c r="BS5918" s="2"/>
      <c r="BT5918" s="2"/>
    </row>
    <row r="5919" spans="63:72" x14ac:dyDescent="0.3">
      <c r="BK5919" s="5"/>
      <c r="BL5919" s="5"/>
      <c r="BM5919" s="2"/>
      <c r="BN5919" s="151"/>
      <c r="BO5919" s="2"/>
      <c r="BP5919" s="2"/>
      <c r="BQ5919" s="2"/>
      <c r="BR5919" s="2"/>
      <c r="BS5919" s="2"/>
      <c r="BT5919" s="2"/>
    </row>
    <row r="5920" spans="63:72" x14ac:dyDescent="0.3">
      <c r="BK5920" s="5"/>
      <c r="BL5920" s="5"/>
      <c r="BM5920" s="2"/>
      <c r="BN5920" s="151"/>
      <c r="BO5920" s="2"/>
      <c r="BP5920" s="2"/>
      <c r="BQ5920" s="2"/>
      <c r="BR5920" s="2"/>
      <c r="BS5920" s="2"/>
      <c r="BT5920" s="2"/>
    </row>
    <row r="5921" spans="63:72" x14ac:dyDescent="0.3">
      <c r="BK5921" s="5"/>
      <c r="BL5921" s="5"/>
      <c r="BM5921" s="2"/>
      <c r="BN5921" s="151"/>
      <c r="BO5921" s="2"/>
      <c r="BP5921" s="2"/>
      <c r="BQ5921" s="2"/>
      <c r="BR5921" s="2"/>
      <c r="BS5921" s="2"/>
      <c r="BT5921" s="2"/>
    </row>
    <row r="5922" spans="63:72" x14ac:dyDescent="0.3">
      <c r="BK5922" s="5"/>
      <c r="BL5922" s="5"/>
      <c r="BM5922" s="2"/>
      <c r="BN5922" s="151"/>
      <c r="BO5922" s="2"/>
      <c r="BP5922" s="2"/>
      <c r="BQ5922" s="2"/>
      <c r="BR5922" s="2"/>
      <c r="BS5922" s="2"/>
      <c r="BT5922" s="2"/>
    </row>
    <row r="5923" spans="63:72" x14ac:dyDescent="0.3">
      <c r="BK5923" s="5"/>
      <c r="BL5923" s="5"/>
      <c r="BM5923" s="2"/>
      <c r="BN5923" s="151"/>
      <c r="BO5923" s="2"/>
      <c r="BP5923" s="2"/>
      <c r="BQ5923" s="2"/>
      <c r="BR5923" s="2"/>
      <c r="BS5923" s="2"/>
      <c r="BT5923" s="2"/>
    </row>
    <row r="5924" spans="63:72" x14ac:dyDescent="0.3">
      <c r="BK5924" s="5"/>
      <c r="BL5924" s="5"/>
      <c r="BM5924" s="2"/>
      <c r="BN5924" s="151"/>
      <c r="BO5924" s="2"/>
      <c r="BP5924" s="2"/>
      <c r="BQ5924" s="2"/>
      <c r="BR5924" s="2"/>
      <c r="BS5924" s="2"/>
      <c r="BT5924" s="2"/>
    </row>
    <row r="5925" spans="63:72" x14ac:dyDescent="0.3">
      <c r="BK5925" s="5"/>
      <c r="BL5925" s="5"/>
      <c r="BM5925" s="2"/>
      <c r="BN5925" s="151"/>
      <c r="BO5925" s="2"/>
      <c r="BP5925" s="2"/>
      <c r="BQ5925" s="2"/>
      <c r="BR5925" s="2"/>
      <c r="BS5925" s="2"/>
      <c r="BT5925" s="2"/>
    </row>
    <row r="5926" spans="63:72" x14ac:dyDescent="0.3">
      <c r="BK5926" s="5"/>
      <c r="BL5926" s="5"/>
      <c r="BM5926" s="2"/>
      <c r="BN5926" s="151"/>
      <c r="BO5926" s="2"/>
      <c r="BP5926" s="2"/>
      <c r="BQ5926" s="2"/>
      <c r="BR5926" s="2"/>
      <c r="BS5926" s="2"/>
      <c r="BT5926" s="2"/>
    </row>
    <row r="5927" spans="63:72" x14ac:dyDescent="0.3">
      <c r="BK5927" s="5"/>
      <c r="BL5927" s="5"/>
      <c r="BM5927" s="2"/>
      <c r="BN5927" s="151"/>
      <c r="BO5927" s="2"/>
      <c r="BP5927" s="2"/>
      <c r="BQ5927" s="2"/>
      <c r="BR5927" s="2"/>
      <c r="BS5927" s="2"/>
      <c r="BT5927" s="2"/>
    </row>
    <row r="5928" spans="63:72" x14ac:dyDescent="0.3">
      <c r="BK5928" s="5"/>
      <c r="BL5928" s="5"/>
      <c r="BM5928" s="2"/>
      <c r="BN5928" s="151"/>
      <c r="BO5928" s="2"/>
      <c r="BP5928" s="2"/>
      <c r="BQ5928" s="2"/>
      <c r="BR5928" s="2"/>
      <c r="BS5928" s="2"/>
      <c r="BT5928" s="2"/>
    </row>
    <row r="5929" spans="63:72" x14ac:dyDescent="0.3">
      <c r="BK5929" s="5"/>
      <c r="BL5929" s="5"/>
      <c r="BM5929" s="2"/>
      <c r="BN5929" s="151"/>
      <c r="BO5929" s="2"/>
      <c r="BP5929" s="2"/>
      <c r="BQ5929" s="2"/>
      <c r="BR5929" s="2"/>
      <c r="BS5929" s="2"/>
      <c r="BT5929" s="2"/>
    </row>
    <row r="5930" spans="63:72" x14ac:dyDescent="0.3">
      <c r="BK5930" s="5"/>
      <c r="BL5930" s="5"/>
      <c r="BM5930" s="2"/>
      <c r="BN5930" s="151"/>
      <c r="BO5930" s="2"/>
      <c r="BP5930" s="2"/>
      <c r="BQ5930" s="2"/>
      <c r="BR5930" s="2"/>
      <c r="BS5930" s="2"/>
      <c r="BT5930" s="2"/>
    </row>
    <row r="5931" spans="63:72" x14ac:dyDescent="0.3">
      <c r="BK5931" s="5"/>
      <c r="BL5931" s="5"/>
      <c r="BM5931" s="2"/>
      <c r="BN5931" s="151"/>
      <c r="BO5931" s="2"/>
      <c r="BP5931" s="2"/>
      <c r="BQ5931" s="2"/>
      <c r="BR5931" s="2"/>
      <c r="BS5931" s="2"/>
      <c r="BT5931" s="2"/>
    </row>
    <row r="5932" spans="63:72" x14ac:dyDescent="0.3">
      <c r="BK5932" s="5"/>
      <c r="BL5932" s="5"/>
      <c r="BM5932" s="2"/>
      <c r="BN5932" s="151"/>
      <c r="BO5932" s="2"/>
      <c r="BP5932" s="2"/>
      <c r="BQ5932" s="2"/>
      <c r="BR5932" s="2"/>
      <c r="BS5932" s="2"/>
      <c r="BT5932" s="2"/>
    </row>
    <row r="5933" spans="63:72" x14ac:dyDescent="0.3">
      <c r="BK5933" s="5"/>
      <c r="BL5933" s="5"/>
      <c r="BM5933" s="2"/>
      <c r="BN5933" s="151"/>
      <c r="BO5933" s="2"/>
      <c r="BP5933" s="2"/>
      <c r="BQ5933" s="2"/>
      <c r="BR5933" s="2"/>
      <c r="BS5933" s="2"/>
      <c r="BT5933" s="2"/>
    </row>
    <row r="5934" spans="63:72" x14ac:dyDescent="0.3">
      <c r="BK5934" s="5"/>
      <c r="BL5934" s="5"/>
      <c r="BM5934" s="2"/>
      <c r="BN5934" s="151"/>
      <c r="BO5934" s="2"/>
      <c r="BP5934" s="2"/>
      <c r="BQ5934" s="2"/>
      <c r="BR5934" s="2"/>
      <c r="BS5934" s="2"/>
      <c r="BT5934" s="2"/>
    </row>
    <row r="5935" spans="63:72" x14ac:dyDescent="0.3">
      <c r="BK5935" s="5"/>
      <c r="BL5935" s="5"/>
      <c r="BM5935" s="2"/>
      <c r="BN5935" s="151"/>
      <c r="BO5935" s="2"/>
      <c r="BP5935" s="2"/>
      <c r="BQ5935" s="2"/>
      <c r="BR5935" s="2"/>
      <c r="BS5935" s="2"/>
      <c r="BT5935" s="2"/>
    </row>
    <row r="5936" spans="63:72" x14ac:dyDescent="0.3">
      <c r="BK5936" s="5"/>
      <c r="BL5936" s="5"/>
      <c r="BM5936" s="2"/>
      <c r="BN5936" s="151"/>
      <c r="BO5936" s="2"/>
      <c r="BP5936" s="2"/>
      <c r="BQ5936" s="2"/>
      <c r="BR5936" s="2"/>
      <c r="BS5936" s="2"/>
      <c r="BT5936" s="2"/>
    </row>
    <row r="5937" spans="63:72" x14ac:dyDescent="0.3">
      <c r="BK5937" s="5"/>
      <c r="BL5937" s="5"/>
      <c r="BM5937" s="2"/>
      <c r="BN5937" s="151"/>
      <c r="BO5937" s="2"/>
      <c r="BP5937" s="2"/>
      <c r="BQ5937" s="2"/>
      <c r="BR5937" s="2"/>
      <c r="BS5937" s="2"/>
      <c r="BT5937" s="2"/>
    </row>
    <row r="5938" spans="63:72" x14ac:dyDescent="0.3">
      <c r="BK5938" s="5"/>
      <c r="BL5938" s="5"/>
      <c r="BM5938" s="2"/>
      <c r="BN5938" s="151"/>
      <c r="BO5938" s="2"/>
      <c r="BP5938" s="2"/>
      <c r="BQ5938" s="2"/>
      <c r="BR5938" s="2"/>
      <c r="BS5938" s="2"/>
      <c r="BT5938" s="2"/>
    </row>
    <row r="5939" spans="63:72" x14ac:dyDescent="0.3">
      <c r="BK5939" s="5"/>
      <c r="BL5939" s="5"/>
      <c r="BM5939" s="2"/>
      <c r="BN5939" s="151"/>
      <c r="BO5939" s="2"/>
      <c r="BP5939" s="2"/>
      <c r="BQ5939" s="2"/>
      <c r="BR5939" s="2"/>
      <c r="BS5939" s="2"/>
      <c r="BT5939" s="2"/>
    </row>
    <row r="5940" spans="63:72" x14ac:dyDescent="0.3">
      <c r="BK5940" s="5"/>
      <c r="BL5940" s="5"/>
      <c r="BM5940" s="2"/>
      <c r="BN5940" s="151"/>
      <c r="BO5940" s="2"/>
      <c r="BP5940" s="2"/>
      <c r="BQ5940" s="2"/>
      <c r="BR5940" s="2"/>
      <c r="BS5940" s="2"/>
      <c r="BT5940" s="2"/>
    </row>
    <row r="5941" spans="63:72" x14ac:dyDescent="0.3">
      <c r="BK5941" s="5"/>
      <c r="BL5941" s="5"/>
      <c r="BM5941" s="2"/>
      <c r="BN5941" s="151"/>
      <c r="BO5941" s="2"/>
      <c r="BP5941" s="2"/>
      <c r="BQ5941" s="2"/>
      <c r="BR5941" s="2"/>
      <c r="BS5941" s="2"/>
      <c r="BT5941" s="2"/>
    </row>
    <row r="5942" spans="63:72" x14ac:dyDescent="0.3">
      <c r="BK5942" s="5"/>
      <c r="BL5942" s="5"/>
      <c r="BM5942" s="2"/>
      <c r="BN5942" s="151"/>
      <c r="BO5942" s="2"/>
      <c r="BP5942" s="2"/>
      <c r="BQ5942" s="2"/>
      <c r="BR5942" s="2"/>
      <c r="BS5942" s="2"/>
      <c r="BT5942" s="2"/>
    </row>
    <row r="5943" spans="63:72" x14ac:dyDescent="0.3">
      <c r="BK5943" s="5"/>
      <c r="BL5943" s="5"/>
      <c r="BM5943" s="2"/>
      <c r="BN5943" s="151"/>
      <c r="BO5943" s="2"/>
      <c r="BP5943" s="2"/>
      <c r="BQ5943" s="2"/>
      <c r="BR5943" s="2"/>
      <c r="BS5943" s="2"/>
      <c r="BT5943" s="2"/>
    </row>
    <row r="5944" spans="63:72" x14ac:dyDescent="0.3">
      <c r="BK5944" s="5"/>
      <c r="BL5944" s="5"/>
      <c r="BM5944" s="2"/>
      <c r="BN5944" s="151"/>
      <c r="BO5944" s="2"/>
      <c r="BP5944" s="2"/>
      <c r="BQ5944" s="2"/>
      <c r="BR5944" s="2"/>
      <c r="BS5944" s="2"/>
      <c r="BT5944" s="2"/>
    </row>
    <row r="5945" spans="63:72" x14ac:dyDescent="0.3">
      <c r="BK5945" s="5"/>
      <c r="BL5945" s="5"/>
      <c r="BM5945" s="2"/>
      <c r="BN5945" s="151"/>
      <c r="BO5945" s="2"/>
      <c r="BP5945" s="2"/>
      <c r="BQ5945" s="2"/>
      <c r="BR5945" s="2"/>
      <c r="BS5945" s="2"/>
      <c r="BT5945" s="2"/>
    </row>
    <row r="5946" spans="63:72" x14ac:dyDescent="0.3">
      <c r="BK5946" s="5"/>
      <c r="BL5946" s="5"/>
      <c r="BM5946" s="2"/>
      <c r="BN5946" s="151"/>
      <c r="BO5946" s="2"/>
      <c r="BP5946" s="2"/>
      <c r="BQ5946" s="2"/>
      <c r="BR5946" s="2"/>
      <c r="BS5946" s="2"/>
      <c r="BT5946" s="2"/>
    </row>
    <row r="5947" spans="63:72" x14ac:dyDescent="0.3">
      <c r="BK5947" s="5"/>
      <c r="BL5947" s="5"/>
      <c r="BM5947" s="2"/>
      <c r="BN5947" s="151"/>
      <c r="BO5947" s="2"/>
      <c r="BP5947" s="2"/>
      <c r="BQ5947" s="2"/>
      <c r="BR5947" s="2"/>
      <c r="BS5947" s="2"/>
      <c r="BT5947" s="2"/>
    </row>
    <row r="5948" spans="63:72" x14ac:dyDescent="0.3">
      <c r="BK5948" s="5"/>
      <c r="BL5948" s="5"/>
      <c r="BM5948" s="2"/>
      <c r="BN5948" s="151"/>
      <c r="BO5948" s="2"/>
      <c r="BP5948" s="2"/>
      <c r="BQ5948" s="2"/>
      <c r="BR5948" s="2"/>
      <c r="BS5948" s="2"/>
      <c r="BT5948" s="2"/>
    </row>
    <row r="5949" spans="63:72" x14ac:dyDescent="0.3">
      <c r="BK5949" s="5"/>
      <c r="BL5949" s="5"/>
      <c r="BM5949" s="2"/>
      <c r="BN5949" s="151"/>
      <c r="BO5949" s="2"/>
      <c r="BP5949" s="2"/>
      <c r="BQ5949" s="2"/>
      <c r="BR5949" s="2"/>
      <c r="BS5949" s="2"/>
      <c r="BT5949" s="2"/>
    </row>
    <row r="5950" spans="63:72" x14ac:dyDescent="0.3">
      <c r="BK5950" s="5"/>
      <c r="BL5950" s="5"/>
      <c r="BM5950" s="2"/>
      <c r="BN5950" s="151"/>
      <c r="BO5950" s="2"/>
      <c r="BP5950" s="2"/>
      <c r="BQ5950" s="2"/>
      <c r="BR5950" s="2"/>
      <c r="BS5950" s="2"/>
      <c r="BT5950" s="2"/>
    </row>
    <row r="5951" spans="63:72" x14ac:dyDescent="0.3">
      <c r="BK5951" s="5"/>
      <c r="BL5951" s="5"/>
      <c r="BM5951" s="2"/>
      <c r="BN5951" s="151"/>
      <c r="BO5951" s="2"/>
      <c r="BP5951" s="2"/>
      <c r="BQ5951" s="2"/>
      <c r="BR5951" s="2"/>
      <c r="BS5951" s="2"/>
      <c r="BT5951" s="2"/>
    </row>
    <row r="5952" spans="63:72" x14ac:dyDescent="0.3">
      <c r="BK5952" s="5"/>
      <c r="BL5952" s="5"/>
      <c r="BM5952" s="2"/>
      <c r="BN5952" s="151"/>
      <c r="BO5952" s="2"/>
      <c r="BP5952" s="2"/>
      <c r="BQ5952" s="2"/>
      <c r="BR5952" s="2"/>
      <c r="BS5952" s="2"/>
      <c r="BT5952" s="2"/>
    </row>
    <row r="5953" spans="63:72" x14ac:dyDescent="0.3">
      <c r="BK5953" s="5"/>
      <c r="BL5953" s="5"/>
      <c r="BM5953" s="2"/>
      <c r="BN5953" s="151"/>
      <c r="BO5953" s="2"/>
      <c r="BP5953" s="2"/>
      <c r="BQ5953" s="2"/>
      <c r="BR5953" s="2"/>
      <c r="BS5953" s="2"/>
      <c r="BT5953" s="2"/>
    </row>
    <row r="5954" spans="63:72" x14ac:dyDescent="0.3">
      <c r="BK5954" s="5"/>
      <c r="BL5954" s="5"/>
      <c r="BM5954" s="2"/>
      <c r="BN5954" s="151"/>
      <c r="BO5954" s="2"/>
      <c r="BP5954" s="2"/>
      <c r="BQ5954" s="2"/>
      <c r="BR5954" s="2"/>
      <c r="BS5954" s="2"/>
      <c r="BT5954" s="2"/>
    </row>
    <row r="5955" spans="63:72" x14ac:dyDescent="0.3">
      <c r="BK5955" s="5"/>
      <c r="BL5955" s="5"/>
      <c r="BM5955" s="2"/>
      <c r="BN5955" s="151"/>
      <c r="BO5955" s="2"/>
      <c r="BP5955" s="2"/>
      <c r="BQ5955" s="2"/>
      <c r="BR5955" s="2"/>
      <c r="BS5955" s="2"/>
      <c r="BT5955" s="2"/>
    </row>
    <row r="5956" spans="63:72" x14ac:dyDescent="0.3">
      <c r="BK5956" s="5"/>
      <c r="BL5956" s="5"/>
      <c r="BM5956" s="2"/>
      <c r="BN5956" s="151"/>
      <c r="BO5956" s="2"/>
      <c r="BP5956" s="2"/>
      <c r="BQ5956" s="2"/>
      <c r="BR5956" s="2"/>
      <c r="BS5956" s="2"/>
      <c r="BT5956" s="2"/>
    </row>
    <row r="5957" spans="63:72" x14ac:dyDescent="0.3">
      <c r="BK5957" s="5"/>
      <c r="BL5957" s="5"/>
      <c r="BM5957" s="2"/>
      <c r="BN5957" s="151"/>
      <c r="BO5957" s="2"/>
      <c r="BP5957" s="2"/>
      <c r="BQ5957" s="2"/>
      <c r="BR5957" s="2"/>
      <c r="BS5957" s="2"/>
      <c r="BT5957" s="2"/>
    </row>
    <row r="5958" spans="63:72" x14ac:dyDescent="0.3">
      <c r="BK5958" s="5"/>
      <c r="BL5958" s="5"/>
      <c r="BM5958" s="2"/>
      <c r="BN5958" s="151"/>
      <c r="BO5958" s="2"/>
      <c r="BP5958" s="2"/>
      <c r="BQ5958" s="2"/>
      <c r="BR5958" s="2"/>
      <c r="BS5958" s="2"/>
      <c r="BT5958" s="2"/>
    </row>
    <row r="5959" spans="63:72" x14ac:dyDescent="0.3">
      <c r="BK5959" s="5"/>
      <c r="BL5959" s="5"/>
      <c r="BM5959" s="2"/>
      <c r="BN5959" s="151"/>
      <c r="BO5959" s="2"/>
      <c r="BP5959" s="2"/>
      <c r="BQ5959" s="2"/>
      <c r="BR5959" s="2"/>
      <c r="BS5959" s="2"/>
      <c r="BT5959" s="2"/>
    </row>
    <row r="5960" spans="63:72" x14ac:dyDescent="0.3">
      <c r="BK5960" s="5"/>
      <c r="BL5960" s="5"/>
      <c r="BM5960" s="2"/>
      <c r="BN5960" s="151"/>
      <c r="BO5960" s="2"/>
      <c r="BP5960" s="2"/>
      <c r="BQ5960" s="2"/>
      <c r="BR5960" s="2"/>
      <c r="BS5960" s="2"/>
      <c r="BT5960" s="2"/>
    </row>
    <row r="5961" spans="63:72" x14ac:dyDescent="0.3">
      <c r="BK5961" s="5"/>
      <c r="BL5961" s="5"/>
      <c r="BM5961" s="2"/>
      <c r="BN5961" s="151"/>
      <c r="BO5961" s="2"/>
      <c r="BP5961" s="2"/>
      <c r="BQ5961" s="2"/>
      <c r="BR5961" s="2"/>
      <c r="BS5961" s="2"/>
      <c r="BT5961" s="2"/>
    </row>
    <row r="5962" spans="63:72" x14ac:dyDescent="0.3">
      <c r="BK5962" s="5"/>
      <c r="BL5962" s="5"/>
      <c r="BM5962" s="2"/>
      <c r="BN5962" s="151"/>
      <c r="BO5962" s="2"/>
      <c r="BP5962" s="2"/>
      <c r="BQ5962" s="2"/>
      <c r="BR5962" s="2"/>
      <c r="BS5962" s="2"/>
      <c r="BT5962" s="2"/>
    </row>
    <row r="5963" spans="63:72" x14ac:dyDescent="0.3">
      <c r="BK5963" s="5"/>
      <c r="BL5963" s="5"/>
      <c r="BM5963" s="2"/>
      <c r="BN5963" s="151"/>
      <c r="BO5963" s="2"/>
      <c r="BP5963" s="2"/>
      <c r="BQ5963" s="2"/>
      <c r="BR5963" s="2"/>
      <c r="BS5963" s="2"/>
      <c r="BT5963" s="2"/>
    </row>
    <row r="5964" spans="63:72" x14ac:dyDescent="0.3">
      <c r="BK5964" s="5"/>
      <c r="BL5964" s="5"/>
      <c r="BM5964" s="2"/>
      <c r="BN5964" s="151"/>
      <c r="BO5964" s="2"/>
      <c r="BP5964" s="2"/>
      <c r="BQ5964" s="2"/>
      <c r="BR5964" s="2"/>
      <c r="BS5964" s="2"/>
      <c r="BT5964" s="2"/>
    </row>
    <row r="5965" spans="63:72" x14ac:dyDescent="0.3">
      <c r="BK5965" s="5"/>
      <c r="BL5965" s="5"/>
      <c r="BM5965" s="2"/>
      <c r="BN5965" s="151"/>
      <c r="BO5965" s="2"/>
      <c r="BP5965" s="2"/>
      <c r="BQ5965" s="2"/>
      <c r="BR5965" s="2"/>
      <c r="BS5965" s="2"/>
      <c r="BT5965" s="2"/>
    </row>
    <row r="5966" spans="63:72" x14ac:dyDescent="0.3">
      <c r="BK5966" s="5"/>
      <c r="BL5966" s="5"/>
      <c r="BM5966" s="2"/>
      <c r="BN5966" s="151"/>
      <c r="BO5966" s="2"/>
      <c r="BP5966" s="2"/>
      <c r="BQ5966" s="2"/>
      <c r="BR5966" s="2"/>
      <c r="BS5966" s="2"/>
      <c r="BT5966" s="2"/>
    </row>
    <row r="5967" spans="63:72" x14ac:dyDescent="0.3">
      <c r="BK5967" s="5"/>
      <c r="BL5967" s="5"/>
      <c r="BM5967" s="2"/>
      <c r="BN5967" s="151"/>
      <c r="BO5967" s="2"/>
      <c r="BP5967" s="2"/>
      <c r="BQ5967" s="2"/>
      <c r="BR5967" s="2"/>
      <c r="BS5967" s="2"/>
      <c r="BT5967" s="2"/>
    </row>
    <row r="5968" spans="63:72" x14ac:dyDescent="0.3">
      <c r="BK5968" s="5"/>
      <c r="BL5968" s="5"/>
      <c r="BM5968" s="2"/>
      <c r="BN5968" s="151"/>
      <c r="BO5968" s="2"/>
      <c r="BP5968" s="2"/>
      <c r="BQ5968" s="2"/>
      <c r="BR5968" s="2"/>
      <c r="BS5968" s="2"/>
      <c r="BT5968" s="2"/>
    </row>
    <row r="5969" spans="63:72" x14ac:dyDescent="0.3">
      <c r="BK5969" s="5"/>
      <c r="BL5969" s="5"/>
      <c r="BM5969" s="2"/>
      <c r="BN5969" s="151"/>
      <c r="BO5969" s="2"/>
      <c r="BP5969" s="2"/>
      <c r="BQ5969" s="2"/>
      <c r="BR5969" s="2"/>
      <c r="BS5969" s="2"/>
      <c r="BT5969" s="2"/>
    </row>
    <row r="5970" spans="63:72" x14ac:dyDescent="0.3">
      <c r="BK5970" s="5"/>
      <c r="BL5970" s="5"/>
      <c r="BM5970" s="2"/>
      <c r="BN5970" s="151"/>
      <c r="BO5970" s="2"/>
      <c r="BP5970" s="2"/>
      <c r="BQ5970" s="2"/>
      <c r="BR5970" s="2"/>
      <c r="BS5970" s="2"/>
      <c r="BT5970" s="2"/>
    </row>
    <row r="5971" spans="63:72" x14ac:dyDescent="0.3">
      <c r="BK5971" s="5"/>
      <c r="BL5971" s="5"/>
      <c r="BM5971" s="2"/>
      <c r="BN5971" s="151"/>
      <c r="BO5971" s="2"/>
      <c r="BP5971" s="2"/>
      <c r="BQ5971" s="2"/>
      <c r="BR5971" s="2"/>
      <c r="BS5971" s="2"/>
      <c r="BT5971" s="2"/>
    </row>
    <row r="5972" spans="63:72" x14ac:dyDescent="0.3">
      <c r="BK5972" s="5"/>
      <c r="BL5972" s="5"/>
      <c r="BM5972" s="2"/>
      <c r="BN5972" s="151"/>
      <c r="BO5972" s="2"/>
      <c r="BP5972" s="2"/>
      <c r="BQ5972" s="2"/>
      <c r="BR5972" s="2"/>
      <c r="BS5972" s="2"/>
      <c r="BT5972" s="2"/>
    </row>
    <row r="5973" spans="63:72" x14ac:dyDescent="0.3">
      <c r="BK5973" s="5"/>
      <c r="BL5973" s="5"/>
      <c r="BM5973" s="2"/>
      <c r="BN5973" s="151"/>
      <c r="BO5973" s="2"/>
      <c r="BP5973" s="2"/>
      <c r="BQ5973" s="2"/>
      <c r="BR5973" s="2"/>
      <c r="BS5973" s="2"/>
      <c r="BT5973" s="2"/>
    </row>
    <row r="5974" spans="63:72" x14ac:dyDescent="0.3">
      <c r="BK5974" s="5"/>
      <c r="BL5974" s="5"/>
      <c r="BM5974" s="2"/>
      <c r="BN5974" s="151"/>
      <c r="BO5974" s="2"/>
      <c r="BP5974" s="2"/>
      <c r="BQ5974" s="2"/>
      <c r="BR5974" s="2"/>
      <c r="BS5974" s="2"/>
      <c r="BT5974" s="2"/>
    </row>
    <row r="5975" spans="63:72" x14ac:dyDescent="0.3">
      <c r="BK5975" s="5"/>
      <c r="BL5975" s="5"/>
      <c r="BM5975" s="2"/>
      <c r="BN5975" s="151"/>
      <c r="BO5975" s="2"/>
      <c r="BP5975" s="2"/>
      <c r="BQ5975" s="2"/>
      <c r="BR5975" s="2"/>
      <c r="BS5975" s="2"/>
      <c r="BT5975" s="2"/>
    </row>
    <row r="5976" spans="63:72" x14ac:dyDescent="0.3">
      <c r="BK5976" s="5"/>
      <c r="BL5976" s="5"/>
      <c r="BM5976" s="2"/>
      <c r="BN5976" s="151"/>
      <c r="BO5976" s="2"/>
      <c r="BP5976" s="2"/>
      <c r="BQ5976" s="2"/>
      <c r="BR5976" s="2"/>
      <c r="BS5976" s="2"/>
      <c r="BT5976" s="2"/>
    </row>
    <row r="5977" spans="63:72" x14ac:dyDescent="0.3">
      <c r="BK5977" s="5"/>
      <c r="BL5977" s="5"/>
      <c r="BM5977" s="2"/>
      <c r="BN5977" s="151"/>
      <c r="BO5977" s="2"/>
      <c r="BP5977" s="2"/>
      <c r="BQ5977" s="2"/>
      <c r="BR5977" s="2"/>
      <c r="BS5977" s="2"/>
      <c r="BT5977" s="2"/>
    </row>
    <row r="5978" spans="63:72" x14ac:dyDescent="0.3">
      <c r="BK5978" s="5"/>
      <c r="BL5978" s="5"/>
      <c r="BM5978" s="2"/>
      <c r="BN5978" s="151"/>
      <c r="BO5978" s="2"/>
      <c r="BP5978" s="2"/>
      <c r="BQ5978" s="2"/>
      <c r="BR5978" s="2"/>
      <c r="BS5978" s="2"/>
      <c r="BT5978" s="2"/>
    </row>
    <row r="5979" spans="63:72" x14ac:dyDescent="0.3">
      <c r="BK5979" s="5"/>
      <c r="BL5979" s="5"/>
      <c r="BM5979" s="2"/>
      <c r="BN5979" s="151"/>
      <c r="BO5979" s="2"/>
      <c r="BP5979" s="2"/>
      <c r="BQ5979" s="2"/>
      <c r="BR5979" s="2"/>
      <c r="BS5979" s="2"/>
      <c r="BT5979" s="2"/>
    </row>
    <row r="5980" spans="63:72" x14ac:dyDescent="0.3">
      <c r="BK5980" s="5"/>
      <c r="BL5980" s="5"/>
      <c r="BM5980" s="2"/>
      <c r="BN5980" s="151"/>
      <c r="BO5980" s="2"/>
      <c r="BP5980" s="2"/>
      <c r="BQ5980" s="2"/>
      <c r="BR5980" s="2"/>
      <c r="BS5980" s="2"/>
      <c r="BT5980" s="2"/>
    </row>
    <row r="5981" spans="63:72" x14ac:dyDescent="0.3">
      <c r="BK5981" s="5"/>
      <c r="BL5981" s="5"/>
      <c r="BM5981" s="2"/>
      <c r="BN5981" s="151"/>
      <c r="BO5981" s="2"/>
      <c r="BP5981" s="2"/>
      <c r="BQ5981" s="2"/>
      <c r="BR5981" s="2"/>
      <c r="BS5981" s="2"/>
      <c r="BT5981" s="2"/>
    </row>
    <row r="5982" spans="63:72" x14ac:dyDescent="0.3">
      <c r="BK5982" s="5"/>
      <c r="BL5982" s="5"/>
      <c r="BM5982" s="2"/>
      <c r="BN5982" s="151"/>
      <c r="BO5982" s="2"/>
      <c r="BP5982" s="2"/>
      <c r="BQ5982" s="2"/>
      <c r="BR5982" s="2"/>
      <c r="BS5982" s="2"/>
      <c r="BT5982" s="2"/>
    </row>
    <row r="5983" spans="63:72" x14ac:dyDescent="0.3">
      <c r="BK5983" s="5"/>
      <c r="BL5983" s="5"/>
      <c r="BM5983" s="2"/>
      <c r="BN5983" s="151"/>
      <c r="BO5983" s="2"/>
      <c r="BP5983" s="2"/>
      <c r="BQ5983" s="2"/>
      <c r="BR5983" s="2"/>
      <c r="BS5983" s="2"/>
      <c r="BT5983" s="2"/>
    </row>
    <row r="5984" spans="63:72" x14ac:dyDescent="0.3">
      <c r="BK5984" s="5"/>
      <c r="BL5984" s="5"/>
      <c r="BM5984" s="2"/>
      <c r="BN5984" s="151"/>
      <c r="BO5984" s="2"/>
      <c r="BP5984" s="2"/>
      <c r="BQ5984" s="2"/>
      <c r="BR5984" s="2"/>
      <c r="BS5984" s="2"/>
      <c r="BT5984" s="2"/>
    </row>
    <row r="5985" spans="63:72" x14ac:dyDescent="0.3">
      <c r="BK5985" s="5"/>
      <c r="BL5985" s="5"/>
      <c r="BM5985" s="2"/>
      <c r="BN5985" s="151"/>
      <c r="BO5985" s="2"/>
      <c r="BP5985" s="2"/>
      <c r="BQ5985" s="2"/>
      <c r="BR5985" s="2"/>
      <c r="BS5985" s="2"/>
      <c r="BT5985" s="2"/>
    </row>
    <row r="5986" spans="63:72" x14ac:dyDescent="0.3">
      <c r="BK5986" s="5"/>
      <c r="BL5986" s="5"/>
      <c r="BM5986" s="2"/>
      <c r="BN5986" s="151"/>
      <c r="BO5986" s="2"/>
      <c r="BP5986" s="2"/>
      <c r="BQ5986" s="2"/>
      <c r="BR5986" s="2"/>
      <c r="BS5986" s="2"/>
      <c r="BT5986" s="2"/>
    </row>
    <row r="5987" spans="63:72" x14ac:dyDescent="0.3">
      <c r="BK5987" s="5"/>
      <c r="BL5987" s="5"/>
      <c r="BM5987" s="2"/>
      <c r="BN5987" s="151"/>
      <c r="BO5987" s="2"/>
      <c r="BP5987" s="2"/>
      <c r="BQ5987" s="2"/>
      <c r="BR5987" s="2"/>
      <c r="BS5987" s="2"/>
      <c r="BT5987" s="2"/>
    </row>
    <row r="5988" spans="63:72" x14ac:dyDescent="0.3">
      <c r="BK5988" s="5"/>
      <c r="BL5988" s="5"/>
      <c r="BM5988" s="2"/>
      <c r="BN5988" s="151"/>
      <c r="BO5988" s="2"/>
      <c r="BP5988" s="2"/>
      <c r="BQ5988" s="2"/>
      <c r="BR5988" s="2"/>
      <c r="BS5988" s="2"/>
      <c r="BT5988" s="2"/>
    </row>
    <row r="5989" spans="63:72" x14ac:dyDescent="0.3">
      <c r="BK5989" s="5"/>
      <c r="BL5989" s="5"/>
      <c r="BM5989" s="2"/>
      <c r="BN5989" s="151"/>
      <c r="BO5989" s="2"/>
      <c r="BP5989" s="2"/>
      <c r="BQ5989" s="2"/>
      <c r="BR5989" s="2"/>
      <c r="BS5989" s="2"/>
      <c r="BT5989" s="2"/>
    </row>
    <row r="5990" spans="63:72" x14ac:dyDescent="0.3">
      <c r="BK5990" s="5"/>
      <c r="BL5990" s="5"/>
      <c r="BM5990" s="2"/>
      <c r="BN5990" s="151"/>
      <c r="BO5990" s="2"/>
      <c r="BP5990" s="2"/>
      <c r="BQ5990" s="2"/>
      <c r="BR5990" s="2"/>
      <c r="BS5990" s="2"/>
      <c r="BT5990" s="2"/>
    </row>
    <row r="5991" spans="63:72" x14ac:dyDescent="0.3">
      <c r="BK5991" s="5"/>
      <c r="BL5991" s="5"/>
      <c r="BM5991" s="2"/>
      <c r="BN5991" s="151"/>
      <c r="BO5991" s="2"/>
      <c r="BP5991" s="2"/>
      <c r="BQ5991" s="2"/>
      <c r="BR5991" s="2"/>
      <c r="BS5991" s="2"/>
      <c r="BT5991" s="2"/>
    </row>
    <row r="5992" spans="63:72" x14ac:dyDescent="0.3">
      <c r="BK5992" s="5"/>
      <c r="BL5992" s="5"/>
      <c r="BM5992" s="2"/>
      <c r="BN5992" s="151"/>
      <c r="BO5992" s="2"/>
      <c r="BP5992" s="2"/>
      <c r="BQ5992" s="2"/>
      <c r="BR5992" s="2"/>
      <c r="BS5992" s="2"/>
      <c r="BT5992" s="2"/>
    </row>
    <row r="5993" spans="63:72" x14ac:dyDescent="0.3">
      <c r="BK5993" s="5"/>
      <c r="BL5993" s="5"/>
      <c r="BM5993" s="2"/>
      <c r="BN5993" s="151"/>
      <c r="BO5993" s="2"/>
      <c r="BP5993" s="2"/>
      <c r="BQ5993" s="2"/>
      <c r="BR5993" s="2"/>
      <c r="BS5993" s="2"/>
      <c r="BT5993" s="2"/>
    </row>
    <row r="5994" spans="63:72" x14ac:dyDescent="0.3">
      <c r="BK5994" s="5"/>
      <c r="BL5994" s="5"/>
      <c r="BM5994" s="2"/>
      <c r="BN5994" s="151"/>
      <c r="BO5994" s="2"/>
      <c r="BP5994" s="2"/>
      <c r="BQ5994" s="2"/>
      <c r="BR5994" s="2"/>
      <c r="BS5994" s="2"/>
      <c r="BT5994" s="2"/>
    </row>
    <row r="5995" spans="63:72" x14ac:dyDescent="0.3">
      <c r="BK5995" s="5"/>
      <c r="BL5995" s="5"/>
      <c r="BM5995" s="2"/>
      <c r="BN5995" s="151"/>
      <c r="BO5995" s="2"/>
      <c r="BP5995" s="2"/>
      <c r="BQ5995" s="2"/>
      <c r="BR5995" s="2"/>
      <c r="BS5995" s="2"/>
      <c r="BT5995" s="2"/>
    </row>
    <row r="5996" spans="63:72" x14ac:dyDescent="0.3">
      <c r="BK5996" s="5"/>
      <c r="BL5996" s="5"/>
      <c r="BM5996" s="2"/>
      <c r="BN5996" s="151"/>
      <c r="BO5996" s="2"/>
      <c r="BP5996" s="2"/>
      <c r="BQ5996" s="2"/>
      <c r="BR5996" s="2"/>
      <c r="BS5996" s="2"/>
      <c r="BT5996" s="2"/>
    </row>
    <row r="5997" spans="63:72" x14ac:dyDescent="0.3">
      <c r="BK5997" s="5"/>
      <c r="BL5997" s="5"/>
      <c r="BM5997" s="2"/>
      <c r="BN5997" s="151"/>
      <c r="BO5997" s="2"/>
      <c r="BP5997" s="2"/>
      <c r="BQ5997" s="2"/>
      <c r="BR5997" s="2"/>
      <c r="BS5997" s="2"/>
      <c r="BT5997" s="2"/>
    </row>
    <row r="5998" spans="63:72" x14ac:dyDescent="0.3">
      <c r="BK5998" s="5"/>
      <c r="BL5998" s="5"/>
      <c r="BM5998" s="2"/>
      <c r="BN5998" s="151"/>
      <c r="BO5998" s="2"/>
      <c r="BP5998" s="2"/>
      <c r="BQ5998" s="2"/>
      <c r="BR5998" s="2"/>
      <c r="BS5998" s="2"/>
      <c r="BT5998" s="2"/>
    </row>
    <row r="5999" spans="63:72" x14ac:dyDescent="0.3">
      <c r="BK5999" s="5"/>
      <c r="BL5999" s="5"/>
      <c r="BM5999" s="2"/>
      <c r="BN5999" s="151"/>
      <c r="BO5999" s="2"/>
      <c r="BP5999" s="2"/>
      <c r="BQ5999" s="2"/>
      <c r="BR5999" s="2"/>
      <c r="BS5999" s="2"/>
      <c r="BT5999" s="2"/>
    </row>
    <row r="6000" spans="63:72" x14ac:dyDescent="0.3">
      <c r="BK6000" s="5"/>
      <c r="BL6000" s="5"/>
      <c r="BM6000" s="2"/>
      <c r="BN6000" s="151"/>
      <c r="BO6000" s="2"/>
      <c r="BP6000" s="2"/>
      <c r="BQ6000" s="2"/>
      <c r="BR6000" s="2"/>
      <c r="BS6000" s="2"/>
      <c r="BT6000" s="2"/>
    </row>
    <row r="6001" spans="63:72" x14ac:dyDescent="0.3">
      <c r="BK6001" s="5"/>
      <c r="BL6001" s="5"/>
      <c r="BM6001" s="2"/>
      <c r="BN6001" s="151"/>
      <c r="BO6001" s="2"/>
      <c r="BP6001" s="2"/>
      <c r="BQ6001" s="2"/>
      <c r="BR6001" s="2"/>
      <c r="BS6001" s="2"/>
      <c r="BT6001" s="2"/>
    </row>
    <row r="6002" spans="63:72" x14ac:dyDescent="0.3">
      <c r="BK6002" s="5"/>
      <c r="BL6002" s="5"/>
      <c r="BM6002" s="2"/>
      <c r="BN6002" s="151"/>
      <c r="BO6002" s="2"/>
      <c r="BP6002" s="2"/>
      <c r="BQ6002" s="2"/>
      <c r="BR6002" s="2"/>
      <c r="BS6002" s="2"/>
      <c r="BT6002" s="2"/>
    </row>
    <row r="6003" spans="63:72" x14ac:dyDescent="0.3">
      <c r="BK6003" s="5"/>
      <c r="BL6003" s="5"/>
      <c r="BM6003" s="2"/>
      <c r="BN6003" s="151"/>
      <c r="BO6003" s="2"/>
      <c r="BP6003" s="2"/>
      <c r="BQ6003" s="2"/>
      <c r="BR6003" s="2"/>
      <c r="BS6003" s="2"/>
      <c r="BT6003" s="2"/>
    </row>
    <row r="6004" spans="63:72" x14ac:dyDescent="0.3">
      <c r="BK6004" s="5"/>
      <c r="BL6004" s="5"/>
      <c r="BM6004" s="2"/>
      <c r="BN6004" s="151"/>
      <c r="BO6004" s="2"/>
      <c r="BP6004" s="2"/>
      <c r="BQ6004" s="2"/>
      <c r="BR6004" s="2"/>
      <c r="BS6004" s="2"/>
      <c r="BT6004" s="2"/>
    </row>
    <row r="6005" spans="63:72" x14ac:dyDescent="0.3">
      <c r="BK6005" s="5"/>
      <c r="BL6005" s="5"/>
      <c r="BM6005" s="2"/>
      <c r="BN6005" s="151"/>
      <c r="BO6005" s="2"/>
      <c r="BP6005" s="2"/>
      <c r="BQ6005" s="2"/>
      <c r="BR6005" s="2"/>
      <c r="BS6005" s="2"/>
      <c r="BT6005" s="2"/>
    </row>
    <row r="6006" spans="63:72" x14ac:dyDescent="0.3">
      <c r="BK6006" s="5"/>
      <c r="BL6006" s="5"/>
      <c r="BM6006" s="2"/>
      <c r="BN6006" s="151"/>
      <c r="BO6006" s="2"/>
      <c r="BP6006" s="2"/>
      <c r="BQ6006" s="2"/>
      <c r="BR6006" s="2"/>
      <c r="BS6006" s="2"/>
      <c r="BT6006" s="2"/>
    </row>
    <row r="6007" spans="63:72" x14ac:dyDescent="0.3">
      <c r="BK6007" s="5"/>
      <c r="BL6007" s="5"/>
      <c r="BM6007" s="2"/>
      <c r="BN6007" s="151"/>
      <c r="BO6007" s="2"/>
      <c r="BP6007" s="2"/>
      <c r="BQ6007" s="2"/>
      <c r="BR6007" s="2"/>
      <c r="BS6007" s="2"/>
      <c r="BT6007" s="2"/>
    </row>
    <row r="6008" spans="63:72" x14ac:dyDescent="0.3">
      <c r="BK6008" s="5"/>
      <c r="BL6008" s="5"/>
      <c r="BM6008" s="2"/>
      <c r="BN6008" s="151"/>
      <c r="BO6008" s="2"/>
      <c r="BP6008" s="2"/>
      <c r="BQ6008" s="2"/>
      <c r="BR6008" s="2"/>
      <c r="BS6008" s="2"/>
      <c r="BT6008" s="2"/>
    </row>
    <row r="6009" spans="63:72" x14ac:dyDescent="0.3">
      <c r="BK6009" s="5"/>
      <c r="BL6009" s="5"/>
      <c r="BM6009" s="2"/>
      <c r="BN6009" s="151"/>
      <c r="BO6009" s="2"/>
      <c r="BP6009" s="2"/>
      <c r="BQ6009" s="2"/>
      <c r="BR6009" s="2"/>
      <c r="BS6009" s="2"/>
      <c r="BT6009" s="2"/>
    </row>
    <row r="6010" spans="63:72" x14ac:dyDescent="0.3">
      <c r="BK6010" s="5"/>
      <c r="BL6010" s="5"/>
      <c r="BM6010" s="2"/>
      <c r="BN6010" s="151"/>
      <c r="BO6010" s="2"/>
      <c r="BP6010" s="2"/>
      <c r="BQ6010" s="2"/>
      <c r="BR6010" s="2"/>
      <c r="BS6010" s="2"/>
      <c r="BT6010" s="2"/>
    </row>
    <row r="6011" spans="63:72" x14ac:dyDescent="0.3">
      <c r="BK6011" s="5"/>
      <c r="BL6011" s="5"/>
      <c r="BM6011" s="2"/>
      <c r="BN6011" s="151"/>
      <c r="BO6011" s="2"/>
      <c r="BP6011" s="2"/>
      <c r="BQ6011" s="2"/>
      <c r="BR6011" s="2"/>
      <c r="BS6011" s="2"/>
      <c r="BT6011" s="2"/>
    </row>
    <row r="6012" spans="63:72" x14ac:dyDescent="0.3">
      <c r="BK6012" s="5"/>
      <c r="BL6012" s="5"/>
      <c r="BM6012" s="2"/>
      <c r="BN6012" s="151"/>
      <c r="BO6012" s="2"/>
      <c r="BP6012" s="2"/>
      <c r="BQ6012" s="2"/>
      <c r="BR6012" s="2"/>
      <c r="BS6012" s="2"/>
      <c r="BT6012" s="2"/>
    </row>
    <row r="6013" spans="63:72" x14ac:dyDescent="0.3">
      <c r="BK6013" s="5"/>
      <c r="BL6013" s="5"/>
      <c r="BM6013" s="2"/>
      <c r="BN6013" s="151"/>
      <c r="BO6013" s="2"/>
      <c r="BP6013" s="2"/>
      <c r="BQ6013" s="2"/>
      <c r="BR6013" s="2"/>
      <c r="BS6013" s="2"/>
      <c r="BT6013" s="2"/>
    </row>
    <row r="6014" spans="63:72" x14ac:dyDescent="0.3">
      <c r="BK6014" s="5"/>
      <c r="BL6014" s="5"/>
      <c r="BM6014" s="2"/>
      <c r="BN6014" s="151"/>
      <c r="BO6014" s="2"/>
      <c r="BP6014" s="2"/>
      <c r="BQ6014" s="2"/>
      <c r="BR6014" s="2"/>
      <c r="BS6014" s="2"/>
      <c r="BT6014" s="2"/>
    </row>
    <row r="6015" spans="63:72" x14ac:dyDescent="0.3">
      <c r="BK6015" s="5"/>
      <c r="BL6015" s="5"/>
      <c r="BM6015" s="2"/>
      <c r="BN6015" s="151"/>
      <c r="BO6015" s="2"/>
      <c r="BP6015" s="2"/>
      <c r="BQ6015" s="2"/>
      <c r="BR6015" s="2"/>
      <c r="BS6015" s="2"/>
      <c r="BT6015" s="2"/>
    </row>
    <row r="6016" spans="63:72" x14ac:dyDescent="0.3">
      <c r="BK6016" s="5"/>
      <c r="BL6016" s="5"/>
      <c r="BM6016" s="2"/>
      <c r="BN6016" s="151"/>
      <c r="BO6016" s="2"/>
      <c r="BP6016" s="2"/>
      <c r="BQ6016" s="2"/>
      <c r="BR6016" s="2"/>
      <c r="BS6016" s="2"/>
      <c r="BT6016" s="2"/>
    </row>
    <row r="6017" spans="63:72" x14ac:dyDescent="0.3">
      <c r="BK6017" s="5"/>
      <c r="BL6017" s="5"/>
      <c r="BM6017" s="2"/>
      <c r="BN6017" s="151"/>
      <c r="BO6017" s="2"/>
      <c r="BP6017" s="2"/>
      <c r="BQ6017" s="2"/>
      <c r="BR6017" s="2"/>
      <c r="BS6017" s="2"/>
      <c r="BT6017" s="2"/>
    </row>
    <row r="6018" spans="63:72" x14ac:dyDescent="0.3">
      <c r="BK6018" s="5"/>
      <c r="BL6018" s="5"/>
      <c r="BM6018" s="2"/>
      <c r="BN6018" s="151"/>
      <c r="BO6018" s="2"/>
      <c r="BP6018" s="2"/>
      <c r="BQ6018" s="2"/>
      <c r="BR6018" s="2"/>
      <c r="BS6018" s="2"/>
      <c r="BT6018" s="2"/>
    </row>
    <row r="6019" spans="63:72" x14ac:dyDescent="0.3">
      <c r="BK6019" s="5"/>
      <c r="BL6019" s="5"/>
      <c r="BM6019" s="2"/>
      <c r="BN6019" s="151"/>
      <c r="BO6019" s="2"/>
      <c r="BP6019" s="2"/>
      <c r="BQ6019" s="2"/>
      <c r="BR6019" s="2"/>
      <c r="BS6019" s="2"/>
      <c r="BT6019" s="2"/>
    </row>
    <row r="6020" spans="63:72" x14ac:dyDescent="0.3">
      <c r="BK6020" s="5"/>
      <c r="BL6020" s="5"/>
      <c r="BM6020" s="2"/>
      <c r="BN6020" s="151"/>
      <c r="BO6020" s="2"/>
      <c r="BP6020" s="2"/>
      <c r="BQ6020" s="2"/>
      <c r="BR6020" s="2"/>
      <c r="BS6020" s="2"/>
      <c r="BT6020" s="2"/>
    </row>
    <row r="6021" spans="63:72" x14ac:dyDescent="0.3">
      <c r="BK6021" s="5"/>
      <c r="BL6021" s="5"/>
      <c r="BM6021" s="2"/>
      <c r="BN6021" s="151"/>
      <c r="BO6021" s="2"/>
      <c r="BP6021" s="2"/>
      <c r="BQ6021" s="2"/>
      <c r="BR6021" s="2"/>
      <c r="BS6021" s="2"/>
      <c r="BT6021" s="2"/>
    </row>
    <row r="6022" spans="63:72" x14ac:dyDescent="0.3">
      <c r="BK6022" s="5"/>
      <c r="BL6022" s="5"/>
      <c r="BM6022" s="2"/>
      <c r="BN6022" s="151"/>
      <c r="BO6022" s="2"/>
      <c r="BP6022" s="2"/>
      <c r="BQ6022" s="2"/>
      <c r="BR6022" s="2"/>
      <c r="BS6022" s="2"/>
      <c r="BT6022" s="2"/>
    </row>
    <row r="6023" spans="63:72" x14ac:dyDescent="0.3">
      <c r="BK6023" s="5"/>
      <c r="BL6023" s="5"/>
      <c r="BM6023" s="2"/>
      <c r="BN6023" s="151"/>
      <c r="BO6023" s="2"/>
      <c r="BP6023" s="2"/>
      <c r="BQ6023" s="2"/>
      <c r="BR6023" s="2"/>
      <c r="BS6023" s="2"/>
      <c r="BT6023" s="2"/>
    </row>
    <row r="6024" spans="63:72" x14ac:dyDescent="0.3">
      <c r="BK6024" s="5"/>
      <c r="BL6024" s="5"/>
      <c r="BM6024" s="2"/>
      <c r="BN6024" s="151"/>
      <c r="BO6024" s="2"/>
      <c r="BP6024" s="2"/>
      <c r="BQ6024" s="2"/>
      <c r="BR6024" s="2"/>
      <c r="BS6024" s="2"/>
      <c r="BT6024" s="2"/>
    </row>
    <row r="6025" spans="63:72" x14ac:dyDescent="0.3">
      <c r="BK6025" s="5"/>
      <c r="BL6025" s="5"/>
      <c r="BM6025" s="2"/>
      <c r="BN6025" s="151"/>
      <c r="BO6025" s="2"/>
      <c r="BP6025" s="2"/>
      <c r="BQ6025" s="2"/>
      <c r="BR6025" s="2"/>
      <c r="BS6025" s="2"/>
      <c r="BT6025" s="2"/>
    </row>
    <row r="6026" spans="63:72" x14ac:dyDescent="0.3">
      <c r="BK6026" s="5"/>
      <c r="BL6026" s="5"/>
      <c r="BM6026" s="2"/>
      <c r="BN6026" s="151"/>
      <c r="BO6026" s="2"/>
      <c r="BP6026" s="2"/>
      <c r="BQ6026" s="2"/>
      <c r="BR6026" s="2"/>
      <c r="BS6026" s="2"/>
      <c r="BT6026" s="2"/>
    </row>
    <row r="6027" spans="63:72" x14ac:dyDescent="0.3">
      <c r="BK6027" s="5"/>
      <c r="BL6027" s="5"/>
      <c r="BM6027" s="2"/>
      <c r="BN6027" s="151"/>
      <c r="BO6027" s="2"/>
      <c r="BP6027" s="2"/>
      <c r="BQ6027" s="2"/>
      <c r="BR6027" s="2"/>
      <c r="BS6027" s="2"/>
      <c r="BT6027" s="2"/>
    </row>
    <row r="6028" spans="63:72" x14ac:dyDescent="0.3">
      <c r="BK6028" s="5"/>
      <c r="BL6028" s="5"/>
      <c r="BM6028" s="2"/>
      <c r="BN6028" s="151"/>
      <c r="BO6028" s="2"/>
      <c r="BP6028" s="2"/>
      <c r="BQ6028" s="2"/>
      <c r="BR6028" s="2"/>
      <c r="BS6028" s="2"/>
      <c r="BT6028" s="2"/>
    </row>
    <row r="6029" spans="63:72" x14ac:dyDescent="0.3">
      <c r="BK6029" s="5"/>
      <c r="BL6029" s="5"/>
      <c r="BM6029" s="2"/>
      <c r="BN6029" s="151"/>
      <c r="BO6029" s="2"/>
      <c r="BP6029" s="2"/>
      <c r="BQ6029" s="2"/>
      <c r="BR6029" s="2"/>
      <c r="BS6029" s="2"/>
      <c r="BT6029" s="2"/>
    </row>
    <row r="6030" spans="63:72" x14ac:dyDescent="0.3">
      <c r="BK6030" s="5"/>
      <c r="BL6030" s="5"/>
      <c r="BM6030" s="2"/>
      <c r="BN6030" s="151"/>
      <c r="BO6030" s="2"/>
      <c r="BP6030" s="2"/>
      <c r="BQ6030" s="2"/>
      <c r="BR6030" s="2"/>
      <c r="BS6030" s="2"/>
      <c r="BT6030" s="2"/>
    </row>
    <row r="6031" spans="63:72" x14ac:dyDescent="0.3">
      <c r="BK6031" s="5"/>
      <c r="BL6031" s="5"/>
      <c r="BM6031" s="2"/>
      <c r="BN6031" s="151"/>
      <c r="BO6031" s="2"/>
      <c r="BP6031" s="2"/>
      <c r="BQ6031" s="2"/>
      <c r="BR6031" s="2"/>
      <c r="BS6031" s="2"/>
      <c r="BT6031" s="2"/>
    </row>
    <row r="6032" spans="63:72" x14ac:dyDescent="0.3">
      <c r="BK6032" s="5"/>
      <c r="BL6032" s="5"/>
      <c r="BM6032" s="2"/>
      <c r="BN6032" s="151"/>
      <c r="BO6032" s="2"/>
      <c r="BP6032" s="2"/>
      <c r="BQ6032" s="2"/>
      <c r="BR6032" s="2"/>
      <c r="BS6032" s="2"/>
      <c r="BT6032" s="2"/>
    </row>
    <row r="6033" spans="63:72" x14ac:dyDescent="0.3">
      <c r="BK6033" s="5"/>
      <c r="BL6033" s="5"/>
      <c r="BM6033" s="2"/>
      <c r="BN6033" s="151"/>
      <c r="BO6033" s="2"/>
      <c r="BP6033" s="2"/>
      <c r="BQ6033" s="2"/>
      <c r="BR6033" s="2"/>
      <c r="BS6033" s="2"/>
      <c r="BT6033" s="2"/>
    </row>
    <row r="6034" spans="63:72" x14ac:dyDescent="0.3">
      <c r="BK6034" s="5"/>
      <c r="BL6034" s="5"/>
      <c r="BM6034" s="2"/>
      <c r="BN6034" s="151"/>
      <c r="BO6034" s="2"/>
      <c r="BP6034" s="2"/>
      <c r="BQ6034" s="2"/>
      <c r="BR6034" s="2"/>
      <c r="BS6034" s="2"/>
      <c r="BT6034" s="2"/>
    </row>
    <row r="6035" spans="63:72" x14ac:dyDescent="0.3">
      <c r="BK6035" s="5"/>
      <c r="BL6035" s="5"/>
      <c r="BM6035" s="2"/>
      <c r="BN6035" s="151"/>
      <c r="BO6035" s="2"/>
      <c r="BP6035" s="2"/>
      <c r="BQ6035" s="2"/>
      <c r="BR6035" s="2"/>
      <c r="BS6035" s="2"/>
      <c r="BT6035" s="2"/>
    </row>
    <row r="6036" spans="63:72" x14ac:dyDescent="0.3">
      <c r="BK6036" s="5"/>
      <c r="BL6036" s="5"/>
      <c r="BM6036" s="2"/>
      <c r="BN6036" s="151"/>
      <c r="BO6036" s="2"/>
      <c r="BP6036" s="2"/>
      <c r="BQ6036" s="2"/>
      <c r="BR6036" s="2"/>
      <c r="BS6036" s="2"/>
      <c r="BT6036" s="2"/>
    </row>
    <row r="6037" spans="63:72" x14ac:dyDescent="0.3">
      <c r="BK6037" s="5"/>
      <c r="BL6037" s="5"/>
      <c r="BM6037" s="2"/>
      <c r="BN6037" s="151"/>
      <c r="BO6037" s="2"/>
      <c r="BP6037" s="2"/>
      <c r="BQ6037" s="2"/>
      <c r="BR6037" s="2"/>
      <c r="BS6037" s="2"/>
      <c r="BT6037" s="2"/>
    </row>
    <row r="6038" spans="63:72" x14ac:dyDescent="0.3">
      <c r="BK6038" s="5"/>
      <c r="BL6038" s="5"/>
      <c r="BM6038" s="2"/>
      <c r="BN6038" s="151"/>
      <c r="BO6038" s="2"/>
      <c r="BP6038" s="2"/>
      <c r="BQ6038" s="2"/>
      <c r="BR6038" s="2"/>
      <c r="BS6038" s="2"/>
      <c r="BT6038" s="2"/>
    </row>
    <row r="6039" spans="63:72" x14ac:dyDescent="0.3">
      <c r="BK6039" s="5"/>
      <c r="BL6039" s="5"/>
      <c r="BM6039" s="2"/>
      <c r="BN6039" s="151"/>
      <c r="BO6039" s="2"/>
      <c r="BP6039" s="2"/>
      <c r="BQ6039" s="2"/>
      <c r="BR6039" s="2"/>
      <c r="BS6039" s="2"/>
      <c r="BT6039" s="2"/>
    </row>
    <row r="6040" spans="63:72" x14ac:dyDescent="0.3">
      <c r="BK6040" s="5"/>
      <c r="BL6040" s="5"/>
      <c r="BM6040" s="2"/>
      <c r="BN6040" s="151"/>
      <c r="BO6040" s="2"/>
      <c r="BP6040" s="2"/>
      <c r="BQ6040" s="2"/>
      <c r="BR6040" s="2"/>
      <c r="BS6040" s="2"/>
      <c r="BT6040" s="2"/>
    </row>
    <row r="6041" spans="63:72" x14ac:dyDescent="0.3">
      <c r="BK6041" s="5"/>
      <c r="BL6041" s="5"/>
      <c r="BM6041" s="2"/>
      <c r="BN6041" s="151"/>
      <c r="BO6041" s="2"/>
      <c r="BP6041" s="2"/>
      <c r="BQ6041" s="2"/>
      <c r="BR6041" s="2"/>
      <c r="BS6041" s="2"/>
      <c r="BT6041" s="2"/>
    </row>
    <row r="6042" spans="63:72" x14ac:dyDescent="0.3">
      <c r="BK6042" s="5"/>
      <c r="BL6042" s="5"/>
      <c r="BM6042" s="2"/>
      <c r="BN6042" s="151"/>
      <c r="BO6042" s="2"/>
      <c r="BP6042" s="2"/>
      <c r="BQ6042" s="2"/>
      <c r="BR6042" s="2"/>
      <c r="BS6042" s="2"/>
      <c r="BT6042" s="2"/>
    </row>
    <row r="6043" spans="63:72" x14ac:dyDescent="0.3">
      <c r="BK6043" s="5"/>
      <c r="BL6043" s="5"/>
      <c r="BM6043" s="2"/>
      <c r="BN6043" s="151"/>
      <c r="BO6043" s="2"/>
      <c r="BP6043" s="2"/>
      <c r="BQ6043" s="2"/>
      <c r="BR6043" s="2"/>
      <c r="BS6043" s="2"/>
      <c r="BT6043" s="2"/>
    </row>
    <row r="6044" spans="63:72" x14ac:dyDescent="0.3">
      <c r="BK6044" s="5"/>
      <c r="BL6044" s="5"/>
      <c r="BM6044" s="2"/>
      <c r="BN6044" s="151"/>
      <c r="BO6044" s="2"/>
      <c r="BP6044" s="2"/>
      <c r="BQ6044" s="2"/>
      <c r="BR6044" s="2"/>
      <c r="BS6044" s="2"/>
      <c r="BT6044" s="2"/>
    </row>
    <row r="6045" spans="63:72" x14ac:dyDescent="0.3">
      <c r="BK6045" s="5"/>
      <c r="BL6045" s="5"/>
      <c r="BM6045" s="2"/>
      <c r="BN6045" s="151"/>
      <c r="BO6045" s="2"/>
      <c r="BP6045" s="2"/>
      <c r="BQ6045" s="2"/>
      <c r="BR6045" s="2"/>
      <c r="BS6045" s="2"/>
      <c r="BT6045" s="2"/>
    </row>
    <row r="6046" spans="63:72" x14ac:dyDescent="0.3">
      <c r="BK6046" s="5"/>
      <c r="BL6046" s="5"/>
      <c r="BM6046" s="2"/>
      <c r="BN6046" s="151"/>
      <c r="BO6046" s="2"/>
      <c r="BP6046" s="2"/>
      <c r="BQ6046" s="2"/>
      <c r="BR6046" s="2"/>
      <c r="BS6046" s="2"/>
      <c r="BT6046" s="2"/>
    </row>
    <row r="6047" spans="63:72" x14ac:dyDescent="0.3">
      <c r="BK6047" s="5"/>
      <c r="BL6047" s="5"/>
      <c r="BM6047" s="2"/>
      <c r="BN6047" s="151"/>
      <c r="BO6047" s="2"/>
      <c r="BP6047" s="2"/>
      <c r="BQ6047" s="2"/>
      <c r="BR6047" s="2"/>
      <c r="BS6047" s="2"/>
      <c r="BT6047" s="2"/>
    </row>
    <row r="6048" spans="63:72" x14ac:dyDescent="0.3">
      <c r="BK6048" s="5"/>
      <c r="BL6048" s="5"/>
      <c r="BM6048" s="2"/>
      <c r="BN6048" s="151"/>
      <c r="BO6048" s="2"/>
      <c r="BP6048" s="2"/>
      <c r="BQ6048" s="2"/>
      <c r="BR6048" s="2"/>
      <c r="BS6048" s="2"/>
      <c r="BT6048" s="2"/>
    </row>
    <row r="6049" spans="63:72" x14ac:dyDescent="0.3">
      <c r="BK6049" s="5"/>
      <c r="BL6049" s="5"/>
      <c r="BM6049" s="2"/>
      <c r="BN6049" s="151"/>
      <c r="BO6049" s="2"/>
      <c r="BP6049" s="2"/>
      <c r="BQ6049" s="2"/>
      <c r="BR6049" s="2"/>
      <c r="BS6049" s="2"/>
      <c r="BT6049" s="2"/>
    </row>
    <row r="6050" spans="63:72" x14ac:dyDescent="0.3">
      <c r="BK6050" s="5"/>
      <c r="BL6050" s="5"/>
      <c r="BM6050" s="2"/>
      <c r="BN6050" s="151"/>
      <c r="BO6050" s="2"/>
      <c r="BP6050" s="2"/>
      <c r="BQ6050" s="2"/>
      <c r="BR6050" s="2"/>
      <c r="BS6050" s="2"/>
      <c r="BT6050" s="2"/>
    </row>
    <row r="6051" spans="63:72" x14ac:dyDescent="0.3">
      <c r="BK6051" s="5"/>
      <c r="BL6051" s="5"/>
      <c r="BM6051" s="2"/>
      <c r="BN6051" s="151"/>
      <c r="BO6051" s="2"/>
      <c r="BP6051" s="2"/>
      <c r="BQ6051" s="2"/>
      <c r="BR6051" s="2"/>
      <c r="BS6051" s="2"/>
      <c r="BT6051" s="2"/>
    </row>
    <row r="6052" spans="63:72" x14ac:dyDescent="0.3">
      <c r="BK6052" s="5"/>
      <c r="BL6052" s="5"/>
      <c r="BM6052" s="2"/>
      <c r="BN6052" s="151"/>
      <c r="BO6052" s="2"/>
      <c r="BP6052" s="2"/>
      <c r="BQ6052" s="2"/>
      <c r="BR6052" s="2"/>
      <c r="BS6052" s="2"/>
      <c r="BT6052" s="2"/>
    </row>
    <row r="6053" spans="63:72" x14ac:dyDescent="0.3">
      <c r="BK6053" s="5"/>
      <c r="BL6053" s="5"/>
      <c r="BM6053" s="2"/>
      <c r="BN6053" s="151"/>
      <c r="BO6053" s="2"/>
      <c r="BP6053" s="2"/>
      <c r="BQ6053" s="2"/>
      <c r="BR6053" s="2"/>
      <c r="BS6053" s="2"/>
      <c r="BT6053" s="2"/>
    </row>
    <row r="6054" spans="63:72" x14ac:dyDescent="0.3">
      <c r="BK6054" s="5"/>
      <c r="BL6054" s="5"/>
      <c r="BM6054" s="2"/>
      <c r="BN6054" s="151"/>
      <c r="BO6054" s="2"/>
      <c r="BP6054" s="2"/>
      <c r="BQ6054" s="2"/>
      <c r="BR6054" s="2"/>
      <c r="BS6054" s="2"/>
      <c r="BT6054" s="2"/>
    </row>
    <row r="6055" spans="63:72" x14ac:dyDescent="0.3">
      <c r="BK6055" s="5"/>
      <c r="BL6055" s="5"/>
      <c r="BM6055" s="2"/>
      <c r="BN6055" s="151"/>
      <c r="BO6055" s="2"/>
      <c r="BP6055" s="2"/>
      <c r="BQ6055" s="2"/>
      <c r="BR6055" s="2"/>
      <c r="BS6055" s="2"/>
      <c r="BT6055" s="2"/>
    </row>
    <row r="6056" spans="63:72" x14ac:dyDescent="0.3">
      <c r="BK6056" s="5"/>
      <c r="BL6056" s="5"/>
      <c r="BM6056" s="2"/>
      <c r="BN6056" s="151"/>
      <c r="BO6056" s="2"/>
      <c r="BP6056" s="2"/>
      <c r="BQ6056" s="2"/>
      <c r="BR6056" s="2"/>
      <c r="BS6056" s="2"/>
      <c r="BT6056" s="2"/>
    </row>
    <row r="6057" spans="63:72" x14ac:dyDescent="0.3">
      <c r="BK6057" s="5"/>
      <c r="BL6057" s="5"/>
      <c r="BM6057" s="2"/>
      <c r="BN6057" s="151"/>
      <c r="BO6057" s="2"/>
      <c r="BP6057" s="2"/>
      <c r="BQ6057" s="2"/>
      <c r="BR6057" s="2"/>
      <c r="BS6057" s="2"/>
      <c r="BT6057" s="2"/>
    </row>
    <row r="6058" spans="63:72" x14ac:dyDescent="0.3">
      <c r="BK6058" s="5"/>
      <c r="BL6058" s="5"/>
      <c r="BM6058" s="2"/>
      <c r="BN6058" s="151"/>
      <c r="BO6058" s="2"/>
      <c r="BP6058" s="2"/>
      <c r="BQ6058" s="2"/>
      <c r="BR6058" s="2"/>
      <c r="BS6058" s="2"/>
      <c r="BT6058" s="2"/>
    </row>
    <row r="6059" spans="63:72" x14ac:dyDescent="0.3">
      <c r="BK6059" s="5"/>
      <c r="BL6059" s="5"/>
      <c r="BM6059" s="2"/>
      <c r="BN6059" s="151"/>
      <c r="BO6059" s="2"/>
      <c r="BP6059" s="2"/>
      <c r="BQ6059" s="2"/>
      <c r="BR6059" s="2"/>
      <c r="BS6059" s="2"/>
      <c r="BT6059" s="2"/>
    </row>
    <row r="6060" spans="63:72" x14ac:dyDescent="0.3">
      <c r="BK6060" s="5"/>
      <c r="BL6060" s="5"/>
      <c r="BM6060" s="2"/>
      <c r="BN6060" s="151"/>
      <c r="BO6060" s="2"/>
      <c r="BP6060" s="2"/>
      <c r="BQ6060" s="2"/>
      <c r="BR6060" s="2"/>
      <c r="BS6060" s="2"/>
      <c r="BT6060" s="2"/>
    </row>
    <row r="6061" spans="63:72" x14ac:dyDescent="0.3">
      <c r="BK6061" s="5"/>
      <c r="BL6061" s="5"/>
      <c r="BM6061" s="2"/>
      <c r="BN6061" s="151"/>
      <c r="BO6061" s="2"/>
      <c r="BP6061" s="2"/>
      <c r="BQ6061" s="2"/>
      <c r="BR6061" s="2"/>
      <c r="BS6061" s="2"/>
      <c r="BT6061" s="2"/>
    </row>
    <row r="6062" spans="63:72" x14ac:dyDescent="0.3">
      <c r="BK6062" s="5"/>
      <c r="BL6062" s="5"/>
      <c r="BM6062" s="2"/>
      <c r="BN6062" s="151"/>
      <c r="BO6062" s="2"/>
      <c r="BP6062" s="2"/>
      <c r="BQ6062" s="2"/>
      <c r="BR6062" s="2"/>
      <c r="BS6062" s="2"/>
      <c r="BT6062" s="2"/>
    </row>
    <row r="6063" spans="63:72" x14ac:dyDescent="0.3">
      <c r="BK6063" s="5"/>
      <c r="BL6063" s="5"/>
      <c r="BM6063" s="2"/>
      <c r="BN6063" s="151"/>
      <c r="BO6063" s="2"/>
      <c r="BP6063" s="2"/>
      <c r="BQ6063" s="2"/>
      <c r="BR6063" s="2"/>
      <c r="BS6063" s="2"/>
      <c r="BT6063" s="2"/>
    </row>
    <row r="6064" spans="63:72" x14ac:dyDescent="0.3">
      <c r="BK6064" s="5"/>
      <c r="BL6064" s="5"/>
      <c r="BM6064" s="2"/>
      <c r="BN6064" s="151"/>
      <c r="BO6064" s="2"/>
      <c r="BP6064" s="2"/>
      <c r="BQ6064" s="2"/>
      <c r="BR6064" s="2"/>
      <c r="BS6064" s="2"/>
      <c r="BT6064" s="2"/>
    </row>
    <row r="6065" spans="63:72" x14ac:dyDescent="0.3">
      <c r="BK6065" s="5"/>
      <c r="BL6065" s="5"/>
      <c r="BM6065" s="2"/>
      <c r="BN6065" s="151"/>
      <c r="BO6065" s="2"/>
      <c r="BP6065" s="2"/>
      <c r="BQ6065" s="2"/>
      <c r="BR6065" s="2"/>
      <c r="BS6065" s="2"/>
      <c r="BT6065" s="2"/>
    </row>
    <row r="6066" spans="63:72" x14ac:dyDescent="0.3">
      <c r="BK6066" s="5"/>
      <c r="BL6066" s="5"/>
      <c r="BM6066" s="2"/>
      <c r="BN6066" s="151"/>
      <c r="BO6066" s="2"/>
      <c r="BP6066" s="2"/>
      <c r="BQ6066" s="2"/>
      <c r="BR6066" s="2"/>
      <c r="BS6066" s="2"/>
      <c r="BT6066" s="2"/>
    </row>
    <row r="6067" spans="63:72" x14ac:dyDescent="0.3">
      <c r="BK6067" s="5"/>
      <c r="BL6067" s="5"/>
      <c r="BM6067" s="2"/>
      <c r="BN6067" s="151"/>
      <c r="BO6067" s="2"/>
      <c r="BP6067" s="2"/>
      <c r="BQ6067" s="2"/>
      <c r="BR6067" s="2"/>
      <c r="BS6067" s="2"/>
      <c r="BT6067" s="2"/>
    </row>
    <row r="6068" spans="63:72" x14ac:dyDescent="0.3">
      <c r="BK6068" s="5"/>
      <c r="BL6068" s="5"/>
      <c r="BM6068" s="2"/>
      <c r="BN6068" s="151"/>
      <c r="BO6068" s="2"/>
      <c r="BP6068" s="2"/>
      <c r="BQ6068" s="2"/>
      <c r="BR6068" s="2"/>
      <c r="BS6068" s="2"/>
      <c r="BT6068" s="2"/>
    </row>
    <row r="6069" spans="63:72" x14ac:dyDescent="0.3">
      <c r="BK6069" s="5"/>
      <c r="BL6069" s="5"/>
      <c r="BM6069" s="2"/>
      <c r="BN6069" s="151"/>
      <c r="BO6069" s="2"/>
      <c r="BP6069" s="2"/>
      <c r="BQ6069" s="2"/>
      <c r="BR6069" s="2"/>
      <c r="BS6069" s="2"/>
      <c r="BT6069" s="2"/>
    </row>
    <row r="6070" spans="63:72" x14ac:dyDescent="0.3">
      <c r="BK6070" s="5"/>
      <c r="BL6070" s="5"/>
      <c r="BM6070" s="2"/>
      <c r="BN6070" s="151"/>
      <c r="BO6070" s="2"/>
      <c r="BP6070" s="2"/>
      <c r="BQ6070" s="2"/>
      <c r="BR6070" s="2"/>
      <c r="BS6070" s="2"/>
      <c r="BT6070" s="2"/>
    </row>
    <row r="6071" spans="63:72" x14ac:dyDescent="0.3">
      <c r="BK6071" s="5"/>
      <c r="BL6071" s="5"/>
      <c r="BM6071" s="2"/>
      <c r="BN6071" s="151"/>
      <c r="BO6071" s="2"/>
      <c r="BP6071" s="2"/>
      <c r="BQ6071" s="2"/>
      <c r="BR6071" s="2"/>
      <c r="BS6071" s="2"/>
      <c r="BT6071" s="2"/>
    </row>
    <row r="6072" spans="63:72" x14ac:dyDescent="0.3">
      <c r="BK6072" s="5"/>
      <c r="BL6072" s="5"/>
      <c r="BM6072" s="2"/>
      <c r="BN6072" s="151"/>
      <c r="BO6072" s="2"/>
      <c r="BP6072" s="2"/>
      <c r="BQ6072" s="2"/>
      <c r="BR6072" s="2"/>
      <c r="BS6072" s="2"/>
      <c r="BT6072" s="2"/>
    </row>
    <row r="6073" spans="63:72" x14ac:dyDescent="0.3">
      <c r="BK6073" s="5"/>
      <c r="BL6073" s="5"/>
      <c r="BM6073" s="2"/>
      <c r="BN6073" s="151"/>
      <c r="BO6073" s="2"/>
      <c r="BP6073" s="2"/>
      <c r="BQ6073" s="2"/>
      <c r="BR6073" s="2"/>
      <c r="BS6073" s="2"/>
      <c r="BT6073" s="2"/>
    </row>
    <row r="6074" spans="63:72" x14ac:dyDescent="0.3">
      <c r="BK6074" s="5"/>
      <c r="BL6074" s="5"/>
      <c r="BM6074" s="2"/>
      <c r="BN6074" s="151"/>
      <c r="BO6074" s="2"/>
      <c r="BP6074" s="2"/>
      <c r="BQ6074" s="2"/>
      <c r="BR6074" s="2"/>
      <c r="BS6074" s="2"/>
      <c r="BT6074" s="2"/>
    </row>
    <row r="6075" spans="63:72" x14ac:dyDescent="0.3">
      <c r="BK6075" s="5"/>
      <c r="BL6075" s="5"/>
      <c r="BM6075" s="2"/>
      <c r="BN6075" s="151"/>
      <c r="BO6075" s="2"/>
      <c r="BP6075" s="2"/>
      <c r="BQ6075" s="2"/>
      <c r="BR6075" s="2"/>
      <c r="BS6075" s="2"/>
      <c r="BT6075" s="2"/>
    </row>
    <row r="6076" spans="63:72" x14ac:dyDescent="0.3">
      <c r="BK6076" s="5"/>
      <c r="BL6076" s="5"/>
      <c r="BM6076" s="2"/>
      <c r="BN6076" s="151"/>
      <c r="BO6076" s="2"/>
      <c r="BP6076" s="2"/>
      <c r="BQ6076" s="2"/>
      <c r="BR6076" s="2"/>
      <c r="BS6076" s="2"/>
      <c r="BT6076" s="2"/>
    </row>
    <row r="6077" spans="63:72" x14ac:dyDescent="0.3">
      <c r="BK6077" s="5"/>
      <c r="BL6077" s="5"/>
      <c r="BM6077" s="2"/>
      <c r="BN6077" s="151"/>
      <c r="BO6077" s="2"/>
      <c r="BP6077" s="2"/>
      <c r="BQ6077" s="2"/>
      <c r="BR6077" s="2"/>
      <c r="BS6077" s="2"/>
      <c r="BT6077" s="2"/>
    </row>
    <row r="6078" spans="63:72" x14ac:dyDescent="0.3">
      <c r="BK6078" s="5"/>
      <c r="BL6078" s="5"/>
      <c r="BM6078" s="2"/>
      <c r="BN6078" s="151"/>
      <c r="BO6078" s="2"/>
      <c r="BP6078" s="2"/>
      <c r="BQ6078" s="2"/>
      <c r="BR6078" s="2"/>
      <c r="BS6078" s="2"/>
      <c r="BT6078" s="2"/>
    </row>
    <row r="6079" spans="63:72" x14ac:dyDescent="0.3">
      <c r="BK6079" s="5"/>
      <c r="BL6079" s="5"/>
      <c r="BM6079" s="2"/>
      <c r="BN6079" s="151"/>
      <c r="BO6079" s="2"/>
      <c r="BP6079" s="2"/>
      <c r="BQ6079" s="2"/>
      <c r="BR6079" s="2"/>
      <c r="BS6079" s="2"/>
      <c r="BT6079" s="2"/>
    </row>
    <row r="6080" spans="63:72" x14ac:dyDescent="0.3">
      <c r="BK6080" s="5"/>
      <c r="BL6080" s="5"/>
      <c r="BM6080" s="2"/>
      <c r="BN6080" s="151"/>
      <c r="BO6080" s="2"/>
      <c r="BP6080" s="2"/>
      <c r="BQ6080" s="2"/>
      <c r="BR6080" s="2"/>
      <c r="BS6080" s="2"/>
      <c r="BT6080" s="2"/>
    </row>
    <row r="6081" spans="63:72" x14ac:dyDescent="0.3">
      <c r="BK6081" s="5"/>
      <c r="BL6081" s="5"/>
      <c r="BM6081" s="2"/>
      <c r="BN6081" s="151"/>
      <c r="BO6081" s="2"/>
      <c r="BP6081" s="2"/>
      <c r="BQ6081" s="2"/>
      <c r="BR6081" s="2"/>
      <c r="BS6081" s="2"/>
      <c r="BT6081" s="2"/>
    </row>
    <row r="6082" spans="63:72" x14ac:dyDescent="0.3">
      <c r="BK6082" s="5"/>
      <c r="BL6082" s="5"/>
      <c r="BM6082" s="2"/>
      <c r="BN6082" s="151"/>
      <c r="BO6082" s="2"/>
      <c r="BP6082" s="2"/>
      <c r="BQ6082" s="2"/>
      <c r="BR6082" s="2"/>
      <c r="BS6082" s="2"/>
      <c r="BT6082" s="2"/>
    </row>
    <row r="6083" spans="63:72" x14ac:dyDescent="0.3">
      <c r="BK6083" s="5"/>
      <c r="BL6083" s="5"/>
      <c r="BM6083" s="2"/>
      <c r="BN6083" s="151"/>
      <c r="BO6083" s="2"/>
      <c r="BP6083" s="2"/>
      <c r="BQ6083" s="2"/>
      <c r="BR6083" s="2"/>
      <c r="BS6083" s="2"/>
      <c r="BT6083" s="2"/>
    </row>
    <row r="6084" spans="63:72" x14ac:dyDescent="0.3">
      <c r="BK6084" s="5"/>
      <c r="BL6084" s="5"/>
      <c r="BM6084" s="2"/>
      <c r="BN6084" s="151"/>
      <c r="BO6084" s="2"/>
      <c r="BP6084" s="2"/>
      <c r="BQ6084" s="2"/>
      <c r="BR6084" s="2"/>
      <c r="BS6084" s="2"/>
      <c r="BT6084" s="2"/>
    </row>
    <row r="6085" spans="63:72" x14ac:dyDescent="0.3">
      <c r="BK6085" s="5"/>
      <c r="BL6085" s="5"/>
      <c r="BM6085" s="2"/>
      <c r="BN6085" s="151"/>
      <c r="BO6085" s="2"/>
      <c r="BP6085" s="2"/>
      <c r="BQ6085" s="2"/>
      <c r="BR6085" s="2"/>
      <c r="BS6085" s="2"/>
      <c r="BT6085" s="2"/>
    </row>
    <row r="6086" spans="63:72" x14ac:dyDescent="0.3">
      <c r="BK6086" s="5"/>
      <c r="BL6086" s="5"/>
      <c r="BM6086" s="2"/>
      <c r="BN6086" s="151"/>
      <c r="BO6086" s="2"/>
      <c r="BP6086" s="2"/>
      <c r="BQ6086" s="2"/>
      <c r="BR6086" s="2"/>
      <c r="BS6086" s="2"/>
      <c r="BT6086" s="2"/>
    </row>
    <row r="6087" spans="63:72" x14ac:dyDescent="0.3">
      <c r="BK6087" s="5"/>
      <c r="BL6087" s="5"/>
      <c r="BM6087" s="2"/>
      <c r="BN6087" s="151"/>
      <c r="BO6087" s="2"/>
      <c r="BP6087" s="2"/>
      <c r="BQ6087" s="2"/>
      <c r="BR6087" s="2"/>
      <c r="BS6087" s="2"/>
      <c r="BT6087" s="2"/>
    </row>
    <row r="6088" spans="63:72" x14ac:dyDescent="0.3">
      <c r="BK6088" s="5"/>
      <c r="BL6088" s="5"/>
      <c r="BM6088" s="2"/>
      <c r="BN6088" s="151"/>
      <c r="BO6088" s="2"/>
      <c r="BP6088" s="2"/>
      <c r="BQ6088" s="2"/>
      <c r="BR6088" s="2"/>
      <c r="BS6088" s="2"/>
      <c r="BT6088" s="2"/>
    </row>
    <row r="6089" spans="63:72" x14ac:dyDescent="0.3">
      <c r="BK6089" s="5"/>
      <c r="BL6089" s="5"/>
      <c r="BM6089" s="2"/>
      <c r="BN6089" s="151"/>
      <c r="BO6089" s="2"/>
      <c r="BP6089" s="2"/>
      <c r="BQ6089" s="2"/>
      <c r="BR6089" s="2"/>
      <c r="BS6089" s="2"/>
      <c r="BT6089" s="2"/>
    </row>
    <row r="6090" spans="63:72" x14ac:dyDescent="0.3">
      <c r="BK6090" s="5"/>
      <c r="BL6090" s="5"/>
      <c r="BM6090" s="2"/>
      <c r="BN6090" s="151"/>
      <c r="BO6090" s="2"/>
      <c r="BP6090" s="2"/>
      <c r="BQ6090" s="2"/>
      <c r="BR6090" s="2"/>
      <c r="BS6090" s="2"/>
      <c r="BT6090" s="2"/>
    </row>
    <row r="6091" spans="63:72" x14ac:dyDescent="0.3">
      <c r="BK6091" s="5"/>
      <c r="BL6091" s="5"/>
      <c r="BM6091" s="2"/>
      <c r="BN6091" s="151"/>
      <c r="BO6091" s="2"/>
      <c r="BP6091" s="2"/>
      <c r="BQ6091" s="2"/>
      <c r="BR6091" s="2"/>
      <c r="BS6091" s="2"/>
      <c r="BT6091" s="2"/>
    </row>
    <row r="6092" spans="63:72" x14ac:dyDescent="0.3">
      <c r="BK6092" s="5"/>
      <c r="BL6092" s="5"/>
      <c r="BM6092" s="2"/>
      <c r="BN6092" s="151"/>
      <c r="BO6092" s="2"/>
      <c r="BP6092" s="2"/>
      <c r="BQ6092" s="2"/>
      <c r="BR6092" s="2"/>
      <c r="BS6092" s="2"/>
      <c r="BT6092" s="2"/>
    </row>
    <row r="6093" spans="63:72" x14ac:dyDescent="0.3">
      <c r="BK6093" s="5"/>
      <c r="BL6093" s="5"/>
      <c r="BM6093" s="2"/>
      <c r="BN6093" s="151"/>
      <c r="BO6093" s="2"/>
      <c r="BP6093" s="2"/>
      <c r="BQ6093" s="2"/>
      <c r="BR6093" s="2"/>
      <c r="BS6093" s="2"/>
      <c r="BT6093" s="2"/>
    </row>
    <row r="6094" spans="63:72" x14ac:dyDescent="0.3">
      <c r="BK6094" s="5"/>
      <c r="BL6094" s="5"/>
      <c r="BM6094" s="2"/>
      <c r="BN6094" s="151"/>
      <c r="BO6094" s="2"/>
      <c r="BP6094" s="2"/>
      <c r="BQ6094" s="2"/>
      <c r="BR6094" s="2"/>
      <c r="BS6094" s="2"/>
      <c r="BT6094" s="2"/>
    </row>
    <row r="6095" spans="63:72" x14ac:dyDescent="0.3">
      <c r="BK6095" s="5"/>
      <c r="BL6095" s="5"/>
      <c r="BM6095" s="2"/>
      <c r="BN6095" s="151"/>
      <c r="BO6095" s="2"/>
      <c r="BP6095" s="2"/>
      <c r="BQ6095" s="2"/>
      <c r="BR6095" s="2"/>
      <c r="BS6095" s="2"/>
      <c r="BT6095" s="2"/>
    </row>
    <row r="6096" spans="63:72" x14ac:dyDescent="0.3">
      <c r="BK6096" s="5"/>
      <c r="BL6096" s="5"/>
      <c r="BM6096" s="2"/>
      <c r="BN6096" s="151"/>
      <c r="BO6096" s="2"/>
      <c r="BP6096" s="2"/>
      <c r="BQ6096" s="2"/>
      <c r="BR6096" s="2"/>
      <c r="BS6096" s="2"/>
      <c r="BT6096" s="2"/>
    </row>
    <row r="6097" spans="63:72" x14ac:dyDescent="0.3">
      <c r="BK6097" s="5"/>
      <c r="BL6097" s="5"/>
      <c r="BM6097" s="2"/>
      <c r="BN6097" s="151"/>
      <c r="BO6097" s="2"/>
      <c r="BP6097" s="2"/>
      <c r="BQ6097" s="2"/>
      <c r="BR6097" s="2"/>
      <c r="BS6097" s="2"/>
      <c r="BT6097" s="2"/>
    </row>
    <row r="6098" spans="63:72" x14ac:dyDescent="0.3">
      <c r="BK6098" s="5"/>
      <c r="BL6098" s="5"/>
      <c r="BM6098" s="2"/>
      <c r="BN6098" s="151"/>
      <c r="BO6098" s="2"/>
      <c r="BP6098" s="2"/>
      <c r="BQ6098" s="2"/>
      <c r="BR6098" s="2"/>
      <c r="BS6098" s="2"/>
      <c r="BT6098" s="2"/>
    </row>
    <row r="6099" spans="63:72" x14ac:dyDescent="0.3">
      <c r="BK6099" s="5"/>
      <c r="BL6099" s="5"/>
      <c r="BM6099" s="2"/>
      <c r="BN6099" s="151"/>
      <c r="BO6099" s="2"/>
      <c r="BP6099" s="2"/>
      <c r="BQ6099" s="2"/>
      <c r="BR6099" s="2"/>
      <c r="BS6099" s="2"/>
      <c r="BT6099" s="2"/>
    </row>
    <row r="6100" spans="63:72" x14ac:dyDescent="0.3">
      <c r="BK6100" s="5"/>
      <c r="BL6100" s="5"/>
      <c r="BM6100" s="2"/>
      <c r="BN6100" s="151"/>
      <c r="BO6100" s="2"/>
      <c r="BP6100" s="2"/>
      <c r="BQ6100" s="2"/>
      <c r="BR6100" s="2"/>
      <c r="BS6100" s="2"/>
      <c r="BT6100" s="2"/>
    </row>
    <row r="6101" spans="63:72" x14ac:dyDescent="0.3">
      <c r="BK6101" s="5"/>
      <c r="BL6101" s="5"/>
      <c r="BM6101" s="2"/>
      <c r="BN6101" s="151"/>
      <c r="BO6101" s="2"/>
      <c r="BP6101" s="2"/>
      <c r="BQ6101" s="2"/>
      <c r="BR6101" s="2"/>
      <c r="BS6101" s="2"/>
      <c r="BT6101" s="2"/>
    </row>
    <row r="6102" spans="63:72" x14ac:dyDescent="0.3">
      <c r="BK6102" s="5"/>
      <c r="BL6102" s="5"/>
      <c r="BM6102" s="2"/>
      <c r="BN6102" s="151"/>
      <c r="BO6102" s="2"/>
      <c r="BP6102" s="2"/>
      <c r="BQ6102" s="2"/>
      <c r="BR6102" s="2"/>
      <c r="BS6102" s="2"/>
      <c r="BT6102" s="2"/>
    </row>
    <row r="6103" spans="63:72" x14ac:dyDescent="0.3">
      <c r="BK6103" s="5"/>
      <c r="BL6103" s="5"/>
      <c r="BM6103" s="2"/>
      <c r="BN6103" s="151"/>
      <c r="BO6103" s="2"/>
      <c r="BP6103" s="2"/>
      <c r="BQ6103" s="2"/>
      <c r="BR6103" s="2"/>
      <c r="BS6103" s="2"/>
      <c r="BT6103" s="2"/>
    </row>
    <row r="6104" spans="63:72" x14ac:dyDescent="0.3">
      <c r="BK6104" s="5"/>
      <c r="BL6104" s="5"/>
      <c r="BM6104" s="2"/>
      <c r="BN6104" s="151"/>
      <c r="BO6104" s="2"/>
      <c r="BP6104" s="2"/>
      <c r="BQ6104" s="2"/>
      <c r="BR6104" s="2"/>
      <c r="BS6104" s="2"/>
      <c r="BT6104" s="2"/>
    </row>
    <row r="6105" spans="63:72" x14ac:dyDescent="0.3">
      <c r="BK6105" s="5"/>
      <c r="BL6105" s="5"/>
      <c r="BM6105" s="2"/>
      <c r="BN6105" s="151"/>
      <c r="BO6105" s="2"/>
      <c r="BP6105" s="2"/>
      <c r="BQ6105" s="2"/>
      <c r="BR6105" s="2"/>
      <c r="BS6105" s="2"/>
      <c r="BT6105" s="2"/>
    </row>
    <row r="6106" spans="63:72" x14ac:dyDescent="0.3">
      <c r="BK6106" s="5"/>
      <c r="BL6106" s="5"/>
      <c r="BM6106" s="2"/>
      <c r="BN6106" s="151"/>
      <c r="BO6106" s="2"/>
      <c r="BP6106" s="2"/>
      <c r="BQ6106" s="2"/>
      <c r="BR6106" s="2"/>
      <c r="BS6106" s="2"/>
      <c r="BT6106" s="2"/>
    </row>
    <row r="6107" spans="63:72" x14ac:dyDescent="0.3">
      <c r="BK6107" s="5"/>
      <c r="BL6107" s="5"/>
      <c r="BM6107" s="2"/>
      <c r="BN6107" s="151"/>
      <c r="BO6107" s="2"/>
      <c r="BP6107" s="2"/>
      <c r="BQ6107" s="2"/>
      <c r="BR6107" s="2"/>
      <c r="BS6107" s="2"/>
      <c r="BT6107" s="2"/>
    </row>
    <row r="6108" spans="63:72" x14ac:dyDescent="0.3">
      <c r="BK6108" s="5"/>
      <c r="BL6108" s="5"/>
      <c r="BM6108" s="2"/>
      <c r="BN6108" s="151"/>
      <c r="BO6108" s="2"/>
      <c r="BP6108" s="2"/>
      <c r="BQ6108" s="2"/>
      <c r="BR6108" s="2"/>
      <c r="BS6108" s="2"/>
      <c r="BT6108" s="2"/>
    </row>
    <row r="6109" spans="63:72" x14ac:dyDescent="0.3">
      <c r="BK6109" s="5"/>
      <c r="BL6109" s="5"/>
      <c r="BM6109" s="2"/>
      <c r="BN6109" s="151"/>
      <c r="BO6109" s="2"/>
      <c r="BP6109" s="2"/>
      <c r="BQ6109" s="2"/>
      <c r="BR6109" s="2"/>
      <c r="BS6109" s="2"/>
      <c r="BT6109" s="2"/>
    </row>
    <row r="6110" spans="63:72" x14ac:dyDescent="0.3">
      <c r="BK6110" s="5"/>
      <c r="BL6110" s="5"/>
      <c r="BM6110" s="2"/>
      <c r="BN6110" s="151"/>
      <c r="BO6110" s="2"/>
      <c r="BP6110" s="2"/>
      <c r="BQ6110" s="2"/>
      <c r="BR6110" s="2"/>
      <c r="BS6110" s="2"/>
      <c r="BT6110" s="2"/>
    </row>
    <row r="6111" spans="63:72" x14ac:dyDescent="0.3">
      <c r="BK6111" s="5"/>
      <c r="BL6111" s="5"/>
      <c r="BM6111" s="2"/>
      <c r="BN6111" s="151"/>
      <c r="BO6111" s="2"/>
      <c r="BP6111" s="2"/>
      <c r="BQ6111" s="2"/>
      <c r="BR6111" s="2"/>
      <c r="BS6111" s="2"/>
      <c r="BT6111" s="2"/>
    </row>
    <row r="6112" spans="63:72" x14ac:dyDescent="0.3">
      <c r="BK6112" s="5"/>
      <c r="BL6112" s="5"/>
      <c r="BM6112" s="2"/>
      <c r="BN6112" s="151"/>
      <c r="BO6112" s="2"/>
      <c r="BP6112" s="2"/>
      <c r="BQ6112" s="2"/>
      <c r="BR6112" s="2"/>
      <c r="BS6112" s="2"/>
      <c r="BT6112" s="2"/>
    </row>
    <row r="6113" spans="63:72" x14ac:dyDescent="0.3">
      <c r="BK6113" s="5"/>
      <c r="BL6113" s="5"/>
      <c r="BM6113" s="2"/>
      <c r="BN6113" s="151"/>
      <c r="BO6113" s="2"/>
      <c r="BP6113" s="2"/>
      <c r="BQ6113" s="2"/>
      <c r="BR6113" s="2"/>
      <c r="BS6113" s="2"/>
      <c r="BT6113" s="2"/>
    </row>
    <row r="6114" spans="63:72" x14ac:dyDescent="0.3">
      <c r="BK6114" s="5"/>
      <c r="BL6114" s="5"/>
      <c r="BM6114" s="2"/>
      <c r="BN6114" s="151"/>
      <c r="BO6114" s="2"/>
      <c r="BP6114" s="2"/>
      <c r="BQ6114" s="2"/>
      <c r="BR6114" s="2"/>
      <c r="BS6114" s="2"/>
      <c r="BT6114" s="2"/>
    </row>
    <row r="6115" spans="63:72" x14ac:dyDescent="0.3">
      <c r="BK6115" s="5"/>
      <c r="BL6115" s="5"/>
      <c r="BM6115" s="2"/>
      <c r="BN6115" s="151"/>
      <c r="BO6115" s="2"/>
      <c r="BP6115" s="2"/>
      <c r="BQ6115" s="2"/>
      <c r="BR6115" s="2"/>
      <c r="BS6115" s="2"/>
      <c r="BT6115" s="2"/>
    </row>
    <row r="6116" spans="63:72" x14ac:dyDescent="0.3">
      <c r="BK6116" s="5"/>
      <c r="BL6116" s="5"/>
      <c r="BM6116" s="2"/>
      <c r="BN6116" s="151"/>
      <c r="BO6116" s="2"/>
      <c r="BP6116" s="2"/>
      <c r="BQ6116" s="2"/>
      <c r="BR6116" s="2"/>
      <c r="BS6116" s="2"/>
      <c r="BT6116" s="2"/>
    </row>
    <row r="6117" spans="63:72" x14ac:dyDescent="0.3">
      <c r="BK6117" s="5"/>
      <c r="BL6117" s="5"/>
      <c r="BM6117" s="2"/>
      <c r="BN6117" s="151"/>
      <c r="BO6117" s="2"/>
      <c r="BP6117" s="2"/>
      <c r="BQ6117" s="2"/>
      <c r="BR6117" s="2"/>
      <c r="BS6117" s="2"/>
      <c r="BT6117" s="2"/>
    </row>
    <row r="6118" spans="63:72" x14ac:dyDescent="0.3">
      <c r="BK6118" s="5"/>
      <c r="BL6118" s="5"/>
      <c r="BM6118" s="2"/>
      <c r="BN6118" s="151"/>
      <c r="BO6118" s="2"/>
      <c r="BP6118" s="2"/>
      <c r="BQ6118" s="2"/>
      <c r="BR6118" s="2"/>
      <c r="BS6118" s="2"/>
      <c r="BT6118" s="2"/>
    </row>
    <row r="6119" spans="63:72" x14ac:dyDescent="0.3">
      <c r="BK6119" s="5"/>
      <c r="BL6119" s="5"/>
      <c r="BM6119" s="2"/>
      <c r="BN6119" s="151"/>
      <c r="BO6119" s="2"/>
      <c r="BP6119" s="2"/>
      <c r="BQ6119" s="2"/>
      <c r="BR6119" s="2"/>
      <c r="BS6119" s="2"/>
      <c r="BT6119" s="2"/>
    </row>
    <row r="6120" spans="63:72" x14ac:dyDescent="0.3">
      <c r="BK6120" s="5"/>
      <c r="BL6120" s="5"/>
      <c r="BM6120" s="2"/>
      <c r="BN6120" s="151"/>
      <c r="BO6120" s="2"/>
      <c r="BP6120" s="2"/>
      <c r="BQ6120" s="2"/>
      <c r="BR6120" s="2"/>
      <c r="BS6120" s="2"/>
      <c r="BT6120" s="2"/>
    </row>
    <row r="6121" spans="63:72" x14ac:dyDescent="0.3">
      <c r="BK6121" s="5"/>
      <c r="BL6121" s="5"/>
      <c r="BM6121" s="2"/>
      <c r="BN6121" s="151"/>
      <c r="BO6121" s="2"/>
      <c r="BP6121" s="2"/>
      <c r="BQ6121" s="2"/>
      <c r="BR6121" s="2"/>
      <c r="BS6121" s="2"/>
      <c r="BT6121" s="2"/>
    </row>
    <row r="6122" spans="63:72" x14ac:dyDescent="0.3">
      <c r="BK6122" s="5"/>
      <c r="BL6122" s="5"/>
      <c r="BM6122" s="2"/>
      <c r="BN6122" s="151"/>
      <c r="BO6122" s="2"/>
      <c r="BP6122" s="2"/>
      <c r="BQ6122" s="2"/>
      <c r="BR6122" s="2"/>
      <c r="BS6122" s="2"/>
      <c r="BT6122" s="2"/>
    </row>
    <row r="6123" spans="63:72" x14ac:dyDescent="0.3">
      <c r="BK6123" s="5"/>
      <c r="BL6123" s="5"/>
      <c r="BM6123" s="2"/>
      <c r="BN6123" s="151"/>
      <c r="BO6123" s="2"/>
      <c r="BP6123" s="2"/>
      <c r="BQ6123" s="2"/>
      <c r="BR6123" s="2"/>
      <c r="BS6123" s="2"/>
      <c r="BT6123" s="2"/>
    </row>
    <row r="6124" spans="63:72" x14ac:dyDescent="0.3">
      <c r="BK6124" s="5"/>
      <c r="BL6124" s="5"/>
      <c r="BM6124" s="2"/>
      <c r="BN6124" s="151"/>
      <c r="BO6124" s="2"/>
      <c r="BP6124" s="2"/>
      <c r="BQ6124" s="2"/>
      <c r="BR6124" s="2"/>
      <c r="BS6124" s="2"/>
      <c r="BT6124" s="2"/>
    </row>
    <row r="6125" spans="63:72" x14ac:dyDescent="0.3">
      <c r="BK6125" s="5"/>
      <c r="BL6125" s="5"/>
      <c r="BM6125" s="2"/>
      <c r="BN6125" s="151"/>
      <c r="BO6125" s="2"/>
      <c r="BP6125" s="2"/>
      <c r="BQ6125" s="2"/>
      <c r="BR6125" s="2"/>
      <c r="BS6125" s="2"/>
      <c r="BT6125" s="2"/>
    </row>
    <row r="6126" spans="63:72" x14ac:dyDescent="0.3">
      <c r="BK6126" s="5"/>
      <c r="BL6126" s="5"/>
      <c r="BM6126" s="2"/>
      <c r="BN6126" s="151"/>
      <c r="BO6126" s="2"/>
      <c r="BP6126" s="2"/>
      <c r="BQ6126" s="2"/>
      <c r="BR6126" s="2"/>
      <c r="BS6126" s="2"/>
      <c r="BT6126" s="2"/>
    </row>
    <row r="6127" spans="63:72" x14ac:dyDescent="0.3">
      <c r="BK6127" s="5"/>
      <c r="BL6127" s="5"/>
      <c r="BM6127" s="2"/>
      <c r="BN6127" s="151"/>
      <c r="BO6127" s="2"/>
      <c r="BP6127" s="2"/>
      <c r="BQ6127" s="2"/>
      <c r="BR6127" s="2"/>
      <c r="BS6127" s="2"/>
      <c r="BT6127" s="2"/>
    </row>
    <row r="6128" spans="63:72" x14ac:dyDescent="0.3">
      <c r="BK6128" s="5"/>
      <c r="BL6128" s="5"/>
      <c r="BM6128" s="2"/>
      <c r="BN6128" s="151"/>
      <c r="BO6128" s="2"/>
      <c r="BP6128" s="2"/>
      <c r="BQ6128" s="2"/>
      <c r="BR6128" s="2"/>
      <c r="BS6128" s="2"/>
      <c r="BT6128" s="2"/>
    </row>
    <row r="6129" spans="63:72" x14ac:dyDescent="0.3">
      <c r="BK6129" s="5"/>
      <c r="BL6129" s="5"/>
      <c r="BM6129" s="2"/>
      <c r="BN6129" s="151"/>
      <c r="BO6129" s="2"/>
      <c r="BP6129" s="2"/>
      <c r="BQ6129" s="2"/>
      <c r="BR6129" s="2"/>
      <c r="BS6129" s="2"/>
      <c r="BT6129" s="2"/>
    </row>
    <row r="6130" spans="63:72" x14ac:dyDescent="0.3">
      <c r="BK6130" s="5"/>
      <c r="BL6130" s="5"/>
      <c r="BM6130" s="2"/>
      <c r="BN6130" s="151"/>
      <c r="BO6130" s="2"/>
      <c r="BP6130" s="2"/>
      <c r="BQ6130" s="2"/>
      <c r="BR6130" s="2"/>
      <c r="BS6130" s="2"/>
      <c r="BT6130" s="2"/>
    </row>
    <row r="6131" spans="63:72" x14ac:dyDescent="0.3">
      <c r="BK6131" s="5"/>
      <c r="BL6131" s="5"/>
      <c r="BM6131" s="2"/>
      <c r="BN6131" s="151"/>
      <c r="BO6131" s="2"/>
      <c r="BP6131" s="2"/>
      <c r="BQ6131" s="2"/>
      <c r="BR6131" s="2"/>
      <c r="BS6131" s="2"/>
      <c r="BT6131" s="2"/>
    </row>
    <row r="6132" spans="63:72" x14ac:dyDescent="0.3">
      <c r="BK6132" s="5"/>
      <c r="BL6132" s="5"/>
      <c r="BM6132" s="2"/>
      <c r="BN6132" s="151"/>
      <c r="BO6132" s="2"/>
      <c r="BP6132" s="2"/>
      <c r="BQ6132" s="2"/>
      <c r="BR6132" s="2"/>
      <c r="BS6132" s="2"/>
      <c r="BT6132" s="2"/>
    </row>
    <row r="6133" spans="63:72" x14ac:dyDescent="0.3">
      <c r="BK6133" s="5"/>
      <c r="BL6133" s="5"/>
      <c r="BM6133" s="2"/>
      <c r="BN6133" s="151"/>
      <c r="BO6133" s="2"/>
      <c r="BP6133" s="2"/>
      <c r="BQ6133" s="2"/>
      <c r="BR6133" s="2"/>
      <c r="BS6133" s="2"/>
      <c r="BT6133" s="2"/>
    </row>
    <row r="6134" spans="63:72" x14ac:dyDescent="0.3">
      <c r="BK6134" s="5"/>
      <c r="BL6134" s="5"/>
      <c r="BM6134" s="2"/>
      <c r="BN6134" s="151"/>
      <c r="BO6134" s="2"/>
      <c r="BP6134" s="2"/>
      <c r="BQ6134" s="2"/>
      <c r="BR6134" s="2"/>
      <c r="BS6134" s="2"/>
      <c r="BT6134" s="2"/>
    </row>
    <row r="6135" spans="63:72" x14ac:dyDescent="0.3">
      <c r="BK6135" s="5"/>
      <c r="BL6135" s="5"/>
      <c r="BM6135" s="2"/>
      <c r="BN6135" s="151"/>
      <c r="BO6135" s="2"/>
      <c r="BP6135" s="2"/>
      <c r="BQ6135" s="2"/>
      <c r="BR6135" s="2"/>
      <c r="BS6135" s="2"/>
      <c r="BT6135" s="2"/>
    </row>
    <row r="6136" spans="63:72" x14ac:dyDescent="0.3">
      <c r="BK6136" s="5"/>
      <c r="BL6136" s="5"/>
      <c r="BM6136" s="2"/>
      <c r="BN6136" s="151"/>
      <c r="BO6136" s="2"/>
      <c r="BP6136" s="2"/>
      <c r="BQ6136" s="2"/>
      <c r="BR6136" s="2"/>
      <c r="BS6136" s="2"/>
      <c r="BT6136" s="2"/>
    </row>
    <row r="6137" spans="63:72" x14ac:dyDescent="0.3">
      <c r="BK6137" s="5"/>
      <c r="BL6137" s="5"/>
      <c r="BM6137" s="2"/>
      <c r="BN6137" s="151"/>
      <c r="BO6137" s="2"/>
      <c r="BP6137" s="2"/>
      <c r="BQ6137" s="2"/>
      <c r="BR6137" s="2"/>
      <c r="BS6137" s="2"/>
      <c r="BT6137" s="2"/>
    </row>
    <row r="6138" spans="63:72" x14ac:dyDescent="0.3">
      <c r="BK6138" s="5"/>
      <c r="BL6138" s="5"/>
      <c r="BM6138" s="2"/>
      <c r="BN6138" s="151"/>
      <c r="BO6138" s="2"/>
      <c r="BP6138" s="2"/>
      <c r="BQ6138" s="2"/>
      <c r="BR6138" s="2"/>
      <c r="BS6138" s="2"/>
      <c r="BT6138" s="2"/>
    </row>
    <row r="6139" spans="63:72" x14ac:dyDescent="0.3">
      <c r="BK6139" s="5"/>
      <c r="BL6139" s="5"/>
      <c r="BM6139" s="2"/>
      <c r="BN6139" s="151"/>
      <c r="BO6139" s="2"/>
      <c r="BP6139" s="2"/>
      <c r="BQ6139" s="2"/>
      <c r="BR6139" s="2"/>
      <c r="BS6139" s="2"/>
      <c r="BT6139" s="2"/>
    </row>
    <row r="6140" spans="63:72" x14ac:dyDescent="0.3">
      <c r="BK6140" s="5"/>
      <c r="BL6140" s="5"/>
      <c r="BM6140" s="2"/>
      <c r="BN6140" s="151"/>
      <c r="BO6140" s="2"/>
      <c r="BP6140" s="2"/>
      <c r="BQ6140" s="2"/>
      <c r="BR6140" s="2"/>
      <c r="BS6140" s="2"/>
      <c r="BT6140" s="2"/>
    </row>
    <row r="6141" spans="63:72" x14ac:dyDescent="0.3">
      <c r="BK6141" s="5"/>
      <c r="BL6141" s="5"/>
      <c r="BM6141" s="2"/>
      <c r="BN6141" s="151"/>
      <c r="BO6141" s="2"/>
      <c r="BP6141" s="2"/>
      <c r="BQ6141" s="2"/>
      <c r="BR6141" s="2"/>
      <c r="BS6141" s="2"/>
      <c r="BT6141" s="2"/>
    </row>
    <row r="6142" spans="63:72" x14ac:dyDescent="0.3">
      <c r="BK6142" s="5"/>
      <c r="BL6142" s="5"/>
      <c r="BM6142" s="2"/>
      <c r="BN6142" s="151"/>
      <c r="BO6142" s="2"/>
      <c r="BP6142" s="2"/>
      <c r="BQ6142" s="2"/>
      <c r="BR6142" s="2"/>
      <c r="BS6142" s="2"/>
      <c r="BT6142" s="2"/>
    </row>
    <row r="6143" spans="63:72" x14ac:dyDescent="0.3">
      <c r="BK6143" s="5"/>
      <c r="BL6143" s="5"/>
      <c r="BM6143" s="2"/>
      <c r="BN6143" s="151"/>
      <c r="BO6143" s="2"/>
      <c r="BP6143" s="2"/>
      <c r="BQ6143" s="2"/>
      <c r="BR6143" s="2"/>
      <c r="BS6143" s="2"/>
      <c r="BT6143" s="2"/>
    </row>
    <row r="6144" spans="63:72" x14ac:dyDescent="0.3">
      <c r="BK6144" s="5"/>
      <c r="BL6144" s="5"/>
      <c r="BM6144" s="2"/>
      <c r="BN6144" s="151"/>
      <c r="BO6144" s="2"/>
      <c r="BP6144" s="2"/>
      <c r="BQ6144" s="2"/>
      <c r="BR6144" s="2"/>
      <c r="BS6144" s="2"/>
      <c r="BT6144" s="2"/>
    </row>
    <row r="6145" spans="63:72" x14ac:dyDescent="0.3">
      <c r="BK6145" s="5"/>
      <c r="BL6145" s="5"/>
      <c r="BM6145" s="2"/>
      <c r="BN6145" s="151"/>
      <c r="BO6145" s="2"/>
      <c r="BP6145" s="2"/>
      <c r="BQ6145" s="2"/>
      <c r="BR6145" s="2"/>
      <c r="BS6145" s="2"/>
      <c r="BT6145" s="2"/>
    </row>
    <row r="6146" spans="63:72" x14ac:dyDescent="0.3">
      <c r="BK6146" s="5"/>
      <c r="BL6146" s="5"/>
      <c r="BM6146" s="2"/>
      <c r="BN6146" s="151"/>
      <c r="BO6146" s="2"/>
      <c r="BP6146" s="2"/>
      <c r="BQ6146" s="2"/>
      <c r="BR6146" s="2"/>
      <c r="BS6146" s="2"/>
      <c r="BT6146" s="2"/>
    </row>
    <row r="6147" spans="63:72" x14ac:dyDescent="0.3">
      <c r="BK6147" s="5"/>
      <c r="BL6147" s="5"/>
      <c r="BM6147" s="2"/>
      <c r="BN6147" s="151"/>
      <c r="BO6147" s="2"/>
      <c r="BP6147" s="2"/>
      <c r="BQ6147" s="2"/>
      <c r="BR6147" s="2"/>
      <c r="BS6147" s="2"/>
      <c r="BT6147" s="2"/>
    </row>
    <row r="6148" spans="63:72" x14ac:dyDescent="0.3">
      <c r="BK6148" s="5"/>
      <c r="BL6148" s="5"/>
      <c r="BM6148" s="2"/>
      <c r="BN6148" s="151"/>
      <c r="BO6148" s="2"/>
      <c r="BP6148" s="2"/>
      <c r="BQ6148" s="2"/>
      <c r="BR6148" s="2"/>
      <c r="BS6148" s="2"/>
      <c r="BT6148" s="2"/>
    </row>
    <row r="6149" spans="63:72" x14ac:dyDescent="0.3">
      <c r="BK6149" s="5"/>
      <c r="BL6149" s="5"/>
      <c r="BM6149" s="2"/>
      <c r="BN6149" s="151"/>
      <c r="BO6149" s="2"/>
      <c r="BP6149" s="2"/>
      <c r="BQ6149" s="2"/>
      <c r="BR6149" s="2"/>
      <c r="BS6149" s="2"/>
      <c r="BT6149" s="2"/>
    </row>
    <row r="6150" spans="63:72" x14ac:dyDescent="0.3">
      <c r="BK6150" s="5"/>
      <c r="BL6150" s="5"/>
      <c r="BM6150" s="2"/>
      <c r="BN6150" s="151"/>
      <c r="BO6150" s="2"/>
      <c r="BP6150" s="2"/>
      <c r="BQ6150" s="2"/>
      <c r="BR6150" s="2"/>
      <c r="BS6150" s="2"/>
      <c r="BT6150" s="2"/>
    </row>
    <row r="6151" spans="63:72" x14ac:dyDescent="0.3">
      <c r="BK6151" s="5"/>
      <c r="BL6151" s="5"/>
      <c r="BM6151" s="2"/>
      <c r="BN6151" s="151"/>
      <c r="BO6151" s="2"/>
      <c r="BP6151" s="2"/>
      <c r="BQ6151" s="2"/>
      <c r="BR6151" s="2"/>
      <c r="BS6151" s="2"/>
      <c r="BT6151" s="2"/>
    </row>
    <row r="6152" spans="63:72" x14ac:dyDescent="0.3">
      <c r="BK6152" s="5"/>
      <c r="BL6152" s="5"/>
      <c r="BM6152" s="2"/>
      <c r="BN6152" s="151"/>
      <c r="BO6152" s="2"/>
      <c r="BP6152" s="2"/>
      <c r="BQ6152" s="2"/>
      <c r="BR6152" s="2"/>
      <c r="BS6152" s="2"/>
      <c r="BT6152" s="2"/>
    </row>
    <row r="6153" spans="63:72" x14ac:dyDescent="0.3">
      <c r="BK6153" s="5"/>
      <c r="BL6153" s="5"/>
      <c r="BM6153" s="2"/>
      <c r="BN6153" s="151"/>
      <c r="BO6153" s="2"/>
      <c r="BP6153" s="2"/>
      <c r="BQ6153" s="2"/>
      <c r="BR6153" s="2"/>
      <c r="BS6153" s="2"/>
      <c r="BT6153" s="2"/>
    </row>
    <row r="6154" spans="63:72" x14ac:dyDescent="0.3">
      <c r="BK6154" s="5"/>
      <c r="BL6154" s="5"/>
      <c r="BM6154" s="2"/>
      <c r="BN6154" s="151"/>
      <c r="BO6154" s="2"/>
      <c r="BP6154" s="2"/>
      <c r="BQ6154" s="2"/>
      <c r="BR6154" s="2"/>
      <c r="BS6154" s="2"/>
      <c r="BT6154" s="2"/>
    </row>
    <row r="6155" spans="63:72" x14ac:dyDescent="0.3">
      <c r="BK6155" s="5"/>
      <c r="BL6155" s="5"/>
      <c r="BM6155" s="2"/>
      <c r="BN6155" s="151"/>
      <c r="BO6155" s="2"/>
      <c r="BP6155" s="2"/>
      <c r="BQ6155" s="2"/>
      <c r="BR6155" s="2"/>
      <c r="BS6155" s="2"/>
      <c r="BT6155" s="2"/>
    </row>
    <row r="6156" spans="63:72" x14ac:dyDescent="0.3">
      <c r="BK6156" s="5"/>
      <c r="BL6156" s="5"/>
      <c r="BM6156" s="2"/>
      <c r="BN6156" s="151"/>
      <c r="BO6156" s="2"/>
      <c r="BP6156" s="2"/>
      <c r="BQ6156" s="2"/>
      <c r="BR6156" s="2"/>
      <c r="BS6156" s="2"/>
      <c r="BT6156" s="2"/>
    </row>
    <row r="6157" spans="63:72" x14ac:dyDescent="0.3">
      <c r="BK6157" s="5"/>
      <c r="BL6157" s="5"/>
      <c r="BM6157" s="2"/>
      <c r="BN6157" s="151"/>
      <c r="BO6157" s="2"/>
      <c r="BP6157" s="2"/>
      <c r="BQ6157" s="2"/>
      <c r="BR6157" s="2"/>
      <c r="BS6157" s="2"/>
      <c r="BT6157" s="2"/>
    </row>
    <row r="6158" spans="63:72" x14ac:dyDescent="0.3">
      <c r="BK6158" s="5"/>
      <c r="BL6158" s="5"/>
      <c r="BM6158" s="2"/>
      <c r="BN6158" s="151"/>
      <c r="BO6158" s="2"/>
      <c r="BP6158" s="2"/>
      <c r="BQ6158" s="2"/>
      <c r="BR6158" s="2"/>
      <c r="BS6158" s="2"/>
      <c r="BT6158" s="2"/>
    </row>
    <row r="6159" spans="63:72" x14ac:dyDescent="0.3">
      <c r="BK6159" s="5"/>
      <c r="BL6159" s="5"/>
      <c r="BM6159" s="2"/>
      <c r="BN6159" s="151"/>
      <c r="BO6159" s="2"/>
      <c r="BP6159" s="2"/>
      <c r="BQ6159" s="2"/>
      <c r="BR6159" s="2"/>
      <c r="BS6159" s="2"/>
      <c r="BT6159" s="2"/>
    </row>
    <row r="6160" spans="63:72" x14ac:dyDescent="0.3">
      <c r="BK6160" s="5"/>
      <c r="BL6160" s="5"/>
      <c r="BM6160" s="2"/>
      <c r="BN6160" s="151"/>
      <c r="BO6160" s="2"/>
      <c r="BP6160" s="2"/>
      <c r="BQ6160" s="2"/>
      <c r="BR6160" s="2"/>
      <c r="BS6160" s="2"/>
      <c r="BT6160" s="2"/>
    </row>
    <row r="6161" spans="63:72" x14ac:dyDescent="0.3">
      <c r="BK6161" s="5"/>
      <c r="BL6161" s="5"/>
      <c r="BM6161" s="2"/>
      <c r="BN6161" s="151"/>
      <c r="BO6161" s="2"/>
      <c r="BP6161" s="2"/>
      <c r="BQ6161" s="2"/>
      <c r="BR6161" s="2"/>
      <c r="BS6161" s="2"/>
      <c r="BT6161" s="2"/>
    </row>
    <row r="6162" spans="63:72" x14ac:dyDescent="0.3">
      <c r="BK6162" s="5"/>
      <c r="BL6162" s="5"/>
      <c r="BM6162" s="2"/>
      <c r="BN6162" s="151"/>
      <c r="BO6162" s="2"/>
      <c r="BP6162" s="2"/>
      <c r="BQ6162" s="2"/>
      <c r="BR6162" s="2"/>
      <c r="BS6162" s="2"/>
      <c r="BT6162" s="2"/>
    </row>
    <row r="6163" spans="63:72" x14ac:dyDescent="0.3">
      <c r="BK6163" s="5"/>
      <c r="BL6163" s="5"/>
      <c r="BM6163" s="2"/>
      <c r="BN6163" s="151"/>
      <c r="BO6163" s="2"/>
      <c r="BP6163" s="2"/>
      <c r="BQ6163" s="2"/>
      <c r="BR6163" s="2"/>
      <c r="BS6163" s="2"/>
      <c r="BT6163" s="2"/>
    </row>
    <row r="6164" spans="63:72" x14ac:dyDescent="0.3">
      <c r="BK6164" s="5"/>
      <c r="BL6164" s="5"/>
      <c r="BM6164" s="2"/>
      <c r="BN6164" s="151"/>
      <c r="BO6164" s="2"/>
      <c r="BP6164" s="2"/>
      <c r="BQ6164" s="2"/>
      <c r="BR6164" s="2"/>
      <c r="BS6164" s="2"/>
      <c r="BT6164" s="2"/>
    </row>
    <row r="6165" spans="63:72" x14ac:dyDescent="0.3">
      <c r="BK6165" s="5"/>
      <c r="BL6165" s="5"/>
      <c r="BM6165" s="2"/>
      <c r="BN6165" s="151"/>
      <c r="BO6165" s="2"/>
      <c r="BP6165" s="2"/>
      <c r="BQ6165" s="2"/>
      <c r="BR6165" s="2"/>
      <c r="BS6165" s="2"/>
      <c r="BT6165" s="2"/>
    </row>
    <row r="6166" spans="63:72" x14ac:dyDescent="0.3">
      <c r="BK6166" s="5"/>
      <c r="BL6166" s="5"/>
      <c r="BM6166" s="2"/>
      <c r="BN6166" s="151"/>
      <c r="BO6166" s="2"/>
      <c r="BP6166" s="2"/>
      <c r="BQ6166" s="2"/>
      <c r="BR6166" s="2"/>
      <c r="BS6166" s="2"/>
      <c r="BT6166" s="2"/>
    </row>
    <row r="6167" spans="63:72" x14ac:dyDescent="0.3">
      <c r="BK6167" s="5"/>
      <c r="BL6167" s="5"/>
      <c r="BM6167" s="2"/>
      <c r="BN6167" s="151"/>
      <c r="BO6167" s="2"/>
      <c r="BP6167" s="2"/>
      <c r="BQ6167" s="2"/>
      <c r="BR6167" s="2"/>
      <c r="BS6167" s="2"/>
      <c r="BT6167" s="2"/>
    </row>
    <row r="6168" spans="63:72" x14ac:dyDescent="0.3">
      <c r="BK6168" s="5"/>
      <c r="BL6168" s="5"/>
      <c r="BM6168" s="2"/>
      <c r="BN6168" s="151"/>
      <c r="BO6168" s="2"/>
      <c r="BP6168" s="2"/>
      <c r="BQ6168" s="2"/>
      <c r="BR6168" s="2"/>
      <c r="BS6168" s="2"/>
      <c r="BT6168" s="2"/>
    </row>
    <row r="6169" spans="63:72" x14ac:dyDescent="0.3">
      <c r="BK6169" s="5"/>
      <c r="BL6169" s="5"/>
      <c r="BM6169" s="2"/>
      <c r="BN6169" s="151"/>
      <c r="BO6169" s="2"/>
      <c r="BP6169" s="2"/>
      <c r="BQ6169" s="2"/>
      <c r="BR6169" s="2"/>
      <c r="BS6169" s="2"/>
      <c r="BT6169" s="2"/>
    </row>
    <row r="6170" spans="63:72" x14ac:dyDescent="0.3">
      <c r="BK6170" s="5"/>
      <c r="BL6170" s="5"/>
      <c r="BM6170" s="2"/>
      <c r="BN6170" s="151"/>
      <c r="BO6170" s="2"/>
      <c r="BP6170" s="2"/>
      <c r="BQ6170" s="2"/>
      <c r="BR6170" s="2"/>
      <c r="BS6170" s="2"/>
      <c r="BT6170" s="2"/>
    </row>
    <row r="6171" spans="63:72" x14ac:dyDescent="0.3">
      <c r="BK6171" s="5"/>
      <c r="BL6171" s="5"/>
      <c r="BM6171" s="2"/>
      <c r="BN6171" s="151"/>
      <c r="BO6171" s="2"/>
      <c r="BP6171" s="2"/>
      <c r="BQ6171" s="2"/>
      <c r="BR6171" s="2"/>
      <c r="BS6171" s="2"/>
      <c r="BT6171" s="2"/>
    </row>
    <row r="6172" spans="63:72" x14ac:dyDescent="0.3">
      <c r="BK6172" s="5"/>
      <c r="BL6172" s="5"/>
      <c r="BM6172" s="2"/>
      <c r="BN6172" s="151"/>
      <c r="BO6172" s="2"/>
      <c r="BP6172" s="2"/>
      <c r="BQ6172" s="2"/>
      <c r="BR6172" s="2"/>
      <c r="BS6172" s="2"/>
      <c r="BT6172" s="2"/>
    </row>
    <row r="6173" spans="63:72" x14ac:dyDescent="0.3">
      <c r="BK6173" s="5"/>
      <c r="BL6173" s="5"/>
      <c r="BM6173" s="2"/>
      <c r="BN6173" s="151"/>
      <c r="BO6173" s="2"/>
      <c r="BP6173" s="2"/>
      <c r="BQ6173" s="2"/>
      <c r="BR6173" s="2"/>
      <c r="BS6173" s="2"/>
      <c r="BT6173" s="2"/>
    </row>
    <row r="6174" spans="63:72" x14ac:dyDescent="0.3">
      <c r="BK6174" s="5"/>
      <c r="BL6174" s="5"/>
      <c r="BM6174" s="2"/>
      <c r="BN6174" s="151"/>
      <c r="BO6174" s="2"/>
      <c r="BP6174" s="2"/>
      <c r="BQ6174" s="2"/>
      <c r="BR6174" s="2"/>
      <c r="BS6174" s="2"/>
      <c r="BT6174" s="2"/>
    </row>
    <row r="6175" spans="63:72" x14ac:dyDescent="0.3">
      <c r="BK6175" s="5"/>
      <c r="BL6175" s="5"/>
      <c r="BM6175" s="2"/>
      <c r="BN6175" s="151"/>
      <c r="BO6175" s="2"/>
      <c r="BP6175" s="2"/>
      <c r="BQ6175" s="2"/>
      <c r="BR6175" s="2"/>
      <c r="BS6175" s="2"/>
      <c r="BT6175" s="2"/>
    </row>
    <row r="6176" spans="63:72" x14ac:dyDescent="0.3">
      <c r="BK6176" s="5"/>
      <c r="BL6176" s="5"/>
      <c r="BM6176" s="2"/>
      <c r="BN6176" s="151"/>
      <c r="BO6176" s="2"/>
      <c r="BP6176" s="2"/>
      <c r="BQ6176" s="2"/>
      <c r="BR6176" s="2"/>
      <c r="BS6176" s="2"/>
      <c r="BT6176" s="2"/>
    </row>
    <row r="6177" spans="63:72" x14ac:dyDescent="0.3">
      <c r="BK6177" s="5"/>
      <c r="BL6177" s="5"/>
      <c r="BM6177" s="2"/>
      <c r="BN6177" s="151"/>
      <c r="BO6177" s="2"/>
      <c r="BP6177" s="2"/>
      <c r="BQ6177" s="2"/>
      <c r="BR6177" s="2"/>
      <c r="BS6177" s="2"/>
      <c r="BT6177" s="2"/>
    </row>
    <row r="6178" spans="63:72" x14ac:dyDescent="0.3">
      <c r="BK6178" s="5"/>
      <c r="BL6178" s="5"/>
      <c r="BM6178" s="2"/>
      <c r="BN6178" s="151"/>
      <c r="BO6178" s="2"/>
      <c r="BP6178" s="2"/>
      <c r="BQ6178" s="2"/>
      <c r="BR6178" s="2"/>
      <c r="BS6178" s="2"/>
      <c r="BT6178" s="2"/>
    </row>
    <row r="6179" spans="63:72" x14ac:dyDescent="0.3">
      <c r="BK6179" s="5"/>
      <c r="BL6179" s="5"/>
      <c r="BM6179" s="2"/>
      <c r="BN6179" s="151"/>
      <c r="BO6179" s="2"/>
      <c r="BP6179" s="2"/>
      <c r="BQ6179" s="2"/>
      <c r="BR6179" s="2"/>
      <c r="BS6179" s="2"/>
      <c r="BT6179" s="2"/>
    </row>
    <row r="6180" spans="63:72" x14ac:dyDescent="0.3">
      <c r="BK6180" s="5"/>
      <c r="BL6180" s="5"/>
      <c r="BM6180" s="2"/>
      <c r="BN6180" s="151"/>
      <c r="BO6180" s="2"/>
      <c r="BP6180" s="2"/>
      <c r="BQ6180" s="2"/>
      <c r="BR6180" s="2"/>
      <c r="BS6180" s="2"/>
      <c r="BT6180" s="2"/>
    </row>
    <row r="6181" spans="63:72" x14ac:dyDescent="0.3">
      <c r="BK6181" s="5"/>
      <c r="BL6181" s="5"/>
      <c r="BM6181" s="2"/>
      <c r="BN6181" s="151"/>
      <c r="BO6181" s="2"/>
      <c r="BP6181" s="2"/>
      <c r="BQ6181" s="2"/>
      <c r="BR6181" s="2"/>
      <c r="BS6181" s="2"/>
      <c r="BT6181" s="2"/>
    </row>
    <row r="6182" spans="63:72" x14ac:dyDescent="0.3">
      <c r="BK6182" s="5"/>
      <c r="BL6182" s="5"/>
      <c r="BM6182" s="2"/>
      <c r="BN6182" s="151"/>
      <c r="BO6182" s="2"/>
      <c r="BP6182" s="2"/>
      <c r="BQ6182" s="2"/>
      <c r="BR6182" s="2"/>
      <c r="BS6182" s="2"/>
      <c r="BT6182" s="2"/>
    </row>
    <row r="6183" spans="63:72" x14ac:dyDescent="0.3">
      <c r="BK6183" s="5"/>
      <c r="BL6183" s="5"/>
      <c r="BM6183" s="2"/>
      <c r="BN6183" s="151"/>
      <c r="BO6183" s="2"/>
      <c r="BP6183" s="2"/>
      <c r="BQ6183" s="2"/>
      <c r="BR6183" s="2"/>
      <c r="BS6183" s="2"/>
      <c r="BT6183" s="2"/>
    </row>
    <row r="6184" spans="63:72" x14ac:dyDescent="0.3">
      <c r="BK6184" s="5"/>
      <c r="BL6184" s="5"/>
      <c r="BM6184" s="2"/>
      <c r="BN6184" s="151"/>
      <c r="BO6184" s="2"/>
      <c r="BP6184" s="2"/>
      <c r="BQ6184" s="2"/>
      <c r="BR6184" s="2"/>
      <c r="BS6184" s="2"/>
      <c r="BT6184" s="2"/>
    </row>
    <row r="6185" spans="63:72" x14ac:dyDescent="0.3">
      <c r="BK6185" s="5"/>
      <c r="BL6185" s="5"/>
      <c r="BM6185" s="2"/>
      <c r="BN6185" s="151"/>
      <c r="BO6185" s="2"/>
      <c r="BP6185" s="2"/>
      <c r="BQ6185" s="2"/>
      <c r="BR6185" s="2"/>
      <c r="BS6185" s="2"/>
      <c r="BT6185" s="2"/>
    </row>
    <row r="6186" spans="63:72" x14ac:dyDescent="0.3">
      <c r="BK6186" s="5"/>
      <c r="BL6186" s="5"/>
      <c r="BM6186" s="2"/>
      <c r="BN6186" s="151"/>
      <c r="BO6186" s="2"/>
      <c r="BP6186" s="2"/>
      <c r="BQ6186" s="2"/>
      <c r="BR6186" s="2"/>
      <c r="BS6186" s="2"/>
      <c r="BT6186" s="2"/>
    </row>
    <row r="6187" spans="63:72" x14ac:dyDescent="0.3">
      <c r="BK6187" s="5"/>
      <c r="BL6187" s="5"/>
      <c r="BM6187" s="2"/>
      <c r="BN6187" s="151"/>
      <c r="BO6187" s="2"/>
      <c r="BP6187" s="2"/>
      <c r="BQ6187" s="2"/>
      <c r="BR6187" s="2"/>
      <c r="BS6187" s="2"/>
      <c r="BT6187" s="2"/>
    </row>
    <row r="6188" spans="63:72" x14ac:dyDescent="0.3">
      <c r="BK6188" s="5"/>
      <c r="BL6188" s="5"/>
      <c r="BM6188" s="2"/>
      <c r="BN6188" s="151"/>
      <c r="BO6188" s="2"/>
      <c r="BP6188" s="2"/>
      <c r="BQ6188" s="2"/>
      <c r="BR6188" s="2"/>
      <c r="BS6188" s="2"/>
      <c r="BT6188" s="2"/>
    </row>
    <row r="6189" spans="63:72" x14ac:dyDescent="0.3">
      <c r="BK6189" s="5"/>
      <c r="BL6189" s="5"/>
      <c r="BM6189" s="2"/>
      <c r="BN6189" s="151"/>
      <c r="BO6189" s="2"/>
      <c r="BP6189" s="2"/>
      <c r="BQ6189" s="2"/>
      <c r="BR6189" s="2"/>
      <c r="BS6189" s="2"/>
      <c r="BT6189" s="2"/>
    </row>
    <row r="6190" spans="63:72" x14ac:dyDescent="0.3">
      <c r="BK6190" s="5"/>
      <c r="BL6190" s="5"/>
      <c r="BM6190" s="2"/>
      <c r="BN6190" s="151"/>
      <c r="BO6190" s="2"/>
      <c r="BP6190" s="2"/>
      <c r="BQ6190" s="2"/>
      <c r="BR6190" s="2"/>
      <c r="BS6190" s="2"/>
      <c r="BT6190" s="2"/>
    </row>
    <row r="6191" spans="63:72" x14ac:dyDescent="0.3">
      <c r="BK6191" s="5"/>
      <c r="BL6191" s="5"/>
      <c r="BM6191" s="2"/>
      <c r="BN6191" s="151"/>
      <c r="BO6191" s="2"/>
      <c r="BP6191" s="2"/>
      <c r="BQ6191" s="2"/>
      <c r="BR6191" s="2"/>
      <c r="BS6191" s="2"/>
      <c r="BT6191" s="2"/>
    </row>
    <row r="6192" spans="63:72" x14ac:dyDescent="0.3">
      <c r="BK6192" s="5"/>
      <c r="BL6192" s="5"/>
      <c r="BM6192" s="2"/>
      <c r="BN6192" s="151"/>
      <c r="BO6192" s="2"/>
      <c r="BP6192" s="2"/>
      <c r="BQ6192" s="2"/>
      <c r="BR6192" s="2"/>
      <c r="BS6192" s="2"/>
      <c r="BT6192" s="2"/>
    </row>
    <row r="6193" spans="63:72" x14ac:dyDescent="0.3">
      <c r="BK6193" s="5"/>
      <c r="BL6193" s="5"/>
      <c r="BM6193" s="2"/>
      <c r="BN6193" s="151"/>
      <c r="BO6193" s="2"/>
      <c r="BP6193" s="2"/>
      <c r="BQ6193" s="2"/>
      <c r="BR6193" s="2"/>
      <c r="BS6193" s="2"/>
      <c r="BT6193" s="2"/>
    </row>
    <row r="6194" spans="63:72" x14ac:dyDescent="0.3">
      <c r="BK6194" s="5"/>
      <c r="BL6194" s="5"/>
      <c r="BM6194" s="2"/>
      <c r="BN6194" s="151"/>
      <c r="BO6194" s="2"/>
      <c r="BP6194" s="2"/>
      <c r="BQ6194" s="2"/>
      <c r="BR6194" s="2"/>
      <c r="BS6194" s="2"/>
      <c r="BT6194" s="2"/>
    </row>
    <row r="6195" spans="63:72" x14ac:dyDescent="0.3">
      <c r="BK6195" s="5"/>
      <c r="BL6195" s="5"/>
      <c r="BM6195" s="2"/>
      <c r="BN6195" s="151"/>
      <c r="BO6195" s="2"/>
      <c r="BP6195" s="2"/>
      <c r="BQ6195" s="2"/>
      <c r="BR6195" s="2"/>
      <c r="BS6195" s="2"/>
      <c r="BT6195" s="2"/>
    </row>
    <row r="6196" spans="63:72" x14ac:dyDescent="0.3">
      <c r="BK6196" s="5"/>
      <c r="BL6196" s="5"/>
      <c r="BM6196" s="2"/>
      <c r="BN6196" s="151"/>
      <c r="BO6196" s="2"/>
      <c r="BP6196" s="2"/>
      <c r="BQ6196" s="2"/>
      <c r="BR6196" s="2"/>
      <c r="BS6196" s="2"/>
      <c r="BT6196" s="2"/>
    </row>
    <row r="6197" spans="63:72" x14ac:dyDescent="0.3">
      <c r="BK6197" s="5"/>
      <c r="BL6197" s="5"/>
      <c r="BM6197" s="2"/>
      <c r="BN6197" s="151"/>
      <c r="BO6197" s="2"/>
      <c r="BP6197" s="2"/>
      <c r="BQ6197" s="2"/>
      <c r="BR6197" s="2"/>
      <c r="BS6197" s="2"/>
      <c r="BT6197" s="2"/>
    </row>
    <row r="6198" spans="63:72" x14ac:dyDescent="0.3">
      <c r="BK6198" s="5"/>
      <c r="BL6198" s="5"/>
      <c r="BM6198" s="2"/>
      <c r="BN6198" s="151"/>
      <c r="BO6198" s="2"/>
      <c r="BP6198" s="2"/>
      <c r="BQ6198" s="2"/>
      <c r="BR6198" s="2"/>
      <c r="BS6198" s="2"/>
      <c r="BT6198" s="2"/>
    </row>
    <row r="6199" spans="63:72" x14ac:dyDescent="0.3">
      <c r="BK6199" s="5"/>
      <c r="BL6199" s="5"/>
      <c r="BM6199" s="2"/>
      <c r="BN6199" s="151"/>
      <c r="BO6199" s="2"/>
      <c r="BP6199" s="2"/>
      <c r="BQ6199" s="2"/>
      <c r="BR6199" s="2"/>
      <c r="BS6199" s="2"/>
      <c r="BT6199" s="2"/>
    </row>
    <row r="6200" spans="63:72" x14ac:dyDescent="0.3">
      <c r="BK6200" s="5"/>
      <c r="BL6200" s="5"/>
      <c r="BM6200" s="2"/>
      <c r="BN6200" s="151"/>
      <c r="BO6200" s="2"/>
      <c r="BP6200" s="2"/>
      <c r="BQ6200" s="2"/>
      <c r="BR6200" s="2"/>
      <c r="BS6200" s="2"/>
      <c r="BT6200" s="2"/>
    </row>
    <row r="6201" spans="63:72" x14ac:dyDescent="0.3">
      <c r="BK6201" s="5"/>
      <c r="BL6201" s="5"/>
      <c r="BM6201" s="2"/>
      <c r="BN6201" s="151"/>
      <c r="BO6201" s="2"/>
      <c r="BP6201" s="2"/>
      <c r="BQ6201" s="2"/>
      <c r="BR6201" s="2"/>
      <c r="BS6201" s="2"/>
      <c r="BT6201" s="2"/>
    </row>
    <row r="6202" spans="63:72" x14ac:dyDescent="0.3">
      <c r="BK6202" s="5"/>
      <c r="BL6202" s="5"/>
      <c r="BM6202" s="2"/>
      <c r="BN6202" s="151"/>
      <c r="BO6202" s="2"/>
      <c r="BP6202" s="2"/>
      <c r="BQ6202" s="2"/>
      <c r="BR6202" s="2"/>
      <c r="BS6202" s="2"/>
      <c r="BT6202" s="2"/>
    </row>
    <row r="6203" spans="63:72" x14ac:dyDescent="0.3">
      <c r="BK6203" s="5"/>
      <c r="BL6203" s="5"/>
      <c r="BM6203" s="2"/>
      <c r="BN6203" s="151"/>
      <c r="BO6203" s="2"/>
      <c r="BP6203" s="2"/>
      <c r="BQ6203" s="2"/>
      <c r="BR6203" s="2"/>
      <c r="BS6203" s="2"/>
      <c r="BT6203" s="2"/>
    </row>
    <row r="6204" spans="63:72" x14ac:dyDescent="0.3">
      <c r="BK6204" s="5"/>
      <c r="BL6204" s="5"/>
      <c r="BM6204" s="2"/>
      <c r="BN6204" s="151"/>
      <c r="BO6204" s="2"/>
      <c r="BP6204" s="2"/>
      <c r="BQ6204" s="2"/>
      <c r="BR6204" s="2"/>
      <c r="BS6204" s="2"/>
      <c r="BT6204" s="2"/>
    </row>
    <row r="6205" spans="63:72" x14ac:dyDescent="0.3">
      <c r="BK6205" s="5"/>
      <c r="BL6205" s="5"/>
      <c r="BM6205" s="2"/>
      <c r="BN6205" s="151"/>
      <c r="BO6205" s="2"/>
      <c r="BP6205" s="2"/>
      <c r="BQ6205" s="2"/>
      <c r="BR6205" s="2"/>
      <c r="BS6205" s="2"/>
      <c r="BT6205" s="2"/>
    </row>
    <row r="6206" spans="63:72" x14ac:dyDescent="0.3">
      <c r="BK6206" s="5"/>
      <c r="BL6206" s="5"/>
      <c r="BM6206" s="2"/>
      <c r="BN6206" s="151"/>
      <c r="BO6206" s="2"/>
      <c r="BP6206" s="2"/>
      <c r="BQ6206" s="2"/>
      <c r="BR6206" s="2"/>
      <c r="BS6206" s="2"/>
      <c r="BT6206" s="2"/>
    </row>
    <row r="6207" spans="63:72" x14ac:dyDescent="0.3">
      <c r="BK6207" s="5"/>
      <c r="BL6207" s="5"/>
      <c r="BM6207" s="2"/>
      <c r="BN6207" s="151"/>
      <c r="BO6207" s="2"/>
      <c r="BP6207" s="2"/>
      <c r="BQ6207" s="2"/>
      <c r="BR6207" s="2"/>
      <c r="BS6207" s="2"/>
      <c r="BT6207" s="2"/>
    </row>
    <row r="6208" spans="63:72" x14ac:dyDescent="0.3">
      <c r="BK6208" s="5"/>
      <c r="BL6208" s="5"/>
      <c r="BM6208" s="2"/>
      <c r="BN6208" s="151"/>
      <c r="BO6208" s="2"/>
      <c r="BP6208" s="2"/>
      <c r="BQ6208" s="2"/>
      <c r="BR6208" s="2"/>
      <c r="BS6208" s="2"/>
      <c r="BT6208" s="2"/>
    </row>
    <row r="6209" spans="63:72" x14ac:dyDescent="0.3">
      <c r="BK6209" s="5"/>
      <c r="BL6209" s="5"/>
      <c r="BM6209" s="2"/>
      <c r="BN6209" s="151"/>
      <c r="BO6209" s="2"/>
      <c r="BP6209" s="2"/>
      <c r="BQ6209" s="2"/>
      <c r="BR6209" s="2"/>
      <c r="BS6209" s="2"/>
      <c r="BT6209" s="2"/>
    </row>
    <row r="6210" spans="63:72" x14ac:dyDescent="0.3">
      <c r="BK6210" s="5"/>
      <c r="BL6210" s="5"/>
      <c r="BM6210" s="2"/>
      <c r="BN6210" s="151"/>
      <c r="BO6210" s="2"/>
      <c r="BP6210" s="2"/>
      <c r="BQ6210" s="2"/>
      <c r="BR6210" s="2"/>
      <c r="BS6210" s="2"/>
      <c r="BT6210" s="2"/>
    </row>
    <row r="6211" spans="63:72" x14ac:dyDescent="0.3">
      <c r="BK6211" s="5"/>
      <c r="BL6211" s="5"/>
      <c r="BM6211" s="2"/>
      <c r="BN6211" s="151"/>
      <c r="BO6211" s="2"/>
      <c r="BP6211" s="2"/>
      <c r="BQ6211" s="2"/>
      <c r="BR6211" s="2"/>
      <c r="BS6211" s="2"/>
      <c r="BT6211" s="2"/>
    </row>
    <row r="6212" spans="63:72" x14ac:dyDescent="0.3">
      <c r="BK6212" s="5"/>
      <c r="BL6212" s="5"/>
      <c r="BM6212" s="2"/>
      <c r="BN6212" s="151"/>
      <c r="BO6212" s="2"/>
      <c r="BP6212" s="2"/>
      <c r="BQ6212" s="2"/>
      <c r="BR6212" s="2"/>
      <c r="BS6212" s="2"/>
      <c r="BT6212" s="2"/>
    </row>
    <row r="6213" spans="63:72" x14ac:dyDescent="0.3">
      <c r="BK6213" s="5"/>
      <c r="BL6213" s="5"/>
      <c r="BM6213" s="2"/>
      <c r="BN6213" s="151"/>
      <c r="BO6213" s="2"/>
      <c r="BP6213" s="2"/>
      <c r="BQ6213" s="2"/>
      <c r="BR6213" s="2"/>
      <c r="BS6213" s="2"/>
      <c r="BT6213" s="2"/>
    </row>
    <row r="6214" spans="63:72" x14ac:dyDescent="0.3">
      <c r="BK6214" s="5"/>
      <c r="BL6214" s="5"/>
      <c r="BM6214" s="2"/>
      <c r="BN6214" s="151"/>
      <c r="BO6214" s="2"/>
      <c r="BP6214" s="2"/>
      <c r="BQ6214" s="2"/>
      <c r="BR6214" s="2"/>
      <c r="BS6214" s="2"/>
      <c r="BT6214" s="2"/>
    </row>
    <row r="6215" spans="63:72" x14ac:dyDescent="0.3">
      <c r="BK6215" s="5"/>
      <c r="BL6215" s="5"/>
      <c r="BM6215" s="2"/>
      <c r="BN6215" s="151"/>
      <c r="BO6215" s="2"/>
      <c r="BP6215" s="2"/>
      <c r="BQ6215" s="2"/>
      <c r="BR6215" s="2"/>
      <c r="BS6215" s="2"/>
      <c r="BT6215" s="2"/>
    </row>
    <row r="6216" spans="63:72" x14ac:dyDescent="0.3">
      <c r="BK6216" s="5"/>
      <c r="BL6216" s="5"/>
      <c r="BM6216" s="2"/>
      <c r="BN6216" s="151"/>
      <c r="BO6216" s="2"/>
      <c r="BP6216" s="2"/>
      <c r="BQ6216" s="2"/>
      <c r="BR6216" s="2"/>
      <c r="BS6216" s="2"/>
      <c r="BT6216" s="2"/>
    </row>
    <row r="6217" spans="63:72" x14ac:dyDescent="0.3">
      <c r="BK6217" s="5"/>
      <c r="BL6217" s="5"/>
      <c r="BM6217" s="2"/>
      <c r="BN6217" s="151"/>
      <c r="BO6217" s="2"/>
      <c r="BP6217" s="2"/>
      <c r="BQ6217" s="2"/>
      <c r="BR6217" s="2"/>
      <c r="BS6217" s="2"/>
      <c r="BT6217" s="2"/>
    </row>
    <row r="6218" spans="63:72" x14ac:dyDescent="0.3">
      <c r="BK6218" s="5"/>
      <c r="BL6218" s="5"/>
      <c r="BM6218" s="2"/>
      <c r="BN6218" s="151"/>
      <c r="BO6218" s="2"/>
      <c r="BP6218" s="2"/>
      <c r="BQ6218" s="2"/>
      <c r="BR6218" s="2"/>
      <c r="BS6218" s="2"/>
      <c r="BT6218" s="2"/>
    </row>
    <row r="6219" spans="63:72" x14ac:dyDescent="0.3">
      <c r="BK6219" s="5"/>
      <c r="BL6219" s="5"/>
      <c r="BM6219" s="2"/>
      <c r="BN6219" s="151"/>
      <c r="BO6219" s="2"/>
      <c r="BP6219" s="2"/>
      <c r="BQ6219" s="2"/>
      <c r="BR6219" s="2"/>
      <c r="BS6219" s="2"/>
      <c r="BT6219" s="2"/>
    </row>
    <row r="6220" spans="63:72" x14ac:dyDescent="0.3">
      <c r="BK6220" s="5"/>
      <c r="BL6220" s="5"/>
      <c r="BM6220" s="2"/>
      <c r="BN6220" s="151"/>
      <c r="BO6220" s="2"/>
      <c r="BP6220" s="2"/>
      <c r="BQ6220" s="2"/>
      <c r="BR6220" s="2"/>
      <c r="BS6220" s="2"/>
      <c r="BT6220" s="2"/>
    </row>
    <row r="6221" spans="63:72" x14ac:dyDescent="0.3">
      <c r="BK6221" s="5"/>
      <c r="BL6221" s="5"/>
      <c r="BM6221" s="2"/>
      <c r="BN6221" s="151"/>
      <c r="BO6221" s="2"/>
      <c r="BP6221" s="2"/>
      <c r="BQ6221" s="2"/>
      <c r="BR6221" s="2"/>
      <c r="BS6221" s="2"/>
      <c r="BT6221" s="2"/>
    </row>
    <row r="6222" spans="63:72" x14ac:dyDescent="0.3">
      <c r="BK6222" s="5"/>
      <c r="BL6222" s="5"/>
      <c r="BM6222" s="2"/>
      <c r="BN6222" s="151"/>
      <c r="BO6222" s="2"/>
      <c r="BP6222" s="2"/>
      <c r="BQ6222" s="2"/>
      <c r="BR6222" s="2"/>
      <c r="BS6222" s="2"/>
      <c r="BT6222" s="2"/>
    </row>
    <row r="6223" spans="63:72" x14ac:dyDescent="0.3">
      <c r="BK6223" s="5"/>
      <c r="BL6223" s="5"/>
      <c r="BM6223" s="2"/>
      <c r="BN6223" s="151"/>
      <c r="BO6223" s="2"/>
      <c r="BP6223" s="2"/>
      <c r="BQ6223" s="2"/>
      <c r="BR6223" s="2"/>
      <c r="BS6223" s="2"/>
      <c r="BT6223" s="2"/>
    </row>
    <row r="6224" spans="63:72" x14ac:dyDescent="0.3">
      <c r="BK6224" s="5"/>
      <c r="BL6224" s="5"/>
      <c r="BM6224" s="2"/>
      <c r="BN6224" s="151"/>
      <c r="BO6224" s="2"/>
      <c r="BP6224" s="2"/>
      <c r="BQ6224" s="2"/>
      <c r="BR6224" s="2"/>
      <c r="BS6224" s="2"/>
      <c r="BT6224" s="2"/>
    </row>
    <row r="6225" spans="63:72" x14ac:dyDescent="0.3">
      <c r="BK6225" s="5"/>
      <c r="BL6225" s="5"/>
      <c r="BM6225" s="2"/>
      <c r="BN6225" s="151"/>
      <c r="BO6225" s="2"/>
      <c r="BP6225" s="2"/>
      <c r="BQ6225" s="2"/>
      <c r="BR6225" s="2"/>
      <c r="BS6225" s="2"/>
      <c r="BT6225" s="2"/>
    </row>
    <row r="6226" spans="63:72" x14ac:dyDescent="0.3">
      <c r="BK6226" s="5"/>
      <c r="BL6226" s="5"/>
      <c r="BM6226" s="2"/>
      <c r="BN6226" s="151"/>
      <c r="BO6226" s="2"/>
      <c r="BP6226" s="2"/>
      <c r="BQ6226" s="2"/>
      <c r="BR6226" s="2"/>
      <c r="BS6226" s="2"/>
      <c r="BT6226" s="2"/>
    </row>
    <row r="6227" spans="63:72" x14ac:dyDescent="0.3">
      <c r="BK6227" s="5"/>
      <c r="BL6227" s="5"/>
      <c r="BM6227" s="2"/>
      <c r="BN6227" s="151"/>
      <c r="BO6227" s="2"/>
      <c r="BP6227" s="2"/>
      <c r="BQ6227" s="2"/>
      <c r="BR6227" s="2"/>
      <c r="BS6227" s="2"/>
      <c r="BT6227" s="2"/>
    </row>
    <row r="6228" spans="63:72" x14ac:dyDescent="0.3">
      <c r="BK6228" s="5"/>
      <c r="BL6228" s="5"/>
      <c r="BM6228" s="2"/>
      <c r="BN6228" s="151"/>
      <c r="BO6228" s="2"/>
      <c r="BP6228" s="2"/>
      <c r="BQ6228" s="2"/>
      <c r="BR6228" s="2"/>
      <c r="BS6228" s="2"/>
      <c r="BT6228" s="2"/>
    </row>
    <row r="6229" spans="63:72" x14ac:dyDescent="0.3">
      <c r="BK6229" s="5"/>
      <c r="BL6229" s="5"/>
      <c r="BM6229" s="2"/>
      <c r="BN6229" s="151"/>
      <c r="BO6229" s="2"/>
      <c r="BP6229" s="2"/>
      <c r="BQ6229" s="2"/>
      <c r="BR6229" s="2"/>
      <c r="BS6229" s="2"/>
      <c r="BT6229" s="2"/>
    </row>
    <row r="6230" spans="63:72" x14ac:dyDescent="0.3">
      <c r="BK6230" s="5"/>
      <c r="BL6230" s="5"/>
      <c r="BM6230" s="2"/>
      <c r="BN6230" s="151"/>
      <c r="BO6230" s="2"/>
      <c r="BP6230" s="2"/>
      <c r="BQ6230" s="2"/>
      <c r="BR6230" s="2"/>
      <c r="BS6230" s="2"/>
      <c r="BT6230" s="2"/>
    </row>
    <row r="6231" spans="63:72" x14ac:dyDescent="0.3">
      <c r="BK6231" s="5"/>
      <c r="BL6231" s="5"/>
      <c r="BM6231" s="2"/>
      <c r="BN6231" s="151"/>
      <c r="BO6231" s="2"/>
      <c r="BP6231" s="2"/>
      <c r="BQ6231" s="2"/>
      <c r="BR6231" s="2"/>
      <c r="BS6231" s="2"/>
      <c r="BT6231" s="2"/>
    </row>
    <row r="6232" spans="63:72" x14ac:dyDescent="0.3">
      <c r="BK6232" s="5"/>
      <c r="BL6232" s="5"/>
      <c r="BM6232" s="2"/>
      <c r="BN6232" s="151"/>
      <c r="BO6232" s="2"/>
      <c r="BP6232" s="2"/>
      <c r="BQ6232" s="2"/>
      <c r="BR6232" s="2"/>
      <c r="BS6232" s="2"/>
      <c r="BT6232" s="2"/>
    </row>
    <row r="6233" spans="63:72" x14ac:dyDescent="0.3">
      <c r="BK6233" s="5"/>
      <c r="BL6233" s="5"/>
      <c r="BM6233" s="2"/>
      <c r="BN6233" s="151"/>
      <c r="BO6233" s="2"/>
      <c r="BP6233" s="2"/>
      <c r="BQ6233" s="2"/>
      <c r="BR6233" s="2"/>
      <c r="BS6233" s="2"/>
      <c r="BT6233" s="2"/>
    </row>
    <row r="6234" spans="63:72" x14ac:dyDescent="0.3">
      <c r="BK6234" s="5"/>
      <c r="BL6234" s="5"/>
      <c r="BM6234" s="2"/>
      <c r="BN6234" s="151"/>
      <c r="BO6234" s="2"/>
      <c r="BP6234" s="2"/>
      <c r="BQ6234" s="2"/>
      <c r="BR6234" s="2"/>
      <c r="BS6234" s="2"/>
      <c r="BT6234" s="2"/>
    </row>
    <row r="6235" spans="63:72" x14ac:dyDescent="0.3">
      <c r="BK6235" s="5"/>
      <c r="BL6235" s="5"/>
      <c r="BM6235" s="2"/>
      <c r="BN6235" s="151"/>
      <c r="BO6235" s="2"/>
      <c r="BP6235" s="2"/>
      <c r="BQ6235" s="2"/>
      <c r="BR6235" s="2"/>
      <c r="BS6235" s="2"/>
      <c r="BT6235" s="2"/>
    </row>
    <row r="6236" spans="63:72" x14ac:dyDescent="0.3">
      <c r="BK6236" s="5"/>
      <c r="BL6236" s="5"/>
      <c r="BM6236" s="2"/>
      <c r="BN6236" s="151"/>
      <c r="BO6236" s="2"/>
      <c r="BP6236" s="2"/>
      <c r="BQ6236" s="2"/>
      <c r="BR6236" s="2"/>
      <c r="BS6236" s="2"/>
      <c r="BT6236" s="2"/>
    </row>
    <row r="6237" spans="63:72" x14ac:dyDescent="0.3">
      <c r="BK6237" s="5"/>
      <c r="BL6237" s="5"/>
      <c r="BM6237" s="2"/>
      <c r="BN6237" s="151"/>
      <c r="BO6237" s="2"/>
      <c r="BP6237" s="2"/>
      <c r="BQ6237" s="2"/>
      <c r="BR6237" s="2"/>
      <c r="BS6237" s="2"/>
      <c r="BT6237" s="2"/>
    </row>
    <row r="6238" spans="63:72" x14ac:dyDescent="0.3">
      <c r="BK6238" s="5"/>
      <c r="BL6238" s="5"/>
      <c r="BM6238" s="2"/>
      <c r="BN6238" s="151"/>
      <c r="BO6238" s="2"/>
      <c r="BP6238" s="2"/>
      <c r="BQ6238" s="2"/>
      <c r="BR6238" s="2"/>
      <c r="BS6238" s="2"/>
      <c r="BT6238" s="2"/>
    </row>
    <row r="6239" spans="63:72" x14ac:dyDescent="0.3">
      <c r="BK6239" s="5"/>
      <c r="BL6239" s="5"/>
      <c r="BM6239" s="2"/>
      <c r="BN6239" s="151"/>
      <c r="BO6239" s="2"/>
      <c r="BP6239" s="2"/>
      <c r="BQ6239" s="2"/>
      <c r="BR6239" s="2"/>
      <c r="BS6239" s="2"/>
      <c r="BT6239" s="2"/>
    </row>
    <row r="6240" spans="63:72" x14ac:dyDescent="0.3">
      <c r="BK6240" s="5"/>
      <c r="BL6240" s="5"/>
      <c r="BM6240" s="2"/>
      <c r="BN6240" s="151"/>
      <c r="BO6240" s="2"/>
      <c r="BP6240" s="2"/>
      <c r="BQ6240" s="2"/>
      <c r="BR6240" s="2"/>
      <c r="BS6240" s="2"/>
      <c r="BT6240" s="2"/>
    </row>
    <row r="6241" spans="63:72" x14ac:dyDescent="0.3">
      <c r="BK6241" s="5"/>
      <c r="BL6241" s="5"/>
      <c r="BM6241" s="2"/>
      <c r="BN6241" s="151"/>
      <c r="BO6241" s="2"/>
      <c r="BP6241" s="2"/>
      <c r="BQ6241" s="2"/>
      <c r="BR6241" s="2"/>
      <c r="BS6241" s="2"/>
      <c r="BT6241" s="2"/>
    </row>
    <row r="6242" spans="63:72" x14ac:dyDescent="0.3">
      <c r="BK6242" s="5"/>
      <c r="BL6242" s="5"/>
      <c r="BM6242" s="2"/>
      <c r="BN6242" s="151"/>
      <c r="BO6242" s="2"/>
      <c r="BP6242" s="2"/>
      <c r="BQ6242" s="2"/>
      <c r="BR6242" s="2"/>
      <c r="BS6242" s="2"/>
      <c r="BT6242" s="2"/>
    </row>
    <row r="6243" spans="63:72" x14ac:dyDescent="0.3">
      <c r="BK6243" s="5"/>
      <c r="BL6243" s="5"/>
      <c r="BM6243" s="2"/>
      <c r="BN6243" s="151"/>
      <c r="BO6243" s="2"/>
      <c r="BP6243" s="2"/>
      <c r="BQ6243" s="2"/>
      <c r="BR6243" s="2"/>
      <c r="BS6243" s="2"/>
      <c r="BT6243" s="2"/>
    </row>
    <row r="6244" spans="63:72" x14ac:dyDescent="0.3">
      <c r="BK6244" s="5"/>
      <c r="BL6244" s="5"/>
      <c r="BM6244" s="2"/>
      <c r="BN6244" s="151"/>
      <c r="BO6244" s="2"/>
      <c r="BP6244" s="2"/>
      <c r="BQ6244" s="2"/>
      <c r="BR6244" s="2"/>
      <c r="BS6244" s="2"/>
      <c r="BT6244" s="2"/>
    </row>
    <row r="6245" spans="63:72" x14ac:dyDescent="0.3">
      <c r="BK6245" s="5"/>
      <c r="BL6245" s="5"/>
      <c r="BM6245" s="2"/>
      <c r="BN6245" s="151"/>
      <c r="BO6245" s="2"/>
      <c r="BP6245" s="2"/>
      <c r="BQ6245" s="2"/>
      <c r="BR6245" s="2"/>
      <c r="BS6245" s="2"/>
      <c r="BT6245" s="2"/>
    </row>
    <row r="6246" spans="63:72" x14ac:dyDescent="0.3">
      <c r="BK6246" s="5"/>
      <c r="BL6246" s="5"/>
      <c r="BM6246" s="2"/>
      <c r="BN6246" s="151"/>
      <c r="BO6246" s="2"/>
      <c r="BP6246" s="2"/>
      <c r="BQ6246" s="2"/>
      <c r="BR6246" s="2"/>
      <c r="BS6246" s="2"/>
      <c r="BT6246" s="2"/>
    </row>
    <row r="6247" spans="63:72" x14ac:dyDescent="0.3">
      <c r="BK6247" s="5"/>
      <c r="BL6247" s="5"/>
      <c r="BM6247" s="2"/>
      <c r="BN6247" s="151"/>
      <c r="BO6247" s="2"/>
      <c r="BP6247" s="2"/>
      <c r="BQ6247" s="2"/>
      <c r="BR6247" s="2"/>
      <c r="BS6247" s="2"/>
      <c r="BT6247" s="2"/>
    </row>
    <row r="6248" spans="63:72" x14ac:dyDescent="0.3">
      <c r="BK6248" s="5"/>
      <c r="BL6248" s="5"/>
      <c r="BM6248" s="2"/>
      <c r="BN6248" s="151"/>
      <c r="BO6248" s="2"/>
      <c r="BP6248" s="2"/>
      <c r="BQ6248" s="2"/>
      <c r="BR6248" s="2"/>
      <c r="BS6248" s="2"/>
      <c r="BT6248" s="2"/>
    </row>
    <row r="6249" spans="63:72" x14ac:dyDescent="0.3">
      <c r="BK6249" s="5"/>
      <c r="BL6249" s="5"/>
      <c r="BM6249" s="2"/>
      <c r="BN6249" s="151"/>
      <c r="BO6249" s="2"/>
      <c r="BP6249" s="2"/>
      <c r="BQ6249" s="2"/>
      <c r="BR6249" s="2"/>
      <c r="BS6249" s="2"/>
      <c r="BT6249" s="2"/>
    </row>
    <row r="6250" spans="63:72" x14ac:dyDescent="0.3">
      <c r="BK6250" s="5"/>
      <c r="BL6250" s="5"/>
      <c r="BM6250" s="2"/>
      <c r="BN6250" s="151"/>
      <c r="BO6250" s="2"/>
      <c r="BP6250" s="2"/>
      <c r="BQ6250" s="2"/>
      <c r="BR6250" s="2"/>
      <c r="BS6250" s="2"/>
      <c r="BT6250" s="2"/>
    </row>
    <row r="6251" spans="63:72" x14ac:dyDescent="0.3">
      <c r="BK6251" s="5"/>
      <c r="BL6251" s="5"/>
      <c r="BM6251" s="2"/>
      <c r="BN6251" s="151"/>
      <c r="BO6251" s="2"/>
      <c r="BP6251" s="2"/>
      <c r="BQ6251" s="2"/>
      <c r="BR6251" s="2"/>
      <c r="BS6251" s="2"/>
      <c r="BT6251" s="2"/>
    </row>
    <row r="6252" spans="63:72" x14ac:dyDescent="0.3">
      <c r="BK6252" s="5"/>
      <c r="BL6252" s="5"/>
      <c r="BM6252" s="2"/>
      <c r="BN6252" s="151"/>
      <c r="BO6252" s="2"/>
      <c r="BP6252" s="2"/>
      <c r="BQ6252" s="2"/>
      <c r="BR6252" s="2"/>
      <c r="BS6252" s="2"/>
      <c r="BT6252" s="2"/>
    </row>
    <row r="6253" spans="63:72" x14ac:dyDescent="0.3">
      <c r="BK6253" s="5"/>
      <c r="BL6253" s="5"/>
      <c r="BM6253" s="2"/>
      <c r="BN6253" s="151"/>
      <c r="BO6253" s="2"/>
      <c r="BP6253" s="2"/>
      <c r="BQ6253" s="2"/>
      <c r="BR6253" s="2"/>
      <c r="BS6253" s="2"/>
      <c r="BT6253" s="2"/>
    </row>
    <row r="6254" spans="63:72" x14ac:dyDescent="0.3">
      <c r="BK6254" s="5"/>
      <c r="BL6254" s="5"/>
      <c r="BM6254" s="2"/>
      <c r="BN6254" s="151"/>
      <c r="BO6254" s="2"/>
      <c r="BP6254" s="2"/>
      <c r="BQ6254" s="2"/>
      <c r="BR6254" s="2"/>
      <c r="BS6254" s="2"/>
      <c r="BT6254" s="2"/>
    </row>
    <row r="6255" spans="63:72" x14ac:dyDescent="0.3">
      <c r="BK6255" s="5"/>
      <c r="BL6255" s="5"/>
      <c r="BM6255" s="2"/>
      <c r="BN6255" s="151"/>
      <c r="BO6255" s="2"/>
      <c r="BP6255" s="2"/>
      <c r="BQ6255" s="2"/>
      <c r="BR6255" s="2"/>
      <c r="BS6255" s="2"/>
      <c r="BT6255" s="2"/>
    </row>
    <row r="6256" spans="63:72" x14ac:dyDescent="0.3">
      <c r="BK6256" s="5"/>
      <c r="BL6256" s="5"/>
      <c r="BM6256" s="2"/>
      <c r="BN6256" s="151"/>
      <c r="BO6256" s="2"/>
      <c r="BP6256" s="2"/>
      <c r="BQ6256" s="2"/>
      <c r="BR6256" s="2"/>
      <c r="BS6256" s="2"/>
      <c r="BT6256" s="2"/>
    </row>
    <row r="6257" spans="63:72" x14ac:dyDescent="0.3">
      <c r="BK6257" s="5"/>
      <c r="BL6257" s="5"/>
      <c r="BM6257" s="2"/>
      <c r="BN6257" s="151"/>
      <c r="BO6257" s="2"/>
      <c r="BP6257" s="2"/>
      <c r="BQ6257" s="2"/>
      <c r="BR6257" s="2"/>
      <c r="BS6257" s="2"/>
      <c r="BT6257" s="2"/>
    </row>
    <row r="6258" spans="63:72" x14ac:dyDescent="0.3">
      <c r="BK6258" s="5"/>
      <c r="BL6258" s="5"/>
      <c r="BM6258" s="2"/>
      <c r="BN6258" s="151"/>
      <c r="BO6258" s="2"/>
      <c r="BP6258" s="2"/>
      <c r="BQ6258" s="2"/>
      <c r="BR6258" s="2"/>
      <c r="BS6258" s="2"/>
      <c r="BT6258" s="2"/>
    </row>
    <row r="6259" spans="63:72" x14ac:dyDescent="0.3">
      <c r="BK6259" s="5"/>
      <c r="BL6259" s="5"/>
      <c r="BM6259" s="2"/>
      <c r="BN6259" s="151"/>
      <c r="BO6259" s="2"/>
      <c r="BP6259" s="2"/>
      <c r="BQ6259" s="2"/>
      <c r="BR6259" s="2"/>
      <c r="BS6259" s="2"/>
      <c r="BT6259" s="2"/>
    </row>
    <row r="6260" spans="63:72" x14ac:dyDescent="0.3">
      <c r="BK6260" s="5"/>
      <c r="BL6260" s="5"/>
      <c r="BM6260" s="2"/>
      <c r="BN6260" s="151"/>
      <c r="BO6260" s="2"/>
      <c r="BP6260" s="2"/>
      <c r="BQ6260" s="2"/>
      <c r="BR6260" s="2"/>
      <c r="BS6260" s="2"/>
      <c r="BT6260" s="2"/>
    </row>
    <row r="6261" spans="63:72" x14ac:dyDescent="0.3">
      <c r="BK6261" s="5"/>
      <c r="BL6261" s="5"/>
      <c r="BM6261" s="2"/>
      <c r="BN6261" s="151"/>
      <c r="BO6261" s="2"/>
      <c r="BP6261" s="2"/>
      <c r="BQ6261" s="2"/>
      <c r="BR6261" s="2"/>
      <c r="BS6261" s="2"/>
      <c r="BT6261" s="2"/>
    </row>
    <row r="6262" spans="63:72" x14ac:dyDescent="0.3">
      <c r="BK6262" s="5"/>
      <c r="BL6262" s="5"/>
      <c r="BM6262" s="2"/>
      <c r="BN6262" s="151"/>
      <c r="BO6262" s="2"/>
      <c r="BP6262" s="2"/>
      <c r="BQ6262" s="2"/>
      <c r="BR6262" s="2"/>
      <c r="BS6262" s="2"/>
      <c r="BT6262" s="2"/>
    </row>
    <row r="6263" spans="63:72" x14ac:dyDescent="0.3">
      <c r="BK6263" s="5"/>
      <c r="BL6263" s="5"/>
      <c r="BM6263" s="2"/>
      <c r="BN6263" s="151"/>
      <c r="BO6263" s="2"/>
      <c r="BP6263" s="2"/>
      <c r="BQ6263" s="2"/>
      <c r="BR6263" s="2"/>
      <c r="BS6263" s="2"/>
      <c r="BT6263" s="2"/>
    </row>
    <row r="6264" spans="63:72" x14ac:dyDescent="0.3">
      <c r="BK6264" s="5"/>
      <c r="BL6264" s="5"/>
      <c r="BM6264" s="2"/>
      <c r="BN6264" s="151"/>
      <c r="BO6264" s="2"/>
      <c r="BP6264" s="2"/>
      <c r="BQ6264" s="2"/>
      <c r="BR6264" s="2"/>
      <c r="BS6264" s="2"/>
      <c r="BT6264" s="2"/>
    </row>
    <row r="6265" spans="63:72" x14ac:dyDescent="0.3">
      <c r="BK6265" s="5"/>
      <c r="BL6265" s="5"/>
      <c r="BM6265" s="2"/>
      <c r="BN6265" s="151"/>
      <c r="BO6265" s="2"/>
      <c r="BP6265" s="2"/>
      <c r="BQ6265" s="2"/>
      <c r="BR6265" s="2"/>
      <c r="BS6265" s="2"/>
      <c r="BT6265" s="2"/>
    </row>
    <row r="6266" spans="63:72" x14ac:dyDescent="0.3">
      <c r="BK6266" s="5"/>
      <c r="BL6266" s="5"/>
      <c r="BM6266" s="2"/>
      <c r="BN6266" s="151"/>
      <c r="BO6266" s="2"/>
      <c r="BP6266" s="2"/>
      <c r="BQ6266" s="2"/>
      <c r="BR6266" s="2"/>
      <c r="BS6266" s="2"/>
      <c r="BT6266" s="2"/>
    </row>
    <row r="6267" spans="63:72" x14ac:dyDescent="0.3">
      <c r="BK6267" s="5"/>
      <c r="BL6267" s="5"/>
      <c r="BM6267" s="2"/>
      <c r="BN6267" s="151"/>
      <c r="BO6267" s="2"/>
      <c r="BP6267" s="2"/>
      <c r="BQ6267" s="2"/>
      <c r="BR6267" s="2"/>
      <c r="BS6267" s="2"/>
      <c r="BT6267" s="2"/>
    </row>
    <row r="6268" spans="63:72" x14ac:dyDescent="0.3">
      <c r="BK6268" s="5"/>
      <c r="BL6268" s="5"/>
      <c r="BM6268" s="2"/>
      <c r="BN6268" s="151"/>
      <c r="BO6268" s="2"/>
      <c r="BP6268" s="2"/>
      <c r="BQ6268" s="2"/>
      <c r="BR6268" s="2"/>
      <c r="BS6268" s="2"/>
      <c r="BT6268" s="2"/>
    </row>
    <row r="6269" spans="63:72" x14ac:dyDescent="0.3">
      <c r="BK6269" s="5"/>
      <c r="BL6269" s="5"/>
      <c r="BM6269" s="2"/>
      <c r="BN6269" s="151"/>
      <c r="BO6269" s="2"/>
      <c r="BP6269" s="2"/>
      <c r="BQ6269" s="2"/>
      <c r="BR6269" s="2"/>
      <c r="BS6269" s="2"/>
      <c r="BT6269" s="2"/>
    </row>
    <row r="6270" spans="63:72" x14ac:dyDescent="0.3">
      <c r="BK6270" s="5"/>
      <c r="BL6270" s="5"/>
      <c r="BM6270" s="2"/>
      <c r="BN6270" s="151"/>
      <c r="BO6270" s="2"/>
      <c r="BP6270" s="2"/>
      <c r="BQ6270" s="2"/>
      <c r="BR6270" s="2"/>
      <c r="BS6270" s="2"/>
      <c r="BT6270" s="2"/>
    </row>
    <row r="6271" spans="63:72" x14ac:dyDescent="0.3">
      <c r="BK6271" s="5"/>
      <c r="BL6271" s="5"/>
      <c r="BM6271" s="2"/>
      <c r="BN6271" s="151"/>
      <c r="BO6271" s="2"/>
      <c r="BP6271" s="2"/>
      <c r="BQ6271" s="2"/>
      <c r="BR6271" s="2"/>
      <c r="BS6271" s="2"/>
      <c r="BT6271" s="2"/>
    </row>
    <row r="6272" spans="63:72" x14ac:dyDescent="0.3">
      <c r="BK6272" s="5"/>
      <c r="BL6272" s="5"/>
      <c r="BM6272" s="2"/>
      <c r="BN6272" s="151"/>
      <c r="BO6272" s="2"/>
      <c r="BP6272" s="2"/>
      <c r="BQ6272" s="2"/>
      <c r="BR6272" s="2"/>
      <c r="BS6272" s="2"/>
      <c r="BT6272" s="2"/>
    </row>
    <row r="6273" spans="63:72" x14ac:dyDescent="0.3">
      <c r="BK6273" s="5"/>
      <c r="BL6273" s="5"/>
      <c r="BM6273" s="2"/>
      <c r="BN6273" s="151"/>
      <c r="BO6273" s="2"/>
      <c r="BP6273" s="2"/>
      <c r="BQ6273" s="2"/>
      <c r="BR6273" s="2"/>
      <c r="BS6273" s="2"/>
      <c r="BT6273" s="2"/>
    </row>
    <row r="6274" spans="63:72" x14ac:dyDescent="0.3">
      <c r="BK6274" s="5"/>
      <c r="BL6274" s="5"/>
      <c r="BM6274" s="2"/>
      <c r="BN6274" s="151"/>
      <c r="BO6274" s="2"/>
      <c r="BP6274" s="2"/>
      <c r="BQ6274" s="2"/>
      <c r="BR6274" s="2"/>
      <c r="BS6274" s="2"/>
      <c r="BT6274" s="2"/>
    </row>
    <row r="6275" spans="63:72" x14ac:dyDescent="0.3">
      <c r="BK6275" s="5"/>
      <c r="BL6275" s="5"/>
      <c r="BM6275" s="2"/>
      <c r="BN6275" s="151"/>
      <c r="BO6275" s="2"/>
      <c r="BP6275" s="2"/>
      <c r="BQ6275" s="2"/>
      <c r="BR6275" s="2"/>
      <c r="BS6275" s="2"/>
      <c r="BT6275" s="2"/>
    </row>
    <row r="6276" spans="63:72" x14ac:dyDescent="0.3">
      <c r="BK6276" s="5"/>
      <c r="BL6276" s="5"/>
      <c r="BM6276" s="2"/>
      <c r="BN6276" s="151"/>
      <c r="BO6276" s="2"/>
      <c r="BP6276" s="2"/>
      <c r="BQ6276" s="2"/>
      <c r="BR6276" s="2"/>
      <c r="BS6276" s="2"/>
      <c r="BT6276" s="2"/>
    </row>
    <row r="6277" spans="63:72" x14ac:dyDescent="0.3">
      <c r="BK6277" s="5"/>
      <c r="BL6277" s="5"/>
      <c r="BM6277" s="2"/>
      <c r="BN6277" s="151"/>
      <c r="BO6277" s="2"/>
      <c r="BP6277" s="2"/>
      <c r="BQ6277" s="2"/>
      <c r="BR6277" s="2"/>
      <c r="BS6277" s="2"/>
      <c r="BT6277" s="2"/>
    </row>
    <row r="6278" spans="63:72" x14ac:dyDescent="0.3">
      <c r="BK6278" s="5"/>
      <c r="BL6278" s="5"/>
      <c r="BM6278" s="2"/>
      <c r="BN6278" s="151"/>
      <c r="BO6278" s="2"/>
      <c r="BP6278" s="2"/>
      <c r="BQ6278" s="2"/>
      <c r="BR6278" s="2"/>
      <c r="BS6278" s="2"/>
      <c r="BT6278" s="2"/>
    </row>
    <row r="6279" spans="63:72" x14ac:dyDescent="0.3">
      <c r="BK6279" s="5"/>
      <c r="BL6279" s="5"/>
      <c r="BM6279" s="2"/>
      <c r="BN6279" s="151"/>
      <c r="BO6279" s="2"/>
      <c r="BP6279" s="2"/>
      <c r="BQ6279" s="2"/>
      <c r="BR6279" s="2"/>
      <c r="BS6279" s="2"/>
      <c r="BT6279" s="2"/>
    </row>
    <row r="6280" spans="63:72" x14ac:dyDescent="0.3">
      <c r="BK6280" s="5"/>
      <c r="BL6280" s="5"/>
      <c r="BM6280" s="2"/>
      <c r="BN6280" s="151"/>
      <c r="BO6280" s="2"/>
      <c r="BP6280" s="2"/>
      <c r="BQ6280" s="2"/>
      <c r="BR6280" s="2"/>
      <c r="BS6280" s="2"/>
      <c r="BT6280" s="2"/>
    </row>
    <row r="6281" spans="63:72" x14ac:dyDescent="0.3">
      <c r="BK6281" s="5"/>
      <c r="BL6281" s="5"/>
      <c r="BM6281" s="2"/>
      <c r="BN6281" s="151"/>
      <c r="BO6281" s="2"/>
      <c r="BP6281" s="2"/>
      <c r="BQ6281" s="2"/>
      <c r="BR6281" s="2"/>
      <c r="BS6281" s="2"/>
      <c r="BT6281" s="2"/>
    </row>
    <row r="6282" spans="63:72" x14ac:dyDescent="0.3">
      <c r="BK6282" s="5"/>
      <c r="BL6282" s="5"/>
      <c r="BM6282" s="2"/>
      <c r="BN6282" s="151"/>
      <c r="BO6282" s="2"/>
      <c r="BP6282" s="2"/>
      <c r="BQ6282" s="2"/>
      <c r="BR6282" s="2"/>
      <c r="BS6282" s="2"/>
      <c r="BT6282" s="2"/>
    </row>
    <row r="6283" spans="63:72" x14ac:dyDescent="0.3">
      <c r="BK6283" s="5"/>
      <c r="BL6283" s="5"/>
      <c r="BM6283" s="2"/>
      <c r="BN6283" s="151"/>
      <c r="BO6283" s="2"/>
      <c r="BP6283" s="2"/>
      <c r="BQ6283" s="2"/>
      <c r="BR6283" s="2"/>
      <c r="BS6283" s="2"/>
      <c r="BT6283" s="2"/>
    </row>
    <row r="6284" spans="63:72" x14ac:dyDescent="0.3">
      <c r="BK6284" s="5"/>
      <c r="BL6284" s="5"/>
      <c r="BM6284" s="2"/>
      <c r="BN6284" s="151"/>
      <c r="BO6284" s="2"/>
      <c r="BP6284" s="2"/>
      <c r="BQ6284" s="2"/>
      <c r="BR6284" s="2"/>
      <c r="BS6284" s="2"/>
      <c r="BT6284" s="2"/>
    </row>
    <row r="6285" spans="63:72" x14ac:dyDescent="0.3">
      <c r="BK6285" s="5"/>
      <c r="BL6285" s="5"/>
      <c r="BM6285" s="2"/>
      <c r="BN6285" s="151"/>
      <c r="BO6285" s="2"/>
      <c r="BP6285" s="2"/>
      <c r="BQ6285" s="2"/>
      <c r="BR6285" s="2"/>
      <c r="BS6285" s="2"/>
      <c r="BT6285" s="2"/>
    </row>
    <row r="6286" spans="63:72" x14ac:dyDescent="0.3">
      <c r="BK6286" s="5"/>
      <c r="BL6286" s="5"/>
      <c r="BM6286" s="2"/>
      <c r="BN6286" s="151"/>
      <c r="BO6286" s="2"/>
      <c r="BP6286" s="2"/>
      <c r="BQ6286" s="2"/>
      <c r="BR6286" s="2"/>
      <c r="BS6286" s="2"/>
      <c r="BT6286" s="2"/>
    </row>
    <row r="6287" spans="63:72" x14ac:dyDescent="0.3">
      <c r="BK6287" s="5"/>
      <c r="BL6287" s="5"/>
      <c r="BM6287" s="2"/>
      <c r="BN6287" s="151"/>
      <c r="BO6287" s="2"/>
      <c r="BP6287" s="2"/>
      <c r="BQ6287" s="2"/>
      <c r="BR6287" s="2"/>
      <c r="BS6287" s="2"/>
      <c r="BT6287" s="2"/>
    </row>
    <row r="6288" spans="63:72" x14ac:dyDescent="0.3">
      <c r="BK6288" s="5"/>
      <c r="BL6288" s="5"/>
      <c r="BM6288" s="2"/>
      <c r="BN6288" s="151"/>
      <c r="BO6288" s="2"/>
      <c r="BP6288" s="2"/>
      <c r="BQ6288" s="2"/>
      <c r="BR6288" s="2"/>
      <c r="BS6288" s="2"/>
      <c r="BT6288" s="2"/>
    </row>
    <row r="6289" spans="63:72" x14ac:dyDescent="0.3">
      <c r="BK6289" s="5"/>
      <c r="BL6289" s="5"/>
      <c r="BM6289" s="2"/>
      <c r="BN6289" s="151"/>
      <c r="BO6289" s="2"/>
      <c r="BP6289" s="2"/>
      <c r="BQ6289" s="2"/>
      <c r="BR6289" s="2"/>
      <c r="BS6289" s="2"/>
      <c r="BT6289" s="2"/>
    </row>
    <row r="6290" spans="63:72" x14ac:dyDescent="0.3">
      <c r="BK6290" s="5"/>
      <c r="BL6290" s="5"/>
      <c r="BM6290" s="2"/>
      <c r="BN6290" s="151"/>
      <c r="BO6290" s="2"/>
      <c r="BP6290" s="2"/>
      <c r="BQ6290" s="2"/>
      <c r="BR6290" s="2"/>
      <c r="BS6290" s="2"/>
      <c r="BT6290" s="2"/>
    </row>
    <row r="6291" spans="63:72" x14ac:dyDescent="0.3">
      <c r="BK6291" s="5"/>
      <c r="BL6291" s="5"/>
      <c r="BM6291" s="2"/>
      <c r="BN6291" s="151"/>
      <c r="BO6291" s="2"/>
      <c r="BP6291" s="2"/>
      <c r="BQ6291" s="2"/>
      <c r="BR6291" s="2"/>
      <c r="BS6291" s="2"/>
      <c r="BT6291" s="2"/>
    </row>
    <row r="6292" spans="63:72" x14ac:dyDescent="0.3">
      <c r="BK6292" s="5"/>
      <c r="BL6292" s="5"/>
      <c r="BM6292" s="2"/>
      <c r="BN6292" s="151"/>
      <c r="BO6292" s="2"/>
      <c r="BP6292" s="2"/>
      <c r="BQ6292" s="2"/>
      <c r="BR6292" s="2"/>
      <c r="BS6292" s="2"/>
      <c r="BT6292" s="2"/>
    </row>
    <row r="6293" spans="63:72" x14ac:dyDescent="0.3">
      <c r="BK6293" s="5"/>
      <c r="BL6293" s="5"/>
      <c r="BM6293" s="2"/>
      <c r="BN6293" s="151"/>
      <c r="BO6293" s="2"/>
      <c r="BP6293" s="2"/>
      <c r="BQ6293" s="2"/>
      <c r="BR6293" s="2"/>
      <c r="BS6293" s="2"/>
      <c r="BT6293" s="2"/>
    </row>
    <row r="6294" spans="63:72" x14ac:dyDescent="0.3">
      <c r="BK6294" s="5"/>
      <c r="BL6294" s="5"/>
      <c r="BM6294" s="2"/>
      <c r="BN6294" s="151"/>
      <c r="BO6294" s="2"/>
      <c r="BP6294" s="2"/>
      <c r="BQ6294" s="2"/>
      <c r="BR6294" s="2"/>
      <c r="BS6294" s="2"/>
      <c r="BT6294" s="2"/>
    </row>
    <row r="6295" spans="63:72" x14ac:dyDescent="0.3">
      <c r="BK6295" s="5"/>
      <c r="BL6295" s="5"/>
      <c r="BM6295" s="2"/>
      <c r="BN6295" s="151"/>
      <c r="BO6295" s="2"/>
      <c r="BP6295" s="2"/>
      <c r="BQ6295" s="2"/>
      <c r="BR6295" s="2"/>
      <c r="BS6295" s="2"/>
      <c r="BT6295" s="2"/>
    </row>
    <row r="6296" spans="63:72" x14ac:dyDescent="0.3">
      <c r="BK6296" s="5"/>
      <c r="BL6296" s="5"/>
      <c r="BM6296" s="2"/>
      <c r="BN6296" s="151"/>
      <c r="BO6296" s="2"/>
      <c r="BP6296" s="2"/>
      <c r="BQ6296" s="2"/>
      <c r="BR6296" s="2"/>
      <c r="BS6296" s="2"/>
      <c r="BT6296" s="2"/>
    </row>
    <row r="6297" spans="63:72" x14ac:dyDescent="0.3">
      <c r="BK6297" s="5"/>
      <c r="BL6297" s="5"/>
      <c r="BM6297" s="2"/>
      <c r="BN6297" s="151"/>
      <c r="BO6297" s="2"/>
      <c r="BP6297" s="2"/>
      <c r="BQ6297" s="2"/>
      <c r="BR6297" s="2"/>
      <c r="BS6297" s="2"/>
      <c r="BT6297" s="2"/>
    </row>
    <row r="6298" spans="63:72" x14ac:dyDescent="0.3">
      <c r="BK6298" s="5"/>
      <c r="BL6298" s="5"/>
      <c r="BM6298" s="2"/>
      <c r="BN6298" s="151"/>
      <c r="BO6298" s="2"/>
      <c r="BP6298" s="2"/>
      <c r="BQ6298" s="2"/>
      <c r="BR6298" s="2"/>
      <c r="BS6298" s="2"/>
      <c r="BT6298" s="2"/>
    </row>
    <row r="6299" spans="63:72" x14ac:dyDescent="0.3">
      <c r="BK6299" s="5"/>
      <c r="BL6299" s="5"/>
      <c r="BM6299" s="2"/>
      <c r="BN6299" s="151"/>
      <c r="BO6299" s="2"/>
      <c r="BP6299" s="2"/>
      <c r="BQ6299" s="2"/>
      <c r="BR6299" s="2"/>
      <c r="BS6299" s="2"/>
      <c r="BT6299" s="2"/>
    </row>
    <row r="6300" spans="63:72" x14ac:dyDescent="0.3">
      <c r="BK6300" s="5"/>
      <c r="BL6300" s="5"/>
      <c r="BM6300" s="2"/>
      <c r="BN6300" s="151"/>
      <c r="BO6300" s="2"/>
      <c r="BP6300" s="2"/>
      <c r="BQ6300" s="2"/>
      <c r="BR6300" s="2"/>
      <c r="BS6300" s="2"/>
      <c r="BT6300" s="2"/>
    </row>
    <row r="6301" spans="63:72" x14ac:dyDescent="0.3">
      <c r="BK6301" s="5"/>
      <c r="BL6301" s="5"/>
      <c r="BM6301" s="2"/>
      <c r="BN6301" s="151"/>
      <c r="BO6301" s="2"/>
      <c r="BP6301" s="2"/>
      <c r="BQ6301" s="2"/>
      <c r="BR6301" s="2"/>
      <c r="BS6301" s="2"/>
      <c r="BT6301" s="2"/>
    </row>
    <row r="6302" spans="63:72" x14ac:dyDescent="0.3">
      <c r="BK6302" s="5"/>
      <c r="BL6302" s="5"/>
      <c r="BM6302" s="2"/>
      <c r="BN6302" s="151"/>
      <c r="BO6302" s="2"/>
      <c r="BP6302" s="2"/>
      <c r="BQ6302" s="2"/>
      <c r="BR6302" s="2"/>
      <c r="BS6302" s="2"/>
      <c r="BT6302" s="2"/>
    </row>
    <row r="6303" spans="63:72" x14ac:dyDescent="0.3">
      <c r="BK6303" s="5"/>
      <c r="BL6303" s="5"/>
      <c r="BM6303" s="2"/>
      <c r="BN6303" s="151"/>
      <c r="BO6303" s="2"/>
      <c r="BP6303" s="2"/>
      <c r="BQ6303" s="2"/>
      <c r="BR6303" s="2"/>
      <c r="BS6303" s="2"/>
      <c r="BT6303" s="2"/>
    </row>
    <row r="6304" spans="63:72" x14ac:dyDescent="0.3">
      <c r="BK6304" s="5"/>
      <c r="BL6304" s="5"/>
      <c r="BM6304" s="2"/>
      <c r="BN6304" s="151"/>
      <c r="BO6304" s="2"/>
      <c r="BP6304" s="2"/>
      <c r="BQ6304" s="2"/>
      <c r="BR6304" s="2"/>
      <c r="BS6304" s="2"/>
      <c r="BT6304" s="2"/>
    </row>
    <row r="6305" spans="63:72" x14ac:dyDescent="0.3">
      <c r="BK6305" s="5"/>
      <c r="BL6305" s="5"/>
      <c r="BM6305" s="2"/>
      <c r="BN6305" s="151"/>
      <c r="BO6305" s="2"/>
      <c r="BP6305" s="2"/>
      <c r="BQ6305" s="2"/>
      <c r="BR6305" s="2"/>
      <c r="BS6305" s="2"/>
      <c r="BT6305" s="2"/>
    </row>
    <row r="6306" spans="63:72" x14ac:dyDescent="0.3">
      <c r="BK6306" s="5"/>
      <c r="BL6306" s="5"/>
      <c r="BM6306" s="2"/>
      <c r="BN6306" s="151"/>
      <c r="BO6306" s="2"/>
      <c r="BP6306" s="2"/>
      <c r="BQ6306" s="2"/>
      <c r="BR6306" s="2"/>
      <c r="BS6306" s="2"/>
      <c r="BT6306" s="2"/>
    </row>
    <row r="6307" spans="63:72" x14ac:dyDescent="0.3">
      <c r="BK6307" s="5"/>
      <c r="BL6307" s="5"/>
      <c r="BM6307" s="2"/>
      <c r="BN6307" s="151"/>
      <c r="BO6307" s="2"/>
      <c r="BP6307" s="2"/>
      <c r="BQ6307" s="2"/>
      <c r="BR6307" s="2"/>
      <c r="BS6307" s="2"/>
      <c r="BT6307" s="2"/>
    </row>
    <row r="6308" spans="63:72" x14ac:dyDescent="0.3">
      <c r="BK6308" s="5"/>
      <c r="BL6308" s="5"/>
      <c r="BM6308" s="2"/>
      <c r="BN6308" s="151"/>
      <c r="BO6308" s="2"/>
      <c r="BP6308" s="2"/>
      <c r="BQ6308" s="2"/>
      <c r="BR6308" s="2"/>
      <c r="BS6308" s="2"/>
      <c r="BT6308" s="2"/>
    </row>
    <row r="6309" spans="63:72" x14ac:dyDescent="0.3">
      <c r="BK6309" s="5"/>
      <c r="BL6309" s="5"/>
      <c r="BM6309" s="2"/>
      <c r="BN6309" s="151"/>
      <c r="BO6309" s="2"/>
      <c r="BP6309" s="2"/>
      <c r="BQ6309" s="2"/>
      <c r="BR6309" s="2"/>
      <c r="BS6309" s="2"/>
      <c r="BT6309" s="2"/>
    </row>
    <row r="6310" spans="63:72" x14ac:dyDescent="0.3">
      <c r="BK6310" s="5"/>
      <c r="BL6310" s="5"/>
      <c r="BM6310" s="2"/>
      <c r="BN6310" s="151"/>
      <c r="BO6310" s="2"/>
      <c r="BP6310" s="2"/>
      <c r="BQ6310" s="2"/>
      <c r="BR6310" s="2"/>
      <c r="BS6310" s="2"/>
      <c r="BT6310" s="2"/>
    </row>
    <row r="6311" spans="63:72" x14ac:dyDescent="0.3">
      <c r="BK6311" s="5"/>
      <c r="BL6311" s="5"/>
      <c r="BM6311" s="2"/>
      <c r="BN6311" s="151"/>
      <c r="BO6311" s="2"/>
      <c r="BP6311" s="2"/>
      <c r="BQ6311" s="2"/>
      <c r="BR6311" s="2"/>
      <c r="BS6311" s="2"/>
      <c r="BT6311" s="2"/>
    </row>
    <row r="6312" spans="63:72" x14ac:dyDescent="0.3">
      <c r="BK6312" s="5"/>
      <c r="BL6312" s="5"/>
      <c r="BM6312" s="2"/>
      <c r="BN6312" s="151"/>
      <c r="BO6312" s="2"/>
      <c r="BP6312" s="2"/>
      <c r="BQ6312" s="2"/>
      <c r="BR6312" s="2"/>
      <c r="BS6312" s="2"/>
      <c r="BT6312" s="2"/>
    </row>
    <row r="6313" spans="63:72" x14ac:dyDescent="0.3">
      <c r="BK6313" s="5"/>
      <c r="BL6313" s="5"/>
      <c r="BM6313" s="2"/>
      <c r="BN6313" s="151"/>
      <c r="BO6313" s="2"/>
      <c r="BP6313" s="2"/>
      <c r="BQ6313" s="2"/>
      <c r="BR6313" s="2"/>
      <c r="BS6313" s="2"/>
      <c r="BT6313" s="2"/>
    </row>
    <row r="6314" spans="63:72" x14ac:dyDescent="0.3">
      <c r="BK6314" s="5"/>
      <c r="BL6314" s="5"/>
      <c r="BM6314" s="2"/>
      <c r="BN6314" s="151"/>
      <c r="BO6314" s="2"/>
      <c r="BP6314" s="2"/>
      <c r="BQ6314" s="2"/>
      <c r="BR6314" s="2"/>
      <c r="BS6314" s="2"/>
      <c r="BT6314" s="2"/>
    </row>
    <row r="6315" spans="63:72" x14ac:dyDescent="0.3">
      <c r="BK6315" s="5"/>
      <c r="BL6315" s="5"/>
      <c r="BM6315" s="2"/>
      <c r="BN6315" s="151"/>
      <c r="BO6315" s="2"/>
      <c r="BP6315" s="2"/>
      <c r="BQ6315" s="2"/>
      <c r="BR6315" s="2"/>
      <c r="BS6315" s="2"/>
      <c r="BT6315" s="2"/>
    </row>
    <row r="6316" spans="63:72" x14ac:dyDescent="0.3">
      <c r="BK6316" s="5"/>
      <c r="BL6316" s="5"/>
      <c r="BM6316" s="2"/>
      <c r="BN6316" s="151"/>
      <c r="BO6316" s="2"/>
      <c r="BP6316" s="2"/>
      <c r="BQ6316" s="2"/>
      <c r="BR6316" s="2"/>
      <c r="BS6316" s="2"/>
      <c r="BT6316" s="2"/>
    </row>
    <row r="6317" spans="63:72" x14ac:dyDescent="0.3">
      <c r="BK6317" s="5"/>
      <c r="BL6317" s="5"/>
      <c r="BM6317" s="2"/>
      <c r="BN6317" s="151"/>
      <c r="BO6317" s="2"/>
      <c r="BP6317" s="2"/>
      <c r="BQ6317" s="2"/>
      <c r="BR6317" s="2"/>
      <c r="BS6317" s="2"/>
      <c r="BT6317" s="2"/>
    </row>
    <row r="6318" spans="63:72" x14ac:dyDescent="0.3">
      <c r="BK6318" s="5"/>
      <c r="BL6318" s="5"/>
      <c r="BM6318" s="2"/>
      <c r="BN6318" s="151"/>
      <c r="BO6318" s="2"/>
      <c r="BP6318" s="2"/>
      <c r="BQ6318" s="2"/>
      <c r="BR6318" s="2"/>
      <c r="BS6318" s="2"/>
      <c r="BT6318" s="2"/>
    </row>
    <row r="6319" spans="63:72" x14ac:dyDescent="0.3">
      <c r="BK6319" s="5"/>
      <c r="BL6319" s="5"/>
      <c r="BM6319" s="2"/>
      <c r="BN6319" s="151"/>
      <c r="BO6319" s="2"/>
      <c r="BP6319" s="2"/>
      <c r="BQ6319" s="2"/>
      <c r="BR6319" s="2"/>
      <c r="BS6319" s="2"/>
      <c r="BT6319" s="2"/>
    </row>
    <row r="6320" spans="63:72" x14ac:dyDescent="0.3">
      <c r="BK6320" s="5"/>
      <c r="BL6320" s="5"/>
      <c r="BM6320" s="2"/>
      <c r="BN6320" s="151"/>
      <c r="BO6320" s="2"/>
      <c r="BP6320" s="2"/>
      <c r="BQ6320" s="2"/>
      <c r="BR6320" s="2"/>
      <c r="BS6320" s="2"/>
      <c r="BT6320" s="2"/>
    </row>
    <row r="6321" spans="63:72" x14ac:dyDescent="0.3">
      <c r="BK6321" s="5"/>
      <c r="BL6321" s="5"/>
      <c r="BM6321" s="2"/>
      <c r="BN6321" s="151"/>
      <c r="BO6321" s="2"/>
      <c r="BP6321" s="2"/>
      <c r="BQ6321" s="2"/>
      <c r="BR6321" s="2"/>
      <c r="BS6321" s="2"/>
      <c r="BT6321" s="2"/>
    </row>
    <row r="6322" spans="63:72" x14ac:dyDescent="0.3">
      <c r="BK6322" s="5"/>
      <c r="BL6322" s="5"/>
      <c r="BM6322" s="2"/>
      <c r="BN6322" s="151"/>
      <c r="BO6322" s="2"/>
      <c r="BP6322" s="2"/>
      <c r="BQ6322" s="2"/>
      <c r="BR6322" s="2"/>
      <c r="BS6322" s="2"/>
      <c r="BT6322" s="2"/>
    </row>
    <row r="6323" spans="63:72" x14ac:dyDescent="0.3">
      <c r="BK6323" s="5"/>
      <c r="BL6323" s="5"/>
      <c r="BM6323" s="2"/>
      <c r="BN6323" s="151"/>
      <c r="BO6323" s="2"/>
      <c r="BP6323" s="2"/>
      <c r="BQ6323" s="2"/>
      <c r="BR6323" s="2"/>
      <c r="BS6323" s="2"/>
      <c r="BT6323" s="2"/>
    </row>
    <row r="6324" spans="63:72" x14ac:dyDescent="0.3">
      <c r="BK6324" s="5"/>
      <c r="BL6324" s="5"/>
      <c r="BM6324" s="2"/>
      <c r="BN6324" s="151"/>
      <c r="BO6324" s="2"/>
      <c r="BP6324" s="2"/>
      <c r="BQ6324" s="2"/>
      <c r="BR6324" s="2"/>
      <c r="BS6324" s="2"/>
      <c r="BT6324" s="2"/>
    </row>
    <row r="6325" spans="63:72" x14ac:dyDescent="0.3">
      <c r="BK6325" s="5"/>
      <c r="BL6325" s="5"/>
      <c r="BM6325" s="2"/>
      <c r="BN6325" s="151"/>
      <c r="BO6325" s="2"/>
      <c r="BP6325" s="2"/>
      <c r="BQ6325" s="2"/>
      <c r="BR6325" s="2"/>
      <c r="BS6325" s="2"/>
      <c r="BT6325" s="2"/>
    </row>
    <row r="6326" spans="63:72" x14ac:dyDescent="0.3">
      <c r="BK6326" s="5"/>
      <c r="BL6326" s="5"/>
      <c r="BM6326" s="2"/>
      <c r="BN6326" s="151"/>
      <c r="BO6326" s="2"/>
      <c r="BP6326" s="2"/>
      <c r="BQ6326" s="2"/>
      <c r="BR6326" s="2"/>
      <c r="BS6326" s="2"/>
      <c r="BT6326" s="2"/>
    </row>
    <row r="6327" spans="63:72" x14ac:dyDescent="0.3">
      <c r="BK6327" s="5"/>
      <c r="BL6327" s="5"/>
      <c r="BM6327" s="2"/>
      <c r="BN6327" s="151"/>
      <c r="BO6327" s="2"/>
      <c r="BP6327" s="2"/>
      <c r="BQ6327" s="2"/>
      <c r="BR6327" s="2"/>
      <c r="BS6327" s="2"/>
      <c r="BT6327" s="2"/>
    </row>
    <row r="6328" spans="63:72" x14ac:dyDescent="0.3">
      <c r="BK6328" s="5"/>
      <c r="BL6328" s="5"/>
      <c r="BM6328" s="2"/>
      <c r="BN6328" s="151"/>
      <c r="BO6328" s="2"/>
      <c r="BP6328" s="2"/>
      <c r="BQ6328" s="2"/>
      <c r="BR6328" s="2"/>
      <c r="BS6328" s="2"/>
      <c r="BT6328" s="2"/>
    </row>
    <row r="6329" spans="63:72" x14ac:dyDescent="0.3">
      <c r="BK6329" s="5"/>
      <c r="BL6329" s="5"/>
      <c r="BM6329" s="2"/>
      <c r="BN6329" s="151"/>
      <c r="BO6329" s="2"/>
      <c r="BP6329" s="2"/>
      <c r="BQ6329" s="2"/>
      <c r="BR6329" s="2"/>
      <c r="BS6329" s="2"/>
      <c r="BT6329" s="2"/>
    </row>
    <row r="6330" spans="63:72" x14ac:dyDescent="0.3">
      <c r="BK6330" s="5"/>
      <c r="BL6330" s="5"/>
      <c r="BM6330" s="2"/>
      <c r="BN6330" s="151"/>
      <c r="BO6330" s="2"/>
      <c r="BP6330" s="2"/>
      <c r="BQ6330" s="2"/>
      <c r="BR6330" s="2"/>
      <c r="BS6330" s="2"/>
      <c r="BT6330" s="2"/>
    </row>
    <row r="6331" spans="63:72" x14ac:dyDescent="0.3">
      <c r="BK6331" s="5"/>
      <c r="BL6331" s="5"/>
      <c r="BM6331" s="2"/>
      <c r="BN6331" s="151"/>
      <c r="BO6331" s="2"/>
      <c r="BP6331" s="2"/>
      <c r="BQ6331" s="2"/>
      <c r="BR6331" s="2"/>
      <c r="BS6331" s="2"/>
      <c r="BT6331" s="2"/>
    </row>
    <row r="6332" spans="63:72" x14ac:dyDescent="0.3">
      <c r="BK6332" s="5"/>
      <c r="BL6332" s="5"/>
      <c r="BM6332" s="2"/>
      <c r="BN6332" s="151"/>
      <c r="BO6332" s="2"/>
      <c r="BP6332" s="2"/>
      <c r="BQ6332" s="2"/>
      <c r="BR6332" s="2"/>
      <c r="BS6332" s="2"/>
      <c r="BT6332" s="2"/>
    </row>
    <row r="6333" spans="63:72" x14ac:dyDescent="0.3">
      <c r="BK6333" s="5"/>
      <c r="BL6333" s="5"/>
      <c r="BM6333" s="2"/>
      <c r="BN6333" s="151"/>
      <c r="BO6333" s="2"/>
      <c r="BP6333" s="2"/>
      <c r="BQ6333" s="2"/>
      <c r="BR6333" s="2"/>
      <c r="BS6333" s="2"/>
      <c r="BT6333" s="2"/>
    </row>
    <row r="6334" spans="63:72" x14ac:dyDescent="0.3">
      <c r="BK6334" s="5"/>
      <c r="BL6334" s="5"/>
      <c r="BM6334" s="2"/>
      <c r="BN6334" s="151"/>
      <c r="BO6334" s="2"/>
      <c r="BP6334" s="2"/>
      <c r="BQ6334" s="2"/>
      <c r="BR6334" s="2"/>
      <c r="BS6334" s="2"/>
      <c r="BT6334" s="2"/>
    </row>
    <row r="6335" spans="63:72" x14ac:dyDescent="0.3">
      <c r="BK6335" s="5"/>
      <c r="BL6335" s="5"/>
      <c r="BM6335" s="2"/>
      <c r="BN6335" s="151"/>
      <c r="BO6335" s="2"/>
      <c r="BP6335" s="2"/>
      <c r="BQ6335" s="2"/>
      <c r="BR6335" s="2"/>
      <c r="BS6335" s="2"/>
      <c r="BT6335" s="2"/>
    </row>
    <row r="6336" spans="63:72" x14ac:dyDescent="0.3">
      <c r="BK6336" s="5"/>
      <c r="BL6336" s="5"/>
      <c r="BM6336" s="2"/>
      <c r="BN6336" s="151"/>
      <c r="BO6336" s="2"/>
      <c r="BP6336" s="2"/>
      <c r="BQ6336" s="2"/>
      <c r="BR6336" s="2"/>
      <c r="BS6336" s="2"/>
      <c r="BT6336" s="2"/>
    </row>
    <row r="6337" spans="63:72" x14ac:dyDescent="0.3">
      <c r="BK6337" s="5"/>
      <c r="BL6337" s="5"/>
      <c r="BM6337" s="2"/>
      <c r="BN6337" s="151"/>
      <c r="BO6337" s="2"/>
      <c r="BP6337" s="2"/>
      <c r="BQ6337" s="2"/>
      <c r="BR6337" s="2"/>
      <c r="BS6337" s="2"/>
      <c r="BT6337" s="2"/>
    </row>
    <row r="6338" spans="63:72" x14ac:dyDescent="0.3">
      <c r="BK6338" s="5"/>
      <c r="BL6338" s="5"/>
      <c r="BM6338" s="2"/>
      <c r="BN6338" s="151"/>
      <c r="BO6338" s="2"/>
      <c r="BP6338" s="2"/>
      <c r="BQ6338" s="2"/>
      <c r="BR6338" s="2"/>
      <c r="BS6338" s="2"/>
      <c r="BT6338" s="2"/>
    </row>
    <row r="6339" spans="63:72" x14ac:dyDescent="0.3">
      <c r="BK6339" s="5"/>
      <c r="BL6339" s="5"/>
      <c r="BM6339" s="2"/>
      <c r="BN6339" s="151"/>
      <c r="BO6339" s="2"/>
      <c r="BP6339" s="2"/>
      <c r="BQ6339" s="2"/>
      <c r="BR6339" s="2"/>
      <c r="BS6339" s="2"/>
      <c r="BT6339" s="2"/>
    </row>
    <row r="6340" spans="63:72" x14ac:dyDescent="0.3">
      <c r="BK6340" s="5"/>
      <c r="BL6340" s="5"/>
      <c r="BM6340" s="2"/>
      <c r="BN6340" s="151"/>
      <c r="BO6340" s="2"/>
      <c r="BP6340" s="2"/>
      <c r="BQ6340" s="2"/>
      <c r="BR6340" s="2"/>
      <c r="BS6340" s="2"/>
      <c r="BT6340" s="2"/>
    </row>
    <row r="6341" spans="63:72" x14ac:dyDescent="0.3">
      <c r="BK6341" s="5"/>
      <c r="BL6341" s="5"/>
      <c r="BM6341" s="2"/>
      <c r="BN6341" s="151"/>
      <c r="BO6341" s="2"/>
      <c r="BP6341" s="2"/>
      <c r="BQ6341" s="2"/>
      <c r="BR6341" s="2"/>
      <c r="BS6341" s="2"/>
      <c r="BT6341" s="2"/>
    </row>
    <row r="6342" spans="63:72" x14ac:dyDescent="0.3">
      <c r="BK6342" s="5"/>
      <c r="BL6342" s="5"/>
      <c r="BM6342" s="2"/>
      <c r="BN6342" s="151"/>
      <c r="BO6342" s="2"/>
      <c r="BP6342" s="2"/>
      <c r="BQ6342" s="2"/>
      <c r="BR6342" s="2"/>
      <c r="BS6342" s="2"/>
      <c r="BT6342" s="2"/>
    </row>
    <row r="6343" spans="63:72" x14ac:dyDescent="0.3">
      <c r="BK6343" s="5"/>
      <c r="BL6343" s="5"/>
      <c r="BM6343" s="2"/>
      <c r="BN6343" s="151"/>
      <c r="BO6343" s="2"/>
      <c r="BP6343" s="2"/>
      <c r="BQ6343" s="2"/>
      <c r="BR6343" s="2"/>
      <c r="BS6343" s="2"/>
      <c r="BT6343" s="2"/>
    </row>
    <row r="6344" spans="63:72" x14ac:dyDescent="0.3">
      <c r="BK6344" s="5"/>
      <c r="BL6344" s="5"/>
      <c r="BM6344" s="2"/>
      <c r="BN6344" s="151"/>
      <c r="BO6344" s="2"/>
      <c r="BP6344" s="2"/>
      <c r="BQ6344" s="2"/>
      <c r="BR6344" s="2"/>
      <c r="BS6344" s="2"/>
      <c r="BT6344" s="2"/>
    </row>
    <row r="6345" spans="63:72" x14ac:dyDescent="0.3">
      <c r="BK6345" s="5"/>
      <c r="BL6345" s="5"/>
      <c r="BM6345" s="2"/>
      <c r="BN6345" s="151"/>
      <c r="BO6345" s="2"/>
      <c r="BP6345" s="2"/>
      <c r="BQ6345" s="2"/>
      <c r="BR6345" s="2"/>
      <c r="BS6345" s="2"/>
      <c r="BT6345" s="2"/>
    </row>
    <row r="6346" spans="63:72" x14ac:dyDescent="0.3">
      <c r="BK6346" s="5"/>
      <c r="BL6346" s="5"/>
      <c r="BM6346" s="2"/>
      <c r="BN6346" s="151"/>
      <c r="BO6346" s="2"/>
      <c r="BP6346" s="2"/>
      <c r="BQ6346" s="2"/>
      <c r="BR6346" s="2"/>
      <c r="BS6346" s="2"/>
      <c r="BT6346" s="2"/>
    </row>
    <row r="6347" spans="63:72" x14ac:dyDescent="0.3">
      <c r="BK6347" s="5"/>
      <c r="BL6347" s="5"/>
      <c r="BM6347" s="2"/>
      <c r="BN6347" s="151"/>
      <c r="BO6347" s="2"/>
      <c r="BP6347" s="2"/>
      <c r="BQ6347" s="2"/>
      <c r="BR6347" s="2"/>
      <c r="BS6347" s="2"/>
      <c r="BT6347" s="2"/>
    </row>
    <row r="6348" spans="63:72" x14ac:dyDescent="0.3">
      <c r="BK6348" s="5"/>
      <c r="BL6348" s="5"/>
      <c r="BM6348" s="2"/>
      <c r="BN6348" s="151"/>
      <c r="BO6348" s="2"/>
      <c r="BP6348" s="2"/>
      <c r="BQ6348" s="2"/>
      <c r="BR6348" s="2"/>
      <c r="BS6348" s="2"/>
      <c r="BT6348" s="2"/>
    </row>
    <row r="6349" spans="63:72" x14ac:dyDescent="0.3">
      <c r="BK6349" s="5"/>
      <c r="BL6349" s="5"/>
      <c r="BM6349" s="2"/>
      <c r="BN6349" s="151"/>
      <c r="BO6349" s="2"/>
      <c r="BP6349" s="2"/>
      <c r="BQ6349" s="2"/>
      <c r="BR6349" s="2"/>
      <c r="BS6349" s="2"/>
      <c r="BT6349" s="2"/>
    </row>
    <row r="6350" spans="63:72" x14ac:dyDescent="0.3">
      <c r="BK6350" s="5"/>
      <c r="BL6350" s="5"/>
      <c r="BM6350" s="2"/>
      <c r="BN6350" s="151"/>
      <c r="BO6350" s="2"/>
      <c r="BP6350" s="2"/>
      <c r="BQ6350" s="2"/>
      <c r="BR6350" s="2"/>
      <c r="BS6350" s="2"/>
      <c r="BT6350" s="2"/>
    </row>
    <row r="6351" spans="63:72" x14ac:dyDescent="0.3">
      <c r="BK6351" s="5"/>
      <c r="BL6351" s="5"/>
      <c r="BM6351" s="2"/>
      <c r="BN6351" s="151"/>
      <c r="BO6351" s="2"/>
      <c r="BP6351" s="2"/>
      <c r="BQ6351" s="2"/>
      <c r="BR6351" s="2"/>
      <c r="BS6351" s="2"/>
      <c r="BT6351" s="2"/>
    </row>
    <row r="6352" spans="63:72" x14ac:dyDescent="0.3">
      <c r="BK6352" s="5"/>
      <c r="BL6352" s="5"/>
      <c r="BM6352" s="2"/>
      <c r="BN6352" s="151"/>
      <c r="BO6352" s="2"/>
      <c r="BP6352" s="2"/>
      <c r="BQ6352" s="2"/>
      <c r="BR6352" s="2"/>
      <c r="BS6352" s="2"/>
      <c r="BT6352" s="2"/>
    </row>
    <row r="6353" spans="63:72" x14ac:dyDescent="0.3">
      <c r="BK6353" s="5"/>
      <c r="BL6353" s="5"/>
      <c r="BM6353" s="2"/>
      <c r="BN6353" s="151"/>
      <c r="BO6353" s="2"/>
      <c r="BP6353" s="2"/>
      <c r="BQ6353" s="2"/>
      <c r="BR6353" s="2"/>
      <c r="BS6353" s="2"/>
      <c r="BT6353" s="2"/>
    </row>
    <row r="6354" spans="63:72" x14ac:dyDescent="0.3">
      <c r="BK6354" s="5"/>
      <c r="BL6354" s="5"/>
      <c r="BM6354" s="2"/>
      <c r="BN6354" s="151"/>
      <c r="BO6354" s="2"/>
      <c r="BP6354" s="2"/>
      <c r="BQ6354" s="2"/>
      <c r="BR6354" s="2"/>
      <c r="BS6354" s="2"/>
      <c r="BT6354" s="2"/>
    </row>
    <row r="6355" spans="63:72" x14ac:dyDescent="0.3">
      <c r="BK6355" s="5"/>
      <c r="BL6355" s="5"/>
      <c r="BM6355" s="2"/>
      <c r="BN6355" s="151"/>
      <c r="BO6355" s="2"/>
      <c r="BP6355" s="2"/>
      <c r="BQ6355" s="2"/>
      <c r="BR6355" s="2"/>
      <c r="BS6355" s="2"/>
      <c r="BT6355" s="2"/>
    </row>
    <row r="6356" spans="63:72" x14ac:dyDescent="0.3">
      <c r="BK6356" s="5"/>
      <c r="BL6356" s="5"/>
      <c r="BM6356" s="2"/>
      <c r="BN6356" s="151"/>
      <c r="BO6356" s="2"/>
      <c r="BP6356" s="2"/>
      <c r="BQ6356" s="2"/>
      <c r="BR6356" s="2"/>
      <c r="BS6356" s="2"/>
      <c r="BT6356" s="2"/>
    </row>
    <row r="6357" spans="63:72" x14ac:dyDescent="0.3">
      <c r="BK6357" s="5"/>
      <c r="BL6357" s="5"/>
      <c r="BM6357" s="2"/>
      <c r="BN6357" s="151"/>
      <c r="BO6357" s="2"/>
      <c r="BP6357" s="2"/>
      <c r="BQ6357" s="2"/>
      <c r="BR6357" s="2"/>
      <c r="BS6357" s="2"/>
      <c r="BT6357" s="2"/>
    </row>
    <row r="6358" spans="63:72" x14ac:dyDescent="0.3">
      <c r="BK6358" s="5"/>
      <c r="BL6358" s="5"/>
      <c r="BM6358" s="2"/>
      <c r="BN6358" s="151"/>
      <c r="BO6358" s="2"/>
      <c r="BP6358" s="2"/>
      <c r="BQ6358" s="2"/>
      <c r="BR6358" s="2"/>
      <c r="BS6358" s="2"/>
      <c r="BT6358" s="2"/>
    </row>
    <row r="6359" spans="63:72" x14ac:dyDescent="0.3">
      <c r="BK6359" s="5"/>
      <c r="BL6359" s="5"/>
      <c r="BM6359" s="2"/>
      <c r="BN6359" s="151"/>
      <c r="BO6359" s="2"/>
      <c r="BP6359" s="2"/>
      <c r="BQ6359" s="2"/>
      <c r="BR6359" s="2"/>
      <c r="BS6359" s="2"/>
      <c r="BT6359" s="2"/>
    </row>
    <row r="6360" spans="63:72" x14ac:dyDescent="0.3">
      <c r="BK6360" s="5"/>
      <c r="BL6360" s="5"/>
      <c r="BM6360" s="2"/>
      <c r="BN6360" s="151"/>
      <c r="BO6360" s="2"/>
      <c r="BP6360" s="2"/>
      <c r="BQ6360" s="2"/>
      <c r="BR6360" s="2"/>
      <c r="BS6360" s="2"/>
      <c r="BT6360" s="2"/>
    </row>
    <row r="6361" spans="63:72" x14ac:dyDescent="0.3">
      <c r="BK6361" s="5"/>
      <c r="BL6361" s="5"/>
      <c r="BM6361" s="2"/>
      <c r="BN6361" s="151"/>
      <c r="BO6361" s="2"/>
      <c r="BP6361" s="2"/>
      <c r="BQ6361" s="2"/>
      <c r="BR6361" s="2"/>
      <c r="BS6361" s="2"/>
      <c r="BT6361" s="2"/>
    </row>
    <row r="6362" spans="63:72" x14ac:dyDescent="0.3">
      <c r="BK6362" s="5"/>
      <c r="BL6362" s="5"/>
      <c r="BM6362" s="2"/>
      <c r="BN6362" s="151"/>
      <c r="BO6362" s="2"/>
      <c r="BP6362" s="2"/>
      <c r="BQ6362" s="2"/>
      <c r="BR6362" s="2"/>
      <c r="BS6362" s="2"/>
      <c r="BT6362" s="2"/>
    </row>
    <row r="6363" spans="63:72" x14ac:dyDescent="0.3">
      <c r="BK6363" s="5"/>
      <c r="BL6363" s="5"/>
      <c r="BM6363" s="2"/>
      <c r="BN6363" s="151"/>
      <c r="BO6363" s="2"/>
      <c r="BP6363" s="2"/>
      <c r="BQ6363" s="2"/>
      <c r="BR6363" s="2"/>
      <c r="BS6363" s="2"/>
      <c r="BT6363" s="2"/>
    </row>
    <row r="6364" spans="63:72" x14ac:dyDescent="0.3">
      <c r="BK6364" s="5"/>
      <c r="BL6364" s="5"/>
      <c r="BM6364" s="2"/>
      <c r="BN6364" s="151"/>
      <c r="BO6364" s="2"/>
      <c r="BP6364" s="2"/>
      <c r="BQ6364" s="2"/>
      <c r="BR6364" s="2"/>
      <c r="BS6364" s="2"/>
      <c r="BT6364" s="2"/>
    </row>
    <row r="6365" spans="63:72" x14ac:dyDescent="0.3">
      <c r="BK6365" s="5"/>
      <c r="BL6365" s="5"/>
      <c r="BM6365" s="2"/>
      <c r="BN6365" s="151"/>
      <c r="BO6365" s="2"/>
      <c r="BP6365" s="2"/>
      <c r="BQ6365" s="2"/>
      <c r="BR6365" s="2"/>
      <c r="BS6365" s="2"/>
      <c r="BT6365" s="2"/>
    </row>
    <row r="6366" spans="63:72" x14ac:dyDescent="0.3">
      <c r="BK6366" s="5"/>
      <c r="BL6366" s="5"/>
      <c r="BM6366" s="2"/>
      <c r="BN6366" s="151"/>
      <c r="BO6366" s="2"/>
      <c r="BP6366" s="2"/>
      <c r="BQ6366" s="2"/>
      <c r="BR6366" s="2"/>
      <c r="BS6366" s="2"/>
      <c r="BT6366" s="2"/>
    </row>
    <row r="6367" spans="63:72" x14ac:dyDescent="0.3">
      <c r="BK6367" s="5"/>
      <c r="BL6367" s="5"/>
      <c r="BM6367" s="2"/>
      <c r="BN6367" s="151"/>
      <c r="BO6367" s="2"/>
      <c r="BP6367" s="2"/>
      <c r="BQ6367" s="2"/>
      <c r="BR6367" s="2"/>
      <c r="BS6367" s="2"/>
      <c r="BT6367" s="2"/>
    </row>
    <row r="6368" spans="63:72" x14ac:dyDescent="0.3">
      <c r="BK6368" s="5"/>
      <c r="BL6368" s="5"/>
      <c r="BM6368" s="2"/>
      <c r="BN6368" s="151"/>
      <c r="BO6368" s="2"/>
      <c r="BP6368" s="2"/>
      <c r="BQ6368" s="2"/>
      <c r="BR6368" s="2"/>
      <c r="BS6368" s="2"/>
      <c r="BT6368" s="2"/>
    </row>
    <row r="6369" spans="63:72" x14ac:dyDescent="0.3">
      <c r="BK6369" s="5"/>
      <c r="BL6369" s="5"/>
      <c r="BM6369" s="2"/>
      <c r="BN6369" s="151"/>
      <c r="BO6369" s="2"/>
      <c r="BP6369" s="2"/>
      <c r="BQ6369" s="2"/>
      <c r="BR6369" s="2"/>
      <c r="BS6369" s="2"/>
      <c r="BT6369" s="2"/>
    </row>
    <row r="6370" spans="63:72" x14ac:dyDescent="0.3">
      <c r="BK6370" s="5"/>
      <c r="BL6370" s="5"/>
      <c r="BM6370" s="2"/>
      <c r="BN6370" s="151"/>
      <c r="BO6370" s="2"/>
      <c r="BP6370" s="2"/>
      <c r="BQ6370" s="2"/>
      <c r="BR6370" s="2"/>
      <c r="BS6370" s="2"/>
      <c r="BT6370" s="2"/>
    </row>
    <row r="6371" spans="63:72" x14ac:dyDescent="0.3">
      <c r="BK6371" s="5"/>
      <c r="BL6371" s="5"/>
      <c r="BM6371" s="2"/>
      <c r="BN6371" s="151"/>
      <c r="BO6371" s="2"/>
      <c r="BP6371" s="2"/>
      <c r="BQ6371" s="2"/>
      <c r="BR6371" s="2"/>
      <c r="BS6371" s="2"/>
      <c r="BT6371" s="2"/>
    </row>
    <row r="6372" spans="63:72" x14ac:dyDescent="0.3">
      <c r="BK6372" s="5"/>
      <c r="BL6372" s="5"/>
      <c r="BM6372" s="2"/>
      <c r="BN6372" s="151"/>
      <c r="BO6372" s="2"/>
      <c r="BP6372" s="2"/>
      <c r="BQ6372" s="2"/>
      <c r="BR6372" s="2"/>
      <c r="BS6372" s="2"/>
      <c r="BT6372" s="2"/>
    </row>
    <row r="6373" spans="63:72" x14ac:dyDescent="0.3">
      <c r="BK6373" s="5"/>
      <c r="BL6373" s="5"/>
      <c r="BM6373" s="2"/>
      <c r="BN6373" s="151"/>
      <c r="BO6373" s="2"/>
      <c r="BP6373" s="2"/>
      <c r="BQ6373" s="2"/>
      <c r="BR6373" s="2"/>
      <c r="BS6373" s="2"/>
      <c r="BT6373" s="2"/>
    </row>
    <row r="6374" spans="63:72" x14ac:dyDescent="0.3">
      <c r="BK6374" s="5"/>
      <c r="BL6374" s="5"/>
      <c r="BM6374" s="2"/>
      <c r="BN6374" s="151"/>
      <c r="BO6374" s="2"/>
      <c r="BP6374" s="2"/>
      <c r="BQ6374" s="2"/>
      <c r="BR6374" s="2"/>
      <c r="BS6374" s="2"/>
      <c r="BT6374" s="2"/>
    </row>
    <row r="6375" spans="63:72" x14ac:dyDescent="0.3">
      <c r="BK6375" s="5"/>
      <c r="BL6375" s="5"/>
      <c r="BM6375" s="2"/>
      <c r="BN6375" s="151"/>
      <c r="BO6375" s="2"/>
      <c r="BP6375" s="2"/>
      <c r="BQ6375" s="2"/>
      <c r="BR6375" s="2"/>
      <c r="BS6375" s="2"/>
      <c r="BT6375" s="2"/>
    </row>
    <row r="6376" spans="63:72" x14ac:dyDescent="0.3">
      <c r="BK6376" s="5"/>
      <c r="BL6376" s="5"/>
      <c r="BM6376" s="2"/>
      <c r="BN6376" s="151"/>
      <c r="BO6376" s="2"/>
      <c r="BP6376" s="2"/>
      <c r="BQ6376" s="2"/>
      <c r="BR6376" s="2"/>
      <c r="BS6376" s="2"/>
      <c r="BT6376" s="2"/>
    </row>
    <row r="6377" spans="63:72" x14ac:dyDescent="0.3">
      <c r="BK6377" s="5"/>
      <c r="BL6377" s="5"/>
      <c r="BM6377" s="2"/>
      <c r="BN6377" s="151"/>
      <c r="BO6377" s="2"/>
      <c r="BP6377" s="2"/>
      <c r="BQ6377" s="2"/>
      <c r="BR6377" s="2"/>
      <c r="BS6377" s="2"/>
      <c r="BT6377" s="2"/>
    </row>
    <row r="6378" spans="63:72" x14ac:dyDescent="0.3">
      <c r="BK6378" s="5"/>
      <c r="BL6378" s="5"/>
      <c r="BM6378" s="2"/>
      <c r="BN6378" s="151"/>
      <c r="BO6378" s="2"/>
      <c r="BP6378" s="2"/>
      <c r="BQ6378" s="2"/>
      <c r="BR6378" s="2"/>
      <c r="BS6378" s="2"/>
      <c r="BT6378" s="2"/>
    </row>
    <row r="6379" spans="63:72" x14ac:dyDescent="0.3">
      <c r="BK6379" s="5"/>
      <c r="BL6379" s="5"/>
      <c r="BM6379" s="2"/>
      <c r="BN6379" s="151"/>
      <c r="BO6379" s="2"/>
      <c r="BP6379" s="2"/>
      <c r="BQ6379" s="2"/>
      <c r="BR6379" s="2"/>
      <c r="BS6379" s="2"/>
      <c r="BT6379" s="2"/>
    </row>
    <row r="6380" spans="63:72" x14ac:dyDescent="0.3">
      <c r="BK6380" s="5"/>
      <c r="BL6380" s="5"/>
      <c r="BM6380" s="2"/>
      <c r="BN6380" s="151"/>
      <c r="BO6380" s="2"/>
      <c r="BP6380" s="2"/>
      <c r="BQ6380" s="2"/>
      <c r="BR6380" s="2"/>
      <c r="BS6380" s="2"/>
      <c r="BT6380" s="2"/>
    </row>
    <row r="6381" spans="63:72" x14ac:dyDescent="0.3">
      <c r="BK6381" s="5"/>
      <c r="BL6381" s="5"/>
      <c r="BM6381" s="2"/>
      <c r="BN6381" s="151"/>
      <c r="BO6381" s="2"/>
      <c r="BP6381" s="2"/>
      <c r="BQ6381" s="2"/>
      <c r="BR6381" s="2"/>
      <c r="BS6381" s="2"/>
      <c r="BT6381" s="2"/>
    </row>
    <row r="6382" spans="63:72" x14ac:dyDescent="0.3">
      <c r="BK6382" s="5"/>
      <c r="BL6382" s="5"/>
      <c r="BM6382" s="2"/>
      <c r="BN6382" s="151"/>
      <c r="BO6382" s="2"/>
      <c r="BP6382" s="2"/>
      <c r="BQ6382" s="2"/>
      <c r="BR6382" s="2"/>
      <c r="BS6382" s="2"/>
      <c r="BT6382" s="2"/>
    </row>
    <row r="6383" spans="63:72" x14ac:dyDescent="0.3">
      <c r="BK6383" s="5"/>
      <c r="BL6383" s="5"/>
      <c r="BM6383" s="2"/>
      <c r="BN6383" s="151"/>
      <c r="BO6383" s="2"/>
      <c r="BP6383" s="2"/>
      <c r="BQ6383" s="2"/>
      <c r="BR6383" s="2"/>
      <c r="BS6383" s="2"/>
      <c r="BT6383" s="2"/>
    </row>
    <row r="6384" spans="63:72" x14ac:dyDescent="0.3">
      <c r="BK6384" s="5"/>
      <c r="BL6384" s="5"/>
      <c r="BM6384" s="2"/>
      <c r="BN6384" s="151"/>
      <c r="BO6384" s="2"/>
      <c r="BP6384" s="2"/>
      <c r="BQ6384" s="2"/>
      <c r="BR6384" s="2"/>
      <c r="BS6384" s="2"/>
      <c r="BT6384" s="2"/>
    </row>
    <row r="6385" spans="63:72" x14ac:dyDescent="0.3">
      <c r="BK6385" s="5"/>
      <c r="BL6385" s="5"/>
      <c r="BM6385" s="2"/>
      <c r="BN6385" s="151"/>
      <c r="BO6385" s="2"/>
      <c r="BP6385" s="2"/>
      <c r="BQ6385" s="2"/>
      <c r="BR6385" s="2"/>
      <c r="BS6385" s="2"/>
      <c r="BT6385" s="2"/>
    </row>
    <row r="6386" spans="63:72" x14ac:dyDescent="0.3">
      <c r="BK6386" s="5"/>
      <c r="BL6386" s="5"/>
      <c r="BM6386" s="2"/>
      <c r="BN6386" s="151"/>
      <c r="BO6386" s="2"/>
      <c r="BP6386" s="2"/>
      <c r="BQ6386" s="2"/>
      <c r="BR6386" s="2"/>
      <c r="BS6386" s="2"/>
      <c r="BT6386" s="2"/>
    </row>
    <row r="6387" spans="63:72" x14ac:dyDescent="0.3">
      <c r="BK6387" s="5"/>
      <c r="BL6387" s="5"/>
      <c r="BM6387" s="2"/>
      <c r="BN6387" s="151"/>
      <c r="BO6387" s="2"/>
      <c r="BP6387" s="2"/>
      <c r="BQ6387" s="2"/>
      <c r="BR6387" s="2"/>
      <c r="BS6387" s="2"/>
      <c r="BT6387" s="2"/>
    </row>
    <row r="6388" spans="63:72" x14ac:dyDescent="0.3">
      <c r="BK6388" s="5"/>
      <c r="BL6388" s="5"/>
      <c r="BM6388" s="2"/>
      <c r="BN6388" s="151"/>
      <c r="BO6388" s="2"/>
      <c r="BP6388" s="2"/>
      <c r="BQ6388" s="2"/>
      <c r="BR6388" s="2"/>
      <c r="BS6388" s="2"/>
      <c r="BT6388" s="2"/>
    </row>
    <row r="6389" spans="63:72" x14ac:dyDescent="0.3">
      <c r="BK6389" s="5"/>
      <c r="BL6389" s="5"/>
      <c r="BM6389" s="2"/>
      <c r="BN6389" s="151"/>
      <c r="BO6389" s="2"/>
      <c r="BP6389" s="2"/>
      <c r="BQ6389" s="2"/>
      <c r="BR6389" s="2"/>
      <c r="BS6389" s="2"/>
      <c r="BT6389" s="2"/>
    </row>
    <row r="6390" spans="63:72" x14ac:dyDescent="0.3">
      <c r="BK6390" s="5"/>
      <c r="BL6390" s="5"/>
      <c r="BM6390" s="2"/>
      <c r="BN6390" s="151"/>
      <c r="BO6390" s="2"/>
      <c r="BP6390" s="2"/>
      <c r="BQ6390" s="2"/>
      <c r="BR6390" s="2"/>
      <c r="BS6390" s="2"/>
      <c r="BT6390" s="2"/>
    </row>
    <row r="6391" spans="63:72" x14ac:dyDescent="0.3">
      <c r="BK6391" s="5"/>
      <c r="BL6391" s="5"/>
      <c r="BM6391" s="2"/>
      <c r="BN6391" s="151"/>
      <c r="BO6391" s="2"/>
      <c r="BP6391" s="2"/>
      <c r="BQ6391" s="2"/>
      <c r="BR6391" s="2"/>
      <c r="BS6391" s="2"/>
      <c r="BT6391" s="2"/>
    </row>
    <row r="6392" spans="63:72" x14ac:dyDescent="0.3">
      <c r="BK6392" s="5"/>
      <c r="BL6392" s="5"/>
      <c r="BM6392" s="2"/>
      <c r="BN6392" s="151"/>
      <c r="BO6392" s="2"/>
      <c r="BP6392" s="2"/>
      <c r="BQ6392" s="2"/>
      <c r="BR6392" s="2"/>
      <c r="BS6392" s="2"/>
      <c r="BT6392" s="2"/>
    </row>
    <row r="6393" spans="63:72" x14ac:dyDescent="0.3">
      <c r="BK6393" s="5"/>
      <c r="BL6393" s="5"/>
      <c r="BM6393" s="2"/>
      <c r="BN6393" s="151"/>
      <c r="BO6393" s="2"/>
      <c r="BP6393" s="2"/>
      <c r="BQ6393" s="2"/>
      <c r="BR6393" s="2"/>
      <c r="BS6393" s="2"/>
      <c r="BT6393" s="2"/>
    </row>
    <row r="6394" spans="63:72" x14ac:dyDescent="0.3">
      <c r="BK6394" s="5"/>
      <c r="BL6394" s="5"/>
      <c r="BM6394" s="2"/>
      <c r="BN6394" s="151"/>
      <c r="BO6394" s="2"/>
      <c r="BP6394" s="2"/>
      <c r="BQ6394" s="2"/>
      <c r="BR6394" s="2"/>
      <c r="BS6394" s="2"/>
      <c r="BT6394" s="2"/>
    </row>
    <row r="6395" spans="63:72" x14ac:dyDescent="0.3">
      <c r="BK6395" s="5"/>
      <c r="BL6395" s="5"/>
      <c r="BM6395" s="2"/>
      <c r="BN6395" s="151"/>
      <c r="BO6395" s="2"/>
      <c r="BP6395" s="2"/>
      <c r="BQ6395" s="2"/>
      <c r="BR6395" s="2"/>
      <c r="BS6395" s="2"/>
      <c r="BT6395" s="2"/>
    </row>
    <row r="6396" spans="63:72" x14ac:dyDescent="0.3">
      <c r="BK6396" s="5"/>
      <c r="BL6396" s="5"/>
      <c r="BM6396" s="2"/>
      <c r="BN6396" s="151"/>
      <c r="BO6396" s="2"/>
      <c r="BP6396" s="2"/>
      <c r="BQ6396" s="2"/>
      <c r="BR6396" s="2"/>
      <c r="BS6396" s="2"/>
      <c r="BT6396" s="2"/>
    </row>
    <row r="6397" spans="63:72" x14ac:dyDescent="0.3">
      <c r="BK6397" s="5"/>
      <c r="BL6397" s="5"/>
      <c r="BM6397" s="2"/>
      <c r="BN6397" s="151"/>
      <c r="BO6397" s="2"/>
      <c r="BP6397" s="2"/>
      <c r="BQ6397" s="2"/>
      <c r="BR6397" s="2"/>
      <c r="BS6397" s="2"/>
      <c r="BT6397" s="2"/>
    </row>
    <row r="6398" spans="63:72" x14ac:dyDescent="0.3">
      <c r="BK6398" s="5"/>
      <c r="BL6398" s="5"/>
      <c r="BM6398" s="2"/>
      <c r="BN6398" s="151"/>
      <c r="BO6398" s="2"/>
      <c r="BP6398" s="2"/>
      <c r="BQ6398" s="2"/>
      <c r="BR6398" s="2"/>
      <c r="BS6398" s="2"/>
      <c r="BT6398" s="2"/>
    </row>
    <row r="6399" spans="63:72" x14ac:dyDescent="0.3">
      <c r="BK6399" s="5"/>
      <c r="BL6399" s="5"/>
      <c r="BM6399" s="2"/>
      <c r="BN6399" s="151"/>
      <c r="BO6399" s="2"/>
      <c r="BP6399" s="2"/>
      <c r="BQ6399" s="2"/>
      <c r="BR6399" s="2"/>
      <c r="BS6399" s="2"/>
      <c r="BT6399" s="2"/>
    </row>
    <row r="6400" spans="63:72" x14ac:dyDescent="0.3">
      <c r="BK6400" s="5"/>
      <c r="BL6400" s="5"/>
      <c r="BM6400" s="2"/>
      <c r="BN6400" s="151"/>
      <c r="BO6400" s="2"/>
      <c r="BP6400" s="2"/>
      <c r="BQ6400" s="2"/>
      <c r="BR6400" s="2"/>
      <c r="BS6400" s="2"/>
      <c r="BT6400" s="2"/>
    </row>
    <row r="6401" spans="63:72" x14ac:dyDescent="0.3">
      <c r="BK6401" s="5"/>
      <c r="BL6401" s="5"/>
      <c r="BM6401" s="2"/>
      <c r="BN6401" s="151"/>
      <c r="BO6401" s="2"/>
      <c r="BP6401" s="2"/>
      <c r="BQ6401" s="2"/>
      <c r="BR6401" s="2"/>
      <c r="BS6401" s="2"/>
      <c r="BT6401" s="2"/>
    </row>
    <row r="6402" spans="63:72" x14ac:dyDescent="0.3">
      <c r="BK6402" s="5"/>
      <c r="BL6402" s="5"/>
      <c r="BM6402" s="2"/>
      <c r="BN6402" s="151"/>
      <c r="BO6402" s="2"/>
      <c r="BP6402" s="2"/>
      <c r="BQ6402" s="2"/>
      <c r="BR6402" s="2"/>
      <c r="BS6402" s="2"/>
      <c r="BT6402" s="2"/>
    </row>
    <row r="6403" spans="63:72" x14ac:dyDescent="0.3">
      <c r="BK6403" s="5"/>
      <c r="BL6403" s="5"/>
      <c r="BM6403" s="2"/>
      <c r="BN6403" s="151"/>
      <c r="BO6403" s="2"/>
      <c r="BP6403" s="2"/>
      <c r="BQ6403" s="2"/>
      <c r="BR6403" s="2"/>
      <c r="BS6403" s="2"/>
      <c r="BT6403" s="2"/>
    </row>
    <row r="6404" spans="63:72" x14ac:dyDescent="0.3">
      <c r="BK6404" s="5"/>
      <c r="BL6404" s="5"/>
      <c r="BM6404" s="2"/>
      <c r="BN6404" s="151"/>
      <c r="BO6404" s="2"/>
      <c r="BP6404" s="2"/>
      <c r="BQ6404" s="2"/>
      <c r="BR6404" s="2"/>
      <c r="BS6404" s="2"/>
      <c r="BT6404" s="2"/>
    </row>
    <row r="6405" spans="63:72" x14ac:dyDescent="0.3">
      <c r="BK6405" s="5"/>
      <c r="BL6405" s="5"/>
      <c r="BM6405" s="2"/>
      <c r="BN6405" s="151"/>
      <c r="BO6405" s="2"/>
      <c r="BP6405" s="2"/>
      <c r="BQ6405" s="2"/>
      <c r="BR6405" s="2"/>
      <c r="BS6405" s="2"/>
      <c r="BT6405" s="2"/>
    </row>
    <row r="6406" spans="63:72" x14ac:dyDescent="0.3">
      <c r="BK6406" s="5"/>
      <c r="BL6406" s="5"/>
      <c r="BM6406" s="2"/>
      <c r="BN6406" s="151"/>
      <c r="BO6406" s="2"/>
      <c r="BP6406" s="2"/>
      <c r="BQ6406" s="2"/>
      <c r="BR6406" s="2"/>
      <c r="BS6406" s="2"/>
      <c r="BT6406" s="2"/>
    </row>
    <row r="6407" spans="63:72" x14ac:dyDescent="0.3">
      <c r="BK6407" s="5"/>
      <c r="BL6407" s="5"/>
      <c r="BM6407" s="2"/>
      <c r="BN6407" s="151"/>
      <c r="BO6407" s="2"/>
      <c r="BP6407" s="2"/>
      <c r="BQ6407" s="2"/>
      <c r="BR6407" s="2"/>
      <c r="BS6407" s="2"/>
      <c r="BT6407" s="2"/>
    </row>
    <row r="6408" spans="63:72" x14ac:dyDescent="0.3">
      <c r="BK6408" s="5"/>
      <c r="BL6408" s="5"/>
      <c r="BM6408" s="2"/>
      <c r="BN6408" s="151"/>
      <c r="BO6408" s="2"/>
      <c r="BP6408" s="2"/>
      <c r="BQ6408" s="2"/>
      <c r="BR6408" s="2"/>
      <c r="BS6408" s="2"/>
      <c r="BT6408" s="2"/>
    </row>
    <row r="6409" spans="63:72" x14ac:dyDescent="0.3">
      <c r="BK6409" s="5"/>
      <c r="BL6409" s="5"/>
      <c r="BM6409" s="2"/>
      <c r="BN6409" s="151"/>
      <c r="BO6409" s="2"/>
      <c r="BP6409" s="2"/>
      <c r="BQ6409" s="2"/>
      <c r="BR6409" s="2"/>
      <c r="BS6409" s="2"/>
      <c r="BT6409" s="2"/>
    </row>
    <row r="6410" spans="63:72" x14ac:dyDescent="0.3">
      <c r="BK6410" s="5"/>
      <c r="BL6410" s="5"/>
      <c r="BM6410" s="2"/>
      <c r="BN6410" s="151"/>
      <c r="BO6410" s="2"/>
      <c r="BP6410" s="2"/>
      <c r="BQ6410" s="2"/>
      <c r="BR6410" s="2"/>
      <c r="BS6410" s="2"/>
      <c r="BT6410" s="2"/>
    </row>
    <row r="6411" spans="63:72" x14ac:dyDescent="0.3">
      <c r="BK6411" s="5"/>
      <c r="BL6411" s="5"/>
      <c r="BM6411" s="2"/>
      <c r="BN6411" s="151"/>
      <c r="BO6411" s="2"/>
      <c r="BP6411" s="2"/>
      <c r="BQ6411" s="2"/>
      <c r="BR6411" s="2"/>
      <c r="BS6411" s="2"/>
      <c r="BT6411" s="2"/>
    </row>
    <row r="6412" spans="63:72" x14ac:dyDescent="0.3">
      <c r="BK6412" s="5"/>
      <c r="BL6412" s="5"/>
      <c r="BM6412" s="2"/>
      <c r="BN6412" s="151"/>
      <c r="BO6412" s="2"/>
      <c r="BP6412" s="2"/>
      <c r="BQ6412" s="2"/>
      <c r="BR6412" s="2"/>
      <c r="BS6412" s="2"/>
      <c r="BT6412" s="2"/>
    </row>
    <row r="6413" spans="63:72" x14ac:dyDescent="0.3">
      <c r="BK6413" s="5"/>
      <c r="BL6413" s="5"/>
      <c r="BM6413" s="2"/>
      <c r="BN6413" s="151"/>
      <c r="BO6413" s="2"/>
      <c r="BP6413" s="2"/>
      <c r="BQ6413" s="2"/>
      <c r="BR6413" s="2"/>
      <c r="BS6413" s="2"/>
      <c r="BT6413" s="2"/>
    </row>
    <row r="6414" spans="63:72" x14ac:dyDescent="0.3">
      <c r="BK6414" s="5"/>
      <c r="BL6414" s="5"/>
      <c r="BM6414" s="2"/>
      <c r="BN6414" s="151"/>
      <c r="BO6414" s="2"/>
      <c r="BP6414" s="2"/>
      <c r="BQ6414" s="2"/>
      <c r="BR6414" s="2"/>
      <c r="BS6414" s="2"/>
      <c r="BT6414" s="2"/>
    </row>
    <row r="6415" spans="63:72" x14ac:dyDescent="0.3">
      <c r="BK6415" s="5"/>
      <c r="BL6415" s="5"/>
      <c r="BM6415" s="2"/>
      <c r="BN6415" s="151"/>
      <c r="BO6415" s="2"/>
      <c r="BP6415" s="2"/>
      <c r="BQ6415" s="2"/>
      <c r="BR6415" s="2"/>
      <c r="BS6415" s="2"/>
      <c r="BT6415" s="2"/>
    </row>
    <row r="6416" spans="63:72" x14ac:dyDescent="0.3">
      <c r="BK6416" s="5"/>
      <c r="BL6416" s="5"/>
      <c r="BM6416" s="2"/>
      <c r="BN6416" s="151"/>
      <c r="BO6416" s="2"/>
      <c r="BP6416" s="2"/>
      <c r="BQ6416" s="2"/>
      <c r="BR6416" s="2"/>
      <c r="BS6416" s="2"/>
      <c r="BT6416" s="2"/>
    </row>
    <row r="6417" spans="63:72" x14ac:dyDescent="0.3">
      <c r="BK6417" s="5"/>
      <c r="BL6417" s="5"/>
      <c r="BM6417" s="2"/>
      <c r="BN6417" s="151"/>
      <c r="BO6417" s="2"/>
      <c r="BP6417" s="2"/>
      <c r="BQ6417" s="2"/>
      <c r="BR6417" s="2"/>
      <c r="BS6417" s="2"/>
      <c r="BT6417" s="2"/>
    </row>
    <row r="6418" spans="63:72" x14ac:dyDescent="0.3">
      <c r="BK6418" s="5"/>
      <c r="BL6418" s="5"/>
      <c r="BM6418" s="2"/>
      <c r="BN6418" s="151"/>
      <c r="BO6418" s="2"/>
      <c r="BP6418" s="2"/>
      <c r="BQ6418" s="2"/>
      <c r="BR6418" s="2"/>
      <c r="BS6418" s="2"/>
      <c r="BT6418" s="2"/>
    </row>
    <row r="6419" spans="63:72" x14ac:dyDescent="0.3">
      <c r="BK6419" s="5"/>
      <c r="BL6419" s="5"/>
      <c r="BM6419" s="2"/>
      <c r="BN6419" s="151"/>
      <c r="BO6419" s="2"/>
      <c r="BP6419" s="2"/>
      <c r="BQ6419" s="2"/>
      <c r="BR6419" s="2"/>
      <c r="BS6419" s="2"/>
      <c r="BT6419" s="2"/>
    </row>
    <row r="6420" spans="63:72" x14ac:dyDescent="0.3">
      <c r="BK6420" s="5"/>
      <c r="BL6420" s="5"/>
      <c r="BM6420" s="2"/>
      <c r="BN6420" s="151"/>
      <c r="BO6420" s="2"/>
      <c r="BP6420" s="2"/>
      <c r="BQ6420" s="2"/>
      <c r="BR6420" s="2"/>
      <c r="BS6420" s="2"/>
      <c r="BT6420" s="2"/>
    </row>
    <row r="6421" spans="63:72" x14ac:dyDescent="0.3">
      <c r="BK6421" s="5"/>
      <c r="BL6421" s="5"/>
      <c r="BM6421" s="2"/>
      <c r="BN6421" s="151"/>
      <c r="BO6421" s="2"/>
      <c r="BP6421" s="2"/>
      <c r="BQ6421" s="2"/>
      <c r="BR6421" s="2"/>
      <c r="BS6421" s="2"/>
      <c r="BT6421" s="2"/>
    </row>
    <row r="6422" spans="63:72" x14ac:dyDescent="0.3">
      <c r="BK6422" s="5"/>
      <c r="BL6422" s="5"/>
      <c r="BM6422" s="2"/>
      <c r="BN6422" s="151"/>
      <c r="BO6422" s="2"/>
      <c r="BP6422" s="2"/>
      <c r="BQ6422" s="2"/>
      <c r="BR6422" s="2"/>
      <c r="BS6422" s="2"/>
      <c r="BT6422" s="2"/>
    </row>
    <row r="6423" spans="63:72" x14ac:dyDescent="0.3">
      <c r="BK6423" s="5"/>
      <c r="BL6423" s="5"/>
      <c r="BM6423" s="2"/>
      <c r="BN6423" s="151"/>
      <c r="BO6423" s="2"/>
      <c r="BP6423" s="2"/>
      <c r="BQ6423" s="2"/>
      <c r="BR6423" s="2"/>
      <c r="BS6423" s="2"/>
      <c r="BT6423" s="2"/>
    </row>
    <row r="6424" spans="63:72" x14ac:dyDescent="0.3">
      <c r="BK6424" s="5"/>
      <c r="BL6424" s="5"/>
      <c r="BM6424" s="2"/>
      <c r="BN6424" s="151"/>
      <c r="BO6424" s="2"/>
      <c r="BP6424" s="2"/>
      <c r="BQ6424" s="2"/>
      <c r="BR6424" s="2"/>
      <c r="BS6424" s="2"/>
      <c r="BT6424" s="2"/>
    </row>
    <row r="6425" spans="63:72" x14ac:dyDescent="0.3">
      <c r="BK6425" s="5"/>
      <c r="BL6425" s="5"/>
      <c r="BM6425" s="2"/>
      <c r="BN6425" s="151"/>
      <c r="BO6425" s="2"/>
      <c r="BP6425" s="2"/>
      <c r="BQ6425" s="2"/>
      <c r="BR6425" s="2"/>
      <c r="BS6425" s="2"/>
      <c r="BT6425" s="2"/>
    </row>
    <row r="6426" spans="63:72" x14ac:dyDescent="0.3">
      <c r="BK6426" s="5"/>
      <c r="BL6426" s="5"/>
      <c r="BM6426" s="2"/>
      <c r="BN6426" s="151"/>
      <c r="BO6426" s="2"/>
      <c r="BP6426" s="2"/>
      <c r="BQ6426" s="2"/>
      <c r="BR6426" s="2"/>
      <c r="BS6426" s="2"/>
      <c r="BT6426" s="2"/>
    </row>
    <row r="6427" spans="63:72" x14ac:dyDescent="0.3">
      <c r="BK6427" s="5"/>
      <c r="BL6427" s="5"/>
      <c r="BM6427" s="2"/>
      <c r="BN6427" s="151"/>
      <c r="BO6427" s="2"/>
      <c r="BP6427" s="2"/>
      <c r="BQ6427" s="2"/>
      <c r="BR6427" s="2"/>
      <c r="BS6427" s="2"/>
      <c r="BT6427" s="2"/>
    </row>
    <row r="6428" spans="63:72" x14ac:dyDescent="0.3">
      <c r="BK6428" s="5"/>
      <c r="BL6428" s="5"/>
      <c r="BM6428" s="2"/>
      <c r="BN6428" s="151"/>
      <c r="BO6428" s="2"/>
      <c r="BP6428" s="2"/>
      <c r="BQ6428" s="2"/>
      <c r="BR6428" s="2"/>
      <c r="BS6428" s="2"/>
      <c r="BT6428" s="2"/>
    </row>
    <row r="6429" spans="63:72" x14ac:dyDescent="0.3">
      <c r="BK6429" s="5"/>
      <c r="BL6429" s="5"/>
      <c r="BM6429" s="2"/>
      <c r="BN6429" s="151"/>
      <c r="BO6429" s="2"/>
      <c r="BP6429" s="2"/>
      <c r="BQ6429" s="2"/>
      <c r="BR6429" s="2"/>
      <c r="BS6429" s="2"/>
      <c r="BT6429" s="2"/>
    </row>
    <row r="6430" spans="63:72" x14ac:dyDescent="0.3">
      <c r="BK6430" s="5"/>
      <c r="BL6430" s="5"/>
      <c r="BM6430" s="2"/>
      <c r="BN6430" s="151"/>
      <c r="BO6430" s="2"/>
      <c r="BP6430" s="2"/>
      <c r="BQ6430" s="2"/>
      <c r="BR6430" s="2"/>
      <c r="BS6430" s="2"/>
      <c r="BT6430" s="2"/>
    </row>
    <row r="6431" spans="63:72" x14ac:dyDescent="0.3">
      <c r="BK6431" s="5"/>
      <c r="BL6431" s="5"/>
      <c r="BM6431" s="2"/>
      <c r="BN6431" s="151"/>
      <c r="BO6431" s="2"/>
      <c r="BP6431" s="2"/>
      <c r="BQ6431" s="2"/>
      <c r="BR6431" s="2"/>
      <c r="BS6431" s="2"/>
      <c r="BT6431" s="2"/>
    </row>
    <row r="6432" spans="63:72" x14ac:dyDescent="0.3">
      <c r="BK6432" s="5"/>
      <c r="BL6432" s="5"/>
      <c r="BM6432" s="2"/>
      <c r="BN6432" s="151"/>
      <c r="BO6432" s="2"/>
      <c r="BP6432" s="2"/>
      <c r="BQ6432" s="2"/>
      <c r="BR6432" s="2"/>
      <c r="BS6432" s="2"/>
      <c r="BT6432" s="2"/>
    </row>
    <row r="6433" spans="63:72" x14ac:dyDescent="0.3">
      <c r="BK6433" s="5"/>
      <c r="BL6433" s="5"/>
      <c r="BM6433" s="2"/>
      <c r="BN6433" s="151"/>
      <c r="BO6433" s="2"/>
      <c r="BP6433" s="2"/>
      <c r="BQ6433" s="2"/>
      <c r="BR6433" s="2"/>
      <c r="BS6433" s="2"/>
      <c r="BT6433" s="2"/>
    </row>
    <row r="6434" spans="63:72" x14ac:dyDescent="0.3">
      <c r="BK6434" s="5"/>
      <c r="BL6434" s="5"/>
      <c r="BM6434" s="2"/>
      <c r="BN6434" s="151"/>
      <c r="BO6434" s="2"/>
      <c r="BP6434" s="2"/>
      <c r="BQ6434" s="2"/>
      <c r="BR6434" s="2"/>
      <c r="BS6434" s="2"/>
      <c r="BT6434" s="2"/>
    </row>
    <row r="6435" spans="63:72" x14ac:dyDescent="0.3">
      <c r="BK6435" s="5"/>
      <c r="BL6435" s="5"/>
      <c r="BM6435" s="2"/>
      <c r="BN6435" s="151"/>
      <c r="BO6435" s="2"/>
      <c r="BP6435" s="2"/>
      <c r="BQ6435" s="2"/>
      <c r="BR6435" s="2"/>
      <c r="BS6435" s="2"/>
      <c r="BT6435" s="2"/>
    </row>
    <row r="6436" spans="63:72" x14ac:dyDescent="0.3">
      <c r="BK6436" s="5"/>
      <c r="BL6436" s="5"/>
      <c r="BM6436" s="2"/>
      <c r="BN6436" s="151"/>
      <c r="BO6436" s="2"/>
      <c r="BP6436" s="2"/>
      <c r="BQ6436" s="2"/>
      <c r="BR6436" s="2"/>
      <c r="BS6436" s="2"/>
      <c r="BT6436" s="2"/>
    </row>
    <row r="6437" spans="63:72" x14ac:dyDescent="0.3">
      <c r="BK6437" s="5"/>
      <c r="BL6437" s="5"/>
      <c r="BM6437" s="2"/>
      <c r="BN6437" s="151"/>
      <c r="BO6437" s="2"/>
      <c r="BP6437" s="2"/>
      <c r="BQ6437" s="2"/>
      <c r="BR6437" s="2"/>
      <c r="BS6437" s="2"/>
      <c r="BT6437" s="2"/>
    </row>
    <row r="6438" spans="63:72" x14ac:dyDescent="0.3">
      <c r="BK6438" s="5"/>
      <c r="BL6438" s="5"/>
      <c r="BM6438" s="2"/>
      <c r="BN6438" s="151"/>
      <c r="BO6438" s="2"/>
      <c r="BP6438" s="2"/>
      <c r="BQ6438" s="2"/>
      <c r="BR6438" s="2"/>
      <c r="BS6438" s="2"/>
      <c r="BT6438" s="2"/>
    </row>
    <row r="6439" spans="63:72" x14ac:dyDescent="0.3">
      <c r="BK6439" s="5"/>
      <c r="BL6439" s="5"/>
      <c r="BM6439" s="2"/>
      <c r="BN6439" s="151"/>
      <c r="BO6439" s="2"/>
      <c r="BP6439" s="2"/>
      <c r="BQ6439" s="2"/>
      <c r="BR6439" s="2"/>
      <c r="BS6439" s="2"/>
      <c r="BT6439" s="2"/>
    </row>
    <row r="6440" spans="63:72" x14ac:dyDescent="0.3">
      <c r="BK6440" s="5"/>
      <c r="BL6440" s="5"/>
      <c r="BM6440" s="2"/>
      <c r="BN6440" s="151"/>
      <c r="BO6440" s="2"/>
      <c r="BP6440" s="2"/>
      <c r="BQ6440" s="2"/>
      <c r="BR6440" s="2"/>
      <c r="BS6440" s="2"/>
      <c r="BT6440" s="2"/>
    </row>
    <row r="6441" spans="63:72" x14ac:dyDescent="0.3">
      <c r="BK6441" s="5"/>
      <c r="BL6441" s="5"/>
      <c r="BM6441" s="2"/>
      <c r="BN6441" s="151"/>
      <c r="BO6441" s="2"/>
      <c r="BP6441" s="2"/>
      <c r="BQ6441" s="2"/>
      <c r="BR6441" s="2"/>
      <c r="BS6441" s="2"/>
      <c r="BT6441" s="2"/>
    </row>
    <row r="6442" spans="63:72" x14ac:dyDescent="0.3">
      <c r="BK6442" s="5"/>
      <c r="BL6442" s="5"/>
      <c r="BM6442" s="2"/>
      <c r="BN6442" s="151"/>
      <c r="BO6442" s="2"/>
      <c r="BP6442" s="2"/>
      <c r="BQ6442" s="2"/>
      <c r="BR6442" s="2"/>
      <c r="BS6442" s="2"/>
      <c r="BT6442" s="2"/>
    </row>
    <row r="6443" spans="63:72" x14ac:dyDescent="0.3">
      <c r="BK6443" s="5"/>
      <c r="BL6443" s="5"/>
      <c r="BM6443" s="2"/>
      <c r="BN6443" s="151"/>
      <c r="BO6443" s="2"/>
      <c r="BP6443" s="2"/>
      <c r="BQ6443" s="2"/>
      <c r="BR6443" s="2"/>
      <c r="BS6443" s="2"/>
      <c r="BT6443" s="2"/>
    </row>
    <row r="6444" spans="63:72" x14ac:dyDescent="0.3">
      <c r="BK6444" s="5"/>
      <c r="BL6444" s="5"/>
      <c r="BM6444" s="2"/>
      <c r="BN6444" s="151"/>
      <c r="BO6444" s="2"/>
      <c r="BP6444" s="2"/>
      <c r="BQ6444" s="2"/>
      <c r="BR6444" s="2"/>
      <c r="BS6444" s="2"/>
      <c r="BT6444" s="2"/>
    </row>
    <row r="6445" spans="63:72" x14ac:dyDescent="0.3">
      <c r="BK6445" s="5"/>
      <c r="BL6445" s="5"/>
      <c r="BM6445" s="2"/>
      <c r="BN6445" s="151"/>
      <c r="BO6445" s="2"/>
      <c r="BP6445" s="2"/>
      <c r="BQ6445" s="2"/>
      <c r="BR6445" s="2"/>
      <c r="BS6445" s="2"/>
      <c r="BT6445" s="2"/>
    </row>
    <row r="6446" spans="63:72" x14ac:dyDescent="0.3">
      <c r="BK6446" s="5"/>
      <c r="BL6446" s="5"/>
      <c r="BM6446" s="2"/>
      <c r="BN6446" s="151"/>
      <c r="BO6446" s="2"/>
      <c r="BP6446" s="2"/>
      <c r="BQ6446" s="2"/>
      <c r="BR6446" s="2"/>
      <c r="BS6446" s="2"/>
      <c r="BT6446" s="2"/>
    </row>
    <row r="6447" spans="63:72" x14ac:dyDescent="0.3">
      <c r="BK6447" s="5"/>
      <c r="BL6447" s="5"/>
      <c r="BM6447" s="2"/>
      <c r="BN6447" s="151"/>
      <c r="BO6447" s="2"/>
      <c r="BP6447" s="2"/>
      <c r="BQ6447" s="2"/>
      <c r="BR6447" s="2"/>
      <c r="BS6447" s="2"/>
      <c r="BT6447" s="2"/>
    </row>
    <row r="6448" spans="63:72" x14ac:dyDescent="0.3">
      <c r="BK6448" s="5"/>
      <c r="BL6448" s="5"/>
      <c r="BM6448" s="2"/>
      <c r="BN6448" s="151"/>
      <c r="BO6448" s="2"/>
      <c r="BP6448" s="2"/>
      <c r="BQ6448" s="2"/>
      <c r="BR6448" s="2"/>
      <c r="BS6448" s="2"/>
      <c r="BT6448" s="2"/>
    </row>
    <row r="6449" spans="63:72" x14ac:dyDescent="0.3">
      <c r="BK6449" s="5"/>
      <c r="BL6449" s="5"/>
      <c r="BM6449" s="2"/>
      <c r="BN6449" s="151"/>
      <c r="BO6449" s="2"/>
      <c r="BP6449" s="2"/>
      <c r="BQ6449" s="2"/>
      <c r="BR6449" s="2"/>
      <c r="BS6449" s="2"/>
      <c r="BT6449" s="2"/>
    </row>
    <row r="6450" spans="63:72" x14ac:dyDescent="0.3">
      <c r="BK6450" s="5"/>
      <c r="BL6450" s="5"/>
      <c r="BM6450" s="2"/>
      <c r="BN6450" s="151"/>
      <c r="BO6450" s="2"/>
      <c r="BP6450" s="2"/>
      <c r="BQ6450" s="2"/>
      <c r="BR6450" s="2"/>
      <c r="BS6450" s="2"/>
      <c r="BT6450" s="2"/>
    </row>
    <row r="6451" spans="63:72" x14ac:dyDescent="0.3">
      <c r="BK6451" s="5"/>
      <c r="BL6451" s="5"/>
      <c r="BM6451" s="2"/>
      <c r="BN6451" s="151"/>
      <c r="BO6451" s="2"/>
      <c r="BP6451" s="2"/>
      <c r="BQ6451" s="2"/>
      <c r="BR6451" s="2"/>
      <c r="BS6451" s="2"/>
      <c r="BT6451" s="2"/>
    </row>
    <row r="6452" spans="63:72" x14ac:dyDescent="0.3">
      <c r="BK6452" s="5"/>
      <c r="BL6452" s="5"/>
      <c r="BM6452" s="2"/>
      <c r="BN6452" s="151"/>
      <c r="BO6452" s="2"/>
      <c r="BP6452" s="2"/>
      <c r="BQ6452" s="2"/>
      <c r="BR6452" s="2"/>
      <c r="BS6452" s="2"/>
      <c r="BT6452" s="2"/>
    </row>
    <row r="6453" spans="63:72" x14ac:dyDescent="0.3">
      <c r="BK6453" s="5"/>
      <c r="BL6453" s="5"/>
      <c r="BM6453" s="2"/>
      <c r="BN6453" s="151"/>
      <c r="BO6453" s="2"/>
      <c r="BP6453" s="2"/>
      <c r="BQ6453" s="2"/>
      <c r="BR6453" s="2"/>
      <c r="BS6453" s="2"/>
      <c r="BT6453" s="2"/>
    </row>
    <row r="6454" spans="63:72" x14ac:dyDescent="0.3">
      <c r="BK6454" s="5"/>
      <c r="BL6454" s="5"/>
      <c r="BM6454" s="2"/>
      <c r="BN6454" s="151"/>
      <c r="BO6454" s="2"/>
      <c r="BP6454" s="2"/>
      <c r="BQ6454" s="2"/>
      <c r="BR6454" s="2"/>
      <c r="BS6454" s="2"/>
      <c r="BT6454" s="2"/>
    </row>
    <row r="6455" spans="63:72" x14ac:dyDescent="0.3">
      <c r="BK6455" s="5"/>
      <c r="BL6455" s="5"/>
      <c r="BM6455" s="2"/>
      <c r="BN6455" s="151"/>
      <c r="BO6455" s="2"/>
      <c r="BP6455" s="2"/>
      <c r="BQ6455" s="2"/>
      <c r="BR6455" s="2"/>
      <c r="BS6455" s="2"/>
      <c r="BT6455" s="2"/>
    </row>
    <row r="6456" spans="63:72" x14ac:dyDescent="0.3">
      <c r="BK6456" s="5"/>
      <c r="BL6456" s="5"/>
      <c r="BM6456" s="2"/>
      <c r="BN6456" s="151"/>
      <c r="BO6456" s="2"/>
      <c r="BP6456" s="2"/>
      <c r="BQ6456" s="2"/>
      <c r="BR6456" s="2"/>
      <c r="BS6456" s="2"/>
      <c r="BT6456" s="2"/>
    </row>
    <row r="6457" spans="63:72" x14ac:dyDescent="0.3">
      <c r="BK6457" s="5"/>
      <c r="BL6457" s="5"/>
      <c r="BM6457" s="2"/>
      <c r="BN6457" s="151"/>
      <c r="BO6457" s="2"/>
      <c r="BP6457" s="2"/>
      <c r="BQ6457" s="2"/>
      <c r="BR6457" s="2"/>
      <c r="BS6457" s="2"/>
      <c r="BT6457" s="2"/>
    </row>
    <row r="6458" spans="63:72" x14ac:dyDescent="0.3">
      <c r="BK6458" s="5"/>
      <c r="BL6458" s="5"/>
      <c r="BM6458" s="2"/>
      <c r="BN6458" s="151"/>
      <c r="BO6458" s="2"/>
      <c r="BP6458" s="2"/>
      <c r="BQ6458" s="2"/>
      <c r="BR6458" s="2"/>
      <c r="BS6458" s="2"/>
      <c r="BT6458" s="2"/>
    </row>
    <row r="6459" spans="63:72" x14ac:dyDescent="0.3">
      <c r="BK6459" s="5"/>
      <c r="BL6459" s="5"/>
      <c r="BM6459" s="2"/>
      <c r="BN6459" s="151"/>
      <c r="BO6459" s="2"/>
      <c r="BP6459" s="2"/>
      <c r="BQ6459" s="2"/>
      <c r="BR6459" s="2"/>
      <c r="BS6459" s="2"/>
      <c r="BT6459" s="2"/>
    </row>
    <row r="6460" spans="63:72" x14ac:dyDescent="0.3">
      <c r="BK6460" s="5"/>
      <c r="BL6460" s="5"/>
      <c r="BM6460" s="2"/>
      <c r="BN6460" s="151"/>
      <c r="BO6460" s="2"/>
      <c r="BP6460" s="2"/>
      <c r="BQ6460" s="2"/>
      <c r="BR6460" s="2"/>
      <c r="BS6460" s="2"/>
      <c r="BT6460" s="2"/>
    </row>
    <row r="6461" spans="63:72" x14ac:dyDescent="0.3">
      <c r="BK6461" s="5"/>
      <c r="BL6461" s="5"/>
      <c r="BM6461" s="2"/>
      <c r="BN6461" s="151"/>
      <c r="BO6461" s="2"/>
      <c r="BP6461" s="2"/>
      <c r="BQ6461" s="2"/>
      <c r="BR6461" s="2"/>
      <c r="BS6461" s="2"/>
      <c r="BT6461" s="2"/>
    </row>
    <row r="6462" spans="63:72" x14ac:dyDescent="0.3">
      <c r="BK6462" s="5"/>
      <c r="BL6462" s="5"/>
      <c r="BM6462" s="2"/>
      <c r="BN6462" s="151"/>
      <c r="BO6462" s="2"/>
      <c r="BP6462" s="2"/>
      <c r="BQ6462" s="2"/>
      <c r="BR6462" s="2"/>
      <c r="BS6462" s="2"/>
      <c r="BT6462" s="2"/>
    </row>
    <row r="6463" spans="63:72" x14ac:dyDescent="0.3">
      <c r="BK6463" s="5"/>
      <c r="BL6463" s="5"/>
      <c r="BM6463" s="2"/>
      <c r="BN6463" s="151"/>
      <c r="BO6463" s="2"/>
      <c r="BP6463" s="2"/>
      <c r="BQ6463" s="2"/>
      <c r="BR6463" s="2"/>
      <c r="BS6463" s="2"/>
      <c r="BT6463" s="2"/>
    </row>
    <row r="6464" spans="63:72" x14ac:dyDescent="0.3">
      <c r="BK6464" s="5"/>
      <c r="BL6464" s="5"/>
      <c r="BM6464" s="2"/>
      <c r="BN6464" s="151"/>
      <c r="BO6464" s="2"/>
      <c r="BP6464" s="2"/>
      <c r="BQ6464" s="2"/>
      <c r="BR6464" s="2"/>
      <c r="BS6464" s="2"/>
      <c r="BT6464" s="2"/>
    </row>
    <row r="6465" spans="63:72" x14ac:dyDescent="0.3">
      <c r="BK6465" s="5"/>
      <c r="BL6465" s="5"/>
      <c r="BM6465" s="2"/>
      <c r="BN6465" s="151"/>
      <c r="BO6465" s="2"/>
      <c r="BP6465" s="2"/>
      <c r="BQ6465" s="2"/>
      <c r="BR6465" s="2"/>
      <c r="BS6465" s="2"/>
      <c r="BT6465" s="2"/>
    </row>
    <row r="6466" spans="63:72" x14ac:dyDescent="0.3">
      <c r="BK6466" s="5"/>
      <c r="BL6466" s="5"/>
      <c r="BM6466" s="2"/>
      <c r="BN6466" s="151"/>
      <c r="BO6466" s="2"/>
      <c r="BP6466" s="2"/>
      <c r="BQ6466" s="2"/>
      <c r="BR6466" s="2"/>
      <c r="BS6466" s="2"/>
      <c r="BT6466" s="2"/>
    </row>
    <row r="6467" spans="63:72" x14ac:dyDescent="0.3">
      <c r="BK6467" s="5"/>
      <c r="BL6467" s="5"/>
      <c r="BM6467" s="2"/>
      <c r="BN6467" s="151"/>
      <c r="BO6467" s="2"/>
      <c r="BP6467" s="2"/>
      <c r="BQ6467" s="2"/>
      <c r="BR6467" s="2"/>
      <c r="BS6467" s="2"/>
      <c r="BT6467" s="2"/>
    </row>
    <row r="6468" spans="63:72" x14ac:dyDescent="0.3">
      <c r="BK6468" s="5"/>
      <c r="BL6468" s="5"/>
      <c r="BM6468" s="2"/>
      <c r="BN6468" s="151"/>
      <c r="BO6468" s="2"/>
      <c r="BP6468" s="2"/>
      <c r="BQ6468" s="2"/>
      <c r="BR6468" s="2"/>
      <c r="BS6468" s="2"/>
      <c r="BT6468" s="2"/>
    </row>
    <row r="6469" spans="63:72" x14ac:dyDescent="0.3">
      <c r="BK6469" s="5"/>
      <c r="BL6469" s="5"/>
      <c r="BM6469" s="2"/>
      <c r="BN6469" s="151"/>
      <c r="BO6469" s="2"/>
      <c r="BP6469" s="2"/>
      <c r="BQ6469" s="2"/>
      <c r="BR6469" s="2"/>
      <c r="BS6469" s="2"/>
      <c r="BT6469" s="2"/>
    </row>
    <row r="6470" spans="63:72" x14ac:dyDescent="0.3">
      <c r="BK6470" s="5"/>
      <c r="BL6470" s="5"/>
      <c r="BM6470" s="2"/>
      <c r="BN6470" s="151"/>
      <c r="BO6470" s="2"/>
      <c r="BP6470" s="2"/>
      <c r="BQ6470" s="2"/>
      <c r="BR6470" s="2"/>
      <c r="BS6470" s="2"/>
      <c r="BT6470" s="2"/>
    </row>
    <row r="6471" spans="63:72" x14ac:dyDescent="0.3">
      <c r="BK6471" s="5"/>
      <c r="BL6471" s="5"/>
      <c r="BM6471" s="2"/>
      <c r="BN6471" s="151"/>
      <c r="BO6471" s="2"/>
      <c r="BP6471" s="2"/>
      <c r="BQ6471" s="2"/>
      <c r="BR6471" s="2"/>
      <c r="BS6471" s="2"/>
      <c r="BT6471" s="2"/>
    </row>
    <row r="6472" spans="63:72" x14ac:dyDescent="0.3">
      <c r="BK6472" s="5"/>
      <c r="BL6472" s="5"/>
      <c r="BM6472" s="2"/>
      <c r="BN6472" s="151"/>
      <c r="BO6472" s="2"/>
      <c r="BP6472" s="2"/>
      <c r="BQ6472" s="2"/>
      <c r="BR6472" s="2"/>
      <c r="BS6472" s="2"/>
      <c r="BT6472" s="2"/>
    </row>
    <row r="6473" spans="63:72" x14ac:dyDescent="0.3">
      <c r="BK6473" s="5"/>
      <c r="BL6473" s="5"/>
      <c r="BM6473" s="2"/>
      <c r="BN6473" s="151"/>
      <c r="BO6473" s="2"/>
      <c r="BP6473" s="2"/>
      <c r="BQ6473" s="2"/>
      <c r="BR6473" s="2"/>
      <c r="BS6473" s="2"/>
      <c r="BT6473" s="2"/>
    </row>
    <row r="6474" spans="63:72" x14ac:dyDescent="0.3">
      <c r="BK6474" s="5"/>
      <c r="BL6474" s="5"/>
      <c r="BM6474" s="2"/>
      <c r="BN6474" s="151"/>
      <c r="BO6474" s="2"/>
      <c r="BP6474" s="2"/>
      <c r="BQ6474" s="2"/>
      <c r="BR6474" s="2"/>
      <c r="BS6474" s="2"/>
      <c r="BT6474" s="2"/>
    </row>
    <row r="6475" spans="63:72" x14ac:dyDescent="0.3">
      <c r="BK6475" s="5"/>
      <c r="BL6475" s="5"/>
      <c r="BM6475" s="2"/>
      <c r="BN6475" s="151"/>
      <c r="BO6475" s="2"/>
      <c r="BP6475" s="2"/>
      <c r="BQ6475" s="2"/>
      <c r="BR6475" s="2"/>
      <c r="BS6475" s="2"/>
      <c r="BT6475" s="2"/>
    </row>
    <row r="6476" spans="63:72" x14ac:dyDescent="0.3">
      <c r="BK6476" s="5"/>
      <c r="BL6476" s="5"/>
      <c r="BM6476" s="2"/>
      <c r="BN6476" s="151"/>
      <c r="BO6476" s="2"/>
      <c r="BP6476" s="2"/>
      <c r="BQ6476" s="2"/>
      <c r="BR6476" s="2"/>
      <c r="BS6476" s="2"/>
      <c r="BT6476" s="2"/>
    </row>
    <row r="6477" spans="63:72" x14ac:dyDescent="0.3">
      <c r="BK6477" s="5"/>
      <c r="BL6477" s="5"/>
      <c r="BM6477" s="2"/>
      <c r="BN6477" s="151"/>
      <c r="BO6477" s="2"/>
      <c r="BP6477" s="2"/>
      <c r="BQ6477" s="2"/>
      <c r="BR6477" s="2"/>
      <c r="BS6477" s="2"/>
      <c r="BT6477" s="2"/>
    </row>
    <row r="6478" spans="63:72" x14ac:dyDescent="0.3">
      <c r="BK6478" s="5"/>
      <c r="BL6478" s="5"/>
      <c r="BM6478" s="2"/>
      <c r="BN6478" s="151"/>
      <c r="BO6478" s="2"/>
      <c r="BP6478" s="2"/>
      <c r="BQ6478" s="2"/>
      <c r="BR6478" s="2"/>
      <c r="BS6478" s="2"/>
      <c r="BT6478" s="2"/>
    </row>
    <row r="6479" spans="63:72" x14ac:dyDescent="0.3">
      <c r="BK6479" s="5"/>
      <c r="BL6479" s="5"/>
      <c r="BM6479" s="2"/>
      <c r="BN6479" s="151"/>
      <c r="BO6479" s="2"/>
      <c r="BP6479" s="2"/>
      <c r="BQ6479" s="2"/>
      <c r="BR6479" s="2"/>
      <c r="BS6479" s="2"/>
      <c r="BT6479" s="2"/>
    </row>
    <row r="6480" spans="63:72" x14ac:dyDescent="0.3">
      <c r="BK6480" s="5"/>
      <c r="BL6480" s="5"/>
      <c r="BM6480" s="2"/>
      <c r="BN6480" s="151"/>
      <c r="BO6480" s="2"/>
      <c r="BP6480" s="2"/>
      <c r="BQ6480" s="2"/>
      <c r="BR6480" s="2"/>
      <c r="BS6480" s="2"/>
      <c r="BT6480" s="2"/>
    </row>
    <row r="6481" spans="63:72" x14ac:dyDescent="0.3">
      <c r="BK6481" s="5"/>
      <c r="BL6481" s="5"/>
      <c r="BM6481" s="2"/>
      <c r="BN6481" s="151"/>
      <c r="BO6481" s="2"/>
      <c r="BP6481" s="2"/>
      <c r="BQ6481" s="2"/>
      <c r="BR6481" s="2"/>
      <c r="BS6481" s="2"/>
      <c r="BT6481" s="2"/>
    </row>
    <row r="6482" spans="63:72" x14ac:dyDescent="0.3">
      <c r="BK6482" s="5"/>
      <c r="BL6482" s="5"/>
      <c r="BM6482" s="2"/>
      <c r="BN6482" s="151"/>
      <c r="BO6482" s="2"/>
      <c r="BP6482" s="2"/>
      <c r="BQ6482" s="2"/>
      <c r="BR6482" s="2"/>
      <c r="BS6482" s="2"/>
      <c r="BT6482" s="2"/>
    </row>
    <row r="6483" spans="63:72" x14ac:dyDescent="0.3">
      <c r="BK6483" s="5"/>
      <c r="BL6483" s="5"/>
      <c r="BM6483" s="2"/>
      <c r="BN6483" s="151"/>
      <c r="BO6483" s="2"/>
      <c r="BP6483" s="2"/>
      <c r="BQ6483" s="2"/>
      <c r="BR6483" s="2"/>
      <c r="BS6483" s="2"/>
      <c r="BT6483" s="2"/>
    </row>
    <row r="6484" spans="63:72" x14ac:dyDescent="0.3">
      <c r="BK6484" s="5"/>
      <c r="BL6484" s="5"/>
      <c r="BM6484" s="2"/>
      <c r="BN6484" s="151"/>
      <c r="BO6484" s="2"/>
      <c r="BP6484" s="2"/>
      <c r="BQ6484" s="2"/>
      <c r="BR6484" s="2"/>
      <c r="BS6484" s="2"/>
      <c r="BT6484" s="2"/>
    </row>
    <row r="6485" spans="63:72" x14ac:dyDescent="0.3">
      <c r="BK6485" s="5"/>
      <c r="BL6485" s="5"/>
      <c r="BM6485" s="2"/>
      <c r="BN6485" s="151"/>
      <c r="BO6485" s="2"/>
      <c r="BP6485" s="2"/>
      <c r="BQ6485" s="2"/>
      <c r="BR6485" s="2"/>
      <c r="BS6485" s="2"/>
      <c r="BT6485" s="2"/>
    </row>
    <row r="6486" spans="63:72" x14ac:dyDescent="0.3">
      <c r="BK6486" s="5"/>
      <c r="BL6486" s="5"/>
      <c r="BM6486" s="2"/>
      <c r="BN6486" s="151"/>
      <c r="BO6486" s="2"/>
      <c r="BP6486" s="2"/>
      <c r="BQ6486" s="2"/>
      <c r="BR6486" s="2"/>
      <c r="BS6486" s="2"/>
      <c r="BT6486" s="2"/>
    </row>
    <row r="6487" spans="63:72" x14ac:dyDescent="0.3">
      <c r="BK6487" s="5"/>
      <c r="BL6487" s="5"/>
      <c r="BM6487" s="2"/>
      <c r="BN6487" s="151"/>
      <c r="BO6487" s="2"/>
      <c r="BP6487" s="2"/>
      <c r="BQ6487" s="2"/>
      <c r="BR6487" s="2"/>
      <c r="BS6487" s="2"/>
      <c r="BT6487" s="2"/>
    </row>
    <row r="6488" spans="63:72" x14ac:dyDescent="0.3">
      <c r="BK6488" s="5"/>
      <c r="BL6488" s="5"/>
      <c r="BM6488" s="2"/>
      <c r="BN6488" s="151"/>
      <c r="BO6488" s="2"/>
      <c r="BP6488" s="2"/>
      <c r="BQ6488" s="2"/>
      <c r="BR6488" s="2"/>
      <c r="BS6488" s="2"/>
      <c r="BT6488" s="2"/>
    </row>
    <row r="6489" spans="63:72" x14ac:dyDescent="0.3">
      <c r="BK6489" s="5"/>
      <c r="BL6489" s="5"/>
      <c r="BM6489" s="2"/>
      <c r="BN6489" s="151"/>
      <c r="BO6489" s="2"/>
      <c r="BP6489" s="2"/>
      <c r="BQ6489" s="2"/>
      <c r="BR6489" s="2"/>
      <c r="BS6489" s="2"/>
      <c r="BT6489" s="2"/>
    </row>
    <row r="6490" spans="63:72" x14ac:dyDescent="0.3">
      <c r="BK6490" s="5"/>
      <c r="BL6490" s="5"/>
      <c r="BM6490" s="2"/>
      <c r="BN6490" s="151"/>
      <c r="BO6490" s="2"/>
      <c r="BP6490" s="2"/>
      <c r="BQ6490" s="2"/>
      <c r="BR6490" s="2"/>
      <c r="BS6490" s="2"/>
      <c r="BT6490" s="2"/>
    </row>
    <row r="6491" spans="63:72" x14ac:dyDescent="0.3">
      <c r="BK6491" s="5"/>
      <c r="BL6491" s="5"/>
      <c r="BM6491" s="2"/>
      <c r="BN6491" s="151"/>
      <c r="BO6491" s="2"/>
      <c r="BP6491" s="2"/>
      <c r="BQ6491" s="2"/>
      <c r="BR6491" s="2"/>
      <c r="BS6491" s="2"/>
      <c r="BT6491" s="2"/>
    </row>
    <row r="6492" spans="63:72" x14ac:dyDescent="0.3">
      <c r="BK6492" s="5"/>
      <c r="BL6492" s="5"/>
      <c r="BM6492" s="2"/>
      <c r="BN6492" s="151"/>
      <c r="BO6492" s="2"/>
      <c r="BP6492" s="2"/>
      <c r="BQ6492" s="2"/>
      <c r="BR6492" s="2"/>
      <c r="BS6492" s="2"/>
      <c r="BT6492" s="2"/>
    </row>
    <row r="6493" spans="63:72" x14ac:dyDescent="0.3">
      <c r="BK6493" s="5"/>
      <c r="BL6493" s="5"/>
      <c r="BM6493" s="2"/>
      <c r="BN6493" s="151"/>
      <c r="BO6493" s="2"/>
      <c r="BP6493" s="2"/>
      <c r="BQ6493" s="2"/>
      <c r="BR6493" s="2"/>
      <c r="BS6493" s="2"/>
      <c r="BT6493" s="2"/>
    </row>
    <row r="6494" spans="63:72" x14ac:dyDescent="0.3">
      <c r="BK6494" s="5"/>
      <c r="BL6494" s="5"/>
      <c r="BM6494" s="2"/>
      <c r="BN6494" s="151"/>
      <c r="BO6494" s="2"/>
      <c r="BP6494" s="2"/>
      <c r="BQ6494" s="2"/>
      <c r="BR6494" s="2"/>
      <c r="BS6494" s="2"/>
      <c r="BT6494" s="2"/>
    </row>
    <row r="6495" spans="63:72" x14ac:dyDescent="0.3">
      <c r="BK6495" s="5"/>
      <c r="BL6495" s="5"/>
      <c r="BM6495" s="2"/>
      <c r="BN6495" s="151"/>
      <c r="BO6495" s="2"/>
      <c r="BP6495" s="2"/>
      <c r="BQ6495" s="2"/>
      <c r="BR6495" s="2"/>
      <c r="BS6495" s="2"/>
      <c r="BT6495" s="2"/>
    </row>
    <row r="6496" spans="63:72" x14ac:dyDescent="0.3">
      <c r="BK6496" s="5"/>
      <c r="BL6496" s="5"/>
      <c r="BM6496" s="2"/>
      <c r="BN6496" s="151"/>
      <c r="BO6496" s="2"/>
      <c r="BP6496" s="2"/>
      <c r="BQ6496" s="2"/>
      <c r="BR6496" s="2"/>
      <c r="BS6496" s="2"/>
      <c r="BT6496" s="2"/>
    </row>
    <row r="6497" spans="63:72" x14ac:dyDescent="0.3">
      <c r="BK6497" s="5"/>
      <c r="BL6497" s="5"/>
      <c r="BM6497" s="2"/>
      <c r="BN6497" s="151"/>
      <c r="BO6497" s="2"/>
      <c r="BP6497" s="2"/>
      <c r="BQ6497" s="2"/>
      <c r="BR6497" s="2"/>
      <c r="BS6497" s="2"/>
      <c r="BT6497" s="2"/>
    </row>
    <row r="6498" spans="63:72" x14ac:dyDescent="0.3">
      <c r="BK6498" s="5"/>
      <c r="BL6498" s="5"/>
      <c r="BM6498" s="2"/>
      <c r="BN6498" s="151"/>
      <c r="BO6498" s="2"/>
      <c r="BP6498" s="2"/>
      <c r="BQ6498" s="2"/>
      <c r="BR6498" s="2"/>
      <c r="BS6498" s="2"/>
      <c r="BT6498" s="2"/>
    </row>
    <row r="6499" spans="63:72" x14ac:dyDescent="0.3">
      <c r="BK6499" s="5"/>
      <c r="BL6499" s="5"/>
      <c r="BM6499" s="2"/>
      <c r="BN6499" s="151"/>
      <c r="BO6499" s="2"/>
      <c r="BP6499" s="2"/>
      <c r="BQ6499" s="2"/>
      <c r="BR6499" s="2"/>
      <c r="BS6499" s="2"/>
      <c r="BT6499" s="2"/>
    </row>
    <row r="6500" spans="63:72" x14ac:dyDescent="0.3">
      <c r="BK6500" s="5"/>
      <c r="BL6500" s="5"/>
      <c r="BM6500" s="2"/>
      <c r="BN6500" s="151"/>
      <c r="BO6500" s="2"/>
      <c r="BP6500" s="2"/>
      <c r="BQ6500" s="2"/>
      <c r="BR6500" s="2"/>
      <c r="BS6500" s="2"/>
      <c r="BT6500" s="2"/>
    </row>
    <row r="6501" spans="63:72" x14ac:dyDescent="0.3">
      <c r="BK6501" s="5"/>
      <c r="BL6501" s="5"/>
      <c r="BM6501" s="2"/>
      <c r="BN6501" s="151"/>
      <c r="BO6501" s="2"/>
      <c r="BP6501" s="2"/>
      <c r="BQ6501" s="2"/>
      <c r="BR6501" s="2"/>
      <c r="BS6501" s="2"/>
      <c r="BT6501" s="2"/>
    </row>
    <row r="6502" spans="63:72" x14ac:dyDescent="0.3">
      <c r="BK6502" s="5"/>
      <c r="BL6502" s="5"/>
      <c r="BM6502" s="2"/>
      <c r="BN6502" s="151"/>
      <c r="BO6502" s="2"/>
      <c r="BP6502" s="2"/>
      <c r="BQ6502" s="2"/>
      <c r="BR6502" s="2"/>
      <c r="BS6502" s="2"/>
      <c r="BT6502" s="2"/>
    </row>
    <row r="6503" spans="63:72" x14ac:dyDescent="0.3">
      <c r="BK6503" s="5"/>
      <c r="BL6503" s="5"/>
      <c r="BM6503" s="2"/>
      <c r="BN6503" s="151"/>
      <c r="BO6503" s="2"/>
      <c r="BP6503" s="2"/>
      <c r="BQ6503" s="2"/>
      <c r="BR6503" s="2"/>
      <c r="BS6503" s="2"/>
      <c r="BT6503" s="2"/>
    </row>
    <row r="6504" spans="63:72" x14ac:dyDescent="0.3">
      <c r="BK6504" s="5"/>
      <c r="BL6504" s="5"/>
      <c r="BM6504" s="2"/>
      <c r="BN6504" s="151"/>
      <c r="BO6504" s="2"/>
      <c r="BP6504" s="2"/>
      <c r="BQ6504" s="2"/>
      <c r="BR6504" s="2"/>
      <c r="BS6504" s="2"/>
      <c r="BT6504" s="2"/>
    </row>
    <row r="6505" spans="63:72" x14ac:dyDescent="0.3">
      <c r="BK6505" s="5"/>
      <c r="BL6505" s="5"/>
      <c r="BM6505" s="2"/>
      <c r="BN6505" s="151"/>
      <c r="BO6505" s="2"/>
      <c r="BP6505" s="2"/>
      <c r="BQ6505" s="2"/>
      <c r="BR6505" s="2"/>
      <c r="BS6505" s="2"/>
      <c r="BT6505" s="2"/>
    </row>
    <row r="6506" spans="63:72" x14ac:dyDescent="0.3">
      <c r="BK6506" s="5"/>
      <c r="BL6506" s="5"/>
      <c r="BM6506" s="2"/>
      <c r="BN6506" s="151"/>
      <c r="BO6506" s="2"/>
      <c r="BP6506" s="2"/>
      <c r="BQ6506" s="2"/>
      <c r="BR6506" s="2"/>
      <c r="BS6506" s="2"/>
      <c r="BT6506" s="2"/>
    </row>
    <row r="6507" spans="63:72" x14ac:dyDescent="0.3">
      <c r="BK6507" s="5"/>
      <c r="BL6507" s="5"/>
      <c r="BM6507" s="2"/>
      <c r="BN6507" s="151"/>
      <c r="BO6507" s="2"/>
      <c r="BP6507" s="2"/>
      <c r="BQ6507" s="2"/>
      <c r="BR6507" s="2"/>
      <c r="BS6507" s="2"/>
      <c r="BT6507" s="2"/>
    </row>
    <row r="6508" spans="63:72" x14ac:dyDescent="0.3">
      <c r="BK6508" s="5"/>
      <c r="BL6508" s="5"/>
      <c r="BM6508" s="2"/>
      <c r="BN6508" s="151"/>
      <c r="BO6508" s="2"/>
      <c r="BP6508" s="2"/>
      <c r="BQ6508" s="2"/>
      <c r="BR6508" s="2"/>
      <c r="BS6508" s="2"/>
      <c r="BT6508" s="2"/>
    </row>
    <row r="6509" spans="63:72" x14ac:dyDescent="0.3">
      <c r="BK6509" s="5"/>
      <c r="BL6509" s="5"/>
      <c r="BM6509" s="2"/>
      <c r="BN6509" s="151"/>
      <c r="BO6509" s="2"/>
      <c r="BP6509" s="2"/>
      <c r="BQ6509" s="2"/>
      <c r="BR6509" s="2"/>
      <c r="BS6509" s="2"/>
      <c r="BT6509" s="2"/>
    </row>
    <row r="6510" spans="63:72" x14ac:dyDescent="0.3">
      <c r="BK6510" s="5"/>
      <c r="BL6510" s="5"/>
      <c r="BM6510" s="2"/>
      <c r="BN6510" s="151"/>
      <c r="BO6510" s="2"/>
      <c r="BP6510" s="2"/>
      <c r="BQ6510" s="2"/>
      <c r="BR6510" s="2"/>
      <c r="BS6510" s="2"/>
      <c r="BT6510" s="2"/>
    </row>
    <row r="6511" spans="63:72" x14ac:dyDescent="0.3">
      <c r="BK6511" s="5"/>
      <c r="BL6511" s="5"/>
      <c r="BM6511" s="2"/>
      <c r="BN6511" s="151"/>
      <c r="BO6511" s="2"/>
      <c r="BP6511" s="2"/>
      <c r="BQ6511" s="2"/>
      <c r="BR6511" s="2"/>
      <c r="BS6511" s="2"/>
      <c r="BT6511" s="2"/>
    </row>
    <row r="6512" spans="63:72" x14ac:dyDescent="0.3">
      <c r="BK6512" s="5"/>
      <c r="BL6512" s="5"/>
      <c r="BM6512" s="2"/>
      <c r="BN6512" s="151"/>
      <c r="BO6512" s="2"/>
      <c r="BP6512" s="2"/>
      <c r="BQ6512" s="2"/>
      <c r="BR6512" s="2"/>
      <c r="BS6512" s="2"/>
      <c r="BT6512" s="2"/>
    </row>
    <row r="6513" spans="63:72" x14ac:dyDescent="0.3">
      <c r="BK6513" s="5"/>
      <c r="BL6513" s="5"/>
      <c r="BM6513" s="2"/>
      <c r="BN6513" s="151"/>
      <c r="BO6513" s="2"/>
      <c r="BP6513" s="2"/>
      <c r="BQ6513" s="2"/>
      <c r="BR6513" s="2"/>
      <c r="BS6513" s="2"/>
      <c r="BT6513" s="2"/>
    </row>
    <row r="6514" spans="63:72" x14ac:dyDescent="0.3">
      <c r="BK6514" s="5"/>
      <c r="BL6514" s="5"/>
      <c r="BM6514" s="2"/>
      <c r="BN6514" s="151"/>
      <c r="BO6514" s="2"/>
      <c r="BP6514" s="2"/>
      <c r="BQ6514" s="2"/>
      <c r="BR6514" s="2"/>
      <c r="BS6514" s="2"/>
      <c r="BT6514" s="2"/>
    </row>
    <row r="6515" spans="63:72" x14ac:dyDescent="0.3">
      <c r="BK6515" s="5"/>
      <c r="BL6515" s="5"/>
      <c r="BM6515" s="2"/>
      <c r="BN6515" s="151"/>
      <c r="BO6515" s="2"/>
      <c r="BP6515" s="2"/>
      <c r="BQ6515" s="2"/>
      <c r="BR6515" s="2"/>
      <c r="BS6515" s="2"/>
      <c r="BT6515" s="2"/>
    </row>
    <row r="6516" spans="63:72" x14ac:dyDescent="0.3">
      <c r="BK6516" s="5"/>
      <c r="BL6516" s="5"/>
      <c r="BM6516" s="2"/>
      <c r="BN6516" s="151"/>
      <c r="BO6516" s="2"/>
      <c r="BP6516" s="2"/>
      <c r="BQ6516" s="2"/>
      <c r="BR6516" s="2"/>
      <c r="BS6516" s="2"/>
      <c r="BT6516" s="2"/>
    </row>
    <row r="6517" spans="63:72" x14ac:dyDescent="0.3">
      <c r="BK6517" s="5"/>
      <c r="BL6517" s="5"/>
      <c r="BM6517" s="2"/>
      <c r="BN6517" s="151"/>
      <c r="BO6517" s="2"/>
      <c r="BP6517" s="2"/>
      <c r="BQ6517" s="2"/>
      <c r="BR6517" s="2"/>
      <c r="BS6517" s="2"/>
      <c r="BT6517" s="2"/>
    </row>
    <row r="6518" spans="63:72" x14ac:dyDescent="0.3">
      <c r="BK6518" s="5"/>
      <c r="BL6518" s="5"/>
      <c r="BM6518" s="2"/>
      <c r="BN6518" s="151"/>
      <c r="BO6518" s="2"/>
      <c r="BP6518" s="2"/>
      <c r="BQ6518" s="2"/>
      <c r="BR6518" s="2"/>
      <c r="BS6518" s="2"/>
      <c r="BT6518" s="2"/>
    </row>
    <row r="6519" spans="63:72" x14ac:dyDescent="0.3">
      <c r="BK6519" s="5"/>
      <c r="BL6519" s="5"/>
      <c r="BM6519" s="2"/>
      <c r="BN6519" s="151"/>
      <c r="BO6519" s="2"/>
      <c r="BP6519" s="2"/>
      <c r="BQ6519" s="2"/>
      <c r="BR6519" s="2"/>
      <c r="BS6519" s="2"/>
      <c r="BT6519" s="2"/>
    </row>
    <row r="6520" spans="63:72" x14ac:dyDescent="0.3">
      <c r="BK6520" s="5"/>
      <c r="BL6520" s="5"/>
      <c r="BM6520" s="2"/>
      <c r="BN6520" s="151"/>
      <c r="BO6520" s="2"/>
      <c r="BP6520" s="2"/>
      <c r="BQ6520" s="2"/>
      <c r="BR6520" s="2"/>
      <c r="BS6520" s="2"/>
      <c r="BT6520" s="2"/>
    </row>
    <row r="6521" spans="63:72" x14ac:dyDescent="0.3">
      <c r="BK6521" s="5"/>
      <c r="BL6521" s="5"/>
      <c r="BM6521" s="2"/>
      <c r="BN6521" s="151"/>
      <c r="BO6521" s="2"/>
      <c r="BP6521" s="2"/>
      <c r="BQ6521" s="2"/>
      <c r="BR6521" s="2"/>
      <c r="BS6521" s="2"/>
      <c r="BT6521" s="2"/>
    </row>
    <row r="6522" spans="63:72" x14ac:dyDescent="0.3">
      <c r="BK6522" s="5"/>
      <c r="BL6522" s="5"/>
      <c r="BM6522" s="2"/>
      <c r="BN6522" s="151"/>
      <c r="BO6522" s="2"/>
      <c r="BP6522" s="2"/>
      <c r="BQ6522" s="2"/>
      <c r="BR6522" s="2"/>
      <c r="BS6522" s="2"/>
      <c r="BT6522" s="2"/>
    </row>
    <row r="6523" spans="63:72" x14ac:dyDescent="0.3">
      <c r="BK6523" s="5"/>
      <c r="BL6523" s="5"/>
      <c r="BM6523" s="2"/>
      <c r="BN6523" s="151"/>
      <c r="BO6523" s="2"/>
      <c r="BP6523" s="2"/>
      <c r="BQ6523" s="2"/>
      <c r="BR6523" s="2"/>
      <c r="BS6523" s="2"/>
      <c r="BT6523" s="2"/>
    </row>
    <row r="6524" spans="63:72" x14ac:dyDescent="0.3">
      <c r="BK6524" s="5"/>
      <c r="BL6524" s="5"/>
      <c r="BM6524" s="2"/>
      <c r="BN6524" s="151"/>
      <c r="BO6524" s="2"/>
      <c r="BP6524" s="2"/>
      <c r="BQ6524" s="2"/>
      <c r="BR6524" s="2"/>
      <c r="BS6524" s="2"/>
      <c r="BT6524" s="2"/>
    </row>
    <row r="6525" spans="63:72" x14ac:dyDescent="0.3">
      <c r="BK6525" s="5"/>
      <c r="BL6525" s="5"/>
      <c r="BM6525" s="2"/>
      <c r="BN6525" s="151"/>
      <c r="BO6525" s="2"/>
      <c r="BP6525" s="2"/>
      <c r="BQ6525" s="2"/>
      <c r="BR6525" s="2"/>
      <c r="BS6525" s="2"/>
      <c r="BT6525" s="2"/>
    </row>
    <row r="6526" spans="63:72" x14ac:dyDescent="0.3">
      <c r="BK6526" s="5"/>
      <c r="BL6526" s="5"/>
      <c r="BM6526" s="2"/>
      <c r="BN6526" s="151"/>
      <c r="BO6526" s="2"/>
      <c r="BP6526" s="2"/>
      <c r="BQ6526" s="2"/>
      <c r="BR6526" s="2"/>
      <c r="BS6526" s="2"/>
      <c r="BT6526" s="2"/>
    </row>
    <row r="6527" spans="63:72" x14ac:dyDescent="0.3">
      <c r="BK6527" s="5"/>
      <c r="BL6527" s="5"/>
      <c r="BM6527" s="2"/>
      <c r="BN6527" s="151"/>
      <c r="BO6527" s="2"/>
      <c r="BP6527" s="2"/>
      <c r="BQ6527" s="2"/>
      <c r="BR6527" s="2"/>
      <c r="BS6527" s="2"/>
      <c r="BT6527" s="2"/>
    </row>
    <row r="6528" spans="63:72" x14ac:dyDescent="0.3">
      <c r="BK6528" s="5"/>
      <c r="BL6528" s="5"/>
      <c r="BM6528" s="2"/>
      <c r="BN6528" s="151"/>
      <c r="BO6528" s="2"/>
      <c r="BP6528" s="2"/>
      <c r="BQ6528" s="2"/>
      <c r="BR6528" s="2"/>
      <c r="BS6528" s="2"/>
      <c r="BT6528" s="2"/>
    </row>
    <row r="6529" spans="63:72" x14ac:dyDescent="0.3">
      <c r="BK6529" s="5"/>
      <c r="BL6529" s="5"/>
      <c r="BM6529" s="2"/>
      <c r="BN6529" s="151"/>
      <c r="BO6529" s="2"/>
      <c r="BP6529" s="2"/>
      <c r="BQ6529" s="2"/>
      <c r="BR6529" s="2"/>
      <c r="BS6529" s="2"/>
      <c r="BT6529" s="2"/>
    </row>
    <row r="6530" spans="63:72" x14ac:dyDescent="0.3">
      <c r="BK6530" s="5"/>
      <c r="BL6530" s="5"/>
      <c r="BM6530" s="2"/>
      <c r="BN6530" s="151"/>
      <c r="BO6530" s="2"/>
      <c r="BP6530" s="2"/>
      <c r="BQ6530" s="2"/>
      <c r="BR6530" s="2"/>
      <c r="BS6530" s="2"/>
      <c r="BT6530" s="2"/>
    </row>
    <row r="6531" spans="63:72" x14ac:dyDescent="0.3">
      <c r="BK6531" s="5"/>
      <c r="BL6531" s="5"/>
      <c r="BM6531" s="2"/>
      <c r="BN6531" s="151"/>
      <c r="BO6531" s="2"/>
      <c r="BP6531" s="2"/>
      <c r="BQ6531" s="2"/>
      <c r="BR6531" s="2"/>
      <c r="BS6531" s="2"/>
      <c r="BT6531" s="2"/>
    </row>
    <row r="6532" spans="63:72" x14ac:dyDescent="0.3">
      <c r="BK6532" s="5"/>
      <c r="BL6532" s="5"/>
      <c r="BM6532" s="2"/>
      <c r="BN6532" s="151"/>
      <c r="BO6532" s="2"/>
      <c r="BP6532" s="2"/>
      <c r="BQ6532" s="2"/>
      <c r="BR6532" s="2"/>
      <c r="BS6532" s="2"/>
      <c r="BT6532" s="2"/>
    </row>
    <row r="6533" spans="63:72" x14ac:dyDescent="0.3">
      <c r="BK6533" s="5"/>
      <c r="BL6533" s="5"/>
      <c r="BM6533" s="2"/>
      <c r="BN6533" s="151"/>
      <c r="BO6533" s="2"/>
      <c r="BP6533" s="2"/>
      <c r="BQ6533" s="2"/>
      <c r="BR6533" s="2"/>
      <c r="BS6533" s="2"/>
      <c r="BT6533" s="2"/>
    </row>
    <row r="6534" spans="63:72" x14ac:dyDescent="0.3">
      <c r="BK6534" s="5"/>
      <c r="BL6534" s="5"/>
      <c r="BM6534" s="2"/>
      <c r="BN6534" s="151"/>
      <c r="BO6534" s="2"/>
      <c r="BP6534" s="2"/>
      <c r="BQ6534" s="2"/>
      <c r="BR6534" s="2"/>
      <c r="BS6534" s="2"/>
      <c r="BT6534" s="2"/>
    </row>
    <row r="6535" spans="63:72" x14ac:dyDescent="0.3">
      <c r="BK6535" s="5"/>
      <c r="BL6535" s="5"/>
      <c r="BM6535" s="2"/>
      <c r="BN6535" s="151"/>
      <c r="BO6535" s="2"/>
      <c r="BP6535" s="2"/>
      <c r="BQ6535" s="2"/>
      <c r="BR6535" s="2"/>
      <c r="BS6535" s="2"/>
      <c r="BT6535" s="2"/>
    </row>
    <row r="6536" spans="63:72" x14ac:dyDescent="0.3">
      <c r="BK6536" s="5"/>
      <c r="BL6536" s="5"/>
      <c r="BM6536" s="2"/>
      <c r="BN6536" s="151"/>
      <c r="BO6536" s="2"/>
      <c r="BP6536" s="2"/>
      <c r="BQ6536" s="2"/>
      <c r="BR6536" s="2"/>
      <c r="BS6536" s="2"/>
      <c r="BT6536" s="2"/>
    </row>
    <row r="6537" spans="63:72" x14ac:dyDescent="0.3">
      <c r="BK6537" s="5"/>
      <c r="BL6537" s="5"/>
      <c r="BM6537" s="2"/>
      <c r="BN6537" s="151"/>
      <c r="BO6537" s="2"/>
      <c r="BP6537" s="2"/>
      <c r="BQ6537" s="2"/>
      <c r="BR6537" s="2"/>
      <c r="BS6537" s="2"/>
      <c r="BT6537" s="2"/>
    </row>
    <row r="6538" spans="63:72" x14ac:dyDescent="0.3">
      <c r="BK6538" s="5"/>
      <c r="BL6538" s="5"/>
      <c r="BM6538" s="2"/>
      <c r="BN6538" s="151"/>
      <c r="BO6538" s="2"/>
      <c r="BP6538" s="2"/>
      <c r="BQ6538" s="2"/>
      <c r="BR6538" s="2"/>
      <c r="BS6538" s="2"/>
      <c r="BT6538" s="2"/>
    </row>
    <row r="6539" spans="63:72" x14ac:dyDescent="0.3">
      <c r="BK6539" s="5"/>
      <c r="BL6539" s="5"/>
      <c r="BM6539" s="2"/>
      <c r="BN6539" s="151"/>
      <c r="BO6539" s="2"/>
      <c r="BP6539" s="2"/>
      <c r="BQ6539" s="2"/>
      <c r="BR6539" s="2"/>
      <c r="BS6539" s="2"/>
      <c r="BT6539" s="2"/>
    </row>
    <row r="6540" spans="63:72" x14ac:dyDescent="0.3">
      <c r="BK6540" s="5"/>
      <c r="BL6540" s="5"/>
      <c r="BM6540" s="2"/>
      <c r="BN6540" s="151"/>
      <c r="BO6540" s="2"/>
      <c r="BP6540" s="2"/>
      <c r="BQ6540" s="2"/>
      <c r="BR6540" s="2"/>
      <c r="BS6540" s="2"/>
      <c r="BT6540" s="2"/>
    </row>
    <row r="6541" spans="63:72" x14ac:dyDescent="0.3">
      <c r="BK6541" s="5"/>
      <c r="BL6541" s="5"/>
      <c r="BM6541" s="2"/>
      <c r="BN6541" s="151"/>
      <c r="BO6541" s="2"/>
      <c r="BP6541" s="2"/>
      <c r="BQ6541" s="2"/>
      <c r="BR6541" s="2"/>
      <c r="BS6541" s="2"/>
      <c r="BT6541" s="2"/>
    </row>
    <row r="6542" spans="63:72" x14ac:dyDescent="0.3">
      <c r="BK6542" s="5"/>
      <c r="BL6542" s="5"/>
      <c r="BM6542" s="2"/>
      <c r="BN6542" s="151"/>
      <c r="BO6542" s="2"/>
      <c r="BP6542" s="2"/>
      <c r="BQ6542" s="2"/>
      <c r="BR6542" s="2"/>
      <c r="BS6542" s="2"/>
      <c r="BT6542" s="2"/>
    </row>
    <row r="6543" spans="63:72" x14ac:dyDescent="0.3">
      <c r="BK6543" s="5"/>
      <c r="BL6543" s="5"/>
      <c r="BM6543" s="2"/>
      <c r="BN6543" s="151"/>
      <c r="BO6543" s="2"/>
      <c r="BP6543" s="2"/>
      <c r="BQ6543" s="2"/>
      <c r="BR6543" s="2"/>
      <c r="BS6543" s="2"/>
      <c r="BT6543" s="2"/>
    </row>
    <row r="6544" spans="63:72" x14ac:dyDescent="0.3">
      <c r="BK6544" s="5"/>
      <c r="BL6544" s="5"/>
      <c r="BM6544" s="2"/>
      <c r="BN6544" s="151"/>
      <c r="BO6544" s="2"/>
      <c r="BP6544" s="2"/>
      <c r="BQ6544" s="2"/>
      <c r="BR6544" s="2"/>
      <c r="BS6544" s="2"/>
      <c r="BT6544" s="2"/>
    </row>
    <row r="6545" spans="63:72" x14ac:dyDescent="0.3">
      <c r="BK6545" s="5"/>
      <c r="BL6545" s="5"/>
      <c r="BM6545" s="2"/>
      <c r="BN6545" s="151"/>
      <c r="BO6545" s="2"/>
      <c r="BP6545" s="2"/>
      <c r="BQ6545" s="2"/>
      <c r="BR6545" s="2"/>
      <c r="BS6545" s="2"/>
      <c r="BT6545" s="2"/>
    </row>
    <row r="6546" spans="63:72" x14ac:dyDescent="0.3">
      <c r="BK6546" s="5"/>
      <c r="BL6546" s="5"/>
      <c r="BM6546" s="2"/>
      <c r="BN6546" s="151"/>
      <c r="BO6546" s="2"/>
      <c r="BP6546" s="2"/>
      <c r="BQ6546" s="2"/>
      <c r="BR6546" s="2"/>
      <c r="BS6546" s="2"/>
      <c r="BT6546" s="2"/>
    </row>
    <row r="6547" spans="63:72" x14ac:dyDescent="0.3">
      <c r="BK6547" s="5"/>
      <c r="BL6547" s="5"/>
      <c r="BM6547" s="2"/>
      <c r="BN6547" s="151"/>
      <c r="BO6547" s="2"/>
      <c r="BP6547" s="2"/>
      <c r="BQ6547" s="2"/>
      <c r="BR6547" s="2"/>
      <c r="BS6547" s="2"/>
      <c r="BT6547" s="2"/>
    </row>
    <row r="6548" spans="63:72" x14ac:dyDescent="0.3">
      <c r="BK6548" s="5"/>
      <c r="BL6548" s="5"/>
      <c r="BM6548" s="2"/>
      <c r="BN6548" s="151"/>
      <c r="BO6548" s="2"/>
      <c r="BP6548" s="2"/>
      <c r="BQ6548" s="2"/>
      <c r="BR6548" s="2"/>
      <c r="BS6548" s="2"/>
      <c r="BT6548" s="2"/>
    </row>
    <row r="6549" spans="63:72" x14ac:dyDescent="0.3">
      <c r="BK6549" s="5"/>
      <c r="BL6549" s="5"/>
      <c r="BM6549" s="2"/>
      <c r="BN6549" s="151"/>
      <c r="BO6549" s="2"/>
      <c r="BP6549" s="2"/>
      <c r="BQ6549" s="2"/>
      <c r="BR6549" s="2"/>
      <c r="BS6549" s="2"/>
      <c r="BT6549" s="2"/>
    </row>
    <row r="6550" spans="63:72" x14ac:dyDescent="0.3">
      <c r="BK6550" s="5"/>
      <c r="BL6550" s="5"/>
      <c r="BM6550" s="2"/>
      <c r="BN6550" s="151"/>
      <c r="BO6550" s="2"/>
      <c r="BP6550" s="2"/>
      <c r="BQ6550" s="2"/>
      <c r="BR6550" s="2"/>
      <c r="BS6550" s="2"/>
      <c r="BT6550" s="2"/>
    </row>
    <row r="6551" spans="63:72" x14ac:dyDescent="0.3">
      <c r="BK6551" s="5"/>
      <c r="BL6551" s="5"/>
      <c r="BM6551" s="2"/>
      <c r="BN6551" s="151"/>
      <c r="BO6551" s="2"/>
      <c r="BP6551" s="2"/>
      <c r="BQ6551" s="2"/>
      <c r="BR6551" s="2"/>
      <c r="BS6551" s="2"/>
      <c r="BT6551" s="2"/>
    </row>
    <row r="6552" spans="63:72" x14ac:dyDescent="0.3">
      <c r="BK6552" s="5"/>
      <c r="BL6552" s="5"/>
      <c r="BM6552" s="2"/>
      <c r="BN6552" s="151"/>
      <c r="BO6552" s="2"/>
      <c r="BP6552" s="2"/>
      <c r="BQ6552" s="2"/>
      <c r="BR6552" s="2"/>
      <c r="BS6552" s="2"/>
      <c r="BT6552" s="2"/>
    </row>
    <row r="6553" spans="63:72" x14ac:dyDescent="0.3">
      <c r="BK6553" s="5"/>
      <c r="BL6553" s="5"/>
      <c r="BM6553" s="2"/>
      <c r="BN6553" s="151"/>
      <c r="BO6553" s="2"/>
      <c r="BP6553" s="2"/>
      <c r="BQ6553" s="2"/>
      <c r="BR6553" s="2"/>
      <c r="BS6553" s="2"/>
      <c r="BT6553" s="2"/>
    </row>
    <row r="6554" spans="63:72" x14ac:dyDescent="0.3">
      <c r="BK6554" s="5"/>
      <c r="BL6554" s="5"/>
      <c r="BM6554" s="2"/>
      <c r="BN6554" s="151"/>
      <c r="BO6554" s="2"/>
      <c r="BP6554" s="2"/>
      <c r="BQ6554" s="2"/>
      <c r="BR6554" s="2"/>
      <c r="BS6554" s="2"/>
      <c r="BT6554" s="2"/>
    </row>
    <row r="6555" spans="63:72" x14ac:dyDescent="0.3">
      <c r="BK6555" s="5"/>
      <c r="BL6555" s="5"/>
      <c r="BM6555" s="2"/>
      <c r="BN6555" s="151"/>
      <c r="BO6555" s="2"/>
      <c r="BP6555" s="2"/>
      <c r="BQ6555" s="2"/>
      <c r="BR6555" s="2"/>
      <c r="BS6555" s="2"/>
      <c r="BT6555" s="2"/>
    </row>
    <row r="6556" spans="63:72" x14ac:dyDescent="0.3">
      <c r="BK6556" s="5"/>
      <c r="BL6556" s="5"/>
      <c r="BM6556" s="2"/>
      <c r="BN6556" s="151"/>
      <c r="BO6556" s="2"/>
      <c r="BP6556" s="2"/>
      <c r="BQ6556" s="2"/>
      <c r="BR6556" s="2"/>
      <c r="BS6556" s="2"/>
      <c r="BT6556" s="2"/>
    </row>
    <row r="6557" spans="63:72" x14ac:dyDescent="0.3">
      <c r="BK6557" s="5"/>
      <c r="BL6557" s="5"/>
      <c r="BM6557" s="2"/>
      <c r="BN6557" s="151"/>
      <c r="BO6557" s="2"/>
      <c r="BP6557" s="2"/>
      <c r="BQ6557" s="2"/>
      <c r="BR6557" s="2"/>
      <c r="BS6557" s="2"/>
      <c r="BT6557" s="2"/>
    </row>
    <row r="6558" spans="63:72" x14ac:dyDescent="0.3">
      <c r="BK6558" s="5"/>
      <c r="BL6558" s="5"/>
      <c r="BM6558" s="2"/>
      <c r="BN6558" s="151"/>
      <c r="BO6558" s="2"/>
      <c r="BP6558" s="2"/>
      <c r="BQ6558" s="2"/>
      <c r="BR6558" s="2"/>
      <c r="BS6558" s="2"/>
      <c r="BT6558" s="2"/>
    </row>
    <row r="6559" spans="63:72" x14ac:dyDescent="0.3">
      <c r="BK6559" s="5"/>
      <c r="BL6559" s="5"/>
      <c r="BM6559" s="2"/>
      <c r="BN6559" s="151"/>
      <c r="BO6559" s="2"/>
      <c r="BP6559" s="2"/>
      <c r="BQ6559" s="2"/>
      <c r="BR6559" s="2"/>
      <c r="BS6559" s="2"/>
      <c r="BT6559" s="2"/>
    </row>
    <row r="6560" spans="63:72" x14ac:dyDescent="0.3">
      <c r="BK6560" s="5"/>
      <c r="BL6560" s="5"/>
      <c r="BM6560" s="2"/>
      <c r="BN6560" s="151"/>
      <c r="BO6560" s="2"/>
      <c r="BP6560" s="2"/>
      <c r="BQ6560" s="2"/>
      <c r="BR6560" s="2"/>
      <c r="BS6560" s="2"/>
      <c r="BT6560" s="2"/>
    </row>
    <row r="6561" spans="63:72" x14ac:dyDescent="0.3">
      <c r="BK6561" s="5"/>
      <c r="BL6561" s="5"/>
      <c r="BM6561" s="2"/>
      <c r="BN6561" s="151"/>
      <c r="BO6561" s="2"/>
      <c r="BP6561" s="2"/>
      <c r="BQ6561" s="2"/>
      <c r="BR6561" s="2"/>
      <c r="BS6561" s="2"/>
      <c r="BT6561" s="2"/>
    </row>
    <row r="6562" spans="63:72" x14ac:dyDescent="0.3">
      <c r="BK6562" s="5"/>
      <c r="BL6562" s="5"/>
      <c r="BM6562" s="2"/>
      <c r="BN6562" s="151"/>
      <c r="BO6562" s="2"/>
      <c r="BP6562" s="2"/>
      <c r="BQ6562" s="2"/>
      <c r="BR6562" s="2"/>
      <c r="BS6562" s="2"/>
      <c r="BT6562" s="2"/>
    </row>
    <row r="6563" spans="63:72" x14ac:dyDescent="0.3">
      <c r="BK6563" s="5"/>
      <c r="BL6563" s="5"/>
      <c r="BM6563" s="2"/>
      <c r="BN6563" s="151"/>
      <c r="BO6563" s="2"/>
      <c r="BP6563" s="2"/>
      <c r="BQ6563" s="2"/>
      <c r="BR6563" s="2"/>
      <c r="BS6563" s="2"/>
      <c r="BT6563" s="2"/>
    </row>
    <row r="6564" spans="63:72" x14ac:dyDescent="0.3">
      <c r="BK6564" s="5"/>
      <c r="BL6564" s="5"/>
      <c r="BM6564" s="2"/>
      <c r="BN6564" s="151"/>
      <c r="BO6564" s="2"/>
      <c r="BP6564" s="2"/>
      <c r="BQ6564" s="2"/>
      <c r="BR6564" s="2"/>
      <c r="BS6564" s="2"/>
      <c r="BT6564" s="2"/>
    </row>
    <row r="6565" spans="63:72" x14ac:dyDescent="0.3">
      <c r="BK6565" s="5"/>
      <c r="BL6565" s="5"/>
      <c r="BM6565" s="2"/>
      <c r="BN6565" s="151"/>
      <c r="BO6565" s="2"/>
      <c r="BP6565" s="2"/>
      <c r="BQ6565" s="2"/>
      <c r="BR6565" s="2"/>
      <c r="BS6565" s="2"/>
      <c r="BT6565" s="2"/>
    </row>
    <row r="6566" spans="63:72" x14ac:dyDescent="0.3">
      <c r="BK6566" s="5"/>
      <c r="BL6566" s="5"/>
      <c r="BM6566" s="2"/>
      <c r="BN6566" s="151"/>
      <c r="BO6566" s="2"/>
      <c r="BP6566" s="2"/>
      <c r="BQ6566" s="2"/>
      <c r="BR6566" s="2"/>
      <c r="BS6566" s="2"/>
      <c r="BT6566" s="2"/>
    </row>
    <row r="6567" spans="63:72" x14ac:dyDescent="0.3">
      <c r="BK6567" s="5"/>
      <c r="BL6567" s="5"/>
      <c r="BM6567" s="2"/>
      <c r="BN6567" s="151"/>
      <c r="BO6567" s="2"/>
      <c r="BP6567" s="2"/>
      <c r="BQ6567" s="2"/>
      <c r="BR6567" s="2"/>
      <c r="BS6567" s="2"/>
      <c r="BT6567" s="2"/>
    </row>
    <row r="6568" spans="63:72" x14ac:dyDescent="0.3">
      <c r="BK6568" s="5"/>
      <c r="BL6568" s="5"/>
      <c r="BM6568" s="2"/>
      <c r="BN6568" s="151"/>
      <c r="BO6568" s="2"/>
      <c r="BP6568" s="2"/>
      <c r="BQ6568" s="2"/>
      <c r="BR6568" s="2"/>
      <c r="BS6568" s="2"/>
      <c r="BT6568" s="2"/>
    </row>
    <row r="6569" spans="63:72" x14ac:dyDescent="0.3">
      <c r="BK6569" s="5"/>
      <c r="BL6569" s="5"/>
      <c r="BM6569" s="2"/>
      <c r="BN6569" s="151"/>
      <c r="BO6569" s="2"/>
      <c r="BP6569" s="2"/>
      <c r="BQ6569" s="2"/>
      <c r="BR6569" s="2"/>
      <c r="BS6569" s="2"/>
      <c r="BT6569" s="2"/>
    </row>
    <row r="6570" spans="63:72" x14ac:dyDescent="0.3">
      <c r="BK6570" s="5"/>
      <c r="BL6570" s="5"/>
      <c r="BM6570" s="2"/>
      <c r="BN6570" s="151"/>
      <c r="BO6570" s="2"/>
      <c r="BP6570" s="2"/>
      <c r="BQ6570" s="2"/>
      <c r="BR6570" s="2"/>
      <c r="BS6570" s="2"/>
      <c r="BT6570" s="2"/>
    </row>
    <row r="6571" spans="63:72" x14ac:dyDescent="0.3">
      <c r="BK6571" s="5"/>
      <c r="BL6571" s="5"/>
      <c r="BM6571" s="2"/>
      <c r="BN6571" s="151"/>
      <c r="BO6571" s="2"/>
      <c r="BP6571" s="2"/>
      <c r="BQ6571" s="2"/>
      <c r="BR6571" s="2"/>
      <c r="BS6571" s="2"/>
      <c r="BT6571" s="2"/>
    </row>
    <row r="6572" spans="63:72" x14ac:dyDescent="0.3">
      <c r="BK6572" s="5"/>
      <c r="BL6572" s="5"/>
      <c r="BM6572" s="2"/>
      <c r="BN6572" s="151"/>
      <c r="BO6572" s="2"/>
      <c r="BP6572" s="2"/>
      <c r="BQ6572" s="2"/>
      <c r="BR6572" s="2"/>
      <c r="BS6572" s="2"/>
      <c r="BT6572" s="2"/>
    </row>
    <row r="6573" spans="63:72" x14ac:dyDescent="0.3">
      <c r="BK6573" s="5"/>
      <c r="BL6573" s="5"/>
      <c r="BM6573" s="2"/>
      <c r="BN6573" s="151"/>
      <c r="BO6573" s="2"/>
      <c r="BP6573" s="2"/>
      <c r="BQ6573" s="2"/>
      <c r="BR6573" s="2"/>
      <c r="BS6573" s="2"/>
      <c r="BT6573" s="2"/>
    </row>
    <row r="6574" spans="63:72" x14ac:dyDescent="0.3">
      <c r="BK6574" s="5"/>
      <c r="BL6574" s="5"/>
      <c r="BM6574" s="2"/>
      <c r="BN6574" s="151"/>
      <c r="BO6574" s="2"/>
      <c r="BP6574" s="2"/>
      <c r="BQ6574" s="2"/>
      <c r="BR6574" s="2"/>
      <c r="BS6574" s="2"/>
      <c r="BT6574" s="2"/>
    </row>
    <row r="6575" spans="63:72" x14ac:dyDescent="0.3">
      <c r="BK6575" s="5"/>
      <c r="BL6575" s="5"/>
      <c r="BM6575" s="2"/>
      <c r="BN6575" s="151"/>
      <c r="BO6575" s="2"/>
      <c r="BP6575" s="2"/>
      <c r="BQ6575" s="2"/>
      <c r="BR6575" s="2"/>
      <c r="BS6575" s="2"/>
      <c r="BT6575" s="2"/>
    </row>
    <row r="6576" spans="63:72" x14ac:dyDescent="0.3">
      <c r="BK6576" s="5"/>
      <c r="BL6576" s="5"/>
      <c r="BM6576" s="2"/>
      <c r="BN6576" s="151"/>
      <c r="BO6576" s="2"/>
      <c r="BP6576" s="2"/>
      <c r="BQ6576" s="2"/>
      <c r="BR6576" s="2"/>
      <c r="BS6576" s="2"/>
      <c r="BT6576" s="2"/>
    </row>
    <row r="6577" spans="63:72" x14ac:dyDescent="0.3">
      <c r="BK6577" s="5"/>
      <c r="BL6577" s="5"/>
      <c r="BM6577" s="2"/>
      <c r="BN6577" s="151"/>
      <c r="BO6577" s="2"/>
      <c r="BP6577" s="2"/>
      <c r="BQ6577" s="2"/>
      <c r="BR6577" s="2"/>
      <c r="BS6577" s="2"/>
      <c r="BT6577" s="2"/>
    </row>
    <row r="6578" spans="63:72" x14ac:dyDescent="0.3">
      <c r="BK6578" s="5"/>
      <c r="BL6578" s="5"/>
      <c r="BM6578" s="2"/>
      <c r="BN6578" s="151"/>
      <c r="BO6578" s="2"/>
      <c r="BP6578" s="2"/>
      <c r="BQ6578" s="2"/>
      <c r="BR6578" s="2"/>
      <c r="BS6578" s="2"/>
      <c r="BT6578" s="2"/>
    </row>
    <row r="6579" spans="63:72" x14ac:dyDescent="0.3">
      <c r="BK6579" s="5"/>
      <c r="BL6579" s="5"/>
      <c r="BM6579" s="2"/>
      <c r="BN6579" s="151"/>
      <c r="BO6579" s="2"/>
      <c r="BP6579" s="2"/>
      <c r="BQ6579" s="2"/>
      <c r="BR6579" s="2"/>
      <c r="BS6579" s="2"/>
      <c r="BT6579" s="2"/>
    </row>
    <row r="6580" spans="63:72" x14ac:dyDescent="0.3">
      <c r="BK6580" s="5"/>
      <c r="BL6580" s="5"/>
      <c r="BM6580" s="2"/>
      <c r="BN6580" s="151"/>
      <c r="BO6580" s="2"/>
      <c r="BP6580" s="2"/>
      <c r="BQ6580" s="2"/>
      <c r="BR6580" s="2"/>
      <c r="BS6580" s="2"/>
      <c r="BT6580" s="2"/>
    </row>
    <row r="6581" spans="63:72" x14ac:dyDescent="0.3">
      <c r="BK6581" s="5"/>
      <c r="BL6581" s="5"/>
      <c r="BM6581" s="2"/>
      <c r="BN6581" s="151"/>
      <c r="BO6581" s="2"/>
      <c r="BP6581" s="2"/>
      <c r="BQ6581" s="2"/>
      <c r="BR6581" s="2"/>
      <c r="BS6581" s="2"/>
      <c r="BT6581" s="2"/>
    </row>
    <row r="6582" spans="63:72" x14ac:dyDescent="0.3">
      <c r="BK6582" s="5"/>
      <c r="BL6582" s="5"/>
      <c r="BM6582" s="2"/>
      <c r="BN6582" s="151"/>
      <c r="BO6582" s="2"/>
      <c r="BP6582" s="2"/>
      <c r="BQ6582" s="2"/>
      <c r="BR6582" s="2"/>
      <c r="BS6582" s="2"/>
      <c r="BT6582" s="2"/>
    </row>
    <row r="6583" spans="63:72" x14ac:dyDescent="0.3">
      <c r="BK6583" s="5"/>
      <c r="BL6583" s="5"/>
      <c r="BM6583" s="2"/>
      <c r="BN6583" s="151"/>
      <c r="BO6583" s="2"/>
      <c r="BP6583" s="2"/>
      <c r="BQ6583" s="2"/>
      <c r="BR6583" s="2"/>
      <c r="BS6583" s="2"/>
      <c r="BT6583" s="2"/>
    </row>
    <row r="6584" spans="63:72" x14ac:dyDescent="0.3">
      <c r="BK6584" s="5"/>
      <c r="BL6584" s="5"/>
      <c r="BM6584" s="2"/>
      <c r="BN6584" s="151"/>
      <c r="BO6584" s="2"/>
      <c r="BP6584" s="2"/>
      <c r="BQ6584" s="2"/>
      <c r="BR6584" s="2"/>
      <c r="BS6584" s="2"/>
      <c r="BT6584" s="2"/>
    </row>
    <row r="6585" spans="63:72" x14ac:dyDescent="0.3">
      <c r="BK6585" s="5"/>
      <c r="BL6585" s="5"/>
      <c r="BM6585" s="2"/>
      <c r="BN6585" s="151"/>
      <c r="BO6585" s="2"/>
      <c r="BP6585" s="2"/>
      <c r="BQ6585" s="2"/>
      <c r="BR6585" s="2"/>
      <c r="BS6585" s="2"/>
      <c r="BT6585" s="2"/>
    </row>
    <row r="6586" spans="63:72" x14ac:dyDescent="0.3">
      <c r="BK6586" s="5"/>
      <c r="BL6586" s="5"/>
      <c r="BM6586" s="2"/>
      <c r="BN6586" s="151"/>
      <c r="BO6586" s="2"/>
      <c r="BP6586" s="2"/>
      <c r="BQ6586" s="2"/>
      <c r="BR6586" s="2"/>
      <c r="BS6586" s="2"/>
      <c r="BT6586" s="2"/>
    </row>
    <row r="6587" spans="63:72" x14ac:dyDescent="0.3">
      <c r="BK6587" s="5"/>
      <c r="BL6587" s="5"/>
      <c r="BM6587" s="2"/>
      <c r="BN6587" s="151"/>
      <c r="BO6587" s="2"/>
      <c r="BP6587" s="2"/>
      <c r="BQ6587" s="2"/>
      <c r="BR6587" s="2"/>
      <c r="BS6587" s="2"/>
      <c r="BT6587" s="2"/>
    </row>
    <row r="6588" spans="63:72" x14ac:dyDescent="0.3">
      <c r="BK6588" s="5"/>
      <c r="BL6588" s="5"/>
      <c r="BM6588" s="2"/>
      <c r="BN6588" s="151"/>
      <c r="BO6588" s="2"/>
      <c r="BP6588" s="2"/>
      <c r="BQ6588" s="2"/>
      <c r="BR6588" s="2"/>
      <c r="BS6588" s="2"/>
      <c r="BT6588" s="2"/>
    </row>
    <row r="6589" spans="63:72" x14ac:dyDescent="0.3">
      <c r="BK6589" s="5"/>
      <c r="BL6589" s="5"/>
      <c r="BM6589" s="2"/>
      <c r="BN6589" s="151"/>
      <c r="BO6589" s="2"/>
      <c r="BP6589" s="2"/>
      <c r="BQ6589" s="2"/>
      <c r="BR6589" s="2"/>
      <c r="BS6589" s="2"/>
      <c r="BT6589" s="2"/>
    </row>
    <row r="6590" spans="63:72" x14ac:dyDescent="0.3">
      <c r="BK6590" s="5"/>
      <c r="BL6590" s="5"/>
      <c r="BM6590" s="2"/>
      <c r="BN6590" s="151"/>
      <c r="BO6590" s="2"/>
      <c r="BP6590" s="2"/>
      <c r="BQ6590" s="2"/>
      <c r="BR6590" s="2"/>
      <c r="BS6590" s="2"/>
      <c r="BT6590" s="2"/>
    </row>
    <row r="6591" spans="63:72" x14ac:dyDescent="0.3">
      <c r="BK6591" s="5"/>
      <c r="BL6591" s="5"/>
      <c r="BM6591" s="2"/>
      <c r="BN6591" s="151"/>
      <c r="BO6591" s="2"/>
      <c r="BP6591" s="2"/>
      <c r="BQ6591" s="2"/>
      <c r="BR6591" s="2"/>
      <c r="BS6591" s="2"/>
      <c r="BT6591" s="2"/>
    </row>
    <row r="6592" spans="63:72" x14ac:dyDescent="0.3">
      <c r="BK6592" s="5"/>
      <c r="BL6592" s="5"/>
      <c r="BM6592" s="2"/>
      <c r="BN6592" s="151"/>
      <c r="BO6592" s="2"/>
      <c r="BP6592" s="2"/>
      <c r="BQ6592" s="2"/>
      <c r="BR6592" s="2"/>
      <c r="BS6592" s="2"/>
      <c r="BT6592" s="2"/>
    </row>
    <row r="6593" spans="63:72" x14ac:dyDescent="0.3">
      <c r="BK6593" s="5"/>
      <c r="BL6593" s="5"/>
      <c r="BM6593" s="2"/>
      <c r="BN6593" s="151"/>
      <c r="BO6593" s="2"/>
      <c r="BP6593" s="2"/>
      <c r="BQ6593" s="2"/>
      <c r="BR6593" s="2"/>
      <c r="BS6593" s="2"/>
      <c r="BT6593" s="2"/>
    </row>
    <row r="6594" spans="63:72" x14ac:dyDescent="0.3">
      <c r="BK6594" s="5"/>
      <c r="BL6594" s="5"/>
      <c r="BM6594" s="2"/>
      <c r="BN6594" s="151"/>
      <c r="BO6594" s="2"/>
      <c r="BP6594" s="2"/>
      <c r="BQ6594" s="2"/>
      <c r="BR6594" s="2"/>
      <c r="BS6594" s="2"/>
      <c r="BT6594" s="2"/>
    </row>
    <row r="6595" spans="63:72" x14ac:dyDescent="0.3">
      <c r="BK6595" s="5"/>
      <c r="BL6595" s="5"/>
      <c r="BM6595" s="2"/>
      <c r="BN6595" s="151"/>
      <c r="BO6595" s="2"/>
      <c r="BP6595" s="2"/>
      <c r="BQ6595" s="2"/>
      <c r="BR6595" s="2"/>
      <c r="BS6595" s="2"/>
      <c r="BT6595" s="2"/>
    </row>
    <row r="6596" spans="63:72" x14ac:dyDescent="0.3">
      <c r="BK6596" s="5"/>
      <c r="BL6596" s="5"/>
      <c r="BM6596" s="2"/>
      <c r="BN6596" s="151"/>
      <c r="BO6596" s="2"/>
      <c r="BP6596" s="2"/>
      <c r="BQ6596" s="2"/>
      <c r="BR6596" s="2"/>
      <c r="BS6596" s="2"/>
      <c r="BT6596" s="2"/>
    </row>
    <row r="6597" spans="63:72" x14ac:dyDescent="0.3">
      <c r="BK6597" s="5"/>
      <c r="BL6597" s="5"/>
      <c r="BM6597" s="2"/>
      <c r="BN6597" s="151"/>
      <c r="BO6597" s="2"/>
      <c r="BP6597" s="2"/>
      <c r="BQ6597" s="2"/>
      <c r="BR6597" s="2"/>
      <c r="BS6597" s="2"/>
      <c r="BT6597" s="2"/>
    </row>
    <row r="6598" spans="63:72" x14ac:dyDescent="0.3">
      <c r="BK6598" s="5"/>
      <c r="BL6598" s="5"/>
      <c r="BM6598" s="2"/>
      <c r="BN6598" s="151"/>
      <c r="BO6598" s="2"/>
      <c r="BP6598" s="2"/>
      <c r="BQ6598" s="2"/>
      <c r="BR6598" s="2"/>
      <c r="BS6598" s="2"/>
      <c r="BT6598" s="2"/>
    </row>
    <row r="6599" spans="63:72" x14ac:dyDescent="0.3">
      <c r="BK6599" s="5"/>
      <c r="BL6599" s="5"/>
      <c r="BM6599" s="2"/>
      <c r="BN6599" s="151"/>
      <c r="BO6599" s="2"/>
      <c r="BP6599" s="2"/>
      <c r="BQ6599" s="2"/>
      <c r="BR6599" s="2"/>
      <c r="BS6599" s="2"/>
      <c r="BT6599" s="2"/>
    </row>
    <row r="6600" spans="63:72" x14ac:dyDescent="0.3">
      <c r="BK6600" s="5"/>
      <c r="BL6600" s="5"/>
      <c r="BM6600" s="2"/>
      <c r="BN6600" s="151"/>
      <c r="BO6600" s="2"/>
      <c r="BP6600" s="2"/>
      <c r="BQ6600" s="2"/>
      <c r="BR6600" s="2"/>
      <c r="BS6600" s="2"/>
      <c r="BT6600" s="2"/>
    </row>
    <row r="6601" spans="63:72" x14ac:dyDescent="0.3">
      <c r="BK6601" s="5"/>
      <c r="BL6601" s="5"/>
      <c r="BM6601" s="2"/>
      <c r="BN6601" s="151"/>
      <c r="BO6601" s="2"/>
      <c r="BP6601" s="2"/>
      <c r="BQ6601" s="2"/>
      <c r="BR6601" s="2"/>
      <c r="BS6601" s="2"/>
      <c r="BT6601" s="2"/>
    </row>
    <row r="6602" spans="63:72" x14ac:dyDescent="0.3">
      <c r="BK6602" s="5"/>
      <c r="BL6602" s="5"/>
      <c r="BM6602" s="2"/>
      <c r="BN6602" s="151"/>
      <c r="BO6602" s="2"/>
      <c r="BP6602" s="2"/>
      <c r="BQ6602" s="2"/>
      <c r="BR6602" s="2"/>
      <c r="BS6602" s="2"/>
      <c r="BT6602" s="2"/>
    </row>
    <row r="6603" spans="63:72" x14ac:dyDescent="0.3">
      <c r="BK6603" s="5"/>
      <c r="BL6603" s="5"/>
      <c r="BM6603" s="2"/>
      <c r="BN6603" s="151"/>
      <c r="BO6603" s="2"/>
      <c r="BP6603" s="2"/>
      <c r="BQ6603" s="2"/>
      <c r="BR6603" s="2"/>
      <c r="BS6603" s="2"/>
      <c r="BT6603" s="2"/>
    </row>
    <row r="6604" spans="63:72" x14ac:dyDescent="0.3">
      <c r="BK6604" s="5"/>
      <c r="BL6604" s="5"/>
      <c r="BM6604" s="2"/>
      <c r="BN6604" s="151"/>
      <c r="BO6604" s="2"/>
      <c r="BP6604" s="2"/>
      <c r="BQ6604" s="2"/>
      <c r="BR6604" s="2"/>
      <c r="BS6604" s="2"/>
      <c r="BT6604" s="2"/>
    </row>
    <row r="6605" spans="63:72" x14ac:dyDescent="0.3">
      <c r="BK6605" s="5"/>
      <c r="BL6605" s="5"/>
      <c r="BM6605" s="2"/>
      <c r="BN6605" s="151"/>
      <c r="BO6605" s="2"/>
      <c r="BP6605" s="2"/>
      <c r="BQ6605" s="2"/>
      <c r="BR6605" s="2"/>
      <c r="BS6605" s="2"/>
      <c r="BT6605" s="2"/>
    </row>
    <row r="6606" spans="63:72" x14ac:dyDescent="0.3">
      <c r="BK6606" s="5"/>
      <c r="BL6606" s="5"/>
      <c r="BM6606" s="2"/>
      <c r="BN6606" s="151"/>
      <c r="BO6606" s="2"/>
      <c r="BP6606" s="2"/>
      <c r="BQ6606" s="2"/>
      <c r="BR6606" s="2"/>
      <c r="BS6606" s="2"/>
      <c r="BT6606" s="2"/>
    </row>
    <row r="6607" spans="63:72" x14ac:dyDescent="0.3">
      <c r="BK6607" s="5"/>
      <c r="BL6607" s="5"/>
      <c r="BM6607" s="2"/>
      <c r="BN6607" s="151"/>
      <c r="BO6607" s="2"/>
      <c r="BP6607" s="2"/>
      <c r="BQ6607" s="2"/>
      <c r="BR6607" s="2"/>
      <c r="BS6607" s="2"/>
      <c r="BT6607" s="2"/>
    </row>
    <row r="6608" spans="63:72" x14ac:dyDescent="0.3">
      <c r="BK6608" s="5"/>
      <c r="BL6608" s="5"/>
      <c r="BM6608" s="2"/>
      <c r="BN6608" s="151"/>
      <c r="BO6608" s="2"/>
      <c r="BP6608" s="2"/>
      <c r="BQ6608" s="2"/>
      <c r="BR6608" s="2"/>
      <c r="BS6608" s="2"/>
      <c r="BT6608" s="2"/>
    </row>
    <row r="6609" spans="63:72" x14ac:dyDescent="0.3">
      <c r="BK6609" s="5"/>
      <c r="BL6609" s="5"/>
      <c r="BM6609" s="2"/>
      <c r="BN6609" s="151"/>
      <c r="BO6609" s="2"/>
      <c r="BP6609" s="2"/>
      <c r="BQ6609" s="2"/>
      <c r="BR6609" s="2"/>
      <c r="BS6609" s="2"/>
      <c r="BT6609" s="2"/>
    </row>
    <row r="6610" spans="63:72" x14ac:dyDescent="0.3">
      <c r="BK6610" s="5"/>
      <c r="BL6610" s="5"/>
      <c r="BM6610" s="2"/>
      <c r="BN6610" s="151"/>
      <c r="BO6610" s="2"/>
      <c r="BP6610" s="2"/>
      <c r="BQ6610" s="2"/>
      <c r="BR6610" s="2"/>
      <c r="BS6610" s="2"/>
      <c r="BT6610" s="2"/>
    </row>
    <row r="6611" spans="63:72" x14ac:dyDescent="0.3">
      <c r="BK6611" s="5"/>
      <c r="BL6611" s="5"/>
      <c r="BM6611" s="2"/>
      <c r="BN6611" s="151"/>
      <c r="BO6611" s="2"/>
      <c r="BP6611" s="2"/>
      <c r="BQ6611" s="2"/>
      <c r="BR6611" s="2"/>
      <c r="BS6611" s="2"/>
      <c r="BT6611" s="2"/>
    </row>
    <row r="6612" spans="63:72" x14ac:dyDescent="0.3">
      <c r="BK6612" s="5"/>
      <c r="BL6612" s="5"/>
      <c r="BM6612" s="2"/>
      <c r="BN6612" s="151"/>
      <c r="BO6612" s="2"/>
      <c r="BP6612" s="2"/>
      <c r="BQ6612" s="2"/>
      <c r="BR6612" s="2"/>
      <c r="BS6612" s="2"/>
      <c r="BT6612" s="2"/>
    </row>
    <row r="6613" spans="63:72" x14ac:dyDescent="0.3">
      <c r="BK6613" s="5"/>
      <c r="BL6613" s="5"/>
      <c r="BM6613" s="2"/>
      <c r="BN6613" s="151"/>
      <c r="BO6613" s="2"/>
      <c r="BP6613" s="2"/>
      <c r="BQ6613" s="2"/>
      <c r="BR6613" s="2"/>
      <c r="BS6613" s="2"/>
      <c r="BT6613" s="2"/>
    </row>
    <row r="6614" spans="63:72" x14ac:dyDescent="0.3">
      <c r="BK6614" s="5"/>
      <c r="BL6614" s="5"/>
      <c r="BM6614" s="2"/>
      <c r="BN6614" s="151"/>
      <c r="BO6614" s="2"/>
      <c r="BP6614" s="2"/>
      <c r="BQ6614" s="2"/>
      <c r="BR6614" s="2"/>
      <c r="BS6614" s="2"/>
      <c r="BT6614" s="2"/>
    </row>
    <row r="6615" spans="63:72" x14ac:dyDescent="0.3">
      <c r="BK6615" s="5"/>
      <c r="BL6615" s="5"/>
      <c r="BM6615" s="2"/>
      <c r="BN6615" s="151"/>
      <c r="BO6615" s="2"/>
      <c r="BP6615" s="2"/>
      <c r="BQ6615" s="2"/>
      <c r="BR6615" s="2"/>
      <c r="BS6615" s="2"/>
      <c r="BT6615" s="2"/>
    </row>
    <row r="6616" spans="63:72" x14ac:dyDescent="0.3">
      <c r="BK6616" s="5"/>
      <c r="BL6616" s="5"/>
      <c r="BM6616" s="2"/>
      <c r="BN6616" s="151"/>
      <c r="BO6616" s="2"/>
      <c r="BP6616" s="2"/>
      <c r="BQ6616" s="2"/>
      <c r="BR6616" s="2"/>
      <c r="BS6616" s="2"/>
      <c r="BT6616" s="2"/>
    </row>
    <row r="6617" spans="63:72" x14ac:dyDescent="0.3">
      <c r="BK6617" s="5"/>
      <c r="BL6617" s="5"/>
      <c r="BM6617" s="2"/>
      <c r="BN6617" s="151"/>
      <c r="BO6617" s="2"/>
      <c r="BP6617" s="2"/>
      <c r="BQ6617" s="2"/>
      <c r="BR6617" s="2"/>
      <c r="BS6617" s="2"/>
      <c r="BT6617" s="2"/>
    </row>
    <row r="6618" spans="63:72" x14ac:dyDescent="0.3">
      <c r="BK6618" s="5"/>
      <c r="BL6618" s="5"/>
      <c r="BM6618" s="2"/>
      <c r="BN6618" s="151"/>
      <c r="BO6618" s="2"/>
      <c r="BP6618" s="2"/>
      <c r="BQ6618" s="2"/>
      <c r="BR6618" s="2"/>
      <c r="BS6618" s="2"/>
      <c r="BT6618" s="2"/>
    </row>
    <row r="6619" spans="63:72" x14ac:dyDescent="0.3">
      <c r="BK6619" s="5"/>
      <c r="BL6619" s="5"/>
      <c r="BM6619" s="2"/>
      <c r="BN6619" s="151"/>
      <c r="BO6619" s="2"/>
      <c r="BP6619" s="2"/>
      <c r="BQ6619" s="2"/>
      <c r="BR6619" s="2"/>
      <c r="BS6619" s="2"/>
      <c r="BT6619" s="2"/>
    </row>
    <row r="6620" spans="63:72" x14ac:dyDescent="0.3">
      <c r="BK6620" s="5"/>
      <c r="BL6620" s="5"/>
      <c r="BM6620" s="2"/>
      <c r="BN6620" s="151"/>
      <c r="BO6620" s="2"/>
      <c r="BP6620" s="2"/>
      <c r="BQ6620" s="2"/>
      <c r="BR6620" s="2"/>
      <c r="BS6620" s="2"/>
      <c r="BT6620" s="2"/>
    </row>
    <row r="6621" spans="63:72" x14ac:dyDescent="0.3">
      <c r="BK6621" s="5"/>
      <c r="BL6621" s="5"/>
      <c r="BM6621" s="2"/>
      <c r="BN6621" s="151"/>
      <c r="BO6621" s="2"/>
      <c r="BP6621" s="2"/>
      <c r="BQ6621" s="2"/>
      <c r="BR6621" s="2"/>
      <c r="BS6621" s="2"/>
      <c r="BT6621" s="2"/>
    </row>
    <row r="6622" spans="63:72" x14ac:dyDescent="0.3">
      <c r="BK6622" s="5"/>
      <c r="BL6622" s="5"/>
      <c r="BM6622" s="2"/>
      <c r="BN6622" s="151"/>
      <c r="BO6622" s="2"/>
      <c r="BP6622" s="2"/>
      <c r="BQ6622" s="2"/>
      <c r="BR6622" s="2"/>
      <c r="BS6622" s="2"/>
      <c r="BT6622" s="2"/>
    </row>
    <row r="6623" spans="63:72" x14ac:dyDescent="0.3">
      <c r="BK6623" s="5"/>
      <c r="BL6623" s="5"/>
      <c r="BM6623" s="2"/>
      <c r="BN6623" s="151"/>
      <c r="BO6623" s="2"/>
      <c r="BP6623" s="2"/>
      <c r="BQ6623" s="2"/>
      <c r="BR6623" s="2"/>
      <c r="BS6623" s="2"/>
      <c r="BT6623" s="2"/>
    </row>
    <row r="6624" spans="63:72" x14ac:dyDescent="0.3">
      <c r="BK6624" s="5"/>
      <c r="BL6624" s="5"/>
      <c r="BM6624" s="2"/>
      <c r="BN6624" s="151"/>
      <c r="BO6624" s="2"/>
      <c r="BP6624" s="2"/>
      <c r="BQ6624" s="2"/>
      <c r="BR6624" s="2"/>
      <c r="BS6624" s="2"/>
      <c r="BT6624" s="2"/>
    </row>
    <row r="6625" spans="63:72" x14ac:dyDescent="0.3">
      <c r="BK6625" s="5"/>
      <c r="BL6625" s="5"/>
      <c r="BM6625" s="2"/>
      <c r="BN6625" s="151"/>
      <c r="BO6625" s="2"/>
      <c r="BP6625" s="2"/>
      <c r="BQ6625" s="2"/>
      <c r="BR6625" s="2"/>
      <c r="BS6625" s="2"/>
      <c r="BT6625" s="2"/>
    </row>
    <row r="6626" spans="63:72" x14ac:dyDescent="0.3">
      <c r="BK6626" s="5"/>
      <c r="BL6626" s="5"/>
      <c r="BM6626" s="2"/>
      <c r="BN6626" s="151"/>
      <c r="BO6626" s="2"/>
      <c r="BP6626" s="2"/>
      <c r="BQ6626" s="2"/>
      <c r="BR6626" s="2"/>
      <c r="BS6626" s="2"/>
      <c r="BT6626" s="2"/>
    </row>
    <row r="6627" spans="63:72" x14ac:dyDescent="0.3">
      <c r="BK6627" s="5"/>
      <c r="BL6627" s="5"/>
      <c r="BM6627" s="2"/>
      <c r="BN6627" s="151"/>
      <c r="BO6627" s="2"/>
      <c r="BP6627" s="2"/>
      <c r="BQ6627" s="2"/>
      <c r="BR6627" s="2"/>
      <c r="BS6627" s="2"/>
      <c r="BT6627" s="2"/>
    </row>
    <row r="6628" spans="63:72" x14ac:dyDescent="0.3">
      <c r="BK6628" s="5"/>
      <c r="BL6628" s="5"/>
      <c r="BM6628" s="2"/>
      <c r="BN6628" s="151"/>
      <c r="BO6628" s="2"/>
      <c r="BP6628" s="2"/>
      <c r="BQ6628" s="2"/>
      <c r="BR6628" s="2"/>
      <c r="BS6628" s="2"/>
      <c r="BT6628" s="2"/>
    </row>
    <row r="6629" spans="63:72" x14ac:dyDescent="0.3">
      <c r="BK6629" s="5"/>
      <c r="BL6629" s="5"/>
      <c r="BM6629" s="2"/>
      <c r="BN6629" s="151"/>
      <c r="BO6629" s="2"/>
      <c r="BP6629" s="2"/>
      <c r="BQ6629" s="2"/>
      <c r="BR6629" s="2"/>
      <c r="BS6629" s="2"/>
      <c r="BT6629" s="2"/>
    </row>
    <row r="6630" spans="63:72" x14ac:dyDescent="0.3">
      <c r="BK6630" s="5"/>
      <c r="BL6630" s="5"/>
      <c r="BM6630" s="2"/>
      <c r="BN6630" s="151"/>
      <c r="BO6630" s="2"/>
      <c r="BP6630" s="2"/>
      <c r="BQ6630" s="2"/>
      <c r="BR6630" s="2"/>
      <c r="BS6630" s="2"/>
      <c r="BT6630" s="2"/>
    </row>
    <row r="6631" spans="63:72" x14ac:dyDescent="0.3">
      <c r="BK6631" s="5"/>
      <c r="BL6631" s="5"/>
      <c r="BM6631" s="2"/>
      <c r="BN6631" s="151"/>
      <c r="BO6631" s="2"/>
      <c r="BP6631" s="2"/>
      <c r="BQ6631" s="2"/>
      <c r="BR6631" s="2"/>
      <c r="BS6631" s="2"/>
      <c r="BT6631" s="2"/>
    </row>
    <row r="6632" spans="63:72" x14ac:dyDescent="0.3">
      <c r="BK6632" s="5"/>
      <c r="BL6632" s="5"/>
      <c r="BM6632" s="2"/>
      <c r="BN6632" s="151"/>
      <c r="BO6632" s="2"/>
      <c r="BP6632" s="2"/>
      <c r="BQ6632" s="2"/>
      <c r="BR6632" s="2"/>
      <c r="BS6632" s="2"/>
      <c r="BT6632" s="2"/>
    </row>
    <row r="6633" spans="63:72" x14ac:dyDescent="0.3">
      <c r="BK6633" s="5"/>
      <c r="BL6633" s="5"/>
      <c r="BM6633" s="2"/>
      <c r="BN6633" s="151"/>
      <c r="BO6633" s="2"/>
      <c r="BP6633" s="2"/>
      <c r="BQ6633" s="2"/>
      <c r="BR6633" s="2"/>
      <c r="BS6633" s="2"/>
      <c r="BT6633" s="2"/>
    </row>
    <row r="6634" spans="63:72" x14ac:dyDescent="0.3">
      <c r="BK6634" s="5"/>
      <c r="BL6634" s="5"/>
      <c r="BM6634" s="2"/>
      <c r="BN6634" s="151"/>
      <c r="BO6634" s="2"/>
      <c r="BP6634" s="2"/>
      <c r="BQ6634" s="2"/>
      <c r="BR6634" s="2"/>
      <c r="BS6634" s="2"/>
      <c r="BT6634" s="2"/>
    </row>
    <row r="6635" spans="63:72" x14ac:dyDescent="0.3">
      <c r="BK6635" s="5"/>
      <c r="BL6635" s="5"/>
      <c r="BM6635" s="2"/>
      <c r="BN6635" s="151"/>
      <c r="BO6635" s="2"/>
      <c r="BP6635" s="2"/>
      <c r="BQ6635" s="2"/>
      <c r="BR6635" s="2"/>
      <c r="BS6635" s="2"/>
      <c r="BT6635" s="2"/>
    </row>
    <row r="6636" spans="63:72" x14ac:dyDescent="0.3">
      <c r="BK6636" s="5"/>
      <c r="BL6636" s="5"/>
      <c r="BM6636" s="2"/>
      <c r="BN6636" s="151"/>
      <c r="BO6636" s="2"/>
      <c r="BP6636" s="2"/>
      <c r="BQ6636" s="2"/>
      <c r="BR6636" s="2"/>
      <c r="BS6636" s="2"/>
      <c r="BT6636" s="2"/>
    </row>
    <row r="6637" spans="63:72" x14ac:dyDescent="0.3">
      <c r="BK6637" s="5"/>
      <c r="BL6637" s="5"/>
      <c r="BM6637" s="2"/>
      <c r="BN6637" s="151"/>
      <c r="BO6637" s="2"/>
      <c r="BP6637" s="2"/>
      <c r="BQ6637" s="2"/>
      <c r="BR6637" s="2"/>
      <c r="BS6637" s="2"/>
      <c r="BT6637" s="2"/>
    </row>
    <row r="6638" spans="63:72" x14ac:dyDescent="0.3">
      <c r="BK6638" s="5"/>
      <c r="BL6638" s="5"/>
      <c r="BM6638" s="2"/>
      <c r="BN6638" s="151"/>
      <c r="BO6638" s="2"/>
      <c r="BP6638" s="2"/>
      <c r="BQ6638" s="2"/>
      <c r="BR6638" s="2"/>
      <c r="BS6638" s="2"/>
      <c r="BT6638" s="2"/>
    </row>
    <row r="6639" spans="63:72" x14ac:dyDescent="0.3">
      <c r="BK6639" s="5"/>
      <c r="BL6639" s="5"/>
      <c r="BM6639" s="2"/>
      <c r="BN6639" s="151"/>
      <c r="BO6639" s="2"/>
      <c r="BP6639" s="2"/>
      <c r="BQ6639" s="2"/>
      <c r="BR6639" s="2"/>
      <c r="BS6639" s="2"/>
      <c r="BT6639" s="2"/>
    </row>
    <row r="6640" spans="63:72" x14ac:dyDescent="0.3">
      <c r="BK6640" s="5"/>
      <c r="BL6640" s="5"/>
      <c r="BM6640" s="2"/>
      <c r="BN6640" s="151"/>
      <c r="BO6640" s="2"/>
      <c r="BP6640" s="2"/>
      <c r="BQ6640" s="2"/>
      <c r="BR6640" s="2"/>
      <c r="BS6640" s="2"/>
      <c r="BT6640" s="2"/>
    </row>
    <row r="6641" spans="63:72" x14ac:dyDescent="0.3">
      <c r="BK6641" s="5"/>
      <c r="BL6641" s="5"/>
      <c r="BM6641" s="2"/>
      <c r="BN6641" s="151"/>
      <c r="BO6641" s="2"/>
      <c r="BP6641" s="2"/>
      <c r="BQ6641" s="2"/>
      <c r="BR6641" s="2"/>
      <c r="BS6641" s="2"/>
      <c r="BT6641" s="2"/>
    </row>
    <row r="6642" spans="63:72" x14ac:dyDescent="0.3">
      <c r="BK6642" s="5"/>
      <c r="BL6642" s="5"/>
      <c r="BM6642" s="2"/>
      <c r="BN6642" s="151"/>
      <c r="BO6642" s="2"/>
      <c r="BP6642" s="2"/>
      <c r="BQ6642" s="2"/>
      <c r="BR6642" s="2"/>
      <c r="BS6642" s="2"/>
      <c r="BT6642" s="2"/>
    </row>
    <row r="6643" spans="63:72" x14ac:dyDescent="0.3">
      <c r="BK6643" s="5"/>
      <c r="BL6643" s="5"/>
      <c r="BM6643" s="2"/>
      <c r="BN6643" s="151"/>
      <c r="BO6643" s="2"/>
      <c r="BP6643" s="2"/>
      <c r="BQ6643" s="2"/>
      <c r="BR6643" s="2"/>
      <c r="BS6643" s="2"/>
      <c r="BT6643" s="2"/>
    </row>
    <row r="6644" spans="63:72" x14ac:dyDescent="0.3">
      <c r="BK6644" s="5"/>
      <c r="BL6644" s="5"/>
      <c r="BM6644" s="2"/>
      <c r="BN6644" s="151"/>
      <c r="BO6644" s="2"/>
      <c r="BP6644" s="2"/>
      <c r="BQ6644" s="2"/>
      <c r="BR6644" s="2"/>
      <c r="BS6644" s="2"/>
      <c r="BT6644" s="2"/>
    </row>
    <row r="6645" spans="63:72" x14ac:dyDescent="0.3">
      <c r="BK6645" s="5"/>
      <c r="BL6645" s="5"/>
      <c r="BM6645" s="2"/>
      <c r="BN6645" s="151"/>
      <c r="BO6645" s="2"/>
      <c r="BP6645" s="2"/>
      <c r="BQ6645" s="2"/>
      <c r="BR6645" s="2"/>
      <c r="BS6645" s="2"/>
      <c r="BT6645" s="2"/>
    </row>
    <row r="6646" spans="63:72" x14ac:dyDescent="0.3">
      <c r="BK6646" s="5"/>
      <c r="BL6646" s="5"/>
      <c r="BM6646" s="2"/>
      <c r="BN6646" s="151"/>
      <c r="BO6646" s="2"/>
      <c r="BP6646" s="2"/>
      <c r="BQ6646" s="2"/>
      <c r="BR6646" s="2"/>
      <c r="BS6646" s="2"/>
      <c r="BT6646" s="2"/>
    </row>
    <row r="6647" spans="63:72" x14ac:dyDescent="0.3">
      <c r="BK6647" s="5"/>
      <c r="BL6647" s="5"/>
      <c r="BM6647" s="2"/>
      <c r="BN6647" s="151"/>
      <c r="BO6647" s="2"/>
      <c r="BP6647" s="2"/>
      <c r="BQ6647" s="2"/>
      <c r="BR6647" s="2"/>
      <c r="BS6647" s="2"/>
      <c r="BT6647" s="2"/>
    </row>
    <row r="6648" spans="63:72" x14ac:dyDescent="0.3">
      <c r="BK6648" s="5"/>
      <c r="BL6648" s="5"/>
      <c r="BM6648" s="2"/>
      <c r="BN6648" s="151"/>
      <c r="BO6648" s="2"/>
      <c r="BP6648" s="2"/>
      <c r="BQ6648" s="2"/>
      <c r="BR6648" s="2"/>
      <c r="BS6648" s="2"/>
      <c r="BT6648" s="2"/>
    </row>
    <row r="6649" spans="63:72" x14ac:dyDescent="0.3">
      <c r="BK6649" s="5"/>
      <c r="BL6649" s="5"/>
      <c r="BM6649" s="2"/>
      <c r="BN6649" s="151"/>
      <c r="BO6649" s="2"/>
      <c r="BP6649" s="2"/>
      <c r="BQ6649" s="2"/>
      <c r="BR6649" s="2"/>
      <c r="BS6649" s="2"/>
      <c r="BT6649" s="2"/>
    </row>
    <row r="6650" spans="63:72" x14ac:dyDescent="0.3">
      <c r="BK6650" s="5"/>
      <c r="BL6650" s="5"/>
      <c r="BM6650" s="2"/>
      <c r="BN6650" s="151"/>
      <c r="BO6650" s="2"/>
      <c r="BP6650" s="2"/>
      <c r="BQ6650" s="2"/>
      <c r="BR6650" s="2"/>
      <c r="BS6650" s="2"/>
      <c r="BT6650" s="2"/>
    </row>
    <row r="6651" spans="63:72" x14ac:dyDescent="0.3">
      <c r="BK6651" s="5"/>
      <c r="BL6651" s="5"/>
      <c r="BM6651" s="2"/>
      <c r="BN6651" s="151"/>
      <c r="BO6651" s="2"/>
      <c r="BP6651" s="2"/>
      <c r="BQ6651" s="2"/>
      <c r="BR6651" s="2"/>
      <c r="BS6651" s="2"/>
      <c r="BT6651" s="2"/>
    </row>
    <row r="6652" spans="63:72" x14ac:dyDescent="0.3">
      <c r="BK6652" s="5"/>
      <c r="BL6652" s="5"/>
      <c r="BM6652" s="2"/>
      <c r="BN6652" s="151"/>
      <c r="BO6652" s="2"/>
      <c r="BP6652" s="2"/>
      <c r="BQ6652" s="2"/>
      <c r="BR6652" s="2"/>
      <c r="BS6652" s="2"/>
      <c r="BT6652" s="2"/>
    </row>
    <row r="6653" spans="63:72" x14ac:dyDescent="0.3">
      <c r="BK6653" s="5"/>
      <c r="BL6653" s="5"/>
      <c r="BM6653" s="2"/>
      <c r="BN6653" s="151"/>
      <c r="BO6653" s="2"/>
      <c r="BP6653" s="2"/>
      <c r="BQ6653" s="2"/>
      <c r="BR6653" s="2"/>
      <c r="BS6653" s="2"/>
      <c r="BT6653" s="2"/>
    </row>
    <row r="6654" spans="63:72" x14ac:dyDescent="0.3">
      <c r="BK6654" s="5"/>
      <c r="BL6654" s="5"/>
      <c r="BM6654" s="2"/>
      <c r="BN6654" s="151"/>
      <c r="BO6654" s="2"/>
      <c r="BP6654" s="2"/>
      <c r="BQ6654" s="2"/>
      <c r="BR6654" s="2"/>
      <c r="BS6654" s="2"/>
      <c r="BT6654" s="2"/>
    </row>
    <row r="6655" spans="63:72" x14ac:dyDescent="0.3">
      <c r="BK6655" s="5"/>
      <c r="BL6655" s="5"/>
      <c r="BM6655" s="2"/>
      <c r="BN6655" s="151"/>
      <c r="BO6655" s="2"/>
      <c r="BP6655" s="2"/>
      <c r="BQ6655" s="2"/>
      <c r="BR6655" s="2"/>
      <c r="BS6655" s="2"/>
      <c r="BT6655" s="2"/>
    </row>
    <row r="6656" spans="63:72" x14ac:dyDescent="0.3">
      <c r="BK6656" s="5"/>
      <c r="BL6656" s="5"/>
      <c r="BM6656" s="2"/>
      <c r="BN6656" s="151"/>
      <c r="BO6656" s="2"/>
      <c r="BP6656" s="2"/>
      <c r="BQ6656" s="2"/>
      <c r="BR6656" s="2"/>
      <c r="BS6656" s="2"/>
      <c r="BT6656" s="2"/>
    </row>
    <row r="6657" spans="63:72" x14ac:dyDescent="0.3">
      <c r="BK6657" s="5"/>
      <c r="BL6657" s="5"/>
      <c r="BM6657" s="2"/>
      <c r="BN6657" s="151"/>
      <c r="BO6657" s="2"/>
      <c r="BP6657" s="2"/>
      <c r="BQ6657" s="2"/>
      <c r="BR6657" s="2"/>
      <c r="BS6657" s="2"/>
      <c r="BT6657" s="2"/>
    </row>
    <row r="6658" spans="63:72" x14ac:dyDescent="0.3">
      <c r="BK6658" s="5"/>
      <c r="BL6658" s="5"/>
      <c r="BM6658" s="2"/>
      <c r="BN6658" s="151"/>
      <c r="BO6658" s="2"/>
      <c r="BP6658" s="2"/>
      <c r="BQ6658" s="2"/>
      <c r="BR6658" s="2"/>
      <c r="BS6658" s="2"/>
      <c r="BT6658" s="2"/>
    </row>
    <row r="6659" spans="63:72" x14ac:dyDescent="0.3">
      <c r="BK6659" s="5"/>
      <c r="BL6659" s="5"/>
      <c r="BM6659" s="2"/>
      <c r="BN6659" s="151"/>
      <c r="BO6659" s="2"/>
      <c r="BP6659" s="2"/>
      <c r="BQ6659" s="2"/>
      <c r="BR6659" s="2"/>
      <c r="BS6659" s="2"/>
      <c r="BT6659" s="2"/>
    </row>
    <row r="6660" spans="63:72" x14ac:dyDescent="0.3">
      <c r="BK6660" s="5"/>
      <c r="BL6660" s="5"/>
      <c r="BM6660" s="2"/>
      <c r="BN6660" s="151"/>
      <c r="BO6660" s="2"/>
      <c r="BP6660" s="2"/>
      <c r="BQ6660" s="2"/>
      <c r="BR6660" s="2"/>
      <c r="BS6660" s="2"/>
      <c r="BT6660" s="2"/>
    </row>
    <row r="6661" spans="63:72" x14ac:dyDescent="0.3">
      <c r="BK6661" s="5"/>
      <c r="BL6661" s="5"/>
      <c r="BM6661" s="2"/>
      <c r="BN6661" s="151"/>
      <c r="BO6661" s="2"/>
      <c r="BP6661" s="2"/>
      <c r="BQ6661" s="2"/>
      <c r="BR6661" s="2"/>
      <c r="BS6661" s="2"/>
      <c r="BT6661" s="2"/>
    </row>
    <row r="6662" spans="63:72" x14ac:dyDescent="0.3">
      <c r="BK6662" s="5"/>
      <c r="BL6662" s="5"/>
      <c r="BM6662" s="2"/>
      <c r="BN6662" s="151"/>
      <c r="BO6662" s="2"/>
      <c r="BP6662" s="2"/>
      <c r="BQ6662" s="2"/>
      <c r="BR6662" s="2"/>
      <c r="BS6662" s="2"/>
      <c r="BT6662" s="2"/>
    </row>
    <row r="6663" spans="63:72" x14ac:dyDescent="0.3">
      <c r="BK6663" s="5"/>
      <c r="BL6663" s="5"/>
      <c r="BM6663" s="2"/>
      <c r="BN6663" s="151"/>
      <c r="BO6663" s="2"/>
      <c r="BP6663" s="2"/>
      <c r="BQ6663" s="2"/>
      <c r="BR6663" s="2"/>
      <c r="BS6663" s="2"/>
      <c r="BT6663" s="2"/>
    </row>
    <row r="6664" spans="63:72" x14ac:dyDescent="0.3">
      <c r="BK6664" s="5"/>
      <c r="BL6664" s="5"/>
      <c r="BM6664" s="2"/>
      <c r="BN6664" s="151"/>
      <c r="BO6664" s="2"/>
      <c r="BP6664" s="2"/>
      <c r="BQ6664" s="2"/>
      <c r="BR6664" s="2"/>
      <c r="BS6664" s="2"/>
      <c r="BT6664" s="2"/>
    </row>
    <row r="6665" spans="63:72" x14ac:dyDescent="0.3">
      <c r="BK6665" s="5"/>
      <c r="BL6665" s="5"/>
      <c r="BM6665" s="2"/>
      <c r="BN6665" s="151"/>
      <c r="BO6665" s="2"/>
      <c r="BP6665" s="2"/>
      <c r="BQ6665" s="2"/>
      <c r="BR6665" s="2"/>
      <c r="BS6665" s="2"/>
      <c r="BT6665" s="2"/>
    </row>
    <row r="6666" spans="63:72" x14ac:dyDescent="0.3">
      <c r="BK6666" s="5"/>
      <c r="BL6666" s="5"/>
      <c r="BM6666" s="2"/>
      <c r="BN6666" s="151"/>
      <c r="BO6666" s="2"/>
      <c r="BP6666" s="2"/>
      <c r="BQ6666" s="2"/>
      <c r="BR6666" s="2"/>
      <c r="BS6666" s="2"/>
      <c r="BT6666" s="2"/>
    </row>
    <row r="6667" spans="63:72" x14ac:dyDescent="0.3">
      <c r="BK6667" s="5"/>
      <c r="BL6667" s="5"/>
      <c r="BM6667" s="2"/>
      <c r="BN6667" s="151"/>
      <c r="BO6667" s="2"/>
      <c r="BP6667" s="2"/>
      <c r="BQ6667" s="2"/>
      <c r="BR6667" s="2"/>
      <c r="BS6667" s="2"/>
      <c r="BT6667" s="2"/>
    </row>
    <row r="6668" spans="63:72" x14ac:dyDescent="0.3">
      <c r="BK6668" s="5"/>
      <c r="BL6668" s="5"/>
      <c r="BM6668" s="2"/>
      <c r="BN6668" s="151"/>
      <c r="BO6668" s="2"/>
      <c r="BP6668" s="2"/>
      <c r="BQ6668" s="2"/>
      <c r="BR6668" s="2"/>
      <c r="BS6668" s="2"/>
      <c r="BT6668" s="2"/>
    </row>
    <row r="6669" spans="63:72" x14ac:dyDescent="0.3">
      <c r="BK6669" s="5"/>
      <c r="BL6669" s="5"/>
      <c r="BM6669" s="2"/>
      <c r="BN6669" s="151"/>
      <c r="BO6669" s="2"/>
      <c r="BP6669" s="2"/>
      <c r="BQ6669" s="2"/>
      <c r="BR6669" s="2"/>
      <c r="BS6669" s="2"/>
      <c r="BT6669" s="2"/>
    </row>
    <row r="6670" spans="63:72" x14ac:dyDescent="0.3">
      <c r="BK6670" s="5"/>
      <c r="BL6670" s="5"/>
      <c r="BM6670" s="2"/>
      <c r="BN6670" s="151"/>
      <c r="BO6670" s="2"/>
      <c r="BP6670" s="2"/>
      <c r="BQ6670" s="2"/>
      <c r="BR6670" s="2"/>
      <c r="BS6670" s="2"/>
      <c r="BT6670" s="2"/>
    </row>
    <row r="6671" spans="63:72" x14ac:dyDescent="0.3">
      <c r="BK6671" s="5"/>
      <c r="BL6671" s="5"/>
      <c r="BM6671" s="2"/>
      <c r="BN6671" s="151"/>
      <c r="BO6671" s="2"/>
      <c r="BP6671" s="2"/>
      <c r="BQ6671" s="2"/>
      <c r="BR6671" s="2"/>
      <c r="BS6671" s="2"/>
      <c r="BT6671" s="2"/>
    </row>
    <row r="6672" spans="63:72" x14ac:dyDescent="0.3">
      <c r="BK6672" s="5"/>
      <c r="BL6672" s="5"/>
      <c r="BM6672" s="2"/>
      <c r="BN6672" s="151"/>
      <c r="BO6672" s="2"/>
      <c r="BP6672" s="2"/>
      <c r="BQ6672" s="2"/>
      <c r="BR6672" s="2"/>
      <c r="BS6672" s="2"/>
      <c r="BT6672" s="2"/>
    </row>
    <row r="6673" spans="63:72" x14ac:dyDescent="0.3">
      <c r="BK6673" s="5"/>
      <c r="BL6673" s="5"/>
      <c r="BM6673" s="2"/>
      <c r="BN6673" s="151"/>
      <c r="BO6673" s="2"/>
      <c r="BP6673" s="2"/>
      <c r="BQ6673" s="2"/>
      <c r="BR6673" s="2"/>
      <c r="BS6673" s="2"/>
      <c r="BT6673" s="2"/>
    </row>
    <row r="6674" spans="63:72" x14ac:dyDescent="0.3">
      <c r="BK6674" s="5"/>
      <c r="BL6674" s="5"/>
      <c r="BM6674" s="2"/>
      <c r="BN6674" s="151"/>
      <c r="BO6674" s="2"/>
      <c r="BP6674" s="2"/>
      <c r="BQ6674" s="2"/>
      <c r="BR6674" s="2"/>
      <c r="BS6674" s="2"/>
      <c r="BT6674" s="2"/>
    </row>
    <row r="6675" spans="63:72" x14ac:dyDescent="0.3">
      <c r="BK6675" s="5"/>
      <c r="BL6675" s="5"/>
      <c r="BM6675" s="2"/>
      <c r="BN6675" s="151"/>
      <c r="BO6675" s="2"/>
      <c r="BP6675" s="2"/>
      <c r="BQ6675" s="2"/>
      <c r="BR6675" s="2"/>
      <c r="BS6675" s="2"/>
      <c r="BT6675" s="2"/>
    </row>
    <row r="6676" spans="63:72" x14ac:dyDescent="0.3">
      <c r="BK6676" s="5"/>
      <c r="BL6676" s="5"/>
      <c r="BM6676" s="2"/>
      <c r="BN6676" s="151"/>
      <c r="BO6676" s="2"/>
      <c r="BP6676" s="2"/>
      <c r="BQ6676" s="2"/>
      <c r="BR6676" s="2"/>
      <c r="BS6676" s="2"/>
      <c r="BT6676" s="2"/>
    </row>
    <row r="6677" spans="63:72" x14ac:dyDescent="0.3">
      <c r="BK6677" s="5"/>
      <c r="BL6677" s="5"/>
      <c r="BM6677" s="2"/>
      <c r="BN6677" s="151"/>
      <c r="BO6677" s="2"/>
      <c r="BP6677" s="2"/>
      <c r="BQ6677" s="2"/>
      <c r="BR6677" s="2"/>
      <c r="BS6677" s="2"/>
      <c r="BT6677" s="2"/>
    </row>
    <row r="6678" spans="63:72" x14ac:dyDescent="0.3">
      <c r="BK6678" s="5"/>
      <c r="BL6678" s="5"/>
      <c r="BM6678" s="2"/>
      <c r="BN6678" s="151"/>
      <c r="BO6678" s="2"/>
      <c r="BP6678" s="2"/>
      <c r="BQ6678" s="2"/>
      <c r="BR6678" s="2"/>
      <c r="BS6678" s="2"/>
      <c r="BT6678" s="2"/>
    </row>
    <row r="6679" spans="63:72" x14ac:dyDescent="0.3">
      <c r="BK6679" s="5"/>
      <c r="BL6679" s="5"/>
      <c r="BM6679" s="2"/>
      <c r="BN6679" s="151"/>
      <c r="BO6679" s="2"/>
      <c r="BP6679" s="2"/>
      <c r="BQ6679" s="2"/>
      <c r="BR6679" s="2"/>
      <c r="BS6679" s="2"/>
      <c r="BT6679" s="2"/>
    </row>
    <row r="6680" spans="63:72" x14ac:dyDescent="0.3">
      <c r="BK6680" s="5"/>
      <c r="BL6680" s="5"/>
      <c r="BM6680" s="2"/>
      <c r="BN6680" s="151"/>
      <c r="BO6680" s="2"/>
      <c r="BP6680" s="2"/>
      <c r="BQ6680" s="2"/>
      <c r="BR6680" s="2"/>
      <c r="BS6680" s="2"/>
      <c r="BT6680" s="2"/>
    </row>
    <row r="6681" spans="63:72" x14ac:dyDescent="0.3">
      <c r="BK6681" s="5"/>
      <c r="BL6681" s="5"/>
      <c r="BM6681" s="2"/>
      <c r="BN6681" s="151"/>
      <c r="BO6681" s="2"/>
      <c r="BP6681" s="2"/>
      <c r="BQ6681" s="2"/>
      <c r="BR6681" s="2"/>
      <c r="BS6681" s="2"/>
      <c r="BT6681" s="2"/>
    </row>
    <row r="6682" spans="63:72" x14ac:dyDescent="0.3">
      <c r="BK6682" s="5"/>
      <c r="BL6682" s="5"/>
      <c r="BM6682" s="2"/>
      <c r="BN6682" s="151"/>
      <c r="BO6682" s="2"/>
      <c r="BP6682" s="2"/>
      <c r="BQ6682" s="2"/>
      <c r="BR6682" s="2"/>
      <c r="BS6682" s="2"/>
      <c r="BT6682" s="2"/>
    </row>
    <row r="6683" spans="63:72" x14ac:dyDescent="0.3">
      <c r="BK6683" s="5"/>
      <c r="BL6683" s="5"/>
      <c r="BM6683" s="2"/>
      <c r="BN6683" s="151"/>
      <c r="BO6683" s="2"/>
      <c r="BP6683" s="2"/>
      <c r="BQ6683" s="2"/>
      <c r="BR6683" s="2"/>
      <c r="BS6683" s="2"/>
      <c r="BT6683" s="2"/>
    </row>
    <row r="6684" spans="63:72" x14ac:dyDescent="0.3">
      <c r="BK6684" s="5"/>
      <c r="BL6684" s="5"/>
      <c r="BM6684" s="2"/>
      <c r="BN6684" s="151"/>
      <c r="BO6684" s="2"/>
      <c r="BP6684" s="2"/>
      <c r="BQ6684" s="2"/>
      <c r="BR6684" s="2"/>
      <c r="BS6684" s="2"/>
      <c r="BT6684" s="2"/>
    </row>
    <row r="6685" spans="63:72" x14ac:dyDescent="0.3">
      <c r="BK6685" s="5"/>
      <c r="BL6685" s="5"/>
      <c r="BM6685" s="2"/>
      <c r="BN6685" s="151"/>
      <c r="BO6685" s="2"/>
      <c r="BP6685" s="2"/>
      <c r="BQ6685" s="2"/>
      <c r="BR6685" s="2"/>
      <c r="BS6685" s="2"/>
      <c r="BT6685" s="2"/>
    </row>
    <row r="6686" spans="63:72" x14ac:dyDescent="0.3">
      <c r="BK6686" s="5"/>
      <c r="BL6686" s="5"/>
      <c r="BM6686" s="2"/>
      <c r="BN6686" s="151"/>
      <c r="BO6686" s="2"/>
      <c r="BP6686" s="2"/>
      <c r="BQ6686" s="2"/>
      <c r="BR6686" s="2"/>
      <c r="BS6686" s="2"/>
      <c r="BT6686" s="2"/>
    </row>
    <row r="6687" spans="63:72" x14ac:dyDescent="0.3">
      <c r="BK6687" s="5"/>
      <c r="BL6687" s="5"/>
      <c r="BM6687" s="2"/>
      <c r="BN6687" s="151"/>
      <c r="BO6687" s="2"/>
      <c r="BP6687" s="2"/>
      <c r="BQ6687" s="2"/>
      <c r="BR6687" s="2"/>
      <c r="BS6687" s="2"/>
      <c r="BT6687" s="2"/>
    </row>
    <row r="6688" spans="63:72" x14ac:dyDescent="0.3">
      <c r="BK6688" s="5"/>
      <c r="BL6688" s="5"/>
      <c r="BM6688" s="2"/>
      <c r="BN6688" s="151"/>
      <c r="BO6688" s="2"/>
      <c r="BP6688" s="2"/>
      <c r="BQ6688" s="2"/>
      <c r="BR6688" s="2"/>
      <c r="BS6688" s="2"/>
      <c r="BT6688" s="2"/>
    </row>
    <row r="6689" spans="63:72" x14ac:dyDescent="0.3">
      <c r="BK6689" s="5"/>
      <c r="BL6689" s="5"/>
      <c r="BM6689" s="2"/>
      <c r="BN6689" s="151"/>
      <c r="BO6689" s="2"/>
      <c r="BP6689" s="2"/>
      <c r="BQ6689" s="2"/>
      <c r="BR6689" s="2"/>
      <c r="BS6689" s="2"/>
      <c r="BT6689" s="2"/>
    </row>
    <row r="6690" spans="63:72" x14ac:dyDescent="0.3">
      <c r="BK6690" s="5"/>
      <c r="BL6690" s="5"/>
      <c r="BM6690" s="2"/>
      <c r="BN6690" s="151"/>
      <c r="BO6690" s="2"/>
      <c r="BP6690" s="2"/>
      <c r="BQ6690" s="2"/>
      <c r="BR6690" s="2"/>
      <c r="BS6690" s="2"/>
      <c r="BT6690" s="2"/>
    </row>
    <row r="6691" spans="63:72" x14ac:dyDescent="0.3">
      <c r="BK6691" s="5"/>
      <c r="BL6691" s="5"/>
      <c r="BM6691" s="2"/>
      <c r="BN6691" s="151"/>
      <c r="BO6691" s="2"/>
      <c r="BP6691" s="2"/>
      <c r="BQ6691" s="2"/>
      <c r="BR6691" s="2"/>
      <c r="BS6691" s="2"/>
      <c r="BT6691" s="2"/>
    </row>
    <row r="6692" spans="63:72" x14ac:dyDescent="0.3">
      <c r="BK6692" s="5"/>
      <c r="BL6692" s="5"/>
      <c r="BM6692" s="2"/>
      <c r="BN6692" s="151"/>
      <c r="BO6692" s="2"/>
      <c r="BP6692" s="2"/>
      <c r="BQ6692" s="2"/>
      <c r="BR6692" s="2"/>
      <c r="BS6692" s="2"/>
      <c r="BT6692" s="2"/>
    </row>
    <row r="6693" spans="63:72" x14ac:dyDescent="0.3">
      <c r="BK6693" s="5"/>
      <c r="BL6693" s="5"/>
      <c r="BM6693" s="2"/>
      <c r="BN6693" s="151"/>
      <c r="BO6693" s="2"/>
      <c r="BP6693" s="2"/>
      <c r="BQ6693" s="2"/>
      <c r="BR6693" s="2"/>
      <c r="BS6693" s="2"/>
      <c r="BT6693" s="2"/>
    </row>
    <row r="6694" spans="63:72" x14ac:dyDescent="0.3">
      <c r="BK6694" s="5"/>
      <c r="BL6694" s="5"/>
      <c r="BM6694" s="2"/>
      <c r="BN6694" s="151"/>
      <c r="BO6694" s="2"/>
      <c r="BP6694" s="2"/>
      <c r="BQ6694" s="2"/>
      <c r="BR6694" s="2"/>
      <c r="BS6694" s="2"/>
      <c r="BT6694" s="2"/>
    </row>
    <row r="6695" spans="63:72" x14ac:dyDescent="0.3">
      <c r="BK6695" s="5"/>
      <c r="BL6695" s="5"/>
      <c r="BM6695" s="2"/>
      <c r="BN6695" s="151"/>
      <c r="BO6695" s="2"/>
      <c r="BP6695" s="2"/>
      <c r="BQ6695" s="2"/>
      <c r="BR6695" s="2"/>
      <c r="BS6695" s="2"/>
      <c r="BT6695" s="2"/>
    </row>
    <row r="6696" spans="63:72" x14ac:dyDescent="0.3">
      <c r="BK6696" s="5"/>
      <c r="BL6696" s="5"/>
      <c r="BM6696" s="2"/>
      <c r="BN6696" s="151"/>
      <c r="BO6696" s="2"/>
      <c r="BP6696" s="2"/>
      <c r="BQ6696" s="2"/>
      <c r="BR6696" s="2"/>
      <c r="BS6696" s="2"/>
      <c r="BT6696" s="2"/>
    </row>
    <row r="6697" spans="63:72" x14ac:dyDescent="0.3">
      <c r="BK6697" s="5"/>
      <c r="BL6697" s="5"/>
      <c r="BM6697" s="2"/>
      <c r="BN6697" s="151"/>
      <c r="BO6697" s="2"/>
      <c r="BP6697" s="2"/>
      <c r="BQ6697" s="2"/>
      <c r="BR6697" s="2"/>
      <c r="BS6697" s="2"/>
      <c r="BT6697" s="2"/>
    </row>
    <row r="6698" spans="63:72" x14ac:dyDescent="0.3">
      <c r="BK6698" s="5"/>
      <c r="BL6698" s="5"/>
      <c r="BM6698" s="2"/>
      <c r="BN6698" s="151"/>
      <c r="BO6698" s="2"/>
      <c r="BP6698" s="2"/>
      <c r="BQ6698" s="2"/>
      <c r="BR6698" s="2"/>
      <c r="BS6698" s="2"/>
      <c r="BT6698" s="2"/>
    </row>
    <row r="6699" spans="63:72" x14ac:dyDescent="0.3">
      <c r="BK6699" s="5"/>
      <c r="BL6699" s="5"/>
      <c r="BM6699" s="2"/>
      <c r="BN6699" s="151"/>
      <c r="BO6699" s="2"/>
      <c r="BP6699" s="2"/>
      <c r="BQ6699" s="2"/>
      <c r="BR6699" s="2"/>
      <c r="BS6699" s="2"/>
      <c r="BT6699" s="2"/>
    </row>
    <row r="6700" spans="63:72" x14ac:dyDescent="0.3">
      <c r="BK6700" s="5"/>
      <c r="BL6700" s="5"/>
      <c r="BM6700" s="2"/>
      <c r="BN6700" s="151"/>
      <c r="BO6700" s="2"/>
      <c r="BP6700" s="2"/>
      <c r="BQ6700" s="2"/>
      <c r="BR6700" s="2"/>
      <c r="BS6700" s="2"/>
      <c r="BT6700" s="2"/>
    </row>
    <row r="6701" spans="63:72" x14ac:dyDescent="0.3">
      <c r="BK6701" s="5"/>
      <c r="BL6701" s="5"/>
      <c r="BM6701" s="2"/>
      <c r="BN6701" s="151"/>
      <c r="BO6701" s="2"/>
      <c r="BP6701" s="2"/>
      <c r="BQ6701" s="2"/>
      <c r="BR6701" s="2"/>
      <c r="BS6701" s="2"/>
      <c r="BT6701" s="2"/>
    </row>
    <row r="6702" spans="63:72" x14ac:dyDescent="0.3">
      <c r="BK6702" s="5"/>
      <c r="BL6702" s="5"/>
      <c r="BM6702" s="2"/>
      <c r="BN6702" s="151"/>
      <c r="BO6702" s="2"/>
      <c r="BP6702" s="2"/>
      <c r="BQ6702" s="2"/>
      <c r="BR6702" s="2"/>
      <c r="BS6702" s="2"/>
      <c r="BT6702" s="2"/>
    </row>
    <row r="6703" spans="63:72" x14ac:dyDescent="0.3">
      <c r="BK6703" s="5"/>
      <c r="BL6703" s="5"/>
      <c r="BM6703" s="2"/>
      <c r="BN6703" s="151"/>
      <c r="BO6703" s="2"/>
      <c r="BP6703" s="2"/>
      <c r="BQ6703" s="2"/>
      <c r="BR6703" s="2"/>
      <c r="BS6703" s="2"/>
      <c r="BT6703" s="2"/>
    </row>
    <row r="6704" spans="63:72" x14ac:dyDescent="0.3">
      <c r="BK6704" s="5"/>
      <c r="BL6704" s="5"/>
      <c r="BM6704" s="2"/>
      <c r="BN6704" s="151"/>
      <c r="BO6704" s="2"/>
      <c r="BP6704" s="2"/>
      <c r="BQ6704" s="2"/>
      <c r="BR6704" s="2"/>
      <c r="BS6704" s="2"/>
      <c r="BT6704" s="2"/>
    </row>
    <row r="6705" spans="63:72" x14ac:dyDescent="0.3">
      <c r="BK6705" s="5"/>
      <c r="BL6705" s="5"/>
      <c r="BM6705" s="2"/>
      <c r="BN6705" s="151"/>
      <c r="BO6705" s="2"/>
      <c r="BP6705" s="2"/>
      <c r="BQ6705" s="2"/>
      <c r="BR6705" s="2"/>
      <c r="BS6705" s="2"/>
      <c r="BT6705" s="2"/>
    </row>
    <row r="6706" spans="63:72" x14ac:dyDescent="0.3">
      <c r="BK6706" s="5"/>
      <c r="BL6706" s="5"/>
      <c r="BM6706" s="2"/>
      <c r="BN6706" s="151"/>
      <c r="BO6706" s="2"/>
      <c r="BP6706" s="2"/>
      <c r="BQ6706" s="2"/>
      <c r="BR6706" s="2"/>
      <c r="BS6706" s="2"/>
      <c r="BT6706" s="2"/>
    </row>
    <row r="6707" spans="63:72" x14ac:dyDescent="0.3">
      <c r="BK6707" s="5"/>
      <c r="BL6707" s="5"/>
      <c r="BM6707" s="2"/>
      <c r="BN6707" s="151"/>
      <c r="BO6707" s="2"/>
      <c r="BP6707" s="2"/>
      <c r="BQ6707" s="2"/>
      <c r="BR6707" s="2"/>
      <c r="BS6707" s="2"/>
      <c r="BT6707" s="2"/>
    </row>
    <row r="6708" spans="63:72" x14ac:dyDescent="0.3">
      <c r="BK6708" s="5"/>
      <c r="BL6708" s="5"/>
      <c r="BM6708" s="2"/>
      <c r="BN6708" s="151"/>
      <c r="BO6708" s="2"/>
      <c r="BP6708" s="2"/>
      <c r="BQ6708" s="2"/>
      <c r="BR6708" s="2"/>
      <c r="BS6708" s="2"/>
      <c r="BT6708" s="2"/>
    </row>
    <row r="6709" spans="63:72" x14ac:dyDescent="0.3">
      <c r="BK6709" s="5"/>
      <c r="BL6709" s="5"/>
      <c r="BM6709" s="2"/>
      <c r="BN6709" s="151"/>
      <c r="BO6709" s="2"/>
      <c r="BP6709" s="2"/>
      <c r="BQ6709" s="2"/>
      <c r="BR6709" s="2"/>
      <c r="BS6709" s="2"/>
      <c r="BT6709" s="2"/>
    </row>
    <row r="6710" spans="63:72" x14ac:dyDescent="0.3">
      <c r="BK6710" s="5"/>
      <c r="BL6710" s="5"/>
      <c r="BM6710" s="2"/>
      <c r="BN6710" s="151"/>
      <c r="BO6710" s="2"/>
      <c r="BP6710" s="2"/>
      <c r="BQ6710" s="2"/>
      <c r="BR6710" s="2"/>
      <c r="BS6710" s="2"/>
      <c r="BT6710" s="2"/>
    </row>
    <row r="6711" spans="63:72" x14ac:dyDescent="0.3">
      <c r="BK6711" s="5"/>
      <c r="BL6711" s="5"/>
      <c r="BM6711" s="2"/>
      <c r="BN6711" s="151"/>
      <c r="BO6711" s="2"/>
      <c r="BP6711" s="2"/>
      <c r="BQ6711" s="2"/>
      <c r="BR6711" s="2"/>
      <c r="BS6711" s="2"/>
      <c r="BT6711" s="2"/>
    </row>
    <row r="6712" spans="63:72" x14ac:dyDescent="0.3">
      <c r="BK6712" s="5"/>
      <c r="BL6712" s="5"/>
      <c r="BM6712" s="2"/>
      <c r="BN6712" s="151"/>
      <c r="BO6712" s="2"/>
      <c r="BP6712" s="2"/>
      <c r="BQ6712" s="2"/>
      <c r="BR6712" s="2"/>
      <c r="BS6712" s="2"/>
      <c r="BT6712" s="2"/>
    </row>
    <row r="6713" spans="63:72" x14ac:dyDescent="0.3">
      <c r="BK6713" s="5"/>
      <c r="BL6713" s="5"/>
      <c r="BM6713" s="2"/>
      <c r="BN6713" s="151"/>
      <c r="BO6713" s="2"/>
      <c r="BP6713" s="2"/>
      <c r="BQ6713" s="2"/>
      <c r="BR6713" s="2"/>
      <c r="BS6713" s="2"/>
      <c r="BT6713" s="2"/>
    </row>
    <row r="6714" spans="63:72" x14ac:dyDescent="0.3">
      <c r="BK6714" s="5"/>
      <c r="BL6714" s="5"/>
      <c r="BM6714" s="2"/>
      <c r="BN6714" s="151"/>
      <c r="BO6714" s="2"/>
      <c r="BP6714" s="2"/>
      <c r="BQ6714" s="2"/>
      <c r="BR6714" s="2"/>
      <c r="BS6714" s="2"/>
      <c r="BT6714" s="2"/>
    </row>
    <row r="6715" spans="63:72" x14ac:dyDescent="0.3">
      <c r="BK6715" s="5"/>
      <c r="BL6715" s="5"/>
      <c r="BM6715" s="2"/>
      <c r="BN6715" s="151"/>
      <c r="BO6715" s="2"/>
      <c r="BP6715" s="2"/>
      <c r="BQ6715" s="2"/>
      <c r="BR6715" s="2"/>
      <c r="BS6715" s="2"/>
      <c r="BT6715" s="2"/>
    </row>
    <row r="6716" spans="63:72" x14ac:dyDescent="0.3">
      <c r="BK6716" s="5"/>
      <c r="BL6716" s="5"/>
      <c r="BM6716" s="2"/>
      <c r="BN6716" s="151"/>
      <c r="BO6716" s="2"/>
      <c r="BP6716" s="2"/>
      <c r="BQ6716" s="2"/>
      <c r="BR6716" s="2"/>
      <c r="BS6716" s="2"/>
      <c r="BT6716" s="2"/>
    </row>
    <row r="6717" spans="63:72" x14ac:dyDescent="0.3">
      <c r="BK6717" s="5"/>
      <c r="BL6717" s="5"/>
      <c r="BM6717" s="2"/>
      <c r="BN6717" s="151"/>
      <c r="BO6717" s="2"/>
      <c r="BP6717" s="2"/>
      <c r="BQ6717" s="2"/>
      <c r="BR6717" s="2"/>
      <c r="BS6717" s="2"/>
      <c r="BT6717" s="2"/>
    </row>
    <row r="6718" spans="63:72" x14ac:dyDescent="0.3">
      <c r="BK6718" s="5"/>
      <c r="BL6718" s="5"/>
      <c r="BM6718" s="2"/>
      <c r="BN6718" s="151"/>
      <c r="BO6718" s="2"/>
      <c r="BP6718" s="2"/>
      <c r="BQ6718" s="2"/>
      <c r="BR6718" s="2"/>
      <c r="BS6718" s="2"/>
      <c r="BT6718" s="2"/>
    </row>
    <row r="6719" spans="63:72" x14ac:dyDescent="0.3">
      <c r="BK6719" s="5"/>
      <c r="BL6719" s="5"/>
      <c r="BM6719" s="2"/>
      <c r="BN6719" s="151"/>
      <c r="BO6719" s="2"/>
      <c r="BP6719" s="2"/>
      <c r="BQ6719" s="2"/>
      <c r="BR6719" s="2"/>
      <c r="BS6719" s="2"/>
      <c r="BT6719" s="2"/>
    </row>
    <row r="6720" spans="63:72" x14ac:dyDescent="0.3">
      <c r="BK6720" s="5"/>
      <c r="BL6720" s="5"/>
      <c r="BM6720" s="2"/>
      <c r="BN6720" s="151"/>
      <c r="BO6720" s="2"/>
      <c r="BP6720" s="2"/>
      <c r="BQ6720" s="2"/>
      <c r="BR6720" s="2"/>
      <c r="BS6720" s="2"/>
      <c r="BT6720" s="2"/>
    </row>
    <row r="6721" spans="63:72" x14ac:dyDescent="0.3">
      <c r="BK6721" s="5"/>
      <c r="BL6721" s="5"/>
      <c r="BM6721" s="2"/>
      <c r="BN6721" s="151"/>
      <c r="BO6721" s="2"/>
      <c r="BP6721" s="2"/>
      <c r="BQ6721" s="2"/>
      <c r="BR6721" s="2"/>
      <c r="BS6721" s="2"/>
      <c r="BT6721" s="2"/>
    </row>
    <row r="6722" spans="63:72" x14ac:dyDescent="0.3">
      <c r="BK6722" s="5"/>
      <c r="BL6722" s="5"/>
      <c r="BM6722" s="2"/>
      <c r="BN6722" s="151"/>
      <c r="BO6722" s="2"/>
      <c r="BP6722" s="2"/>
      <c r="BQ6722" s="2"/>
      <c r="BR6722" s="2"/>
      <c r="BS6722" s="2"/>
      <c r="BT6722" s="2"/>
    </row>
    <row r="6723" spans="63:72" x14ac:dyDescent="0.3">
      <c r="BK6723" s="5"/>
      <c r="BL6723" s="5"/>
      <c r="BM6723" s="2"/>
      <c r="BN6723" s="151"/>
      <c r="BO6723" s="2"/>
      <c r="BP6723" s="2"/>
      <c r="BQ6723" s="2"/>
      <c r="BR6723" s="2"/>
      <c r="BS6723" s="2"/>
      <c r="BT6723" s="2"/>
    </row>
    <row r="6724" spans="63:72" x14ac:dyDescent="0.3">
      <c r="BK6724" s="5"/>
      <c r="BL6724" s="5"/>
      <c r="BM6724" s="2"/>
      <c r="BN6724" s="151"/>
      <c r="BO6724" s="2"/>
      <c r="BP6724" s="2"/>
      <c r="BQ6724" s="2"/>
      <c r="BR6724" s="2"/>
      <c r="BS6724" s="2"/>
      <c r="BT6724" s="2"/>
    </row>
    <row r="6725" spans="63:72" x14ac:dyDescent="0.3">
      <c r="BK6725" s="5"/>
      <c r="BL6725" s="5"/>
      <c r="BM6725" s="2"/>
      <c r="BN6725" s="151"/>
      <c r="BO6725" s="2"/>
      <c r="BP6725" s="2"/>
      <c r="BQ6725" s="2"/>
      <c r="BR6725" s="2"/>
      <c r="BS6725" s="2"/>
      <c r="BT6725" s="2"/>
    </row>
    <row r="6726" spans="63:72" x14ac:dyDescent="0.3">
      <c r="BK6726" s="5"/>
      <c r="BL6726" s="5"/>
      <c r="BM6726" s="2"/>
      <c r="BN6726" s="151"/>
      <c r="BO6726" s="2"/>
      <c r="BP6726" s="2"/>
      <c r="BQ6726" s="2"/>
      <c r="BR6726" s="2"/>
      <c r="BS6726" s="2"/>
      <c r="BT6726" s="2"/>
    </row>
    <row r="6727" spans="63:72" x14ac:dyDescent="0.3">
      <c r="BK6727" s="5"/>
      <c r="BL6727" s="5"/>
      <c r="BM6727" s="2"/>
      <c r="BN6727" s="151"/>
      <c r="BO6727" s="2"/>
      <c r="BP6727" s="2"/>
      <c r="BQ6727" s="2"/>
      <c r="BR6727" s="2"/>
      <c r="BS6727" s="2"/>
      <c r="BT6727" s="2"/>
    </row>
    <row r="6728" spans="63:72" x14ac:dyDescent="0.3">
      <c r="BK6728" s="5"/>
      <c r="BL6728" s="5"/>
      <c r="BM6728" s="2"/>
      <c r="BN6728" s="151"/>
      <c r="BO6728" s="2"/>
      <c r="BP6728" s="2"/>
      <c r="BQ6728" s="2"/>
      <c r="BR6728" s="2"/>
      <c r="BS6728" s="2"/>
      <c r="BT6728" s="2"/>
    </row>
    <row r="6729" spans="63:72" x14ac:dyDescent="0.3">
      <c r="BK6729" s="5"/>
      <c r="BL6729" s="5"/>
      <c r="BM6729" s="2"/>
      <c r="BN6729" s="151"/>
      <c r="BO6729" s="2"/>
      <c r="BP6729" s="2"/>
      <c r="BQ6729" s="2"/>
      <c r="BR6729" s="2"/>
      <c r="BS6729" s="2"/>
      <c r="BT6729" s="2"/>
    </row>
    <row r="6730" spans="63:72" x14ac:dyDescent="0.3">
      <c r="BK6730" s="5"/>
      <c r="BL6730" s="5"/>
      <c r="BM6730" s="2"/>
      <c r="BN6730" s="151"/>
      <c r="BO6730" s="2"/>
      <c r="BP6730" s="2"/>
      <c r="BQ6730" s="2"/>
      <c r="BR6730" s="2"/>
      <c r="BS6730" s="2"/>
      <c r="BT6730" s="2"/>
    </row>
    <row r="6731" spans="63:72" x14ac:dyDescent="0.3">
      <c r="BK6731" s="5"/>
      <c r="BL6731" s="5"/>
      <c r="BM6731" s="2"/>
      <c r="BN6731" s="151"/>
      <c r="BO6731" s="2"/>
      <c r="BP6731" s="2"/>
      <c r="BQ6731" s="2"/>
      <c r="BR6731" s="2"/>
      <c r="BS6731" s="2"/>
      <c r="BT6731" s="2"/>
    </row>
    <row r="6732" spans="63:72" x14ac:dyDescent="0.3">
      <c r="BK6732" s="5"/>
      <c r="BL6732" s="5"/>
      <c r="BM6732" s="2"/>
      <c r="BN6732" s="151"/>
      <c r="BO6732" s="2"/>
      <c r="BP6732" s="2"/>
      <c r="BQ6732" s="2"/>
      <c r="BR6732" s="2"/>
      <c r="BS6732" s="2"/>
      <c r="BT6732" s="2"/>
    </row>
    <row r="6733" spans="63:72" x14ac:dyDescent="0.3">
      <c r="BK6733" s="5"/>
      <c r="BL6733" s="5"/>
      <c r="BM6733" s="2"/>
      <c r="BN6733" s="151"/>
      <c r="BO6733" s="2"/>
      <c r="BP6733" s="2"/>
      <c r="BQ6733" s="2"/>
      <c r="BR6733" s="2"/>
      <c r="BS6733" s="2"/>
      <c r="BT6733" s="2"/>
    </row>
    <row r="6734" spans="63:72" x14ac:dyDescent="0.3">
      <c r="BK6734" s="5"/>
      <c r="BL6734" s="5"/>
      <c r="BM6734" s="2"/>
      <c r="BN6734" s="151"/>
      <c r="BO6734" s="2"/>
      <c r="BP6734" s="2"/>
      <c r="BQ6734" s="2"/>
      <c r="BR6734" s="2"/>
      <c r="BS6734" s="2"/>
      <c r="BT6734" s="2"/>
    </row>
    <row r="6735" spans="63:72" x14ac:dyDescent="0.3">
      <c r="BK6735" s="5"/>
      <c r="BL6735" s="5"/>
      <c r="BM6735" s="2"/>
      <c r="BN6735" s="151"/>
      <c r="BO6735" s="2"/>
      <c r="BP6735" s="2"/>
      <c r="BQ6735" s="2"/>
      <c r="BR6735" s="2"/>
      <c r="BS6735" s="2"/>
      <c r="BT6735" s="2"/>
    </row>
    <row r="6736" spans="63:72" x14ac:dyDescent="0.3">
      <c r="BK6736" s="5"/>
      <c r="BL6736" s="5"/>
      <c r="BM6736" s="2"/>
      <c r="BN6736" s="151"/>
      <c r="BO6736" s="2"/>
      <c r="BP6736" s="2"/>
      <c r="BQ6736" s="2"/>
      <c r="BR6736" s="2"/>
      <c r="BS6736" s="2"/>
      <c r="BT6736" s="2"/>
    </row>
    <row r="6737" spans="63:72" x14ac:dyDescent="0.3">
      <c r="BK6737" s="5"/>
      <c r="BL6737" s="5"/>
      <c r="BM6737" s="2"/>
      <c r="BN6737" s="151"/>
      <c r="BO6737" s="2"/>
      <c r="BP6737" s="2"/>
      <c r="BQ6737" s="2"/>
      <c r="BR6737" s="2"/>
      <c r="BS6737" s="2"/>
      <c r="BT6737" s="2"/>
    </row>
    <row r="6738" spans="63:72" x14ac:dyDescent="0.3">
      <c r="BK6738" s="5"/>
      <c r="BL6738" s="5"/>
      <c r="BM6738" s="2"/>
      <c r="BN6738" s="151"/>
      <c r="BO6738" s="2"/>
      <c r="BP6738" s="2"/>
      <c r="BQ6738" s="2"/>
      <c r="BR6738" s="2"/>
      <c r="BS6738" s="2"/>
      <c r="BT6738" s="2"/>
    </row>
    <row r="6739" spans="63:72" x14ac:dyDescent="0.3">
      <c r="BK6739" s="5"/>
      <c r="BL6739" s="5"/>
      <c r="BM6739" s="2"/>
      <c r="BN6739" s="151"/>
      <c r="BO6739" s="2"/>
      <c r="BP6739" s="2"/>
      <c r="BQ6739" s="2"/>
      <c r="BR6739" s="2"/>
      <c r="BS6739" s="2"/>
      <c r="BT6739" s="2"/>
    </row>
    <row r="6740" spans="63:72" x14ac:dyDescent="0.3">
      <c r="BK6740" s="5"/>
      <c r="BL6740" s="5"/>
      <c r="BM6740" s="2"/>
      <c r="BN6740" s="151"/>
      <c r="BO6740" s="2"/>
      <c r="BP6740" s="2"/>
      <c r="BQ6740" s="2"/>
      <c r="BR6740" s="2"/>
      <c r="BS6740" s="2"/>
      <c r="BT6740" s="2"/>
    </row>
    <row r="6741" spans="63:72" x14ac:dyDescent="0.3">
      <c r="BK6741" s="5"/>
      <c r="BL6741" s="5"/>
      <c r="BM6741" s="2"/>
      <c r="BN6741" s="151"/>
      <c r="BO6741" s="2"/>
      <c r="BP6741" s="2"/>
      <c r="BQ6741" s="2"/>
      <c r="BR6741" s="2"/>
      <c r="BS6741" s="2"/>
      <c r="BT6741" s="2"/>
    </row>
    <row r="6742" spans="63:72" x14ac:dyDescent="0.3">
      <c r="BK6742" s="5"/>
      <c r="BL6742" s="5"/>
      <c r="BM6742" s="2"/>
      <c r="BN6742" s="151"/>
      <c r="BO6742" s="2"/>
      <c r="BP6742" s="2"/>
      <c r="BQ6742" s="2"/>
      <c r="BR6742" s="2"/>
      <c r="BS6742" s="2"/>
      <c r="BT6742" s="2"/>
    </row>
    <row r="6743" spans="63:72" x14ac:dyDescent="0.3">
      <c r="BK6743" s="5"/>
      <c r="BL6743" s="5"/>
      <c r="BM6743" s="2"/>
      <c r="BN6743" s="151"/>
      <c r="BO6743" s="2"/>
      <c r="BP6743" s="2"/>
      <c r="BQ6743" s="2"/>
      <c r="BR6743" s="2"/>
      <c r="BS6743" s="2"/>
      <c r="BT6743" s="2"/>
    </row>
    <row r="6744" spans="63:72" x14ac:dyDescent="0.3">
      <c r="BK6744" s="5"/>
      <c r="BL6744" s="5"/>
      <c r="BM6744" s="2"/>
      <c r="BN6744" s="151"/>
      <c r="BO6744" s="2"/>
      <c r="BP6744" s="2"/>
      <c r="BQ6744" s="2"/>
      <c r="BR6744" s="2"/>
      <c r="BS6744" s="2"/>
      <c r="BT6744" s="2"/>
    </row>
    <row r="6745" spans="63:72" x14ac:dyDescent="0.3">
      <c r="BK6745" s="5"/>
      <c r="BL6745" s="5"/>
      <c r="BM6745" s="2"/>
      <c r="BN6745" s="151"/>
      <c r="BO6745" s="2"/>
      <c r="BP6745" s="2"/>
      <c r="BQ6745" s="2"/>
      <c r="BR6745" s="2"/>
      <c r="BS6745" s="2"/>
      <c r="BT6745" s="2"/>
    </row>
    <row r="6746" spans="63:72" x14ac:dyDescent="0.3">
      <c r="BK6746" s="5"/>
      <c r="BL6746" s="5"/>
      <c r="BM6746" s="2"/>
      <c r="BN6746" s="151"/>
      <c r="BO6746" s="2"/>
      <c r="BP6746" s="2"/>
      <c r="BQ6746" s="2"/>
      <c r="BR6746" s="2"/>
      <c r="BS6746" s="2"/>
      <c r="BT6746" s="2"/>
    </row>
    <row r="6747" spans="63:72" x14ac:dyDescent="0.3">
      <c r="BK6747" s="5"/>
      <c r="BL6747" s="5"/>
      <c r="BM6747" s="2"/>
      <c r="BN6747" s="151"/>
      <c r="BO6747" s="2"/>
      <c r="BP6747" s="2"/>
      <c r="BQ6747" s="2"/>
      <c r="BR6747" s="2"/>
      <c r="BS6747" s="2"/>
      <c r="BT6747" s="2"/>
    </row>
    <row r="6748" spans="63:72" x14ac:dyDescent="0.3">
      <c r="BK6748" s="5"/>
      <c r="BL6748" s="5"/>
      <c r="BM6748" s="2"/>
      <c r="BN6748" s="151"/>
      <c r="BO6748" s="2"/>
      <c r="BP6748" s="2"/>
      <c r="BQ6748" s="2"/>
      <c r="BR6748" s="2"/>
      <c r="BS6748" s="2"/>
      <c r="BT6748" s="2"/>
    </row>
    <row r="6749" spans="63:72" x14ac:dyDescent="0.3">
      <c r="BK6749" s="5"/>
      <c r="BL6749" s="5"/>
      <c r="BM6749" s="2"/>
      <c r="BN6749" s="151"/>
      <c r="BO6749" s="2"/>
      <c r="BP6749" s="2"/>
      <c r="BQ6749" s="2"/>
      <c r="BR6749" s="2"/>
      <c r="BS6749" s="2"/>
      <c r="BT6749" s="2"/>
    </row>
    <row r="6750" spans="63:72" x14ac:dyDescent="0.3">
      <c r="BK6750" s="5"/>
      <c r="BL6750" s="5"/>
      <c r="BM6750" s="2"/>
      <c r="BN6750" s="151"/>
      <c r="BO6750" s="2"/>
      <c r="BP6750" s="2"/>
      <c r="BQ6750" s="2"/>
      <c r="BR6750" s="2"/>
      <c r="BS6750" s="2"/>
      <c r="BT6750" s="2"/>
    </row>
    <row r="6751" spans="63:72" x14ac:dyDescent="0.3">
      <c r="BK6751" s="5"/>
      <c r="BL6751" s="5"/>
      <c r="BM6751" s="2"/>
      <c r="BN6751" s="151"/>
      <c r="BO6751" s="2"/>
      <c r="BP6751" s="2"/>
      <c r="BQ6751" s="2"/>
      <c r="BR6751" s="2"/>
      <c r="BS6751" s="2"/>
      <c r="BT6751" s="2"/>
    </row>
    <row r="6752" spans="63:72" x14ac:dyDescent="0.3">
      <c r="BK6752" s="5"/>
      <c r="BL6752" s="5"/>
      <c r="BM6752" s="2"/>
      <c r="BN6752" s="151"/>
      <c r="BO6752" s="2"/>
      <c r="BP6752" s="2"/>
      <c r="BQ6752" s="2"/>
      <c r="BR6752" s="2"/>
      <c r="BS6752" s="2"/>
      <c r="BT6752" s="2"/>
    </row>
    <row r="6753" spans="63:72" x14ac:dyDescent="0.3">
      <c r="BK6753" s="5"/>
      <c r="BL6753" s="5"/>
      <c r="BM6753" s="2"/>
      <c r="BN6753" s="151"/>
      <c r="BO6753" s="2"/>
      <c r="BP6753" s="2"/>
      <c r="BQ6753" s="2"/>
      <c r="BR6753" s="2"/>
      <c r="BS6753" s="2"/>
      <c r="BT6753" s="2"/>
    </row>
    <row r="6754" spans="63:72" x14ac:dyDescent="0.3">
      <c r="BK6754" s="5"/>
      <c r="BL6754" s="5"/>
      <c r="BM6754" s="2"/>
      <c r="BN6754" s="151"/>
      <c r="BO6754" s="2"/>
      <c r="BP6754" s="2"/>
      <c r="BQ6754" s="2"/>
      <c r="BR6754" s="2"/>
      <c r="BS6754" s="2"/>
      <c r="BT6754" s="2"/>
    </row>
    <row r="6755" spans="63:72" x14ac:dyDescent="0.3">
      <c r="BK6755" s="5"/>
      <c r="BL6755" s="5"/>
      <c r="BM6755" s="2"/>
      <c r="BN6755" s="151"/>
      <c r="BO6755" s="2"/>
      <c r="BP6755" s="2"/>
      <c r="BQ6755" s="2"/>
      <c r="BR6755" s="2"/>
      <c r="BS6755" s="2"/>
      <c r="BT6755" s="2"/>
    </row>
    <row r="6756" spans="63:72" x14ac:dyDescent="0.3">
      <c r="BK6756" s="5"/>
      <c r="BL6756" s="5"/>
      <c r="BM6756" s="2"/>
      <c r="BN6756" s="151"/>
      <c r="BO6756" s="2"/>
      <c r="BP6756" s="2"/>
      <c r="BQ6756" s="2"/>
      <c r="BR6756" s="2"/>
      <c r="BS6756" s="2"/>
      <c r="BT6756" s="2"/>
    </row>
    <row r="6757" spans="63:72" x14ac:dyDescent="0.3">
      <c r="BK6757" s="5"/>
      <c r="BL6757" s="5"/>
      <c r="BM6757" s="2"/>
      <c r="BN6757" s="151"/>
      <c r="BO6757" s="2"/>
      <c r="BP6757" s="2"/>
      <c r="BQ6757" s="2"/>
      <c r="BR6757" s="2"/>
      <c r="BS6757" s="2"/>
      <c r="BT6757" s="2"/>
    </row>
    <row r="6758" spans="63:72" x14ac:dyDescent="0.3">
      <c r="BK6758" s="5"/>
      <c r="BL6758" s="5"/>
      <c r="BM6758" s="2"/>
      <c r="BN6758" s="151"/>
      <c r="BO6758" s="2"/>
      <c r="BP6758" s="2"/>
      <c r="BQ6758" s="2"/>
      <c r="BR6758" s="2"/>
      <c r="BS6758" s="2"/>
      <c r="BT6758" s="2"/>
    </row>
    <row r="6759" spans="63:72" x14ac:dyDescent="0.3">
      <c r="BK6759" s="5"/>
      <c r="BL6759" s="5"/>
      <c r="BM6759" s="2"/>
      <c r="BN6759" s="151"/>
      <c r="BO6759" s="2"/>
      <c r="BP6759" s="2"/>
      <c r="BQ6759" s="2"/>
      <c r="BR6759" s="2"/>
      <c r="BS6759" s="2"/>
      <c r="BT6759" s="2"/>
    </row>
    <row r="6760" spans="63:72" x14ac:dyDescent="0.3">
      <c r="BK6760" s="5"/>
      <c r="BL6760" s="5"/>
      <c r="BM6760" s="2"/>
      <c r="BN6760" s="151"/>
      <c r="BO6760" s="2"/>
      <c r="BP6760" s="2"/>
      <c r="BQ6760" s="2"/>
      <c r="BR6760" s="2"/>
      <c r="BS6760" s="2"/>
      <c r="BT6760" s="2"/>
    </row>
    <row r="6761" spans="63:72" x14ac:dyDescent="0.3">
      <c r="BK6761" s="5"/>
      <c r="BL6761" s="5"/>
      <c r="BM6761" s="2"/>
      <c r="BN6761" s="151"/>
      <c r="BO6761" s="2"/>
      <c r="BP6761" s="2"/>
      <c r="BQ6761" s="2"/>
      <c r="BR6761" s="2"/>
      <c r="BS6761" s="2"/>
      <c r="BT6761" s="2"/>
    </row>
    <row r="6762" spans="63:72" x14ac:dyDescent="0.3">
      <c r="BK6762" s="5"/>
      <c r="BL6762" s="5"/>
      <c r="BM6762" s="2"/>
      <c r="BN6762" s="151"/>
      <c r="BO6762" s="2"/>
      <c r="BP6762" s="2"/>
      <c r="BQ6762" s="2"/>
      <c r="BR6762" s="2"/>
      <c r="BS6762" s="2"/>
      <c r="BT6762" s="2"/>
    </row>
    <row r="6763" spans="63:72" x14ac:dyDescent="0.3">
      <c r="BK6763" s="5"/>
      <c r="BL6763" s="5"/>
      <c r="BM6763" s="2"/>
      <c r="BN6763" s="151"/>
      <c r="BO6763" s="2"/>
      <c r="BP6763" s="2"/>
      <c r="BQ6763" s="2"/>
      <c r="BR6763" s="2"/>
      <c r="BS6763" s="2"/>
      <c r="BT6763" s="2"/>
    </row>
    <row r="6764" spans="63:72" x14ac:dyDescent="0.3">
      <c r="BK6764" s="5"/>
      <c r="BL6764" s="5"/>
      <c r="BM6764" s="2"/>
      <c r="BN6764" s="151"/>
      <c r="BO6764" s="2"/>
      <c r="BP6764" s="2"/>
      <c r="BQ6764" s="2"/>
      <c r="BR6764" s="2"/>
      <c r="BS6764" s="2"/>
      <c r="BT6764" s="2"/>
    </row>
    <row r="6765" spans="63:72" x14ac:dyDescent="0.3">
      <c r="BK6765" s="5"/>
      <c r="BL6765" s="5"/>
      <c r="BM6765" s="2"/>
      <c r="BN6765" s="151"/>
      <c r="BO6765" s="2"/>
      <c r="BP6765" s="2"/>
      <c r="BQ6765" s="2"/>
      <c r="BR6765" s="2"/>
      <c r="BS6765" s="2"/>
      <c r="BT6765" s="2"/>
    </row>
    <row r="6766" spans="63:72" x14ac:dyDescent="0.3">
      <c r="BK6766" s="5"/>
      <c r="BL6766" s="5"/>
      <c r="BM6766" s="2"/>
      <c r="BN6766" s="151"/>
      <c r="BO6766" s="2"/>
      <c r="BP6766" s="2"/>
      <c r="BQ6766" s="2"/>
      <c r="BR6766" s="2"/>
      <c r="BS6766" s="2"/>
      <c r="BT6766" s="2"/>
    </row>
    <row r="6767" spans="63:72" x14ac:dyDescent="0.3">
      <c r="BK6767" s="5"/>
      <c r="BL6767" s="5"/>
      <c r="BM6767" s="2"/>
      <c r="BN6767" s="151"/>
      <c r="BO6767" s="2"/>
      <c r="BP6767" s="2"/>
      <c r="BQ6767" s="2"/>
      <c r="BR6767" s="2"/>
      <c r="BS6767" s="2"/>
      <c r="BT6767" s="2"/>
    </row>
    <row r="6768" spans="63:72" x14ac:dyDescent="0.3">
      <c r="BK6768" s="5"/>
      <c r="BL6768" s="5"/>
      <c r="BM6768" s="2"/>
      <c r="BN6768" s="151"/>
      <c r="BO6768" s="2"/>
      <c r="BP6768" s="2"/>
      <c r="BQ6768" s="2"/>
      <c r="BR6768" s="2"/>
      <c r="BS6768" s="2"/>
      <c r="BT6768" s="2"/>
    </row>
    <row r="6769" spans="63:72" x14ac:dyDescent="0.3">
      <c r="BK6769" s="5"/>
      <c r="BL6769" s="5"/>
      <c r="BM6769" s="2"/>
      <c r="BN6769" s="151"/>
      <c r="BO6769" s="2"/>
      <c r="BP6769" s="2"/>
      <c r="BQ6769" s="2"/>
      <c r="BR6769" s="2"/>
      <c r="BS6769" s="2"/>
      <c r="BT6769" s="2"/>
    </row>
    <row r="6770" spans="63:72" x14ac:dyDescent="0.3">
      <c r="BK6770" s="5"/>
      <c r="BL6770" s="5"/>
      <c r="BM6770" s="2"/>
      <c r="BN6770" s="151"/>
      <c r="BO6770" s="2"/>
      <c r="BP6770" s="2"/>
      <c r="BQ6770" s="2"/>
      <c r="BR6770" s="2"/>
      <c r="BS6770" s="2"/>
      <c r="BT6770" s="2"/>
    </row>
    <row r="6771" spans="63:72" x14ac:dyDescent="0.3">
      <c r="BK6771" s="5"/>
      <c r="BL6771" s="5"/>
      <c r="BM6771" s="2"/>
      <c r="BN6771" s="151"/>
      <c r="BO6771" s="2"/>
      <c r="BP6771" s="2"/>
      <c r="BQ6771" s="2"/>
      <c r="BR6771" s="2"/>
      <c r="BS6771" s="2"/>
      <c r="BT6771" s="2"/>
    </row>
    <row r="6772" spans="63:72" x14ac:dyDescent="0.3">
      <c r="BK6772" s="5"/>
      <c r="BL6772" s="5"/>
      <c r="BM6772" s="2"/>
      <c r="BN6772" s="151"/>
      <c r="BO6772" s="2"/>
      <c r="BP6772" s="2"/>
      <c r="BQ6772" s="2"/>
      <c r="BR6772" s="2"/>
      <c r="BS6772" s="2"/>
      <c r="BT6772" s="2"/>
    </row>
    <row r="6773" spans="63:72" x14ac:dyDescent="0.3">
      <c r="BK6773" s="5"/>
      <c r="BL6773" s="5"/>
      <c r="BM6773" s="2"/>
      <c r="BN6773" s="151"/>
      <c r="BO6773" s="2"/>
      <c r="BP6773" s="2"/>
      <c r="BQ6773" s="2"/>
      <c r="BR6773" s="2"/>
      <c r="BS6773" s="2"/>
      <c r="BT6773" s="2"/>
    </row>
    <row r="6774" spans="63:72" x14ac:dyDescent="0.3">
      <c r="BK6774" s="5"/>
      <c r="BL6774" s="5"/>
      <c r="BM6774" s="2"/>
      <c r="BN6774" s="151"/>
      <c r="BO6774" s="2"/>
      <c r="BP6774" s="2"/>
      <c r="BQ6774" s="2"/>
      <c r="BR6774" s="2"/>
      <c r="BS6774" s="2"/>
      <c r="BT6774" s="2"/>
    </row>
    <row r="6775" spans="63:72" x14ac:dyDescent="0.3">
      <c r="BK6775" s="5"/>
      <c r="BL6775" s="5"/>
      <c r="BM6775" s="2"/>
      <c r="BN6775" s="151"/>
      <c r="BO6775" s="2"/>
      <c r="BP6775" s="2"/>
      <c r="BQ6775" s="2"/>
      <c r="BR6775" s="2"/>
      <c r="BS6775" s="2"/>
      <c r="BT6775" s="2"/>
    </row>
    <row r="6776" spans="63:72" x14ac:dyDescent="0.3">
      <c r="BK6776" s="5"/>
      <c r="BL6776" s="5"/>
      <c r="BM6776" s="2"/>
      <c r="BN6776" s="151"/>
      <c r="BO6776" s="2"/>
      <c r="BP6776" s="2"/>
      <c r="BQ6776" s="2"/>
      <c r="BR6776" s="2"/>
      <c r="BS6776" s="2"/>
      <c r="BT6776" s="2"/>
    </row>
    <row r="6777" spans="63:72" x14ac:dyDescent="0.3">
      <c r="BK6777" s="5"/>
      <c r="BL6777" s="5"/>
      <c r="BM6777" s="2"/>
      <c r="BN6777" s="151"/>
      <c r="BO6777" s="2"/>
      <c r="BP6777" s="2"/>
      <c r="BQ6777" s="2"/>
      <c r="BR6777" s="2"/>
      <c r="BS6777" s="2"/>
      <c r="BT6777" s="2"/>
    </row>
    <row r="6778" spans="63:72" x14ac:dyDescent="0.3">
      <c r="BK6778" s="5"/>
      <c r="BL6778" s="5"/>
      <c r="BM6778" s="2"/>
      <c r="BN6778" s="151"/>
      <c r="BO6778" s="2"/>
      <c r="BP6778" s="2"/>
      <c r="BQ6778" s="2"/>
      <c r="BR6778" s="2"/>
      <c r="BS6778" s="2"/>
      <c r="BT6778" s="2"/>
    </row>
    <row r="6779" spans="63:72" x14ac:dyDescent="0.3">
      <c r="BK6779" s="5"/>
      <c r="BL6779" s="5"/>
      <c r="BM6779" s="2"/>
      <c r="BN6779" s="151"/>
      <c r="BO6779" s="2"/>
      <c r="BP6779" s="2"/>
      <c r="BQ6779" s="2"/>
      <c r="BR6779" s="2"/>
      <c r="BS6779" s="2"/>
      <c r="BT6779" s="2"/>
    </row>
    <row r="6780" spans="63:72" x14ac:dyDescent="0.3">
      <c r="BK6780" s="5"/>
      <c r="BL6780" s="5"/>
      <c r="BM6780" s="2"/>
      <c r="BN6780" s="151"/>
      <c r="BO6780" s="2"/>
      <c r="BP6780" s="2"/>
      <c r="BQ6780" s="2"/>
      <c r="BR6780" s="2"/>
      <c r="BS6780" s="2"/>
      <c r="BT6780" s="2"/>
    </row>
    <row r="6781" spans="63:72" x14ac:dyDescent="0.3">
      <c r="BK6781" s="5"/>
      <c r="BL6781" s="5"/>
      <c r="BM6781" s="2"/>
      <c r="BN6781" s="151"/>
      <c r="BO6781" s="2"/>
      <c r="BP6781" s="2"/>
      <c r="BQ6781" s="2"/>
      <c r="BR6781" s="2"/>
      <c r="BS6781" s="2"/>
      <c r="BT6781" s="2"/>
    </row>
    <row r="6782" spans="63:72" x14ac:dyDescent="0.3">
      <c r="BK6782" s="5"/>
      <c r="BL6782" s="5"/>
      <c r="BM6782" s="2"/>
      <c r="BN6782" s="151"/>
      <c r="BO6782" s="2"/>
      <c r="BP6782" s="2"/>
      <c r="BQ6782" s="2"/>
      <c r="BR6782" s="2"/>
      <c r="BS6782" s="2"/>
      <c r="BT6782" s="2"/>
    </row>
    <row r="6783" spans="63:72" x14ac:dyDescent="0.3">
      <c r="BK6783" s="5"/>
      <c r="BL6783" s="5"/>
      <c r="BM6783" s="2"/>
      <c r="BN6783" s="151"/>
      <c r="BO6783" s="2"/>
      <c r="BP6783" s="2"/>
      <c r="BQ6783" s="2"/>
      <c r="BR6783" s="2"/>
      <c r="BS6783" s="2"/>
      <c r="BT6783" s="2"/>
    </row>
    <row r="6784" spans="63:72" x14ac:dyDescent="0.3">
      <c r="BK6784" s="5"/>
      <c r="BL6784" s="5"/>
      <c r="BM6784" s="2"/>
      <c r="BN6784" s="151"/>
      <c r="BO6784" s="2"/>
      <c r="BP6784" s="2"/>
      <c r="BQ6784" s="2"/>
      <c r="BR6784" s="2"/>
      <c r="BS6784" s="2"/>
      <c r="BT6784" s="2"/>
    </row>
    <row r="6785" spans="63:72" x14ac:dyDescent="0.3">
      <c r="BK6785" s="5"/>
      <c r="BL6785" s="5"/>
      <c r="BM6785" s="2"/>
      <c r="BN6785" s="151"/>
      <c r="BO6785" s="2"/>
      <c r="BP6785" s="2"/>
      <c r="BQ6785" s="2"/>
      <c r="BR6785" s="2"/>
      <c r="BS6785" s="2"/>
      <c r="BT6785" s="2"/>
    </row>
    <row r="6786" spans="63:72" x14ac:dyDescent="0.3">
      <c r="BK6786" s="5"/>
      <c r="BL6786" s="5"/>
      <c r="BM6786" s="2"/>
      <c r="BN6786" s="151"/>
      <c r="BO6786" s="2"/>
      <c r="BP6786" s="2"/>
      <c r="BQ6786" s="2"/>
      <c r="BR6786" s="2"/>
      <c r="BS6786" s="2"/>
      <c r="BT6786" s="2"/>
    </row>
    <row r="6787" spans="63:72" x14ac:dyDescent="0.3">
      <c r="BK6787" s="5"/>
      <c r="BL6787" s="5"/>
      <c r="BM6787" s="2"/>
      <c r="BN6787" s="151"/>
      <c r="BO6787" s="2"/>
      <c r="BP6787" s="2"/>
      <c r="BQ6787" s="2"/>
      <c r="BR6787" s="2"/>
      <c r="BS6787" s="2"/>
      <c r="BT6787" s="2"/>
    </row>
    <row r="6788" spans="63:72" x14ac:dyDescent="0.3">
      <c r="BK6788" s="5"/>
      <c r="BL6788" s="5"/>
      <c r="BM6788" s="2"/>
      <c r="BN6788" s="151"/>
      <c r="BO6788" s="2"/>
      <c r="BP6788" s="2"/>
      <c r="BQ6788" s="2"/>
      <c r="BR6788" s="2"/>
      <c r="BS6788" s="2"/>
      <c r="BT6788" s="2"/>
    </row>
    <row r="6789" spans="63:72" x14ac:dyDescent="0.3">
      <c r="BK6789" s="5"/>
      <c r="BL6789" s="5"/>
      <c r="BM6789" s="2"/>
      <c r="BN6789" s="151"/>
      <c r="BO6789" s="2"/>
      <c r="BP6789" s="2"/>
      <c r="BQ6789" s="2"/>
      <c r="BR6789" s="2"/>
      <c r="BS6789" s="2"/>
      <c r="BT6789" s="2"/>
    </row>
    <row r="6790" spans="63:72" x14ac:dyDescent="0.3">
      <c r="BK6790" s="5"/>
      <c r="BL6790" s="5"/>
      <c r="BM6790" s="2"/>
      <c r="BN6790" s="151"/>
      <c r="BO6790" s="2"/>
      <c r="BP6790" s="2"/>
      <c r="BQ6790" s="2"/>
      <c r="BR6790" s="2"/>
      <c r="BS6790" s="2"/>
      <c r="BT6790" s="2"/>
    </row>
    <row r="6791" spans="63:72" x14ac:dyDescent="0.3">
      <c r="BK6791" s="5"/>
      <c r="BL6791" s="5"/>
      <c r="BM6791" s="2"/>
      <c r="BN6791" s="151"/>
      <c r="BO6791" s="2"/>
      <c r="BP6791" s="2"/>
      <c r="BQ6791" s="2"/>
      <c r="BR6791" s="2"/>
      <c r="BS6791" s="2"/>
      <c r="BT6791" s="2"/>
    </row>
    <row r="6792" spans="63:72" x14ac:dyDescent="0.3">
      <c r="BK6792" s="5"/>
      <c r="BL6792" s="5"/>
      <c r="BM6792" s="2"/>
      <c r="BN6792" s="151"/>
      <c r="BO6792" s="2"/>
      <c r="BP6792" s="2"/>
      <c r="BQ6792" s="2"/>
      <c r="BR6792" s="2"/>
      <c r="BS6792" s="2"/>
      <c r="BT6792" s="2"/>
    </row>
    <row r="6793" spans="63:72" x14ac:dyDescent="0.3">
      <c r="BK6793" s="5"/>
      <c r="BL6793" s="5"/>
      <c r="BM6793" s="2"/>
      <c r="BN6793" s="151"/>
      <c r="BO6793" s="2"/>
      <c r="BP6793" s="2"/>
      <c r="BQ6793" s="2"/>
      <c r="BR6793" s="2"/>
      <c r="BS6793" s="2"/>
      <c r="BT6793" s="2"/>
    </row>
    <row r="6794" spans="63:72" x14ac:dyDescent="0.3">
      <c r="BK6794" s="5"/>
      <c r="BL6794" s="5"/>
      <c r="BM6794" s="2"/>
      <c r="BN6794" s="151"/>
      <c r="BO6794" s="2"/>
      <c r="BP6794" s="2"/>
      <c r="BQ6794" s="2"/>
      <c r="BR6794" s="2"/>
      <c r="BS6794" s="2"/>
      <c r="BT6794" s="2"/>
    </row>
    <row r="6795" spans="63:72" x14ac:dyDescent="0.3">
      <c r="BK6795" s="5"/>
      <c r="BL6795" s="5"/>
      <c r="BM6795" s="2"/>
      <c r="BN6795" s="151"/>
      <c r="BO6795" s="2"/>
      <c r="BP6795" s="2"/>
      <c r="BQ6795" s="2"/>
      <c r="BR6795" s="2"/>
      <c r="BS6795" s="2"/>
      <c r="BT6795" s="2"/>
    </row>
    <row r="6796" spans="63:72" x14ac:dyDescent="0.3">
      <c r="BK6796" s="5"/>
      <c r="BL6796" s="5"/>
      <c r="BM6796" s="2"/>
      <c r="BN6796" s="151"/>
      <c r="BO6796" s="2"/>
      <c r="BP6796" s="2"/>
      <c r="BQ6796" s="2"/>
      <c r="BR6796" s="2"/>
      <c r="BS6796" s="2"/>
      <c r="BT6796" s="2"/>
    </row>
    <row r="6797" spans="63:72" x14ac:dyDescent="0.3">
      <c r="BK6797" s="5"/>
      <c r="BL6797" s="5"/>
      <c r="BM6797" s="2"/>
      <c r="BN6797" s="151"/>
      <c r="BO6797" s="2"/>
      <c r="BP6797" s="2"/>
      <c r="BQ6797" s="2"/>
      <c r="BR6797" s="2"/>
      <c r="BS6797" s="2"/>
      <c r="BT6797" s="2"/>
    </row>
    <row r="6798" spans="63:72" x14ac:dyDescent="0.3">
      <c r="BK6798" s="5"/>
      <c r="BL6798" s="5"/>
      <c r="BM6798" s="2"/>
      <c r="BN6798" s="151"/>
      <c r="BO6798" s="2"/>
      <c r="BP6798" s="2"/>
      <c r="BQ6798" s="2"/>
      <c r="BR6798" s="2"/>
      <c r="BS6798" s="2"/>
      <c r="BT6798" s="2"/>
    </row>
    <row r="6799" spans="63:72" x14ac:dyDescent="0.3">
      <c r="BK6799" s="5"/>
      <c r="BL6799" s="5"/>
      <c r="BM6799" s="2"/>
      <c r="BN6799" s="151"/>
      <c r="BO6799" s="2"/>
      <c r="BP6799" s="2"/>
      <c r="BQ6799" s="2"/>
      <c r="BR6799" s="2"/>
      <c r="BS6799" s="2"/>
      <c r="BT6799" s="2"/>
    </row>
    <row r="6800" spans="63:72" x14ac:dyDescent="0.3">
      <c r="BK6800" s="5"/>
      <c r="BL6800" s="5"/>
      <c r="BM6800" s="2"/>
      <c r="BN6800" s="151"/>
      <c r="BO6800" s="2"/>
      <c r="BP6800" s="2"/>
      <c r="BQ6800" s="2"/>
      <c r="BR6800" s="2"/>
      <c r="BS6800" s="2"/>
      <c r="BT6800" s="2"/>
    </row>
    <row r="6801" spans="63:72" x14ac:dyDescent="0.3">
      <c r="BK6801" s="5"/>
      <c r="BL6801" s="5"/>
      <c r="BM6801" s="2"/>
      <c r="BN6801" s="151"/>
      <c r="BO6801" s="2"/>
      <c r="BP6801" s="2"/>
      <c r="BQ6801" s="2"/>
      <c r="BR6801" s="2"/>
      <c r="BS6801" s="2"/>
      <c r="BT6801" s="2"/>
    </row>
    <row r="6802" spans="63:72" x14ac:dyDescent="0.3">
      <c r="BK6802" s="5"/>
      <c r="BL6802" s="5"/>
      <c r="BM6802" s="2"/>
      <c r="BN6802" s="151"/>
      <c r="BO6802" s="2"/>
      <c r="BP6802" s="2"/>
      <c r="BQ6802" s="2"/>
      <c r="BR6802" s="2"/>
      <c r="BS6802" s="2"/>
      <c r="BT6802" s="2"/>
    </row>
    <row r="6803" spans="63:72" x14ac:dyDescent="0.3">
      <c r="BK6803" s="5"/>
      <c r="BL6803" s="5"/>
      <c r="BM6803" s="2"/>
      <c r="BN6803" s="151"/>
      <c r="BO6803" s="2"/>
      <c r="BP6803" s="2"/>
      <c r="BQ6803" s="2"/>
      <c r="BR6803" s="2"/>
      <c r="BS6803" s="2"/>
      <c r="BT6803" s="2"/>
    </row>
    <row r="6804" spans="63:72" x14ac:dyDescent="0.3">
      <c r="BK6804" s="5"/>
      <c r="BL6804" s="5"/>
      <c r="BM6804" s="2"/>
      <c r="BN6804" s="151"/>
      <c r="BO6804" s="2"/>
      <c r="BP6804" s="2"/>
      <c r="BQ6804" s="2"/>
      <c r="BR6804" s="2"/>
      <c r="BS6804" s="2"/>
      <c r="BT6804" s="2"/>
    </row>
    <row r="6805" spans="63:72" x14ac:dyDescent="0.3">
      <c r="BK6805" s="5"/>
      <c r="BL6805" s="5"/>
      <c r="BM6805" s="2"/>
      <c r="BN6805" s="151"/>
      <c r="BO6805" s="2"/>
      <c r="BP6805" s="2"/>
      <c r="BQ6805" s="2"/>
      <c r="BR6805" s="2"/>
      <c r="BS6805" s="2"/>
      <c r="BT6805" s="2"/>
    </row>
    <row r="6806" spans="63:72" x14ac:dyDescent="0.3">
      <c r="BK6806" s="5"/>
      <c r="BL6806" s="5"/>
      <c r="BM6806" s="2"/>
      <c r="BN6806" s="151"/>
      <c r="BO6806" s="2"/>
      <c r="BP6806" s="2"/>
      <c r="BQ6806" s="2"/>
      <c r="BR6806" s="2"/>
      <c r="BS6806" s="2"/>
      <c r="BT6806" s="2"/>
    </row>
    <row r="6807" spans="63:72" x14ac:dyDescent="0.3">
      <c r="BK6807" s="5"/>
      <c r="BL6807" s="5"/>
      <c r="BM6807" s="2"/>
      <c r="BN6807" s="151"/>
      <c r="BO6807" s="2"/>
      <c r="BP6807" s="2"/>
      <c r="BQ6807" s="2"/>
      <c r="BR6807" s="2"/>
      <c r="BS6807" s="2"/>
      <c r="BT6807" s="2"/>
    </row>
    <row r="6808" spans="63:72" x14ac:dyDescent="0.3">
      <c r="BK6808" s="5"/>
      <c r="BL6808" s="5"/>
      <c r="BM6808" s="2"/>
      <c r="BN6808" s="151"/>
      <c r="BO6808" s="2"/>
      <c r="BP6808" s="2"/>
      <c r="BQ6808" s="2"/>
      <c r="BR6808" s="2"/>
      <c r="BS6808" s="2"/>
      <c r="BT6808" s="2"/>
    </row>
    <row r="6809" spans="63:72" x14ac:dyDescent="0.3">
      <c r="BK6809" s="5"/>
      <c r="BL6809" s="5"/>
      <c r="BM6809" s="2"/>
      <c r="BN6809" s="151"/>
      <c r="BO6809" s="2"/>
      <c r="BP6809" s="2"/>
      <c r="BQ6809" s="2"/>
      <c r="BR6809" s="2"/>
      <c r="BS6809" s="2"/>
      <c r="BT6809" s="2"/>
    </row>
    <row r="6810" spans="63:72" x14ac:dyDescent="0.3">
      <c r="BK6810" s="5"/>
      <c r="BL6810" s="5"/>
      <c r="BM6810" s="2"/>
      <c r="BN6810" s="151"/>
      <c r="BO6810" s="2"/>
      <c r="BP6810" s="2"/>
      <c r="BQ6810" s="2"/>
      <c r="BR6810" s="2"/>
      <c r="BS6810" s="2"/>
      <c r="BT6810" s="2"/>
    </row>
    <row r="6811" spans="63:72" x14ac:dyDescent="0.3">
      <c r="BK6811" s="5"/>
      <c r="BL6811" s="5"/>
      <c r="BM6811" s="2"/>
      <c r="BN6811" s="151"/>
      <c r="BO6811" s="2"/>
      <c r="BP6811" s="2"/>
      <c r="BQ6811" s="2"/>
      <c r="BR6811" s="2"/>
      <c r="BS6811" s="2"/>
      <c r="BT6811" s="2"/>
    </row>
    <row r="6812" spans="63:72" x14ac:dyDescent="0.3">
      <c r="BK6812" s="5"/>
      <c r="BL6812" s="5"/>
      <c r="BM6812" s="2"/>
      <c r="BN6812" s="151"/>
      <c r="BO6812" s="2"/>
      <c r="BP6812" s="2"/>
      <c r="BQ6812" s="2"/>
      <c r="BR6812" s="2"/>
      <c r="BS6812" s="2"/>
      <c r="BT6812" s="2"/>
    </row>
    <row r="6813" spans="63:72" x14ac:dyDescent="0.3">
      <c r="BK6813" s="5"/>
      <c r="BL6813" s="5"/>
      <c r="BM6813" s="2"/>
      <c r="BN6813" s="151"/>
      <c r="BO6813" s="2"/>
      <c r="BP6813" s="2"/>
      <c r="BQ6813" s="2"/>
      <c r="BR6813" s="2"/>
      <c r="BS6813" s="2"/>
      <c r="BT6813" s="2"/>
    </row>
    <row r="6814" spans="63:72" x14ac:dyDescent="0.3">
      <c r="BK6814" s="5"/>
      <c r="BL6814" s="5"/>
      <c r="BM6814" s="2"/>
      <c r="BN6814" s="151"/>
      <c r="BO6814" s="2"/>
      <c r="BP6814" s="2"/>
      <c r="BQ6814" s="2"/>
      <c r="BR6814" s="2"/>
      <c r="BS6814" s="2"/>
      <c r="BT6814" s="2"/>
    </row>
    <row r="6815" spans="63:72" x14ac:dyDescent="0.3">
      <c r="BK6815" s="5"/>
      <c r="BL6815" s="5"/>
      <c r="BM6815" s="2"/>
      <c r="BN6815" s="151"/>
      <c r="BO6815" s="2"/>
      <c r="BP6815" s="2"/>
      <c r="BQ6815" s="2"/>
      <c r="BR6815" s="2"/>
      <c r="BS6815" s="2"/>
      <c r="BT6815" s="2"/>
    </row>
    <row r="6816" spans="63:72" x14ac:dyDescent="0.3">
      <c r="BK6816" s="5"/>
      <c r="BL6816" s="5"/>
      <c r="BM6816" s="2"/>
      <c r="BN6816" s="151"/>
      <c r="BO6816" s="2"/>
      <c r="BP6816" s="2"/>
      <c r="BQ6816" s="2"/>
      <c r="BR6816" s="2"/>
      <c r="BS6816" s="2"/>
      <c r="BT6816" s="2"/>
    </row>
    <row r="6817" spans="63:72" x14ac:dyDescent="0.3">
      <c r="BK6817" s="5"/>
      <c r="BL6817" s="5"/>
      <c r="BM6817" s="2"/>
      <c r="BN6817" s="151"/>
      <c r="BO6817" s="2"/>
      <c r="BP6817" s="2"/>
      <c r="BQ6817" s="2"/>
      <c r="BR6817" s="2"/>
      <c r="BS6817" s="2"/>
      <c r="BT6817" s="2"/>
    </row>
    <row r="6818" spans="63:72" x14ac:dyDescent="0.3">
      <c r="BK6818" s="5"/>
      <c r="BL6818" s="5"/>
      <c r="BM6818" s="2"/>
      <c r="BN6818" s="151"/>
      <c r="BO6818" s="2"/>
      <c r="BP6818" s="2"/>
      <c r="BQ6818" s="2"/>
      <c r="BR6818" s="2"/>
      <c r="BS6818" s="2"/>
      <c r="BT6818" s="2"/>
    </row>
    <row r="6819" spans="63:72" x14ac:dyDescent="0.3">
      <c r="BK6819" s="5"/>
      <c r="BL6819" s="5"/>
      <c r="BM6819" s="2"/>
      <c r="BN6819" s="151"/>
      <c r="BO6819" s="2"/>
      <c r="BP6819" s="2"/>
      <c r="BQ6819" s="2"/>
      <c r="BR6819" s="2"/>
      <c r="BS6819" s="2"/>
      <c r="BT6819" s="2"/>
    </row>
    <row r="6820" spans="63:72" x14ac:dyDescent="0.3">
      <c r="BK6820" s="5"/>
      <c r="BL6820" s="5"/>
      <c r="BM6820" s="2"/>
      <c r="BN6820" s="151"/>
      <c r="BO6820" s="2"/>
      <c r="BP6820" s="2"/>
      <c r="BQ6820" s="2"/>
      <c r="BR6820" s="2"/>
      <c r="BS6820" s="2"/>
      <c r="BT6820" s="2"/>
    </row>
    <row r="6821" spans="63:72" x14ac:dyDescent="0.3">
      <c r="BK6821" s="5"/>
      <c r="BL6821" s="5"/>
      <c r="BM6821" s="2"/>
      <c r="BN6821" s="151"/>
      <c r="BO6821" s="2"/>
      <c r="BP6821" s="2"/>
      <c r="BQ6821" s="2"/>
      <c r="BR6821" s="2"/>
      <c r="BS6821" s="2"/>
      <c r="BT6821" s="2"/>
    </row>
    <row r="6822" spans="63:72" x14ac:dyDescent="0.3">
      <c r="BK6822" s="5"/>
      <c r="BL6822" s="5"/>
      <c r="BM6822" s="2"/>
      <c r="BN6822" s="151"/>
      <c r="BO6822" s="2"/>
      <c r="BP6822" s="2"/>
      <c r="BQ6822" s="2"/>
      <c r="BR6822" s="2"/>
      <c r="BS6822" s="2"/>
      <c r="BT6822" s="2"/>
    </row>
    <row r="6823" spans="63:72" x14ac:dyDescent="0.3">
      <c r="BK6823" s="5"/>
      <c r="BL6823" s="5"/>
      <c r="BM6823" s="2"/>
      <c r="BN6823" s="151"/>
      <c r="BO6823" s="2"/>
      <c r="BP6823" s="2"/>
      <c r="BQ6823" s="2"/>
      <c r="BR6823" s="2"/>
      <c r="BS6823" s="2"/>
      <c r="BT6823" s="2"/>
    </row>
    <row r="6824" spans="63:72" x14ac:dyDescent="0.3">
      <c r="BK6824" s="5"/>
      <c r="BL6824" s="5"/>
      <c r="BM6824" s="2"/>
      <c r="BN6824" s="151"/>
      <c r="BO6824" s="2"/>
      <c r="BP6824" s="2"/>
      <c r="BQ6824" s="2"/>
      <c r="BR6824" s="2"/>
      <c r="BS6824" s="2"/>
      <c r="BT6824" s="2"/>
    </row>
    <row r="6825" spans="63:72" x14ac:dyDescent="0.3">
      <c r="BK6825" s="5"/>
      <c r="BL6825" s="5"/>
      <c r="BM6825" s="2"/>
      <c r="BN6825" s="151"/>
      <c r="BO6825" s="2"/>
      <c r="BP6825" s="2"/>
      <c r="BQ6825" s="2"/>
      <c r="BR6825" s="2"/>
      <c r="BS6825" s="2"/>
      <c r="BT6825" s="2"/>
    </row>
    <row r="6826" spans="63:72" x14ac:dyDescent="0.3">
      <c r="BK6826" s="5"/>
      <c r="BL6826" s="5"/>
      <c r="BM6826" s="2"/>
      <c r="BN6826" s="151"/>
      <c r="BO6826" s="2"/>
      <c r="BP6826" s="2"/>
      <c r="BQ6826" s="2"/>
      <c r="BR6826" s="2"/>
      <c r="BS6826" s="2"/>
      <c r="BT6826" s="2"/>
    </row>
    <row r="6827" spans="63:72" x14ac:dyDescent="0.3">
      <c r="BK6827" s="5"/>
      <c r="BL6827" s="5"/>
      <c r="BM6827" s="2"/>
      <c r="BN6827" s="151"/>
      <c r="BO6827" s="2"/>
      <c r="BP6827" s="2"/>
      <c r="BQ6827" s="2"/>
      <c r="BR6827" s="2"/>
      <c r="BS6827" s="2"/>
      <c r="BT6827" s="2"/>
    </row>
    <row r="6828" spans="63:72" x14ac:dyDescent="0.3">
      <c r="BK6828" s="5"/>
      <c r="BL6828" s="5"/>
      <c r="BM6828" s="2"/>
      <c r="BN6828" s="151"/>
      <c r="BO6828" s="2"/>
      <c r="BP6828" s="2"/>
      <c r="BQ6828" s="2"/>
      <c r="BR6828" s="2"/>
      <c r="BS6828" s="2"/>
      <c r="BT6828" s="2"/>
    </row>
    <row r="6829" spans="63:72" x14ac:dyDescent="0.3">
      <c r="BK6829" s="5"/>
      <c r="BL6829" s="5"/>
      <c r="BM6829" s="2"/>
      <c r="BN6829" s="151"/>
      <c r="BO6829" s="2"/>
      <c r="BP6829" s="2"/>
      <c r="BQ6829" s="2"/>
      <c r="BR6829" s="2"/>
      <c r="BS6829" s="2"/>
      <c r="BT6829" s="2"/>
    </row>
    <row r="6830" spans="63:72" x14ac:dyDescent="0.3">
      <c r="BK6830" s="5"/>
      <c r="BL6830" s="5"/>
      <c r="BM6830" s="2"/>
      <c r="BN6830" s="151"/>
      <c r="BO6830" s="2"/>
      <c r="BP6830" s="2"/>
      <c r="BQ6830" s="2"/>
      <c r="BR6830" s="2"/>
      <c r="BS6830" s="2"/>
      <c r="BT6830" s="2"/>
    </row>
    <row r="6831" spans="63:72" x14ac:dyDescent="0.3">
      <c r="BK6831" s="5"/>
      <c r="BL6831" s="5"/>
      <c r="BM6831" s="2"/>
      <c r="BN6831" s="151"/>
      <c r="BO6831" s="2"/>
      <c r="BP6831" s="2"/>
      <c r="BQ6831" s="2"/>
      <c r="BR6831" s="2"/>
      <c r="BS6831" s="2"/>
      <c r="BT6831" s="2"/>
    </row>
    <row r="6832" spans="63:72" x14ac:dyDescent="0.3">
      <c r="BK6832" s="5"/>
      <c r="BL6832" s="5"/>
      <c r="BM6832" s="2"/>
      <c r="BN6832" s="151"/>
      <c r="BO6832" s="2"/>
      <c r="BP6832" s="2"/>
      <c r="BQ6832" s="2"/>
      <c r="BR6832" s="2"/>
      <c r="BS6832" s="2"/>
      <c r="BT6832" s="2"/>
    </row>
    <row r="6833" spans="63:72" x14ac:dyDescent="0.3">
      <c r="BK6833" s="5"/>
      <c r="BL6833" s="5"/>
      <c r="BM6833" s="2"/>
      <c r="BN6833" s="151"/>
      <c r="BO6833" s="2"/>
      <c r="BP6833" s="2"/>
      <c r="BQ6833" s="2"/>
      <c r="BR6833" s="2"/>
      <c r="BS6833" s="2"/>
      <c r="BT6833" s="2"/>
    </row>
    <row r="6834" spans="63:72" x14ac:dyDescent="0.3">
      <c r="BK6834" s="5"/>
      <c r="BL6834" s="5"/>
      <c r="BM6834" s="2"/>
      <c r="BN6834" s="151"/>
      <c r="BO6834" s="2"/>
      <c r="BP6834" s="2"/>
      <c r="BQ6834" s="2"/>
      <c r="BR6834" s="2"/>
      <c r="BS6834" s="2"/>
      <c r="BT6834" s="2"/>
    </row>
    <row r="6835" spans="63:72" x14ac:dyDescent="0.3">
      <c r="BK6835" s="5"/>
      <c r="BL6835" s="5"/>
      <c r="BM6835" s="2"/>
      <c r="BN6835" s="151"/>
      <c r="BO6835" s="2"/>
      <c r="BP6835" s="2"/>
      <c r="BQ6835" s="2"/>
      <c r="BR6835" s="2"/>
      <c r="BS6835" s="2"/>
      <c r="BT6835" s="2"/>
    </row>
    <row r="6836" spans="63:72" x14ac:dyDescent="0.3">
      <c r="BK6836" s="5"/>
      <c r="BL6836" s="5"/>
      <c r="BM6836" s="2"/>
      <c r="BN6836" s="151"/>
      <c r="BO6836" s="2"/>
      <c r="BP6836" s="2"/>
      <c r="BQ6836" s="2"/>
      <c r="BR6836" s="2"/>
      <c r="BS6836" s="2"/>
      <c r="BT6836" s="2"/>
    </row>
    <row r="6837" spans="63:72" x14ac:dyDescent="0.3">
      <c r="BK6837" s="5"/>
      <c r="BL6837" s="5"/>
      <c r="BM6837" s="2"/>
      <c r="BN6837" s="151"/>
      <c r="BO6837" s="2"/>
      <c r="BP6837" s="2"/>
      <c r="BQ6837" s="2"/>
      <c r="BR6837" s="2"/>
      <c r="BS6837" s="2"/>
      <c r="BT6837" s="2"/>
    </row>
    <row r="6838" spans="63:72" x14ac:dyDescent="0.3">
      <c r="BK6838" s="5"/>
      <c r="BL6838" s="5"/>
      <c r="BM6838" s="2"/>
      <c r="BN6838" s="151"/>
      <c r="BO6838" s="2"/>
      <c r="BP6838" s="2"/>
      <c r="BQ6838" s="2"/>
      <c r="BR6838" s="2"/>
      <c r="BS6838" s="2"/>
      <c r="BT6838" s="2"/>
    </row>
    <row r="6839" spans="63:72" x14ac:dyDescent="0.3">
      <c r="BK6839" s="5"/>
      <c r="BL6839" s="5"/>
      <c r="BM6839" s="2"/>
      <c r="BN6839" s="151"/>
      <c r="BO6839" s="2"/>
      <c r="BP6839" s="2"/>
      <c r="BQ6839" s="2"/>
      <c r="BR6839" s="2"/>
      <c r="BS6839" s="2"/>
      <c r="BT6839" s="2"/>
    </row>
    <row r="6840" spans="63:72" x14ac:dyDescent="0.3">
      <c r="BK6840" s="5"/>
      <c r="BL6840" s="5"/>
      <c r="BM6840" s="2"/>
      <c r="BN6840" s="151"/>
      <c r="BO6840" s="2"/>
      <c r="BP6840" s="2"/>
      <c r="BQ6840" s="2"/>
      <c r="BR6840" s="2"/>
      <c r="BS6840" s="2"/>
      <c r="BT6840" s="2"/>
    </row>
    <row r="6841" spans="63:72" x14ac:dyDescent="0.3">
      <c r="BK6841" s="5"/>
      <c r="BL6841" s="5"/>
      <c r="BM6841" s="2"/>
      <c r="BN6841" s="151"/>
      <c r="BO6841" s="2"/>
      <c r="BP6841" s="2"/>
      <c r="BQ6841" s="2"/>
      <c r="BR6841" s="2"/>
      <c r="BS6841" s="2"/>
      <c r="BT6841" s="2"/>
    </row>
    <row r="6842" spans="63:72" x14ac:dyDescent="0.3">
      <c r="BK6842" s="5"/>
      <c r="BL6842" s="5"/>
      <c r="BM6842" s="2"/>
      <c r="BN6842" s="151"/>
      <c r="BO6842" s="2"/>
      <c r="BP6842" s="2"/>
      <c r="BQ6842" s="2"/>
      <c r="BR6842" s="2"/>
      <c r="BS6842" s="2"/>
      <c r="BT6842" s="2"/>
    </row>
    <row r="6843" spans="63:72" x14ac:dyDescent="0.3">
      <c r="BK6843" s="5"/>
      <c r="BL6843" s="5"/>
      <c r="BM6843" s="2"/>
      <c r="BN6843" s="151"/>
      <c r="BO6843" s="2"/>
      <c r="BP6843" s="2"/>
      <c r="BQ6843" s="2"/>
      <c r="BR6843" s="2"/>
      <c r="BS6843" s="2"/>
      <c r="BT6843" s="2"/>
    </row>
    <row r="6844" spans="63:72" x14ac:dyDescent="0.3">
      <c r="BK6844" s="5"/>
      <c r="BL6844" s="5"/>
      <c r="BM6844" s="2"/>
      <c r="BN6844" s="151"/>
      <c r="BO6844" s="2"/>
      <c r="BP6844" s="2"/>
      <c r="BQ6844" s="2"/>
      <c r="BR6844" s="2"/>
      <c r="BS6844" s="2"/>
      <c r="BT6844" s="2"/>
    </row>
    <row r="6845" spans="63:72" x14ac:dyDescent="0.3">
      <c r="BK6845" s="5"/>
      <c r="BL6845" s="5"/>
      <c r="BM6845" s="2"/>
      <c r="BN6845" s="151"/>
      <c r="BO6845" s="2"/>
      <c r="BP6845" s="2"/>
      <c r="BQ6845" s="2"/>
      <c r="BR6845" s="2"/>
      <c r="BS6845" s="2"/>
      <c r="BT6845" s="2"/>
    </row>
    <row r="6846" spans="63:72" x14ac:dyDescent="0.3">
      <c r="BK6846" s="5"/>
      <c r="BL6846" s="5"/>
      <c r="BM6846" s="2"/>
      <c r="BN6846" s="151"/>
      <c r="BO6846" s="2"/>
      <c r="BP6846" s="2"/>
      <c r="BQ6846" s="2"/>
      <c r="BR6846" s="2"/>
      <c r="BS6846" s="2"/>
      <c r="BT6846" s="2"/>
    </row>
    <row r="6847" spans="63:72" x14ac:dyDescent="0.3">
      <c r="BK6847" s="5"/>
      <c r="BL6847" s="5"/>
      <c r="BM6847" s="2"/>
      <c r="BN6847" s="151"/>
      <c r="BO6847" s="2"/>
      <c r="BP6847" s="2"/>
      <c r="BQ6847" s="2"/>
      <c r="BR6847" s="2"/>
      <c r="BS6847" s="2"/>
      <c r="BT6847" s="2"/>
    </row>
    <row r="6848" spans="63:72" x14ac:dyDescent="0.3">
      <c r="BK6848" s="5"/>
      <c r="BL6848" s="5"/>
      <c r="BM6848" s="2"/>
      <c r="BN6848" s="151"/>
      <c r="BO6848" s="2"/>
      <c r="BP6848" s="2"/>
      <c r="BQ6848" s="2"/>
      <c r="BR6848" s="2"/>
      <c r="BS6848" s="2"/>
      <c r="BT6848" s="2"/>
    </row>
    <row r="6849" spans="63:72" x14ac:dyDescent="0.3">
      <c r="BK6849" s="5"/>
      <c r="BL6849" s="5"/>
      <c r="BM6849" s="2"/>
      <c r="BN6849" s="151"/>
      <c r="BO6849" s="2"/>
      <c r="BP6849" s="2"/>
      <c r="BQ6849" s="2"/>
      <c r="BR6849" s="2"/>
      <c r="BS6849" s="2"/>
      <c r="BT6849" s="2"/>
    </row>
    <row r="6850" spans="63:72" x14ac:dyDescent="0.3">
      <c r="BK6850" s="5"/>
      <c r="BL6850" s="5"/>
      <c r="BM6850" s="2"/>
      <c r="BN6850" s="151"/>
      <c r="BO6850" s="2"/>
      <c r="BP6850" s="2"/>
      <c r="BQ6850" s="2"/>
      <c r="BR6850" s="2"/>
      <c r="BS6850" s="2"/>
      <c r="BT6850" s="2"/>
    </row>
    <row r="6851" spans="63:72" x14ac:dyDescent="0.3">
      <c r="BK6851" s="5"/>
      <c r="BL6851" s="5"/>
      <c r="BM6851" s="2"/>
      <c r="BN6851" s="151"/>
      <c r="BO6851" s="2"/>
      <c r="BP6851" s="2"/>
      <c r="BQ6851" s="2"/>
      <c r="BR6851" s="2"/>
      <c r="BS6851" s="2"/>
      <c r="BT6851" s="2"/>
    </row>
    <row r="6852" spans="63:72" x14ac:dyDescent="0.3">
      <c r="BK6852" s="5"/>
      <c r="BL6852" s="5"/>
      <c r="BM6852" s="2"/>
      <c r="BN6852" s="151"/>
      <c r="BO6852" s="2"/>
      <c r="BP6852" s="2"/>
      <c r="BQ6852" s="2"/>
      <c r="BR6852" s="2"/>
      <c r="BS6852" s="2"/>
      <c r="BT6852" s="2"/>
    </row>
    <row r="6853" spans="63:72" x14ac:dyDescent="0.3">
      <c r="BK6853" s="5"/>
      <c r="BL6853" s="5"/>
      <c r="BM6853" s="2"/>
      <c r="BN6853" s="151"/>
      <c r="BO6853" s="2"/>
      <c r="BP6853" s="2"/>
      <c r="BQ6853" s="2"/>
      <c r="BR6853" s="2"/>
      <c r="BS6853" s="2"/>
      <c r="BT6853" s="2"/>
    </row>
    <row r="6854" spans="63:72" x14ac:dyDescent="0.3">
      <c r="BK6854" s="5"/>
      <c r="BL6854" s="5"/>
      <c r="BM6854" s="2"/>
      <c r="BN6854" s="151"/>
      <c r="BO6854" s="2"/>
      <c r="BP6854" s="2"/>
      <c r="BQ6854" s="2"/>
      <c r="BR6854" s="2"/>
      <c r="BS6854" s="2"/>
      <c r="BT6854" s="2"/>
    </row>
    <row r="6855" spans="63:72" x14ac:dyDescent="0.3">
      <c r="BK6855" s="5"/>
      <c r="BL6855" s="5"/>
      <c r="BM6855" s="2"/>
      <c r="BN6855" s="151"/>
      <c r="BO6855" s="2"/>
      <c r="BP6855" s="2"/>
      <c r="BQ6855" s="2"/>
      <c r="BR6855" s="2"/>
      <c r="BS6855" s="2"/>
      <c r="BT6855" s="2"/>
    </row>
    <row r="6856" spans="63:72" x14ac:dyDescent="0.3">
      <c r="BK6856" s="5"/>
      <c r="BL6856" s="5"/>
      <c r="BM6856" s="2"/>
      <c r="BN6856" s="151"/>
      <c r="BO6856" s="2"/>
      <c r="BP6856" s="2"/>
      <c r="BQ6856" s="2"/>
      <c r="BR6856" s="2"/>
      <c r="BS6856" s="2"/>
      <c r="BT6856" s="2"/>
    </row>
    <row r="6857" spans="63:72" x14ac:dyDescent="0.3">
      <c r="BK6857" s="5"/>
      <c r="BL6857" s="5"/>
      <c r="BM6857" s="2"/>
      <c r="BN6857" s="151"/>
      <c r="BO6857" s="2"/>
      <c r="BP6857" s="2"/>
      <c r="BQ6857" s="2"/>
      <c r="BR6857" s="2"/>
      <c r="BS6857" s="2"/>
      <c r="BT6857" s="2"/>
    </row>
    <row r="6858" spans="63:72" x14ac:dyDescent="0.3">
      <c r="BK6858" s="5"/>
      <c r="BL6858" s="5"/>
      <c r="BM6858" s="2"/>
      <c r="BN6858" s="151"/>
      <c r="BO6858" s="2"/>
      <c r="BP6858" s="2"/>
      <c r="BQ6858" s="2"/>
      <c r="BR6858" s="2"/>
      <c r="BS6858" s="2"/>
      <c r="BT6858" s="2"/>
    </row>
    <row r="6859" spans="63:72" x14ac:dyDescent="0.3">
      <c r="BK6859" s="5"/>
      <c r="BL6859" s="5"/>
      <c r="BM6859" s="2"/>
      <c r="BN6859" s="151"/>
      <c r="BO6859" s="2"/>
      <c r="BP6859" s="2"/>
      <c r="BQ6859" s="2"/>
      <c r="BR6859" s="2"/>
      <c r="BS6859" s="2"/>
      <c r="BT6859" s="2"/>
    </row>
    <row r="6860" spans="63:72" x14ac:dyDescent="0.3">
      <c r="BK6860" s="5"/>
      <c r="BL6860" s="5"/>
      <c r="BM6860" s="2"/>
      <c r="BN6860" s="151"/>
      <c r="BO6860" s="2"/>
      <c r="BP6860" s="2"/>
      <c r="BQ6860" s="2"/>
      <c r="BR6860" s="2"/>
      <c r="BS6860" s="2"/>
      <c r="BT6860" s="2"/>
    </row>
    <row r="6861" spans="63:72" x14ac:dyDescent="0.3">
      <c r="BK6861" s="5"/>
      <c r="BL6861" s="5"/>
      <c r="BM6861" s="2"/>
      <c r="BN6861" s="151"/>
      <c r="BO6861" s="2"/>
      <c r="BP6861" s="2"/>
      <c r="BQ6861" s="2"/>
      <c r="BR6861" s="2"/>
      <c r="BS6861" s="2"/>
      <c r="BT6861" s="2"/>
    </row>
    <row r="6862" spans="63:72" x14ac:dyDescent="0.3">
      <c r="BK6862" s="5"/>
      <c r="BL6862" s="5"/>
      <c r="BM6862" s="2"/>
      <c r="BN6862" s="151"/>
      <c r="BO6862" s="2"/>
      <c r="BP6862" s="2"/>
      <c r="BQ6862" s="2"/>
      <c r="BR6862" s="2"/>
      <c r="BS6862" s="2"/>
      <c r="BT6862" s="2"/>
    </row>
    <row r="6863" spans="63:72" x14ac:dyDescent="0.3">
      <c r="BK6863" s="5"/>
      <c r="BL6863" s="5"/>
      <c r="BM6863" s="2"/>
      <c r="BN6863" s="151"/>
      <c r="BO6863" s="2"/>
      <c r="BP6863" s="2"/>
      <c r="BQ6863" s="2"/>
      <c r="BR6863" s="2"/>
      <c r="BS6863" s="2"/>
      <c r="BT6863" s="2"/>
    </row>
    <row r="6864" spans="63:72" x14ac:dyDescent="0.3">
      <c r="BK6864" s="5"/>
      <c r="BL6864" s="5"/>
      <c r="BM6864" s="2"/>
      <c r="BN6864" s="151"/>
      <c r="BO6864" s="2"/>
      <c r="BP6864" s="2"/>
      <c r="BQ6864" s="2"/>
      <c r="BR6864" s="2"/>
      <c r="BS6864" s="2"/>
      <c r="BT6864" s="2"/>
    </row>
    <row r="6865" spans="63:72" x14ac:dyDescent="0.3">
      <c r="BK6865" s="5"/>
      <c r="BL6865" s="5"/>
      <c r="BM6865" s="2"/>
      <c r="BN6865" s="151"/>
      <c r="BO6865" s="2"/>
      <c r="BP6865" s="2"/>
      <c r="BQ6865" s="2"/>
      <c r="BR6865" s="2"/>
      <c r="BS6865" s="2"/>
      <c r="BT6865" s="2"/>
    </row>
    <row r="6866" spans="63:72" x14ac:dyDescent="0.3">
      <c r="BK6866" s="5"/>
      <c r="BL6866" s="5"/>
      <c r="BM6866" s="2"/>
      <c r="BN6866" s="151"/>
      <c r="BO6866" s="2"/>
      <c r="BP6866" s="2"/>
      <c r="BQ6866" s="2"/>
      <c r="BR6866" s="2"/>
      <c r="BS6866" s="2"/>
      <c r="BT6866" s="2"/>
    </row>
    <row r="6867" spans="63:72" x14ac:dyDescent="0.3">
      <c r="BK6867" s="5"/>
      <c r="BL6867" s="5"/>
      <c r="BM6867" s="2"/>
      <c r="BN6867" s="151"/>
      <c r="BO6867" s="2"/>
      <c r="BP6867" s="2"/>
      <c r="BQ6867" s="2"/>
      <c r="BR6867" s="2"/>
      <c r="BS6867" s="2"/>
      <c r="BT6867" s="2"/>
    </row>
    <row r="6868" spans="63:72" x14ac:dyDescent="0.3">
      <c r="BK6868" s="5"/>
      <c r="BL6868" s="5"/>
      <c r="BM6868" s="2"/>
      <c r="BN6868" s="151"/>
      <c r="BO6868" s="2"/>
      <c r="BP6868" s="2"/>
      <c r="BQ6868" s="2"/>
      <c r="BR6868" s="2"/>
      <c r="BS6868" s="2"/>
      <c r="BT6868" s="2"/>
    </row>
    <row r="6869" spans="63:72" x14ac:dyDescent="0.3">
      <c r="BK6869" s="5"/>
      <c r="BL6869" s="5"/>
      <c r="BM6869" s="2"/>
      <c r="BN6869" s="151"/>
      <c r="BO6869" s="2"/>
      <c r="BP6869" s="2"/>
      <c r="BQ6869" s="2"/>
      <c r="BR6869" s="2"/>
      <c r="BS6869" s="2"/>
      <c r="BT6869" s="2"/>
    </row>
    <row r="6870" spans="63:72" x14ac:dyDescent="0.3">
      <c r="BK6870" s="5"/>
      <c r="BL6870" s="5"/>
      <c r="BM6870" s="2"/>
      <c r="BN6870" s="151"/>
      <c r="BO6870" s="2"/>
      <c r="BP6870" s="2"/>
      <c r="BQ6870" s="2"/>
      <c r="BR6870" s="2"/>
      <c r="BS6870" s="2"/>
      <c r="BT6870" s="2"/>
    </row>
    <row r="6871" spans="63:72" x14ac:dyDescent="0.3">
      <c r="BK6871" s="5"/>
      <c r="BL6871" s="5"/>
      <c r="BM6871" s="2"/>
      <c r="BN6871" s="151"/>
      <c r="BO6871" s="2"/>
      <c r="BP6871" s="2"/>
      <c r="BQ6871" s="2"/>
      <c r="BR6871" s="2"/>
      <c r="BS6871" s="2"/>
      <c r="BT6871" s="2"/>
    </row>
    <row r="6872" spans="63:72" x14ac:dyDescent="0.3">
      <c r="BK6872" s="5"/>
      <c r="BL6872" s="5"/>
      <c r="BM6872" s="2"/>
      <c r="BN6872" s="151"/>
      <c r="BO6872" s="2"/>
      <c r="BP6872" s="2"/>
      <c r="BQ6872" s="2"/>
      <c r="BR6872" s="2"/>
      <c r="BS6872" s="2"/>
      <c r="BT6872" s="2"/>
    </row>
    <row r="6873" spans="63:72" x14ac:dyDescent="0.3">
      <c r="BK6873" s="5"/>
      <c r="BL6873" s="5"/>
      <c r="BM6873" s="2"/>
      <c r="BN6873" s="151"/>
      <c r="BO6873" s="2"/>
      <c r="BP6873" s="2"/>
      <c r="BQ6873" s="2"/>
      <c r="BR6873" s="2"/>
      <c r="BS6873" s="2"/>
      <c r="BT6873" s="2"/>
    </row>
    <row r="6874" spans="63:72" x14ac:dyDescent="0.3">
      <c r="BK6874" s="5"/>
      <c r="BL6874" s="5"/>
      <c r="BM6874" s="2"/>
      <c r="BN6874" s="151"/>
      <c r="BO6874" s="2"/>
      <c r="BP6874" s="2"/>
      <c r="BQ6874" s="2"/>
      <c r="BR6874" s="2"/>
      <c r="BS6874" s="2"/>
      <c r="BT6874" s="2"/>
    </row>
    <row r="6875" spans="63:72" x14ac:dyDescent="0.3">
      <c r="BK6875" s="5"/>
      <c r="BL6875" s="5"/>
      <c r="BM6875" s="2"/>
      <c r="BN6875" s="151"/>
      <c r="BO6875" s="2"/>
      <c r="BP6875" s="2"/>
      <c r="BQ6875" s="2"/>
      <c r="BR6875" s="2"/>
      <c r="BS6875" s="2"/>
      <c r="BT6875" s="2"/>
    </row>
    <row r="6876" spans="63:72" x14ac:dyDescent="0.3">
      <c r="BK6876" s="5"/>
      <c r="BL6876" s="5"/>
      <c r="BM6876" s="2"/>
      <c r="BN6876" s="151"/>
      <c r="BO6876" s="2"/>
      <c r="BP6876" s="2"/>
      <c r="BQ6876" s="2"/>
      <c r="BR6876" s="2"/>
      <c r="BS6876" s="2"/>
      <c r="BT6876" s="2"/>
    </row>
    <row r="6877" spans="63:72" x14ac:dyDescent="0.3">
      <c r="BK6877" s="5"/>
      <c r="BL6877" s="5"/>
      <c r="BM6877" s="2"/>
      <c r="BN6877" s="151"/>
      <c r="BO6877" s="2"/>
      <c r="BP6877" s="2"/>
      <c r="BQ6877" s="2"/>
      <c r="BR6877" s="2"/>
      <c r="BS6877" s="2"/>
      <c r="BT6877" s="2"/>
    </row>
    <row r="6878" spans="63:72" x14ac:dyDescent="0.3">
      <c r="BK6878" s="5"/>
      <c r="BL6878" s="5"/>
      <c r="BM6878" s="2"/>
      <c r="BN6878" s="151"/>
      <c r="BO6878" s="2"/>
      <c r="BP6878" s="2"/>
      <c r="BQ6878" s="2"/>
      <c r="BR6878" s="2"/>
      <c r="BS6878" s="2"/>
      <c r="BT6878" s="2"/>
    </row>
    <row r="6879" spans="63:72" x14ac:dyDescent="0.3">
      <c r="BK6879" s="5"/>
      <c r="BL6879" s="5"/>
      <c r="BM6879" s="2"/>
      <c r="BN6879" s="151"/>
      <c r="BO6879" s="2"/>
      <c r="BP6879" s="2"/>
      <c r="BQ6879" s="2"/>
      <c r="BR6879" s="2"/>
      <c r="BS6879" s="2"/>
      <c r="BT6879" s="2"/>
    </row>
    <row r="6880" spans="63:72" x14ac:dyDescent="0.3">
      <c r="BK6880" s="5"/>
      <c r="BL6880" s="5"/>
      <c r="BM6880" s="2"/>
      <c r="BN6880" s="151"/>
      <c r="BO6880" s="2"/>
      <c r="BP6880" s="2"/>
      <c r="BQ6880" s="2"/>
      <c r="BR6880" s="2"/>
      <c r="BS6880" s="2"/>
      <c r="BT6880" s="2"/>
    </row>
    <row r="6881" spans="63:72" x14ac:dyDescent="0.3">
      <c r="BK6881" s="5"/>
      <c r="BL6881" s="5"/>
      <c r="BM6881" s="2"/>
      <c r="BN6881" s="151"/>
      <c r="BO6881" s="2"/>
      <c r="BP6881" s="2"/>
      <c r="BQ6881" s="2"/>
      <c r="BR6881" s="2"/>
      <c r="BS6881" s="2"/>
      <c r="BT6881" s="2"/>
    </row>
    <row r="6882" spans="63:72" x14ac:dyDescent="0.3">
      <c r="BK6882" s="5"/>
      <c r="BL6882" s="5"/>
      <c r="BM6882" s="2"/>
      <c r="BN6882" s="151"/>
      <c r="BO6882" s="2"/>
      <c r="BP6882" s="2"/>
      <c r="BQ6882" s="2"/>
      <c r="BR6882" s="2"/>
      <c r="BS6882" s="2"/>
      <c r="BT6882" s="2"/>
    </row>
    <row r="6883" spans="63:72" x14ac:dyDescent="0.3">
      <c r="BK6883" s="5"/>
      <c r="BL6883" s="5"/>
      <c r="BM6883" s="2"/>
      <c r="BN6883" s="151"/>
      <c r="BO6883" s="2"/>
      <c r="BP6883" s="2"/>
      <c r="BQ6883" s="2"/>
      <c r="BR6883" s="2"/>
      <c r="BS6883" s="2"/>
      <c r="BT6883" s="2"/>
    </row>
    <row r="6884" spans="63:72" x14ac:dyDescent="0.3">
      <c r="BK6884" s="5"/>
      <c r="BL6884" s="5"/>
      <c r="BM6884" s="2"/>
      <c r="BN6884" s="151"/>
      <c r="BO6884" s="2"/>
      <c r="BP6884" s="2"/>
      <c r="BQ6884" s="2"/>
      <c r="BR6884" s="2"/>
      <c r="BS6884" s="2"/>
      <c r="BT6884" s="2"/>
    </row>
    <row r="6885" spans="63:72" x14ac:dyDescent="0.3">
      <c r="BK6885" s="5"/>
      <c r="BL6885" s="5"/>
      <c r="BM6885" s="2"/>
      <c r="BN6885" s="151"/>
      <c r="BO6885" s="2"/>
      <c r="BP6885" s="2"/>
      <c r="BQ6885" s="2"/>
      <c r="BR6885" s="2"/>
      <c r="BS6885" s="2"/>
      <c r="BT6885" s="2"/>
    </row>
    <row r="6886" spans="63:72" x14ac:dyDescent="0.3">
      <c r="BK6886" s="5"/>
      <c r="BL6886" s="5"/>
      <c r="BM6886" s="2"/>
      <c r="BN6886" s="151"/>
      <c r="BO6886" s="2"/>
      <c r="BP6886" s="2"/>
      <c r="BQ6886" s="2"/>
      <c r="BR6886" s="2"/>
      <c r="BS6886" s="2"/>
      <c r="BT6886" s="2"/>
    </row>
    <row r="6887" spans="63:72" x14ac:dyDescent="0.3">
      <c r="BK6887" s="5"/>
      <c r="BL6887" s="5"/>
      <c r="BM6887" s="2"/>
      <c r="BN6887" s="151"/>
      <c r="BO6887" s="2"/>
      <c r="BP6887" s="2"/>
      <c r="BQ6887" s="2"/>
      <c r="BR6887" s="2"/>
      <c r="BS6887" s="2"/>
      <c r="BT6887" s="2"/>
    </row>
    <row r="6888" spans="63:72" x14ac:dyDescent="0.3">
      <c r="BK6888" s="5"/>
      <c r="BL6888" s="5"/>
      <c r="BM6888" s="2"/>
      <c r="BN6888" s="151"/>
      <c r="BO6888" s="2"/>
      <c r="BP6888" s="2"/>
      <c r="BQ6888" s="2"/>
      <c r="BR6888" s="2"/>
      <c r="BS6888" s="2"/>
      <c r="BT6888" s="2"/>
    </row>
    <row r="6889" spans="63:72" x14ac:dyDescent="0.3">
      <c r="BK6889" s="5"/>
      <c r="BL6889" s="5"/>
      <c r="BM6889" s="2"/>
      <c r="BN6889" s="151"/>
      <c r="BO6889" s="2"/>
      <c r="BP6889" s="2"/>
      <c r="BQ6889" s="2"/>
      <c r="BR6889" s="2"/>
      <c r="BS6889" s="2"/>
      <c r="BT6889" s="2"/>
    </row>
    <row r="6890" spans="63:72" x14ac:dyDescent="0.3">
      <c r="BK6890" s="5"/>
      <c r="BL6890" s="5"/>
      <c r="BM6890" s="2"/>
      <c r="BN6890" s="151"/>
      <c r="BO6890" s="2"/>
      <c r="BP6890" s="2"/>
      <c r="BQ6890" s="2"/>
      <c r="BR6890" s="2"/>
      <c r="BS6890" s="2"/>
      <c r="BT6890" s="2"/>
    </row>
    <row r="6891" spans="63:72" x14ac:dyDescent="0.3">
      <c r="BK6891" s="5"/>
      <c r="BL6891" s="5"/>
      <c r="BM6891" s="2"/>
      <c r="BN6891" s="151"/>
      <c r="BO6891" s="2"/>
      <c r="BP6891" s="2"/>
      <c r="BQ6891" s="2"/>
      <c r="BR6891" s="2"/>
      <c r="BS6891" s="2"/>
      <c r="BT6891" s="2"/>
    </row>
    <row r="6892" spans="63:72" x14ac:dyDescent="0.3">
      <c r="BK6892" s="5"/>
      <c r="BL6892" s="5"/>
      <c r="BM6892" s="2"/>
      <c r="BN6892" s="151"/>
      <c r="BO6892" s="2"/>
      <c r="BP6892" s="2"/>
      <c r="BQ6892" s="2"/>
      <c r="BR6892" s="2"/>
      <c r="BS6892" s="2"/>
      <c r="BT6892" s="2"/>
    </row>
    <row r="6893" spans="63:72" x14ac:dyDescent="0.3">
      <c r="BK6893" s="5"/>
      <c r="BL6893" s="5"/>
      <c r="BM6893" s="2"/>
      <c r="BN6893" s="151"/>
      <c r="BO6893" s="2"/>
      <c r="BP6893" s="2"/>
      <c r="BQ6893" s="2"/>
      <c r="BR6893" s="2"/>
      <c r="BS6893" s="2"/>
      <c r="BT6893" s="2"/>
    </row>
    <row r="6894" spans="63:72" x14ac:dyDescent="0.3">
      <c r="BK6894" s="5"/>
      <c r="BL6894" s="5"/>
      <c r="BM6894" s="2"/>
      <c r="BN6894" s="151"/>
      <c r="BO6894" s="2"/>
      <c r="BP6894" s="2"/>
      <c r="BQ6894" s="2"/>
      <c r="BR6894" s="2"/>
      <c r="BS6894" s="2"/>
      <c r="BT6894" s="2"/>
    </row>
    <row r="6895" spans="63:72" x14ac:dyDescent="0.3">
      <c r="BK6895" s="5"/>
      <c r="BL6895" s="5"/>
      <c r="BM6895" s="2"/>
      <c r="BN6895" s="151"/>
      <c r="BO6895" s="2"/>
      <c r="BP6895" s="2"/>
      <c r="BQ6895" s="2"/>
      <c r="BR6895" s="2"/>
      <c r="BS6895" s="2"/>
      <c r="BT6895" s="2"/>
    </row>
    <row r="6896" spans="63:72" x14ac:dyDescent="0.3">
      <c r="BK6896" s="5"/>
      <c r="BL6896" s="5"/>
      <c r="BM6896" s="2"/>
      <c r="BN6896" s="151"/>
      <c r="BO6896" s="2"/>
      <c r="BP6896" s="2"/>
      <c r="BQ6896" s="2"/>
      <c r="BR6896" s="2"/>
      <c r="BS6896" s="2"/>
      <c r="BT6896" s="2"/>
    </row>
    <row r="6897" spans="63:72" x14ac:dyDescent="0.3">
      <c r="BK6897" s="5"/>
      <c r="BL6897" s="5"/>
      <c r="BM6897" s="2"/>
      <c r="BN6897" s="151"/>
      <c r="BO6897" s="2"/>
      <c r="BP6897" s="2"/>
      <c r="BQ6897" s="2"/>
      <c r="BR6897" s="2"/>
      <c r="BS6897" s="2"/>
      <c r="BT6897" s="2"/>
    </row>
    <row r="6898" spans="63:72" x14ac:dyDescent="0.3">
      <c r="BK6898" s="5"/>
      <c r="BL6898" s="5"/>
      <c r="BM6898" s="2"/>
      <c r="BN6898" s="151"/>
      <c r="BO6898" s="2"/>
      <c r="BP6898" s="2"/>
      <c r="BQ6898" s="2"/>
      <c r="BR6898" s="2"/>
      <c r="BS6898" s="2"/>
      <c r="BT6898" s="2"/>
    </row>
    <row r="6899" spans="63:72" x14ac:dyDescent="0.3">
      <c r="BK6899" s="5"/>
      <c r="BL6899" s="5"/>
      <c r="BM6899" s="2"/>
      <c r="BN6899" s="151"/>
      <c r="BO6899" s="2"/>
      <c r="BP6899" s="2"/>
      <c r="BQ6899" s="2"/>
      <c r="BR6899" s="2"/>
      <c r="BS6899" s="2"/>
      <c r="BT6899" s="2"/>
    </row>
    <row r="6900" spans="63:72" x14ac:dyDescent="0.3">
      <c r="BK6900" s="5"/>
      <c r="BL6900" s="5"/>
      <c r="BM6900" s="2"/>
      <c r="BN6900" s="151"/>
      <c r="BO6900" s="2"/>
      <c r="BP6900" s="2"/>
      <c r="BQ6900" s="2"/>
      <c r="BR6900" s="2"/>
      <c r="BS6900" s="2"/>
      <c r="BT6900" s="2"/>
    </row>
    <row r="6901" spans="63:72" x14ac:dyDescent="0.3">
      <c r="BK6901" s="5"/>
      <c r="BL6901" s="5"/>
      <c r="BM6901" s="2"/>
      <c r="BN6901" s="151"/>
      <c r="BO6901" s="2"/>
      <c r="BP6901" s="2"/>
      <c r="BQ6901" s="2"/>
      <c r="BR6901" s="2"/>
      <c r="BS6901" s="2"/>
      <c r="BT6901" s="2"/>
    </row>
    <row r="6902" spans="63:72" x14ac:dyDescent="0.3">
      <c r="BK6902" s="5"/>
      <c r="BL6902" s="5"/>
      <c r="BM6902" s="2"/>
      <c r="BN6902" s="151"/>
      <c r="BO6902" s="2"/>
      <c r="BP6902" s="2"/>
      <c r="BQ6902" s="2"/>
      <c r="BR6902" s="2"/>
      <c r="BS6902" s="2"/>
      <c r="BT6902" s="2"/>
    </row>
    <row r="6903" spans="63:72" x14ac:dyDescent="0.3">
      <c r="BK6903" s="5"/>
      <c r="BL6903" s="5"/>
      <c r="BM6903" s="2"/>
      <c r="BN6903" s="151"/>
      <c r="BO6903" s="2"/>
      <c r="BP6903" s="2"/>
      <c r="BQ6903" s="2"/>
      <c r="BR6903" s="2"/>
      <c r="BS6903" s="2"/>
      <c r="BT6903" s="2"/>
    </row>
    <row r="6904" spans="63:72" x14ac:dyDescent="0.3">
      <c r="BK6904" s="5"/>
      <c r="BL6904" s="5"/>
      <c r="BM6904" s="2"/>
      <c r="BN6904" s="151"/>
      <c r="BO6904" s="2"/>
      <c r="BP6904" s="2"/>
      <c r="BQ6904" s="2"/>
      <c r="BR6904" s="2"/>
      <c r="BS6904" s="2"/>
      <c r="BT6904" s="2"/>
    </row>
    <row r="6905" spans="63:72" x14ac:dyDescent="0.3">
      <c r="BK6905" s="5"/>
      <c r="BL6905" s="5"/>
      <c r="BM6905" s="2"/>
      <c r="BN6905" s="151"/>
      <c r="BO6905" s="2"/>
      <c r="BP6905" s="2"/>
      <c r="BQ6905" s="2"/>
      <c r="BR6905" s="2"/>
      <c r="BS6905" s="2"/>
      <c r="BT6905" s="2"/>
    </row>
    <row r="6906" spans="63:72" x14ac:dyDescent="0.3">
      <c r="BK6906" s="5"/>
      <c r="BL6906" s="5"/>
      <c r="BM6906" s="2"/>
      <c r="BN6906" s="151"/>
      <c r="BO6906" s="2"/>
      <c r="BP6906" s="2"/>
      <c r="BQ6906" s="2"/>
      <c r="BR6906" s="2"/>
      <c r="BS6906" s="2"/>
      <c r="BT6906" s="2"/>
    </row>
    <row r="6907" spans="63:72" x14ac:dyDescent="0.3">
      <c r="BK6907" s="5"/>
      <c r="BL6907" s="5"/>
      <c r="BM6907" s="2"/>
      <c r="BN6907" s="151"/>
      <c r="BO6907" s="2"/>
      <c r="BP6907" s="2"/>
      <c r="BQ6907" s="2"/>
      <c r="BR6907" s="2"/>
      <c r="BS6907" s="2"/>
      <c r="BT6907" s="2"/>
    </row>
    <row r="6908" spans="63:72" x14ac:dyDescent="0.3">
      <c r="BK6908" s="5"/>
      <c r="BL6908" s="5"/>
      <c r="BM6908" s="2"/>
      <c r="BN6908" s="151"/>
      <c r="BO6908" s="2"/>
      <c r="BP6908" s="2"/>
      <c r="BQ6908" s="2"/>
      <c r="BR6908" s="2"/>
      <c r="BS6908" s="2"/>
      <c r="BT6908" s="2"/>
    </row>
    <row r="6909" spans="63:72" x14ac:dyDescent="0.3">
      <c r="BK6909" s="5"/>
      <c r="BL6909" s="5"/>
      <c r="BM6909" s="2"/>
      <c r="BN6909" s="151"/>
      <c r="BO6909" s="2"/>
      <c r="BP6909" s="2"/>
      <c r="BQ6909" s="2"/>
      <c r="BR6909" s="2"/>
      <c r="BS6909" s="2"/>
      <c r="BT6909" s="2"/>
    </row>
    <row r="6910" spans="63:72" x14ac:dyDescent="0.3">
      <c r="BK6910" s="5"/>
      <c r="BL6910" s="5"/>
      <c r="BM6910" s="2"/>
      <c r="BN6910" s="151"/>
      <c r="BO6910" s="2"/>
      <c r="BP6910" s="2"/>
      <c r="BQ6910" s="2"/>
      <c r="BR6910" s="2"/>
      <c r="BS6910" s="2"/>
      <c r="BT6910" s="2"/>
    </row>
    <row r="6911" spans="63:72" x14ac:dyDescent="0.3">
      <c r="BK6911" s="5"/>
      <c r="BL6911" s="5"/>
      <c r="BM6911" s="2"/>
      <c r="BN6911" s="151"/>
      <c r="BO6911" s="2"/>
      <c r="BP6911" s="2"/>
      <c r="BQ6911" s="2"/>
      <c r="BR6911" s="2"/>
      <c r="BS6911" s="2"/>
      <c r="BT6911" s="2"/>
    </row>
    <row r="6912" spans="63:72" x14ac:dyDescent="0.3">
      <c r="BK6912" s="5"/>
      <c r="BL6912" s="5"/>
      <c r="BM6912" s="2"/>
      <c r="BN6912" s="151"/>
      <c r="BO6912" s="2"/>
      <c r="BP6912" s="2"/>
      <c r="BQ6912" s="2"/>
      <c r="BR6912" s="2"/>
      <c r="BS6912" s="2"/>
      <c r="BT6912" s="2"/>
    </row>
    <row r="6913" spans="63:72" x14ac:dyDescent="0.3">
      <c r="BK6913" s="5"/>
      <c r="BL6913" s="5"/>
      <c r="BM6913" s="2"/>
      <c r="BN6913" s="151"/>
      <c r="BO6913" s="2"/>
      <c r="BP6913" s="2"/>
      <c r="BQ6913" s="2"/>
      <c r="BR6913" s="2"/>
      <c r="BS6913" s="2"/>
      <c r="BT6913" s="2"/>
    </row>
    <row r="6914" spans="63:72" x14ac:dyDescent="0.3">
      <c r="BK6914" s="5"/>
      <c r="BL6914" s="5"/>
      <c r="BM6914" s="2"/>
      <c r="BN6914" s="151"/>
      <c r="BO6914" s="2"/>
      <c r="BP6914" s="2"/>
      <c r="BQ6914" s="2"/>
      <c r="BR6914" s="2"/>
      <c r="BS6914" s="2"/>
      <c r="BT6914" s="2"/>
    </row>
    <row r="6915" spans="63:72" x14ac:dyDescent="0.3">
      <c r="BK6915" s="5"/>
      <c r="BL6915" s="5"/>
      <c r="BM6915" s="2"/>
      <c r="BN6915" s="151"/>
      <c r="BO6915" s="2"/>
      <c r="BP6915" s="2"/>
      <c r="BQ6915" s="2"/>
      <c r="BR6915" s="2"/>
      <c r="BS6915" s="2"/>
      <c r="BT6915" s="2"/>
    </row>
    <row r="6916" spans="63:72" x14ac:dyDescent="0.3">
      <c r="BK6916" s="5"/>
      <c r="BL6916" s="5"/>
      <c r="BM6916" s="2"/>
      <c r="BN6916" s="151"/>
      <c r="BO6916" s="2"/>
      <c r="BP6916" s="2"/>
      <c r="BQ6916" s="2"/>
      <c r="BR6916" s="2"/>
      <c r="BS6916" s="2"/>
      <c r="BT6916" s="2"/>
    </row>
    <row r="6917" spans="63:72" x14ac:dyDescent="0.3">
      <c r="BK6917" s="5"/>
      <c r="BL6917" s="5"/>
      <c r="BM6917" s="2"/>
      <c r="BN6917" s="151"/>
      <c r="BO6917" s="2"/>
      <c r="BP6917" s="2"/>
      <c r="BQ6917" s="2"/>
      <c r="BR6917" s="2"/>
      <c r="BS6917" s="2"/>
      <c r="BT6917" s="2"/>
    </row>
    <row r="6918" spans="63:72" x14ac:dyDescent="0.3">
      <c r="BK6918" s="5"/>
      <c r="BL6918" s="5"/>
      <c r="BM6918" s="2"/>
      <c r="BN6918" s="151"/>
      <c r="BO6918" s="2"/>
      <c r="BP6918" s="2"/>
      <c r="BQ6918" s="2"/>
      <c r="BR6918" s="2"/>
      <c r="BS6918" s="2"/>
      <c r="BT6918" s="2"/>
    </row>
    <row r="6919" spans="63:72" x14ac:dyDescent="0.3">
      <c r="BK6919" s="5"/>
      <c r="BL6919" s="5"/>
      <c r="BM6919" s="2"/>
      <c r="BN6919" s="151"/>
      <c r="BO6919" s="2"/>
      <c r="BP6919" s="2"/>
      <c r="BQ6919" s="2"/>
      <c r="BR6919" s="2"/>
      <c r="BS6919" s="2"/>
      <c r="BT6919" s="2"/>
    </row>
    <row r="6920" spans="63:72" x14ac:dyDescent="0.3">
      <c r="BK6920" s="5"/>
      <c r="BL6920" s="5"/>
      <c r="BM6920" s="2"/>
      <c r="BN6920" s="151"/>
      <c r="BO6920" s="2"/>
      <c r="BP6920" s="2"/>
      <c r="BQ6920" s="2"/>
      <c r="BR6920" s="2"/>
      <c r="BS6920" s="2"/>
      <c r="BT6920" s="2"/>
    </row>
    <row r="6921" spans="63:72" x14ac:dyDescent="0.3">
      <c r="BK6921" s="5"/>
      <c r="BL6921" s="5"/>
      <c r="BM6921" s="2"/>
      <c r="BN6921" s="151"/>
      <c r="BO6921" s="2"/>
      <c r="BP6921" s="2"/>
      <c r="BQ6921" s="2"/>
      <c r="BR6921" s="2"/>
      <c r="BS6921" s="2"/>
      <c r="BT6921" s="2"/>
    </row>
    <row r="6922" spans="63:72" x14ac:dyDescent="0.3">
      <c r="BK6922" s="5"/>
      <c r="BL6922" s="5"/>
      <c r="BM6922" s="2"/>
      <c r="BN6922" s="151"/>
      <c r="BO6922" s="2"/>
      <c r="BP6922" s="2"/>
      <c r="BQ6922" s="2"/>
      <c r="BR6922" s="2"/>
      <c r="BS6922" s="2"/>
      <c r="BT6922" s="2"/>
    </row>
    <row r="6923" spans="63:72" x14ac:dyDescent="0.3">
      <c r="BK6923" s="5"/>
      <c r="BL6923" s="5"/>
      <c r="BM6923" s="2"/>
      <c r="BN6923" s="151"/>
      <c r="BO6923" s="2"/>
      <c r="BP6923" s="2"/>
      <c r="BQ6923" s="2"/>
      <c r="BR6923" s="2"/>
      <c r="BS6923" s="2"/>
      <c r="BT6923" s="2"/>
    </row>
    <row r="6924" spans="63:72" x14ac:dyDescent="0.3">
      <c r="BK6924" s="5"/>
      <c r="BL6924" s="5"/>
      <c r="BM6924" s="2"/>
      <c r="BN6924" s="151"/>
      <c r="BO6924" s="2"/>
      <c r="BP6924" s="2"/>
      <c r="BQ6924" s="2"/>
      <c r="BR6924" s="2"/>
      <c r="BS6924" s="2"/>
      <c r="BT6924" s="2"/>
    </row>
    <row r="6925" spans="63:72" x14ac:dyDescent="0.3">
      <c r="BK6925" s="5"/>
      <c r="BL6925" s="5"/>
      <c r="BM6925" s="2"/>
      <c r="BN6925" s="151"/>
      <c r="BO6925" s="2"/>
      <c r="BP6925" s="2"/>
      <c r="BQ6925" s="2"/>
      <c r="BR6925" s="2"/>
      <c r="BS6925" s="2"/>
      <c r="BT6925" s="2"/>
    </row>
    <row r="6926" spans="63:72" x14ac:dyDescent="0.3">
      <c r="BK6926" s="5"/>
      <c r="BL6926" s="5"/>
      <c r="BM6926" s="2"/>
      <c r="BN6926" s="151"/>
      <c r="BO6926" s="2"/>
      <c r="BP6926" s="2"/>
      <c r="BQ6926" s="2"/>
      <c r="BR6926" s="2"/>
      <c r="BS6926" s="2"/>
      <c r="BT6926" s="2"/>
    </row>
    <row r="6927" spans="63:72" x14ac:dyDescent="0.3">
      <c r="BK6927" s="5"/>
      <c r="BL6927" s="5"/>
      <c r="BM6927" s="2"/>
      <c r="BN6927" s="151"/>
      <c r="BO6927" s="2"/>
      <c r="BP6927" s="2"/>
      <c r="BQ6927" s="2"/>
      <c r="BR6927" s="2"/>
      <c r="BS6927" s="2"/>
      <c r="BT6927" s="2"/>
    </row>
    <row r="6928" spans="63:72" x14ac:dyDescent="0.3">
      <c r="BK6928" s="5"/>
      <c r="BL6928" s="5"/>
      <c r="BM6928" s="2"/>
      <c r="BN6928" s="151"/>
      <c r="BO6928" s="2"/>
      <c r="BP6928" s="2"/>
      <c r="BQ6928" s="2"/>
      <c r="BR6928" s="2"/>
      <c r="BS6928" s="2"/>
      <c r="BT6928" s="2"/>
    </row>
    <row r="6929" spans="63:72" x14ac:dyDescent="0.3">
      <c r="BK6929" s="5"/>
      <c r="BL6929" s="5"/>
      <c r="BM6929" s="2"/>
      <c r="BN6929" s="151"/>
      <c r="BO6929" s="2"/>
      <c r="BP6929" s="2"/>
      <c r="BQ6929" s="2"/>
      <c r="BR6929" s="2"/>
      <c r="BS6929" s="2"/>
      <c r="BT6929" s="2"/>
    </row>
    <row r="6930" spans="63:72" x14ac:dyDescent="0.3">
      <c r="BK6930" s="5"/>
      <c r="BL6930" s="5"/>
      <c r="BM6930" s="2"/>
      <c r="BN6930" s="151"/>
      <c r="BO6930" s="2"/>
      <c r="BP6930" s="2"/>
      <c r="BQ6930" s="2"/>
      <c r="BR6930" s="2"/>
      <c r="BS6930" s="2"/>
      <c r="BT6930" s="2"/>
    </row>
    <row r="6931" spans="63:72" x14ac:dyDescent="0.3">
      <c r="BK6931" s="5"/>
      <c r="BL6931" s="5"/>
      <c r="BM6931" s="2"/>
      <c r="BN6931" s="151"/>
      <c r="BO6931" s="2"/>
      <c r="BP6931" s="2"/>
      <c r="BQ6931" s="2"/>
      <c r="BR6931" s="2"/>
      <c r="BS6931" s="2"/>
      <c r="BT6931" s="2"/>
    </row>
    <row r="6932" spans="63:72" x14ac:dyDescent="0.3">
      <c r="BK6932" s="5"/>
      <c r="BL6932" s="5"/>
      <c r="BM6932" s="2"/>
      <c r="BN6932" s="151"/>
      <c r="BO6932" s="2"/>
      <c r="BP6932" s="2"/>
      <c r="BQ6932" s="2"/>
      <c r="BR6932" s="2"/>
      <c r="BS6932" s="2"/>
      <c r="BT6932" s="2"/>
    </row>
    <row r="6933" spans="63:72" x14ac:dyDescent="0.3">
      <c r="BK6933" s="5"/>
      <c r="BL6933" s="5"/>
      <c r="BM6933" s="2"/>
      <c r="BN6933" s="151"/>
      <c r="BO6933" s="2"/>
      <c r="BP6933" s="2"/>
      <c r="BQ6933" s="2"/>
      <c r="BR6933" s="2"/>
      <c r="BS6933" s="2"/>
      <c r="BT6933" s="2"/>
    </row>
    <row r="6934" spans="63:72" x14ac:dyDescent="0.3">
      <c r="BK6934" s="5"/>
      <c r="BL6934" s="5"/>
      <c r="BM6934" s="2"/>
      <c r="BN6934" s="151"/>
      <c r="BO6934" s="2"/>
      <c r="BP6934" s="2"/>
      <c r="BQ6934" s="2"/>
      <c r="BR6934" s="2"/>
      <c r="BS6934" s="2"/>
      <c r="BT6934" s="2"/>
    </row>
    <row r="6935" spans="63:72" x14ac:dyDescent="0.3">
      <c r="BK6935" s="5"/>
      <c r="BL6935" s="5"/>
      <c r="BM6935" s="2"/>
      <c r="BN6935" s="151"/>
      <c r="BO6935" s="2"/>
      <c r="BP6935" s="2"/>
      <c r="BQ6935" s="2"/>
      <c r="BR6935" s="2"/>
      <c r="BS6935" s="2"/>
      <c r="BT6935" s="2"/>
    </row>
    <row r="6936" spans="63:72" x14ac:dyDescent="0.3">
      <c r="BK6936" s="5"/>
      <c r="BL6936" s="5"/>
      <c r="BM6936" s="2"/>
      <c r="BN6936" s="151"/>
      <c r="BO6936" s="2"/>
      <c r="BP6936" s="2"/>
      <c r="BQ6936" s="2"/>
      <c r="BR6936" s="2"/>
      <c r="BS6936" s="2"/>
      <c r="BT6936" s="2"/>
    </row>
    <row r="6937" spans="63:72" x14ac:dyDescent="0.3">
      <c r="BK6937" s="5"/>
      <c r="BL6937" s="5"/>
      <c r="BM6937" s="2"/>
      <c r="BN6937" s="151"/>
      <c r="BO6937" s="2"/>
      <c r="BP6937" s="2"/>
      <c r="BQ6937" s="2"/>
      <c r="BR6937" s="2"/>
      <c r="BS6937" s="2"/>
      <c r="BT6937" s="2"/>
    </row>
    <row r="6938" spans="63:72" x14ac:dyDescent="0.3">
      <c r="BK6938" s="5"/>
      <c r="BL6938" s="5"/>
      <c r="BM6938" s="2"/>
      <c r="BN6938" s="151"/>
      <c r="BO6938" s="2"/>
      <c r="BP6938" s="2"/>
      <c r="BQ6938" s="2"/>
      <c r="BR6938" s="2"/>
      <c r="BS6938" s="2"/>
      <c r="BT6938" s="2"/>
    </row>
    <row r="6939" spans="63:72" x14ac:dyDescent="0.3">
      <c r="BK6939" s="5"/>
      <c r="BL6939" s="5"/>
      <c r="BM6939" s="2"/>
      <c r="BN6939" s="151"/>
      <c r="BO6939" s="2"/>
      <c r="BP6939" s="2"/>
      <c r="BQ6939" s="2"/>
      <c r="BR6939" s="2"/>
      <c r="BS6939" s="2"/>
      <c r="BT6939" s="2"/>
    </row>
    <row r="6940" spans="63:72" x14ac:dyDescent="0.3">
      <c r="BK6940" s="5"/>
      <c r="BL6940" s="5"/>
      <c r="BM6940" s="2"/>
      <c r="BN6940" s="151"/>
      <c r="BO6940" s="2"/>
      <c r="BP6940" s="2"/>
      <c r="BQ6940" s="2"/>
      <c r="BR6940" s="2"/>
      <c r="BS6940" s="2"/>
      <c r="BT6940" s="2"/>
    </row>
    <row r="6941" spans="63:72" x14ac:dyDescent="0.3">
      <c r="BK6941" s="5"/>
      <c r="BL6941" s="5"/>
      <c r="BM6941" s="2"/>
      <c r="BN6941" s="151"/>
      <c r="BO6941" s="2"/>
      <c r="BP6941" s="2"/>
      <c r="BQ6941" s="2"/>
      <c r="BR6941" s="2"/>
      <c r="BS6941" s="2"/>
      <c r="BT6941" s="2"/>
    </row>
    <row r="6942" spans="63:72" x14ac:dyDescent="0.3">
      <c r="BK6942" s="5"/>
      <c r="BL6942" s="5"/>
      <c r="BM6942" s="2"/>
      <c r="BN6942" s="151"/>
      <c r="BO6942" s="2"/>
      <c r="BP6942" s="2"/>
      <c r="BQ6942" s="2"/>
      <c r="BR6942" s="2"/>
      <c r="BS6942" s="2"/>
      <c r="BT6942" s="2"/>
    </row>
    <row r="6943" spans="63:72" x14ac:dyDescent="0.3">
      <c r="BK6943" s="5"/>
      <c r="BL6943" s="5"/>
      <c r="BM6943" s="2"/>
      <c r="BN6943" s="151"/>
      <c r="BO6943" s="2"/>
      <c r="BP6943" s="2"/>
      <c r="BQ6943" s="2"/>
      <c r="BR6943" s="2"/>
      <c r="BS6943" s="2"/>
      <c r="BT6943" s="2"/>
    </row>
    <row r="6944" spans="63:72" x14ac:dyDescent="0.3">
      <c r="BK6944" s="5"/>
      <c r="BL6944" s="5"/>
      <c r="BM6944" s="2"/>
      <c r="BN6944" s="151"/>
      <c r="BO6944" s="2"/>
      <c r="BP6944" s="2"/>
      <c r="BQ6944" s="2"/>
      <c r="BR6944" s="2"/>
      <c r="BS6944" s="2"/>
      <c r="BT6944" s="2"/>
    </row>
    <row r="6945" spans="63:72" x14ac:dyDescent="0.3">
      <c r="BK6945" s="5"/>
      <c r="BL6945" s="5"/>
      <c r="BM6945" s="2"/>
      <c r="BN6945" s="151"/>
      <c r="BO6945" s="2"/>
      <c r="BP6945" s="2"/>
      <c r="BQ6945" s="2"/>
      <c r="BR6945" s="2"/>
      <c r="BS6945" s="2"/>
      <c r="BT6945" s="2"/>
    </row>
    <row r="6946" spans="63:72" x14ac:dyDescent="0.3">
      <c r="BK6946" s="5"/>
      <c r="BL6946" s="5"/>
      <c r="BM6946" s="2"/>
      <c r="BN6946" s="151"/>
      <c r="BO6946" s="2"/>
      <c r="BP6946" s="2"/>
      <c r="BQ6946" s="2"/>
      <c r="BR6946" s="2"/>
      <c r="BS6946" s="2"/>
      <c r="BT6946" s="2"/>
    </row>
    <row r="6947" spans="63:72" x14ac:dyDescent="0.3">
      <c r="BK6947" s="5"/>
      <c r="BL6947" s="5"/>
      <c r="BM6947" s="2"/>
      <c r="BN6947" s="151"/>
      <c r="BO6947" s="2"/>
      <c r="BP6947" s="2"/>
      <c r="BQ6947" s="2"/>
      <c r="BR6947" s="2"/>
      <c r="BS6947" s="2"/>
      <c r="BT6947" s="2"/>
    </row>
    <row r="6948" spans="63:72" x14ac:dyDescent="0.3">
      <c r="BK6948" s="5"/>
      <c r="BL6948" s="5"/>
      <c r="BM6948" s="2"/>
      <c r="BN6948" s="151"/>
      <c r="BO6948" s="2"/>
      <c r="BP6948" s="2"/>
      <c r="BQ6948" s="2"/>
      <c r="BR6948" s="2"/>
      <c r="BS6948" s="2"/>
      <c r="BT6948" s="2"/>
    </row>
    <row r="6949" spans="63:72" x14ac:dyDescent="0.3">
      <c r="BK6949" s="5"/>
      <c r="BL6949" s="5"/>
      <c r="BM6949" s="2"/>
      <c r="BN6949" s="151"/>
      <c r="BO6949" s="2"/>
      <c r="BP6949" s="2"/>
      <c r="BQ6949" s="2"/>
      <c r="BR6949" s="2"/>
      <c r="BS6949" s="2"/>
      <c r="BT6949" s="2"/>
    </row>
    <row r="6950" spans="63:72" x14ac:dyDescent="0.3">
      <c r="BK6950" s="5"/>
      <c r="BL6950" s="5"/>
      <c r="BM6950" s="2"/>
      <c r="BN6950" s="151"/>
      <c r="BO6950" s="2"/>
      <c r="BP6950" s="2"/>
      <c r="BQ6950" s="2"/>
      <c r="BR6950" s="2"/>
      <c r="BS6950" s="2"/>
      <c r="BT6950" s="2"/>
    </row>
    <row r="6951" spans="63:72" x14ac:dyDescent="0.3">
      <c r="BK6951" s="5"/>
      <c r="BL6951" s="5"/>
      <c r="BM6951" s="2"/>
      <c r="BN6951" s="151"/>
      <c r="BO6951" s="2"/>
      <c r="BP6951" s="2"/>
      <c r="BQ6951" s="2"/>
      <c r="BR6951" s="2"/>
      <c r="BS6951" s="2"/>
      <c r="BT6951" s="2"/>
    </row>
    <row r="6952" spans="63:72" x14ac:dyDescent="0.3">
      <c r="BK6952" s="5"/>
      <c r="BL6952" s="5"/>
      <c r="BM6952" s="2"/>
      <c r="BN6952" s="151"/>
      <c r="BO6952" s="2"/>
      <c r="BP6952" s="2"/>
      <c r="BQ6952" s="2"/>
      <c r="BR6952" s="2"/>
      <c r="BS6952" s="2"/>
      <c r="BT6952" s="2"/>
    </row>
    <row r="6953" spans="63:72" x14ac:dyDescent="0.3">
      <c r="BK6953" s="5"/>
      <c r="BL6953" s="5"/>
      <c r="BM6953" s="2"/>
      <c r="BN6953" s="151"/>
      <c r="BO6953" s="2"/>
      <c r="BP6953" s="2"/>
      <c r="BQ6953" s="2"/>
      <c r="BR6953" s="2"/>
      <c r="BS6953" s="2"/>
      <c r="BT6953" s="2"/>
    </row>
    <row r="6954" spans="63:72" x14ac:dyDescent="0.3">
      <c r="BK6954" s="5"/>
      <c r="BL6954" s="5"/>
      <c r="BM6954" s="2"/>
      <c r="BN6954" s="151"/>
      <c r="BO6954" s="2"/>
      <c r="BP6954" s="2"/>
      <c r="BQ6954" s="2"/>
      <c r="BR6954" s="2"/>
      <c r="BS6954" s="2"/>
      <c r="BT6954" s="2"/>
    </row>
    <row r="6955" spans="63:72" x14ac:dyDescent="0.3">
      <c r="BK6955" s="5"/>
      <c r="BL6955" s="5"/>
      <c r="BM6955" s="2"/>
      <c r="BN6955" s="151"/>
      <c r="BO6955" s="2"/>
      <c r="BP6955" s="2"/>
      <c r="BQ6955" s="2"/>
      <c r="BR6955" s="2"/>
      <c r="BS6955" s="2"/>
      <c r="BT6955" s="2"/>
    </row>
    <row r="6956" spans="63:72" x14ac:dyDescent="0.3">
      <c r="BK6956" s="5"/>
      <c r="BL6956" s="5"/>
      <c r="BM6956" s="2"/>
      <c r="BN6956" s="151"/>
      <c r="BO6956" s="2"/>
      <c r="BP6956" s="2"/>
      <c r="BQ6956" s="2"/>
      <c r="BR6956" s="2"/>
      <c r="BS6956" s="2"/>
      <c r="BT6956" s="2"/>
    </row>
    <row r="6957" spans="63:72" x14ac:dyDescent="0.3">
      <c r="BK6957" s="5"/>
      <c r="BL6957" s="5"/>
      <c r="BM6957" s="2"/>
      <c r="BN6957" s="151"/>
      <c r="BO6957" s="2"/>
      <c r="BP6957" s="2"/>
      <c r="BQ6957" s="2"/>
      <c r="BR6957" s="2"/>
      <c r="BS6957" s="2"/>
      <c r="BT6957" s="2"/>
    </row>
    <row r="6958" spans="63:72" x14ac:dyDescent="0.3">
      <c r="BK6958" s="5"/>
      <c r="BL6958" s="5"/>
      <c r="BM6958" s="2"/>
      <c r="BN6958" s="151"/>
      <c r="BO6958" s="2"/>
      <c r="BP6958" s="2"/>
      <c r="BQ6958" s="2"/>
      <c r="BR6958" s="2"/>
      <c r="BS6958" s="2"/>
      <c r="BT6958" s="2"/>
    </row>
    <row r="6959" spans="63:72" x14ac:dyDescent="0.3">
      <c r="BK6959" s="5"/>
      <c r="BL6959" s="5"/>
      <c r="BM6959" s="2"/>
      <c r="BN6959" s="151"/>
      <c r="BO6959" s="2"/>
      <c r="BP6959" s="2"/>
      <c r="BQ6959" s="2"/>
      <c r="BR6959" s="2"/>
      <c r="BS6959" s="2"/>
      <c r="BT6959" s="2"/>
    </row>
    <row r="6960" spans="63:72" x14ac:dyDescent="0.3">
      <c r="BK6960" s="5"/>
      <c r="BL6960" s="5"/>
      <c r="BM6960" s="2"/>
      <c r="BN6960" s="151"/>
      <c r="BO6960" s="2"/>
      <c r="BP6960" s="2"/>
      <c r="BQ6960" s="2"/>
      <c r="BR6960" s="2"/>
      <c r="BS6960" s="2"/>
      <c r="BT6960" s="2"/>
    </row>
    <row r="6961" spans="63:72" x14ac:dyDescent="0.3">
      <c r="BK6961" s="5"/>
      <c r="BL6961" s="5"/>
      <c r="BM6961" s="2"/>
      <c r="BN6961" s="151"/>
      <c r="BO6961" s="2"/>
      <c r="BP6961" s="2"/>
      <c r="BQ6961" s="2"/>
      <c r="BR6961" s="2"/>
      <c r="BS6961" s="2"/>
      <c r="BT6961" s="2"/>
    </row>
    <row r="6962" spans="63:72" x14ac:dyDescent="0.3">
      <c r="BK6962" s="5"/>
      <c r="BL6962" s="5"/>
      <c r="BM6962" s="2"/>
      <c r="BN6962" s="151"/>
      <c r="BO6962" s="2"/>
      <c r="BP6962" s="2"/>
      <c r="BQ6962" s="2"/>
      <c r="BR6962" s="2"/>
      <c r="BS6962" s="2"/>
      <c r="BT6962" s="2"/>
    </row>
    <row r="6963" spans="63:72" x14ac:dyDescent="0.3">
      <c r="BK6963" s="5"/>
      <c r="BL6963" s="5"/>
      <c r="BM6963" s="2"/>
      <c r="BN6963" s="151"/>
      <c r="BO6963" s="2"/>
      <c r="BP6963" s="2"/>
      <c r="BQ6963" s="2"/>
      <c r="BR6963" s="2"/>
      <c r="BS6963" s="2"/>
      <c r="BT6963" s="2"/>
    </row>
    <row r="6964" spans="63:72" x14ac:dyDescent="0.3">
      <c r="BK6964" s="5"/>
      <c r="BL6964" s="5"/>
      <c r="BM6964" s="2"/>
      <c r="BN6964" s="151"/>
      <c r="BO6964" s="2"/>
      <c r="BP6964" s="2"/>
      <c r="BQ6964" s="2"/>
      <c r="BR6964" s="2"/>
      <c r="BS6964" s="2"/>
      <c r="BT6964" s="2"/>
    </row>
    <row r="6965" spans="63:72" x14ac:dyDescent="0.3">
      <c r="BK6965" s="5"/>
      <c r="BL6965" s="5"/>
      <c r="BM6965" s="2"/>
      <c r="BN6965" s="151"/>
      <c r="BO6965" s="2"/>
      <c r="BP6965" s="2"/>
      <c r="BQ6965" s="2"/>
      <c r="BR6965" s="2"/>
      <c r="BS6965" s="2"/>
      <c r="BT6965" s="2"/>
    </row>
    <row r="6966" spans="63:72" x14ac:dyDescent="0.3">
      <c r="BK6966" s="5"/>
      <c r="BL6966" s="5"/>
      <c r="BM6966" s="2"/>
      <c r="BN6966" s="151"/>
      <c r="BO6966" s="2"/>
      <c r="BP6966" s="2"/>
      <c r="BQ6966" s="2"/>
      <c r="BR6966" s="2"/>
      <c r="BS6966" s="2"/>
      <c r="BT6966" s="2"/>
    </row>
    <row r="6967" spans="63:72" x14ac:dyDescent="0.3">
      <c r="BK6967" s="5"/>
      <c r="BL6967" s="5"/>
      <c r="BM6967" s="2"/>
      <c r="BN6967" s="151"/>
      <c r="BO6967" s="2"/>
      <c r="BP6967" s="2"/>
      <c r="BQ6967" s="2"/>
      <c r="BR6967" s="2"/>
      <c r="BS6967" s="2"/>
      <c r="BT6967" s="2"/>
    </row>
    <row r="6968" spans="63:72" x14ac:dyDescent="0.3">
      <c r="BK6968" s="5"/>
      <c r="BL6968" s="5"/>
      <c r="BM6968" s="2"/>
      <c r="BN6968" s="151"/>
      <c r="BO6968" s="2"/>
      <c r="BP6968" s="2"/>
      <c r="BQ6968" s="2"/>
      <c r="BR6968" s="2"/>
      <c r="BS6968" s="2"/>
      <c r="BT6968" s="2"/>
    </row>
    <row r="6969" spans="63:72" x14ac:dyDescent="0.3">
      <c r="BK6969" s="5"/>
      <c r="BL6969" s="5"/>
      <c r="BM6969" s="2"/>
      <c r="BN6969" s="151"/>
      <c r="BO6969" s="2"/>
      <c r="BP6969" s="2"/>
      <c r="BQ6969" s="2"/>
      <c r="BR6969" s="2"/>
      <c r="BS6969" s="2"/>
      <c r="BT6969" s="2"/>
    </row>
    <row r="6970" spans="63:72" x14ac:dyDescent="0.3">
      <c r="BK6970" s="5"/>
      <c r="BL6970" s="5"/>
      <c r="BM6970" s="2"/>
      <c r="BN6970" s="151"/>
      <c r="BO6970" s="2"/>
      <c r="BP6970" s="2"/>
      <c r="BQ6970" s="2"/>
      <c r="BR6970" s="2"/>
      <c r="BS6970" s="2"/>
      <c r="BT6970" s="2"/>
    </row>
    <row r="6971" spans="63:72" x14ac:dyDescent="0.3">
      <c r="BK6971" s="5"/>
      <c r="BL6971" s="5"/>
      <c r="BM6971" s="2"/>
      <c r="BN6971" s="151"/>
      <c r="BO6971" s="2"/>
      <c r="BP6971" s="2"/>
      <c r="BQ6971" s="2"/>
      <c r="BR6971" s="2"/>
      <c r="BS6971" s="2"/>
      <c r="BT6971" s="2"/>
    </row>
    <row r="6972" spans="63:72" x14ac:dyDescent="0.3">
      <c r="BK6972" s="5"/>
      <c r="BL6972" s="5"/>
      <c r="BM6972" s="2"/>
      <c r="BN6972" s="151"/>
      <c r="BO6972" s="2"/>
      <c r="BP6972" s="2"/>
      <c r="BQ6972" s="2"/>
      <c r="BR6972" s="2"/>
      <c r="BS6972" s="2"/>
      <c r="BT6972" s="2"/>
    </row>
    <row r="6973" spans="63:72" x14ac:dyDescent="0.3">
      <c r="BK6973" s="5"/>
      <c r="BL6973" s="5"/>
      <c r="BM6973" s="2"/>
      <c r="BN6973" s="151"/>
      <c r="BO6973" s="2"/>
      <c r="BP6973" s="2"/>
      <c r="BQ6973" s="2"/>
      <c r="BR6973" s="2"/>
      <c r="BS6973" s="2"/>
      <c r="BT6973" s="2"/>
    </row>
    <row r="6974" spans="63:72" x14ac:dyDescent="0.3">
      <c r="BK6974" s="5"/>
      <c r="BL6974" s="5"/>
      <c r="BM6974" s="2"/>
      <c r="BN6974" s="151"/>
      <c r="BO6974" s="2"/>
      <c r="BP6974" s="2"/>
      <c r="BQ6974" s="2"/>
      <c r="BR6974" s="2"/>
      <c r="BS6974" s="2"/>
      <c r="BT6974" s="2"/>
    </row>
    <row r="6975" spans="63:72" x14ac:dyDescent="0.3">
      <c r="BK6975" s="5"/>
      <c r="BL6975" s="5"/>
      <c r="BM6975" s="2"/>
      <c r="BN6975" s="151"/>
      <c r="BO6975" s="2"/>
      <c r="BP6975" s="2"/>
      <c r="BQ6975" s="2"/>
      <c r="BR6975" s="2"/>
      <c r="BS6975" s="2"/>
      <c r="BT6975" s="2"/>
    </row>
    <row r="6976" spans="63:72" x14ac:dyDescent="0.3">
      <c r="BK6976" s="5"/>
      <c r="BL6976" s="5"/>
      <c r="BM6976" s="2"/>
      <c r="BN6976" s="151"/>
      <c r="BO6976" s="2"/>
      <c r="BP6976" s="2"/>
      <c r="BQ6976" s="2"/>
      <c r="BR6976" s="2"/>
      <c r="BS6976" s="2"/>
      <c r="BT6976" s="2"/>
    </row>
    <row r="6977" spans="63:72" x14ac:dyDescent="0.3">
      <c r="BK6977" s="5"/>
      <c r="BL6977" s="5"/>
      <c r="BM6977" s="2"/>
      <c r="BN6977" s="151"/>
      <c r="BO6977" s="2"/>
      <c r="BP6977" s="2"/>
      <c r="BQ6977" s="2"/>
      <c r="BR6977" s="2"/>
      <c r="BS6977" s="2"/>
      <c r="BT6977" s="2"/>
    </row>
    <row r="6978" spans="63:72" x14ac:dyDescent="0.3">
      <c r="BK6978" s="5"/>
      <c r="BL6978" s="5"/>
      <c r="BM6978" s="2"/>
      <c r="BN6978" s="151"/>
      <c r="BO6978" s="2"/>
      <c r="BP6978" s="2"/>
      <c r="BQ6978" s="2"/>
      <c r="BR6978" s="2"/>
      <c r="BS6978" s="2"/>
      <c r="BT6978" s="2"/>
    </row>
    <row r="6979" spans="63:72" x14ac:dyDescent="0.3">
      <c r="BK6979" s="5"/>
      <c r="BL6979" s="5"/>
      <c r="BM6979" s="2"/>
      <c r="BN6979" s="151"/>
      <c r="BO6979" s="2"/>
      <c r="BP6979" s="2"/>
      <c r="BQ6979" s="2"/>
      <c r="BR6979" s="2"/>
      <c r="BS6979" s="2"/>
      <c r="BT6979" s="2"/>
    </row>
    <row r="6980" spans="63:72" x14ac:dyDescent="0.3">
      <c r="BK6980" s="5"/>
      <c r="BL6980" s="5"/>
      <c r="BM6980" s="2"/>
      <c r="BN6980" s="151"/>
      <c r="BO6980" s="2"/>
      <c r="BP6980" s="2"/>
      <c r="BQ6980" s="2"/>
      <c r="BR6980" s="2"/>
      <c r="BS6980" s="2"/>
      <c r="BT6980" s="2"/>
    </row>
    <row r="6981" spans="63:72" x14ac:dyDescent="0.3">
      <c r="BK6981" s="5"/>
      <c r="BL6981" s="5"/>
      <c r="BM6981" s="2"/>
      <c r="BN6981" s="151"/>
      <c r="BO6981" s="2"/>
      <c r="BP6981" s="2"/>
      <c r="BQ6981" s="2"/>
      <c r="BR6981" s="2"/>
      <c r="BS6981" s="2"/>
      <c r="BT6981" s="2"/>
    </row>
    <row r="6982" spans="63:72" x14ac:dyDescent="0.3">
      <c r="BK6982" s="5"/>
      <c r="BL6982" s="5"/>
      <c r="BM6982" s="2"/>
      <c r="BN6982" s="151"/>
      <c r="BO6982" s="2"/>
      <c r="BP6982" s="2"/>
      <c r="BQ6982" s="2"/>
      <c r="BR6982" s="2"/>
      <c r="BS6982" s="2"/>
      <c r="BT6982" s="2"/>
    </row>
    <row r="6983" spans="63:72" x14ac:dyDescent="0.3">
      <c r="BK6983" s="5"/>
      <c r="BL6983" s="5"/>
      <c r="BM6983" s="2"/>
      <c r="BN6983" s="151"/>
      <c r="BO6983" s="2"/>
      <c r="BP6983" s="2"/>
      <c r="BQ6983" s="2"/>
      <c r="BR6983" s="2"/>
      <c r="BS6983" s="2"/>
      <c r="BT6983" s="2"/>
    </row>
    <row r="6984" spans="63:72" x14ac:dyDescent="0.3">
      <c r="BK6984" s="5"/>
      <c r="BL6984" s="5"/>
      <c r="BM6984" s="2"/>
      <c r="BN6984" s="151"/>
      <c r="BO6984" s="2"/>
      <c r="BP6984" s="2"/>
      <c r="BQ6984" s="2"/>
      <c r="BR6984" s="2"/>
      <c r="BS6984" s="2"/>
      <c r="BT6984" s="2"/>
    </row>
    <row r="6985" spans="63:72" x14ac:dyDescent="0.3">
      <c r="BK6985" s="5"/>
      <c r="BL6985" s="5"/>
      <c r="BM6985" s="2"/>
      <c r="BN6985" s="151"/>
      <c r="BO6985" s="2"/>
      <c r="BP6985" s="2"/>
      <c r="BQ6985" s="2"/>
      <c r="BR6985" s="2"/>
      <c r="BS6985" s="2"/>
      <c r="BT6985" s="2"/>
    </row>
    <row r="6986" spans="63:72" x14ac:dyDescent="0.3">
      <c r="BK6986" s="5"/>
      <c r="BL6986" s="5"/>
      <c r="BM6986" s="2"/>
      <c r="BN6986" s="151"/>
      <c r="BO6986" s="2"/>
      <c r="BP6986" s="2"/>
      <c r="BQ6986" s="2"/>
      <c r="BR6986" s="2"/>
      <c r="BS6986" s="2"/>
      <c r="BT6986" s="2"/>
    </row>
    <row r="6987" spans="63:72" x14ac:dyDescent="0.3">
      <c r="BK6987" s="5"/>
      <c r="BL6987" s="5"/>
      <c r="BM6987" s="2"/>
      <c r="BN6987" s="151"/>
      <c r="BO6987" s="2"/>
      <c r="BP6987" s="2"/>
      <c r="BQ6987" s="2"/>
      <c r="BR6987" s="2"/>
      <c r="BS6987" s="2"/>
      <c r="BT6987" s="2"/>
    </row>
    <row r="6988" spans="63:72" x14ac:dyDescent="0.3">
      <c r="BK6988" s="5"/>
      <c r="BL6988" s="5"/>
      <c r="BM6988" s="2"/>
      <c r="BN6988" s="151"/>
      <c r="BO6988" s="2"/>
      <c r="BP6988" s="2"/>
      <c r="BQ6988" s="2"/>
      <c r="BR6988" s="2"/>
      <c r="BS6988" s="2"/>
      <c r="BT6988" s="2"/>
    </row>
    <row r="6989" spans="63:72" x14ac:dyDescent="0.3">
      <c r="BK6989" s="5"/>
      <c r="BL6989" s="5"/>
      <c r="BM6989" s="2"/>
      <c r="BN6989" s="151"/>
      <c r="BO6989" s="2"/>
      <c r="BP6989" s="2"/>
      <c r="BQ6989" s="2"/>
      <c r="BR6989" s="2"/>
      <c r="BS6989" s="2"/>
      <c r="BT6989" s="2"/>
    </row>
    <row r="6990" spans="63:72" x14ac:dyDescent="0.3">
      <c r="BK6990" s="5"/>
      <c r="BL6990" s="5"/>
      <c r="BM6990" s="2"/>
      <c r="BN6990" s="151"/>
      <c r="BO6990" s="2"/>
      <c r="BP6990" s="2"/>
      <c r="BQ6990" s="2"/>
      <c r="BR6990" s="2"/>
      <c r="BS6990" s="2"/>
      <c r="BT6990" s="2"/>
    </row>
    <row r="6991" spans="63:72" x14ac:dyDescent="0.3">
      <c r="BK6991" s="5"/>
      <c r="BL6991" s="5"/>
      <c r="BM6991" s="2"/>
      <c r="BN6991" s="151"/>
      <c r="BO6991" s="2"/>
      <c r="BP6991" s="2"/>
      <c r="BQ6991" s="2"/>
      <c r="BR6991" s="2"/>
      <c r="BS6991" s="2"/>
      <c r="BT6991" s="2"/>
    </row>
    <row r="6992" spans="63:72" x14ac:dyDescent="0.3">
      <c r="BK6992" s="5"/>
      <c r="BL6992" s="5"/>
      <c r="BM6992" s="2"/>
      <c r="BN6992" s="151"/>
      <c r="BO6992" s="2"/>
      <c r="BP6992" s="2"/>
      <c r="BQ6992" s="2"/>
      <c r="BR6992" s="2"/>
      <c r="BS6992" s="2"/>
      <c r="BT6992" s="2"/>
    </row>
    <row r="6993" spans="63:72" x14ac:dyDescent="0.3">
      <c r="BK6993" s="5"/>
      <c r="BL6993" s="5"/>
      <c r="BM6993" s="2"/>
      <c r="BN6993" s="151"/>
      <c r="BO6993" s="2"/>
      <c r="BP6993" s="2"/>
      <c r="BQ6993" s="2"/>
      <c r="BR6993" s="2"/>
      <c r="BS6993" s="2"/>
      <c r="BT6993" s="2"/>
    </row>
    <row r="6994" spans="63:72" x14ac:dyDescent="0.3">
      <c r="BK6994" s="5"/>
      <c r="BL6994" s="5"/>
      <c r="BM6994" s="2"/>
      <c r="BN6994" s="151"/>
      <c r="BO6994" s="2"/>
      <c r="BP6994" s="2"/>
      <c r="BQ6994" s="2"/>
      <c r="BR6994" s="2"/>
      <c r="BS6994" s="2"/>
      <c r="BT6994" s="2"/>
    </row>
    <row r="6995" spans="63:72" x14ac:dyDescent="0.3">
      <c r="BK6995" s="5"/>
      <c r="BL6995" s="5"/>
      <c r="BM6995" s="2"/>
      <c r="BN6995" s="151"/>
      <c r="BO6995" s="2"/>
      <c r="BP6995" s="2"/>
      <c r="BQ6995" s="2"/>
      <c r="BR6995" s="2"/>
      <c r="BS6995" s="2"/>
      <c r="BT6995" s="2"/>
    </row>
    <row r="6996" spans="63:72" x14ac:dyDescent="0.3">
      <c r="BK6996" s="5"/>
      <c r="BL6996" s="5"/>
      <c r="BM6996" s="2"/>
      <c r="BN6996" s="151"/>
      <c r="BO6996" s="2"/>
      <c r="BP6996" s="2"/>
      <c r="BQ6996" s="2"/>
      <c r="BR6996" s="2"/>
      <c r="BS6996" s="2"/>
      <c r="BT6996" s="2"/>
    </row>
    <row r="6997" spans="63:72" x14ac:dyDescent="0.3">
      <c r="BK6997" s="5"/>
      <c r="BL6997" s="5"/>
      <c r="BM6997" s="2"/>
      <c r="BN6997" s="151"/>
      <c r="BO6997" s="2"/>
      <c r="BP6997" s="2"/>
      <c r="BQ6997" s="2"/>
      <c r="BR6997" s="2"/>
      <c r="BS6997" s="2"/>
      <c r="BT6997" s="2"/>
    </row>
    <row r="6998" spans="63:72" x14ac:dyDescent="0.3">
      <c r="BK6998" s="5"/>
      <c r="BL6998" s="5"/>
      <c r="BM6998" s="2"/>
      <c r="BN6998" s="151"/>
      <c r="BO6998" s="2"/>
      <c r="BP6998" s="2"/>
      <c r="BQ6998" s="2"/>
      <c r="BR6998" s="2"/>
      <c r="BS6998" s="2"/>
      <c r="BT6998" s="2"/>
    </row>
    <row r="6999" spans="63:72" x14ac:dyDescent="0.3">
      <c r="BK6999" s="5"/>
      <c r="BL6999" s="5"/>
      <c r="BM6999" s="2"/>
      <c r="BN6999" s="151"/>
      <c r="BO6999" s="2"/>
      <c r="BP6999" s="2"/>
      <c r="BQ6999" s="2"/>
      <c r="BR6999" s="2"/>
      <c r="BS6999" s="2"/>
      <c r="BT6999" s="2"/>
    </row>
    <row r="7000" spans="63:72" x14ac:dyDescent="0.3">
      <c r="BK7000" s="5"/>
      <c r="BL7000" s="5"/>
      <c r="BM7000" s="2"/>
      <c r="BN7000" s="151"/>
      <c r="BO7000" s="2"/>
      <c r="BP7000" s="2"/>
      <c r="BQ7000" s="2"/>
      <c r="BR7000" s="2"/>
      <c r="BS7000" s="2"/>
      <c r="BT7000" s="2"/>
    </row>
    <row r="7001" spans="63:72" x14ac:dyDescent="0.3">
      <c r="BK7001" s="5"/>
      <c r="BL7001" s="5"/>
      <c r="BM7001" s="2"/>
      <c r="BN7001" s="151"/>
      <c r="BO7001" s="2"/>
      <c r="BP7001" s="2"/>
      <c r="BQ7001" s="2"/>
      <c r="BR7001" s="2"/>
      <c r="BS7001" s="2"/>
      <c r="BT7001" s="2"/>
    </row>
    <row r="7002" spans="63:72" x14ac:dyDescent="0.3">
      <c r="BK7002" s="5"/>
      <c r="BL7002" s="5"/>
      <c r="BM7002" s="2"/>
      <c r="BN7002" s="151"/>
      <c r="BO7002" s="2"/>
      <c r="BP7002" s="2"/>
      <c r="BQ7002" s="2"/>
      <c r="BR7002" s="2"/>
      <c r="BS7002" s="2"/>
      <c r="BT7002" s="2"/>
    </row>
    <row r="7003" spans="63:72" x14ac:dyDescent="0.3">
      <c r="BK7003" s="5"/>
      <c r="BL7003" s="5"/>
      <c r="BM7003" s="2"/>
      <c r="BN7003" s="151"/>
      <c r="BO7003" s="2"/>
      <c r="BP7003" s="2"/>
      <c r="BQ7003" s="2"/>
      <c r="BR7003" s="2"/>
      <c r="BS7003" s="2"/>
      <c r="BT7003" s="2"/>
    </row>
    <row r="7004" spans="63:72" x14ac:dyDescent="0.3">
      <c r="BK7004" s="5"/>
      <c r="BL7004" s="5"/>
      <c r="BM7004" s="2"/>
      <c r="BN7004" s="151"/>
      <c r="BO7004" s="2"/>
      <c r="BP7004" s="2"/>
      <c r="BQ7004" s="2"/>
      <c r="BR7004" s="2"/>
      <c r="BS7004" s="2"/>
      <c r="BT7004" s="2"/>
    </row>
    <row r="7005" spans="63:72" x14ac:dyDescent="0.3">
      <c r="BK7005" s="5"/>
      <c r="BL7005" s="5"/>
      <c r="BM7005" s="2"/>
      <c r="BN7005" s="151"/>
      <c r="BO7005" s="2"/>
      <c r="BP7005" s="2"/>
      <c r="BQ7005" s="2"/>
      <c r="BR7005" s="2"/>
      <c r="BS7005" s="2"/>
      <c r="BT7005" s="2"/>
    </row>
    <row r="7006" spans="63:72" x14ac:dyDescent="0.3">
      <c r="BK7006" s="5"/>
      <c r="BL7006" s="5"/>
      <c r="BM7006" s="2"/>
      <c r="BN7006" s="151"/>
      <c r="BO7006" s="2"/>
      <c r="BP7006" s="2"/>
      <c r="BQ7006" s="2"/>
      <c r="BR7006" s="2"/>
      <c r="BS7006" s="2"/>
      <c r="BT7006" s="2"/>
    </row>
    <row r="7007" spans="63:72" x14ac:dyDescent="0.3">
      <c r="BK7007" s="5"/>
      <c r="BL7007" s="5"/>
      <c r="BM7007" s="2"/>
      <c r="BN7007" s="151"/>
      <c r="BO7007" s="2"/>
      <c r="BP7007" s="2"/>
      <c r="BQ7007" s="2"/>
      <c r="BR7007" s="2"/>
      <c r="BS7007" s="2"/>
      <c r="BT7007" s="2"/>
    </row>
    <row r="7008" spans="63:72" x14ac:dyDescent="0.3">
      <c r="BK7008" s="5"/>
      <c r="BL7008" s="5"/>
      <c r="BM7008" s="2"/>
      <c r="BN7008" s="151"/>
      <c r="BO7008" s="2"/>
      <c r="BP7008" s="2"/>
      <c r="BQ7008" s="2"/>
      <c r="BR7008" s="2"/>
      <c r="BS7008" s="2"/>
      <c r="BT7008" s="2"/>
    </row>
    <row r="7009" spans="63:72" x14ac:dyDescent="0.3">
      <c r="BK7009" s="5"/>
      <c r="BL7009" s="5"/>
      <c r="BM7009" s="2"/>
      <c r="BN7009" s="151"/>
      <c r="BO7009" s="2"/>
      <c r="BP7009" s="2"/>
      <c r="BQ7009" s="2"/>
      <c r="BR7009" s="2"/>
      <c r="BS7009" s="2"/>
      <c r="BT7009" s="2"/>
    </row>
    <row r="7010" spans="63:72" x14ac:dyDescent="0.3">
      <c r="BK7010" s="5"/>
      <c r="BL7010" s="5"/>
      <c r="BM7010" s="2"/>
      <c r="BN7010" s="151"/>
      <c r="BO7010" s="2"/>
      <c r="BP7010" s="2"/>
      <c r="BQ7010" s="2"/>
      <c r="BR7010" s="2"/>
      <c r="BS7010" s="2"/>
      <c r="BT7010" s="2"/>
    </row>
    <row r="7011" spans="63:72" x14ac:dyDescent="0.3">
      <c r="BK7011" s="5"/>
      <c r="BL7011" s="5"/>
      <c r="BM7011" s="2"/>
      <c r="BN7011" s="151"/>
      <c r="BO7011" s="2"/>
      <c r="BP7011" s="2"/>
      <c r="BQ7011" s="2"/>
      <c r="BR7011" s="2"/>
      <c r="BS7011" s="2"/>
      <c r="BT7011" s="2"/>
    </row>
    <row r="7012" spans="63:72" x14ac:dyDescent="0.3">
      <c r="BK7012" s="5"/>
      <c r="BL7012" s="5"/>
      <c r="BM7012" s="2"/>
      <c r="BN7012" s="151"/>
      <c r="BO7012" s="2"/>
      <c r="BP7012" s="2"/>
      <c r="BQ7012" s="2"/>
      <c r="BR7012" s="2"/>
      <c r="BS7012" s="2"/>
      <c r="BT7012" s="2"/>
    </row>
    <row r="7013" spans="63:72" x14ac:dyDescent="0.3">
      <c r="BK7013" s="5"/>
      <c r="BL7013" s="5"/>
      <c r="BM7013" s="2"/>
      <c r="BN7013" s="151"/>
      <c r="BO7013" s="2"/>
      <c r="BP7013" s="2"/>
      <c r="BQ7013" s="2"/>
      <c r="BR7013" s="2"/>
      <c r="BS7013" s="2"/>
      <c r="BT7013" s="2"/>
    </row>
    <row r="7014" spans="63:72" x14ac:dyDescent="0.3">
      <c r="BK7014" s="5"/>
      <c r="BL7014" s="5"/>
      <c r="BM7014" s="2"/>
      <c r="BN7014" s="151"/>
      <c r="BO7014" s="2"/>
      <c r="BP7014" s="2"/>
      <c r="BQ7014" s="2"/>
      <c r="BR7014" s="2"/>
      <c r="BS7014" s="2"/>
      <c r="BT7014" s="2"/>
    </row>
    <row r="7015" spans="63:72" x14ac:dyDescent="0.3">
      <c r="BK7015" s="5"/>
      <c r="BL7015" s="5"/>
      <c r="BM7015" s="2"/>
      <c r="BN7015" s="151"/>
      <c r="BO7015" s="2"/>
      <c r="BP7015" s="2"/>
      <c r="BQ7015" s="2"/>
      <c r="BR7015" s="2"/>
      <c r="BS7015" s="2"/>
      <c r="BT7015" s="2"/>
    </row>
    <row r="7016" spans="63:72" x14ac:dyDescent="0.3">
      <c r="BK7016" s="5"/>
      <c r="BL7016" s="5"/>
      <c r="BM7016" s="2"/>
      <c r="BN7016" s="151"/>
      <c r="BO7016" s="2"/>
      <c r="BP7016" s="2"/>
      <c r="BQ7016" s="2"/>
      <c r="BR7016" s="2"/>
      <c r="BS7016" s="2"/>
      <c r="BT7016" s="2"/>
    </row>
    <row r="7017" spans="63:72" x14ac:dyDescent="0.3">
      <c r="BK7017" s="5"/>
      <c r="BL7017" s="5"/>
      <c r="BM7017" s="2"/>
      <c r="BN7017" s="151"/>
      <c r="BO7017" s="2"/>
      <c r="BP7017" s="2"/>
      <c r="BQ7017" s="2"/>
      <c r="BR7017" s="2"/>
      <c r="BS7017" s="2"/>
      <c r="BT7017" s="2"/>
    </row>
    <row r="7018" spans="63:72" x14ac:dyDescent="0.3">
      <c r="BK7018" s="5"/>
      <c r="BL7018" s="5"/>
      <c r="BM7018" s="2"/>
      <c r="BN7018" s="151"/>
      <c r="BO7018" s="2"/>
      <c r="BP7018" s="2"/>
      <c r="BQ7018" s="2"/>
      <c r="BR7018" s="2"/>
      <c r="BS7018" s="2"/>
      <c r="BT7018" s="2"/>
    </row>
    <row r="7019" spans="63:72" x14ac:dyDescent="0.3">
      <c r="BK7019" s="5"/>
      <c r="BL7019" s="5"/>
      <c r="BM7019" s="2"/>
      <c r="BN7019" s="151"/>
      <c r="BO7019" s="2"/>
      <c r="BP7019" s="2"/>
      <c r="BQ7019" s="2"/>
      <c r="BR7019" s="2"/>
      <c r="BS7019" s="2"/>
      <c r="BT7019" s="2"/>
    </row>
    <row r="7020" spans="63:72" x14ac:dyDescent="0.3">
      <c r="BK7020" s="5"/>
      <c r="BL7020" s="5"/>
      <c r="BM7020" s="2"/>
      <c r="BN7020" s="151"/>
      <c r="BO7020" s="2"/>
      <c r="BP7020" s="2"/>
      <c r="BQ7020" s="2"/>
      <c r="BR7020" s="2"/>
      <c r="BS7020" s="2"/>
      <c r="BT7020" s="2"/>
    </row>
    <row r="7021" spans="63:72" x14ac:dyDescent="0.3">
      <c r="BK7021" s="5"/>
      <c r="BL7021" s="5"/>
      <c r="BM7021" s="2"/>
      <c r="BN7021" s="151"/>
      <c r="BO7021" s="2"/>
      <c r="BP7021" s="2"/>
      <c r="BQ7021" s="2"/>
      <c r="BR7021" s="2"/>
      <c r="BS7021" s="2"/>
      <c r="BT7021" s="2"/>
    </row>
    <row r="7022" spans="63:72" x14ac:dyDescent="0.3">
      <c r="BK7022" s="5"/>
      <c r="BL7022" s="5"/>
      <c r="BM7022" s="2"/>
      <c r="BN7022" s="151"/>
      <c r="BO7022" s="2"/>
      <c r="BP7022" s="2"/>
      <c r="BQ7022" s="2"/>
      <c r="BR7022" s="2"/>
      <c r="BS7022" s="2"/>
      <c r="BT7022" s="2"/>
    </row>
    <row r="7023" spans="63:72" x14ac:dyDescent="0.3">
      <c r="BK7023" s="5"/>
      <c r="BL7023" s="5"/>
      <c r="BM7023" s="2"/>
      <c r="BN7023" s="151"/>
      <c r="BO7023" s="2"/>
      <c r="BP7023" s="2"/>
      <c r="BQ7023" s="2"/>
      <c r="BR7023" s="2"/>
      <c r="BS7023" s="2"/>
      <c r="BT7023" s="2"/>
    </row>
    <row r="7024" spans="63:72" x14ac:dyDescent="0.3">
      <c r="BK7024" s="5"/>
      <c r="BL7024" s="5"/>
      <c r="BM7024" s="2"/>
      <c r="BN7024" s="151"/>
      <c r="BO7024" s="2"/>
      <c r="BP7024" s="2"/>
      <c r="BQ7024" s="2"/>
      <c r="BR7024" s="2"/>
      <c r="BS7024" s="2"/>
      <c r="BT7024" s="2"/>
    </row>
    <row r="7025" spans="63:72" x14ac:dyDescent="0.3">
      <c r="BK7025" s="5"/>
      <c r="BL7025" s="5"/>
      <c r="BM7025" s="2"/>
      <c r="BN7025" s="151"/>
      <c r="BO7025" s="2"/>
      <c r="BP7025" s="2"/>
      <c r="BQ7025" s="2"/>
      <c r="BR7025" s="2"/>
      <c r="BS7025" s="2"/>
      <c r="BT7025" s="2"/>
    </row>
    <row r="7026" spans="63:72" x14ac:dyDescent="0.3">
      <c r="BK7026" s="5"/>
      <c r="BL7026" s="5"/>
      <c r="BM7026" s="2"/>
      <c r="BN7026" s="151"/>
      <c r="BO7026" s="2"/>
      <c r="BP7026" s="2"/>
      <c r="BQ7026" s="2"/>
      <c r="BR7026" s="2"/>
      <c r="BS7026" s="2"/>
      <c r="BT7026" s="2"/>
    </row>
    <row r="7027" spans="63:72" x14ac:dyDescent="0.3">
      <c r="BK7027" s="5"/>
      <c r="BL7027" s="5"/>
      <c r="BM7027" s="2"/>
      <c r="BN7027" s="151"/>
      <c r="BO7027" s="2"/>
      <c r="BP7027" s="2"/>
      <c r="BQ7027" s="2"/>
      <c r="BR7027" s="2"/>
      <c r="BS7027" s="2"/>
      <c r="BT7027" s="2"/>
    </row>
    <row r="7028" spans="63:72" x14ac:dyDescent="0.3">
      <c r="BK7028" s="5"/>
      <c r="BL7028" s="5"/>
      <c r="BM7028" s="2"/>
      <c r="BN7028" s="151"/>
      <c r="BO7028" s="2"/>
      <c r="BP7028" s="2"/>
      <c r="BQ7028" s="2"/>
      <c r="BR7028" s="2"/>
      <c r="BS7028" s="2"/>
      <c r="BT7028" s="2"/>
    </row>
    <row r="7029" spans="63:72" x14ac:dyDescent="0.3">
      <c r="BK7029" s="5"/>
      <c r="BL7029" s="5"/>
      <c r="BM7029" s="2"/>
      <c r="BN7029" s="151"/>
      <c r="BO7029" s="2"/>
      <c r="BP7029" s="2"/>
      <c r="BQ7029" s="2"/>
      <c r="BR7029" s="2"/>
      <c r="BS7029" s="2"/>
      <c r="BT7029" s="2"/>
    </row>
    <row r="7030" spans="63:72" x14ac:dyDescent="0.3">
      <c r="BK7030" s="5"/>
      <c r="BL7030" s="5"/>
      <c r="BM7030" s="2"/>
      <c r="BN7030" s="151"/>
      <c r="BO7030" s="2"/>
      <c r="BP7030" s="2"/>
      <c r="BQ7030" s="2"/>
      <c r="BR7030" s="2"/>
      <c r="BS7030" s="2"/>
      <c r="BT7030" s="2"/>
    </row>
    <row r="7031" spans="63:72" x14ac:dyDescent="0.3">
      <c r="BK7031" s="5"/>
      <c r="BL7031" s="5"/>
      <c r="BM7031" s="2"/>
      <c r="BN7031" s="151"/>
      <c r="BO7031" s="2"/>
      <c r="BP7031" s="2"/>
      <c r="BQ7031" s="2"/>
      <c r="BR7031" s="2"/>
      <c r="BS7031" s="2"/>
      <c r="BT7031" s="2"/>
    </row>
    <row r="7032" spans="63:72" x14ac:dyDescent="0.3">
      <c r="BK7032" s="5"/>
      <c r="BL7032" s="5"/>
      <c r="BM7032" s="2"/>
      <c r="BN7032" s="151"/>
      <c r="BO7032" s="2"/>
      <c r="BP7032" s="2"/>
      <c r="BQ7032" s="2"/>
      <c r="BR7032" s="2"/>
      <c r="BS7032" s="2"/>
      <c r="BT7032" s="2"/>
    </row>
    <row r="7033" spans="63:72" x14ac:dyDescent="0.3">
      <c r="BK7033" s="5"/>
      <c r="BL7033" s="5"/>
      <c r="BM7033" s="2"/>
      <c r="BN7033" s="151"/>
      <c r="BO7033" s="2"/>
      <c r="BP7033" s="2"/>
      <c r="BQ7033" s="2"/>
      <c r="BR7033" s="2"/>
      <c r="BS7033" s="2"/>
      <c r="BT7033" s="2"/>
    </row>
    <row r="7034" spans="63:72" x14ac:dyDescent="0.3">
      <c r="BK7034" s="5"/>
      <c r="BL7034" s="5"/>
      <c r="BM7034" s="2"/>
      <c r="BN7034" s="151"/>
      <c r="BO7034" s="2"/>
      <c r="BP7034" s="2"/>
      <c r="BQ7034" s="2"/>
      <c r="BR7034" s="2"/>
      <c r="BS7034" s="2"/>
      <c r="BT7034" s="2"/>
    </row>
    <row r="7035" spans="63:72" x14ac:dyDescent="0.3">
      <c r="BK7035" s="5"/>
      <c r="BL7035" s="5"/>
      <c r="BM7035" s="2"/>
      <c r="BN7035" s="151"/>
      <c r="BO7035" s="2"/>
      <c r="BP7035" s="2"/>
      <c r="BQ7035" s="2"/>
      <c r="BR7035" s="2"/>
      <c r="BS7035" s="2"/>
      <c r="BT7035" s="2"/>
    </row>
    <row r="7036" spans="63:72" x14ac:dyDescent="0.3">
      <c r="BK7036" s="5"/>
      <c r="BL7036" s="5"/>
      <c r="BM7036" s="2"/>
      <c r="BN7036" s="151"/>
      <c r="BO7036" s="2"/>
      <c r="BP7036" s="2"/>
      <c r="BQ7036" s="2"/>
      <c r="BR7036" s="2"/>
      <c r="BS7036" s="2"/>
      <c r="BT7036" s="2"/>
    </row>
    <row r="7037" spans="63:72" x14ac:dyDescent="0.3">
      <c r="BK7037" s="5"/>
      <c r="BL7037" s="5"/>
      <c r="BM7037" s="2"/>
      <c r="BN7037" s="151"/>
      <c r="BO7037" s="2"/>
      <c r="BP7037" s="2"/>
      <c r="BQ7037" s="2"/>
      <c r="BR7037" s="2"/>
      <c r="BS7037" s="2"/>
      <c r="BT7037" s="2"/>
    </row>
    <row r="7038" spans="63:72" x14ac:dyDescent="0.3">
      <c r="BK7038" s="5"/>
      <c r="BL7038" s="5"/>
      <c r="BM7038" s="2"/>
      <c r="BN7038" s="151"/>
      <c r="BO7038" s="2"/>
      <c r="BP7038" s="2"/>
      <c r="BQ7038" s="2"/>
      <c r="BR7038" s="2"/>
      <c r="BS7038" s="2"/>
      <c r="BT7038" s="2"/>
    </row>
    <row r="7039" spans="63:72" x14ac:dyDescent="0.3">
      <c r="BK7039" s="5"/>
      <c r="BL7039" s="5"/>
      <c r="BM7039" s="2"/>
      <c r="BN7039" s="151"/>
      <c r="BO7039" s="2"/>
      <c r="BP7039" s="2"/>
      <c r="BQ7039" s="2"/>
      <c r="BR7039" s="2"/>
      <c r="BS7039" s="2"/>
      <c r="BT7039" s="2"/>
    </row>
    <row r="7040" spans="63:72" x14ac:dyDescent="0.3">
      <c r="BK7040" s="5"/>
      <c r="BL7040" s="5"/>
      <c r="BM7040" s="2"/>
      <c r="BN7040" s="151"/>
      <c r="BO7040" s="2"/>
      <c r="BP7040" s="2"/>
      <c r="BQ7040" s="2"/>
      <c r="BR7040" s="2"/>
      <c r="BS7040" s="2"/>
      <c r="BT7040" s="2"/>
    </row>
    <row r="7041" spans="63:72" x14ac:dyDescent="0.3">
      <c r="BK7041" s="5"/>
      <c r="BL7041" s="5"/>
      <c r="BM7041" s="2"/>
      <c r="BN7041" s="151"/>
      <c r="BO7041" s="2"/>
      <c r="BP7041" s="2"/>
      <c r="BQ7041" s="2"/>
      <c r="BR7041" s="2"/>
      <c r="BS7041" s="2"/>
      <c r="BT7041" s="2"/>
    </row>
    <row r="7042" spans="63:72" x14ac:dyDescent="0.3">
      <c r="BK7042" s="5"/>
      <c r="BL7042" s="5"/>
      <c r="BM7042" s="2"/>
      <c r="BN7042" s="151"/>
      <c r="BO7042" s="2"/>
      <c r="BP7042" s="2"/>
      <c r="BQ7042" s="2"/>
      <c r="BR7042" s="2"/>
      <c r="BS7042" s="2"/>
      <c r="BT7042" s="2"/>
    </row>
    <row r="7043" spans="63:72" x14ac:dyDescent="0.3">
      <c r="BK7043" s="5"/>
      <c r="BL7043" s="5"/>
      <c r="BM7043" s="2"/>
      <c r="BN7043" s="151"/>
      <c r="BO7043" s="2"/>
      <c r="BP7043" s="2"/>
      <c r="BQ7043" s="2"/>
      <c r="BR7043" s="2"/>
      <c r="BS7043" s="2"/>
      <c r="BT7043" s="2"/>
    </row>
    <row r="7044" spans="63:72" x14ac:dyDescent="0.3">
      <c r="BK7044" s="5"/>
      <c r="BL7044" s="5"/>
      <c r="BM7044" s="2"/>
      <c r="BN7044" s="151"/>
      <c r="BO7044" s="2"/>
      <c r="BP7044" s="2"/>
      <c r="BQ7044" s="2"/>
      <c r="BR7044" s="2"/>
      <c r="BS7044" s="2"/>
      <c r="BT7044" s="2"/>
    </row>
    <row r="7045" spans="63:72" x14ac:dyDescent="0.3">
      <c r="BK7045" s="5"/>
      <c r="BL7045" s="5"/>
      <c r="BM7045" s="2"/>
      <c r="BN7045" s="151"/>
      <c r="BO7045" s="2"/>
      <c r="BP7045" s="2"/>
      <c r="BQ7045" s="2"/>
      <c r="BR7045" s="2"/>
      <c r="BS7045" s="2"/>
      <c r="BT7045" s="2"/>
    </row>
    <row r="7046" spans="63:72" x14ac:dyDescent="0.3">
      <c r="BK7046" s="5"/>
      <c r="BL7046" s="5"/>
      <c r="BM7046" s="2"/>
      <c r="BN7046" s="151"/>
      <c r="BO7046" s="2"/>
      <c r="BP7046" s="2"/>
      <c r="BQ7046" s="2"/>
      <c r="BR7046" s="2"/>
      <c r="BS7046" s="2"/>
      <c r="BT7046" s="2"/>
    </row>
    <row r="7047" spans="63:72" x14ac:dyDescent="0.3">
      <c r="BK7047" s="5"/>
      <c r="BL7047" s="5"/>
      <c r="BM7047" s="2"/>
      <c r="BN7047" s="151"/>
      <c r="BO7047" s="2"/>
      <c r="BP7047" s="2"/>
      <c r="BQ7047" s="2"/>
      <c r="BR7047" s="2"/>
      <c r="BS7047" s="2"/>
      <c r="BT7047" s="2"/>
    </row>
    <row r="7048" spans="63:72" x14ac:dyDescent="0.3">
      <c r="BK7048" s="5"/>
      <c r="BL7048" s="5"/>
      <c r="BM7048" s="2"/>
      <c r="BN7048" s="151"/>
      <c r="BO7048" s="2"/>
      <c r="BP7048" s="2"/>
      <c r="BQ7048" s="2"/>
      <c r="BR7048" s="2"/>
      <c r="BS7048" s="2"/>
      <c r="BT7048" s="2"/>
    </row>
    <row r="7049" spans="63:72" x14ac:dyDescent="0.3">
      <c r="BK7049" s="5"/>
      <c r="BL7049" s="5"/>
      <c r="BM7049" s="2"/>
      <c r="BN7049" s="151"/>
      <c r="BO7049" s="2"/>
      <c r="BP7049" s="2"/>
      <c r="BQ7049" s="2"/>
      <c r="BR7049" s="2"/>
      <c r="BS7049" s="2"/>
      <c r="BT7049" s="2"/>
    </row>
    <row r="7050" spans="63:72" x14ac:dyDescent="0.3">
      <c r="BK7050" s="5"/>
      <c r="BL7050" s="5"/>
      <c r="BM7050" s="2"/>
      <c r="BN7050" s="151"/>
      <c r="BO7050" s="2"/>
      <c r="BP7050" s="2"/>
      <c r="BQ7050" s="2"/>
      <c r="BR7050" s="2"/>
      <c r="BS7050" s="2"/>
      <c r="BT7050" s="2"/>
    </row>
    <row r="7051" spans="63:72" x14ac:dyDescent="0.3">
      <c r="BK7051" s="5"/>
      <c r="BL7051" s="5"/>
      <c r="BM7051" s="2"/>
      <c r="BN7051" s="151"/>
      <c r="BO7051" s="2"/>
      <c r="BP7051" s="2"/>
      <c r="BQ7051" s="2"/>
      <c r="BR7051" s="2"/>
      <c r="BS7051" s="2"/>
      <c r="BT7051" s="2"/>
    </row>
    <row r="7052" spans="63:72" x14ac:dyDescent="0.3">
      <c r="BK7052" s="5"/>
      <c r="BL7052" s="5"/>
      <c r="BM7052" s="2"/>
      <c r="BN7052" s="151"/>
      <c r="BO7052" s="2"/>
      <c r="BP7052" s="2"/>
      <c r="BQ7052" s="2"/>
      <c r="BR7052" s="2"/>
      <c r="BS7052" s="2"/>
      <c r="BT7052" s="2"/>
    </row>
    <row r="7053" spans="63:72" x14ac:dyDescent="0.3">
      <c r="BK7053" s="5"/>
      <c r="BL7053" s="5"/>
      <c r="BM7053" s="2"/>
      <c r="BN7053" s="151"/>
      <c r="BO7053" s="2"/>
      <c r="BP7053" s="2"/>
      <c r="BQ7053" s="2"/>
      <c r="BR7053" s="2"/>
      <c r="BS7053" s="2"/>
      <c r="BT7053" s="2"/>
    </row>
    <row r="7054" spans="63:72" x14ac:dyDescent="0.3">
      <c r="BK7054" s="5"/>
      <c r="BL7054" s="5"/>
      <c r="BM7054" s="2"/>
      <c r="BN7054" s="151"/>
      <c r="BO7054" s="2"/>
      <c r="BP7054" s="2"/>
      <c r="BQ7054" s="2"/>
      <c r="BR7054" s="2"/>
      <c r="BS7054" s="2"/>
      <c r="BT7054" s="2"/>
    </row>
    <row r="7055" spans="63:72" x14ac:dyDescent="0.3">
      <c r="BK7055" s="5"/>
      <c r="BL7055" s="5"/>
      <c r="BM7055" s="2"/>
      <c r="BN7055" s="151"/>
      <c r="BO7055" s="2"/>
      <c r="BP7055" s="2"/>
      <c r="BQ7055" s="2"/>
      <c r="BR7055" s="2"/>
      <c r="BS7055" s="2"/>
      <c r="BT7055" s="2"/>
    </row>
    <row r="7056" spans="63:72" x14ac:dyDescent="0.3">
      <c r="BK7056" s="5"/>
      <c r="BL7056" s="5"/>
      <c r="BM7056" s="2"/>
      <c r="BN7056" s="151"/>
      <c r="BO7056" s="2"/>
      <c r="BP7056" s="2"/>
      <c r="BQ7056" s="2"/>
      <c r="BR7056" s="2"/>
      <c r="BS7056" s="2"/>
      <c r="BT7056" s="2"/>
    </row>
    <row r="7057" spans="63:72" x14ac:dyDescent="0.3">
      <c r="BK7057" s="5"/>
      <c r="BL7057" s="5"/>
      <c r="BM7057" s="2"/>
      <c r="BN7057" s="151"/>
      <c r="BO7057" s="2"/>
      <c r="BP7057" s="2"/>
      <c r="BQ7057" s="2"/>
      <c r="BR7057" s="2"/>
      <c r="BS7057" s="2"/>
      <c r="BT7057" s="2"/>
    </row>
    <row r="7058" spans="63:72" x14ac:dyDescent="0.3">
      <c r="BK7058" s="5"/>
      <c r="BL7058" s="5"/>
      <c r="BM7058" s="2"/>
      <c r="BN7058" s="151"/>
      <c r="BO7058" s="2"/>
      <c r="BP7058" s="2"/>
      <c r="BQ7058" s="2"/>
      <c r="BR7058" s="2"/>
      <c r="BS7058" s="2"/>
      <c r="BT7058" s="2"/>
    </row>
    <row r="7059" spans="63:72" x14ac:dyDescent="0.3">
      <c r="BK7059" s="5"/>
      <c r="BL7059" s="5"/>
      <c r="BM7059" s="2"/>
      <c r="BN7059" s="151"/>
      <c r="BO7059" s="2"/>
      <c r="BP7059" s="2"/>
      <c r="BQ7059" s="2"/>
      <c r="BR7059" s="2"/>
      <c r="BS7059" s="2"/>
      <c r="BT7059" s="2"/>
    </row>
    <row r="7060" spans="63:72" x14ac:dyDescent="0.3">
      <c r="BK7060" s="5"/>
      <c r="BL7060" s="5"/>
      <c r="BM7060" s="2"/>
      <c r="BN7060" s="151"/>
      <c r="BO7060" s="2"/>
      <c r="BP7060" s="2"/>
      <c r="BQ7060" s="2"/>
      <c r="BR7060" s="2"/>
      <c r="BS7060" s="2"/>
      <c r="BT7060" s="2"/>
    </row>
    <row r="7061" spans="63:72" x14ac:dyDescent="0.3">
      <c r="BK7061" s="5"/>
      <c r="BL7061" s="5"/>
      <c r="BM7061" s="2"/>
      <c r="BN7061" s="151"/>
      <c r="BO7061" s="2"/>
      <c r="BP7061" s="2"/>
      <c r="BQ7061" s="2"/>
      <c r="BR7061" s="2"/>
      <c r="BS7061" s="2"/>
      <c r="BT7061" s="2"/>
    </row>
    <row r="7062" spans="63:72" x14ac:dyDescent="0.3">
      <c r="BK7062" s="5"/>
      <c r="BL7062" s="5"/>
      <c r="BM7062" s="2"/>
      <c r="BN7062" s="151"/>
      <c r="BO7062" s="2"/>
      <c r="BP7062" s="2"/>
      <c r="BQ7062" s="2"/>
      <c r="BR7062" s="2"/>
      <c r="BS7062" s="2"/>
      <c r="BT7062" s="2"/>
    </row>
    <row r="7063" spans="63:72" x14ac:dyDescent="0.3">
      <c r="BK7063" s="5"/>
      <c r="BL7063" s="5"/>
      <c r="BM7063" s="2"/>
      <c r="BN7063" s="151"/>
      <c r="BO7063" s="2"/>
      <c r="BP7063" s="2"/>
      <c r="BQ7063" s="2"/>
      <c r="BR7063" s="2"/>
      <c r="BS7063" s="2"/>
      <c r="BT7063" s="2"/>
    </row>
    <row r="7064" spans="63:72" x14ac:dyDescent="0.3">
      <c r="BK7064" s="5"/>
      <c r="BL7064" s="5"/>
      <c r="BM7064" s="2"/>
      <c r="BN7064" s="151"/>
      <c r="BO7064" s="2"/>
      <c r="BP7064" s="2"/>
      <c r="BQ7064" s="2"/>
      <c r="BR7064" s="2"/>
      <c r="BS7064" s="2"/>
      <c r="BT7064" s="2"/>
    </row>
    <row r="7065" spans="63:72" x14ac:dyDescent="0.3">
      <c r="BK7065" s="5"/>
      <c r="BL7065" s="5"/>
      <c r="BM7065" s="2"/>
      <c r="BN7065" s="151"/>
      <c r="BO7065" s="2"/>
      <c r="BP7065" s="2"/>
      <c r="BQ7065" s="2"/>
      <c r="BR7065" s="2"/>
      <c r="BS7065" s="2"/>
      <c r="BT7065" s="2"/>
    </row>
    <row r="7066" spans="63:72" x14ac:dyDescent="0.3">
      <c r="BK7066" s="5"/>
      <c r="BL7066" s="5"/>
      <c r="BM7066" s="2"/>
      <c r="BN7066" s="151"/>
      <c r="BO7066" s="2"/>
      <c r="BP7066" s="2"/>
      <c r="BQ7066" s="2"/>
      <c r="BR7066" s="2"/>
      <c r="BS7066" s="2"/>
      <c r="BT7066" s="2"/>
    </row>
    <row r="7067" spans="63:72" x14ac:dyDescent="0.3">
      <c r="BK7067" s="5"/>
      <c r="BL7067" s="5"/>
      <c r="BM7067" s="2"/>
      <c r="BN7067" s="151"/>
      <c r="BO7067" s="2"/>
      <c r="BP7067" s="2"/>
      <c r="BQ7067" s="2"/>
      <c r="BR7067" s="2"/>
      <c r="BS7067" s="2"/>
      <c r="BT7067" s="2"/>
    </row>
    <row r="7068" spans="63:72" x14ac:dyDescent="0.3">
      <c r="BK7068" s="5"/>
      <c r="BL7068" s="5"/>
      <c r="BM7068" s="2"/>
      <c r="BN7068" s="151"/>
      <c r="BO7068" s="2"/>
      <c r="BP7068" s="2"/>
      <c r="BQ7068" s="2"/>
      <c r="BR7068" s="2"/>
      <c r="BS7068" s="2"/>
      <c r="BT7068" s="2"/>
    </row>
    <row r="7069" spans="63:72" x14ac:dyDescent="0.3">
      <c r="BK7069" s="5"/>
      <c r="BL7069" s="5"/>
      <c r="BM7069" s="2"/>
      <c r="BN7069" s="151"/>
      <c r="BO7069" s="2"/>
      <c r="BP7069" s="2"/>
      <c r="BQ7069" s="2"/>
      <c r="BR7069" s="2"/>
      <c r="BS7069" s="2"/>
      <c r="BT7069" s="2"/>
    </row>
    <row r="7070" spans="63:72" x14ac:dyDescent="0.3">
      <c r="BK7070" s="5"/>
      <c r="BL7070" s="5"/>
      <c r="BM7070" s="2"/>
      <c r="BN7070" s="151"/>
      <c r="BO7070" s="2"/>
      <c r="BP7070" s="2"/>
      <c r="BQ7070" s="2"/>
      <c r="BR7070" s="2"/>
      <c r="BS7070" s="2"/>
      <c r="BT7070" s="2"/>
    </row>
    <row r="7071" spans="63:72" x14ac:dyDescent="0.3">
      <c r="BK7071" s="5"/>
      <c r="BL7071" s="5"/>
      <c r="BM7071" s="2"/>
      <c r="BN7071" s="151"/>
      <c r="BO7071" s="2"/>
      <c r="BP7071" s="2"/>
      <c r="BQ7071" s="2"/>
      <c r="BR7071" s="2"/>
      <c r="BS7071" s="2"/>
      <c r="BT7071" s="2"/>
    </row>
    <row r="7072" spans="63:72" x14ac:dyDescent="0.3">
      <c r="BK7072" s="5"/>
      <c r="BL7072" s="5"/>
      <c r="BM7072" s="2"/>
      <c r="BN7072" s="151"/>
      <c r="BO7072" s="2"/>
      <c r="BP7072" s="2"/>
      <c r="BQ7072" s="2"/>
      <c r="BR7072" s="2"/>
      <c r="BS7072" s="2"/>
      <c r="BT7072" s="2"/>
    </row>
    <row r="7073" spans="63:72" x14ac:dyDescent="0.3">
      <c r="BK7073" s="5"/>
      <c r="BL7073" s="5"/>
      <c r="BM7073" s="2"/>
      <c r="BN7073" s="151"/>
      <c r="BO7073" s="2"/>
      <c r="BP7073" s="2"/>
      <c r="BQ7073" s="2"/>
      <c r="BR7073" s="2"/>
      <c r="BS7073" s="2"/>
      <c r="BT7073" s="2"/>
    </row>
    <row r="7074" spans="63:72" x14ac:dyDescent="0.3">
      <c r="BK7074" s="5"/>
      <c r="BL7074" s="5"/>
      <c r="BM7074" s="2"/>
      <c r="BN7074" s="151"/>
      <c r="BO7074" s="2"/>
      <c r="BP7074" s="2"/>
      <c r="BQ7074" s="2"/>
      <c r="BR7074" s="2"/>
      <c r="BS7074" s="2"/>
      <c r="BT7074" s="2"/>
    </row>
    <row r="7075" spans="63:72" x14ac:dyDescent="0.3">
      <c r="BK7075" s="5"/>
      <c r="BL7075" s="5"/>
      <c r="BM7075" s="2"/>
      <c r="BN7075" s="151"/>
      <c r="BO7075" s="2"/>
      <c r="BP7075" s="2"/>
      <c r="BQ7075" s="2"/>
      <c r="BR7075" s="2"/>
      <c r="BS7075" s="2"/>
      <c r="BT7075" s="2"/>
    </row>
    <row r="7076" spans="63:72" x14ac:dyDescent="0.3">
      <c r="BK7076" s="5"/>
      <c r="BL7076" s="5"/>
      <c r="BM7076" s="2"/>
      <c r="BN7076" s="151"/>
      <c r="BO7076" s="2"/>
      <c r="BP7076" s="2"/>
      <c r="BQ7076" s="2"/>
      <c r="BR7076" s="2"/>
      <c r="BS7076" s="2"/>
      <c r="BT7076" s="2"/>
    </row>
    <row r="7077" spans="63:72" x14ac:dyDescent="0.3">
      <c r="BK7077" s="5"/>
      <c r="BL7077" s="5"/>
      <c r="BM7077" s="2"/>
      <c r="BN7077" s="151"/>
      <c r="BO7077" s="2"/>
      <c r="BP7077" s="2"/>
      <c r="BQ7077" s="2"/>
      <c r="BR7077" s="2"/>
      <c r="BS7077" s="2"/>
      <c r="BT7077" s="2"/>
    </row>
    <row r="7078" spans="63:72" x14ac:dyDescent="0.3">
      <c r="BK7078" s="5"/>
      <c r="BL7078" s="5"/>
      <c r="BM7078" s="2"/>
      <c r="BN7078" s="151"/>
      <c r="BO7078" s="2"/>
      <c r="BP7078" s="2"/>
      <c r="BQ7078" s="2"/>
      <c r="BR7078" s="2"/>
      <c r="BS7078" s="2"/>
      <c r="BT7078" s="2"/>
    </row>
    <row r="7079" spans="63:72" x14ac:dyDescent="0.3">
      <c r="BK7079" s="5"/>
      <c r="BL7079" s="5"/>
      <c r="BM7079" s="2"/>
      <c r="BN7079" s="151"/>
      <c r="BO7079" s="2"/>
      <c r="BP7079" s="2"/>
      <c r="BQ7079" s="2"/>
      <c r="BR7079" s="2"/>
      <c r="BS7079" s="2"/>
      <c r="BT7079" s="2"/>
    </row>
    <row r="7080" spans="63:72" x14ac:dyDescent="0.3">
      <c r="BK7080" s="5"/>
      <c r="BL7080" s="5"/>
      <c r="BM7080" s="2"/>
      <c r="BN7080" s="151"/>
      <c r="BO7080" s="2"/>
      <c r="BP7080" s="2"/>
      <c r="BQ7080" s="2"/>
      <c r="BR7080" s="2"/>
      <c r="BS7080" s="2"/>
      <c r="BT7080" s="2"/>
    </row>
    <row r="7081" spans="63:72" x14ac:dyDescent="0.3">
      <c r="BK7081" s="5"/>
      <c r="BL7081" s="5"/>
      <c r="BM7081" s="2"/>
      <c r="BN7081" s="151"/>
      <c r="BO7081" s="2"/>
      <c r="BP7081" s="2"/>
      <c r="BQ7081" s="2"/>
      <c r="BR7081" s="2"/>
      <c r="BS7081" s="2"/>
      <c r="BT7081" s="2"/>
    </row>
    <row r="7082" spans="63:72" x14ac:dyDescent="0.3">
      <c r="BK7082" s="5"/>
      <c r="BL7082" s="5"/>
      <c r="BM7082" s="2"/>
      <c r="BN7082" s="151"/>
      <c r="BO7082" s="2"/>
      <c r="BP7082" s="2"/>
      <c r="BQ7082" s="2"/>
      <c r="BR7082" s="2"/>
      <c r="BS7082" s="2"/>
      <c r="BT7082" s="2"/>
    </row>
    <row r="7083" spans="63:72" x14ac:dyDescent="0.3">
      <c r="BK7083" s="5"/>
      <c r="BL7083" s="5"/>
      <c r="BM7083" s="2"/>
      <c r="BN7083" s="151"/>
      <c r="BO7083" s="2"/>
      <c r="BP7083" s="2"/>
      <c r="BQ7083" s="2"/>
      <c r="BR7083" s="2"/>
      <c r="BS7083" s="2"/>
      <c r="BT7083" s="2"/>
    </row>
    <row r="7084" spans="63:72" x14ac:dyDescent="0.3">
      <c r="BK7084" s="5"/>
      <c r="BL7084" s="5"/>
      <c r="BM7084" s="2"/>
      <c r="BN7084" s="151"/>
      <c r="BO7084" s="2"/>
      <c r="BP7084" s="2"/>
      <c r="BQ7084" s="2"/>
      <c r="BR7084" s="2"/>
      <c r="BS7084" s="2"/>
      <c r="BT7084" s="2"/>
    </row>
    <row r="7085" spans="63:72" x14ac:dyDescent="0.3">
      <c r="BK7085" s="5"/>
      <c r="BL7085" s="5"/>
      <c r="BM7085" s="2"/>
      <c r="BN7085" s="151"/>
      <c r="BO7085" s="2"/>
      <c r="BP7085" s="2"/>
      <c r="BQ7085" s="2"/>
      <c r="BR7085" s="2"/>
      <c r="BS7085" s="2"/>
      <c r="BT7085" s="2"/>
    </row>
    <row r="7086" spans="63:72" x14ac:dyDescent="0.3">
      <c r="BK7086" s="5"/>
      <c r="BL7086" s="5"/>
      <c r="BM7086" s="2"/>
      <c r="BN7086" s="151"/>
      <c r="BO7086" s="2"/>
      <c r="BP7086" s="2"/>
      <c r="BQ7086" s="2"/>
      <c r="BR7086" s="2"/>
      <c r="BS7086" s="2"/>
      <c r="BT7086" s="2"/>
    </row>
    <row r="7087" spans="63:72" x14ac:dyDescent="0.3">
      <c r="BK7087" s="5"/>
      <c r="BL7087" s="5"/>
      <c r="BM7087" s="2"/>
      <c r="BN7087" s="151"/>
      <c r="BO7087" s="2"/>
      <c r="BP7087" s="2"/>
      <c r="BQ7087" s="2"/>
      <c r="BR7087" s="2"/>
      <c r="BS7087" s="2"/>
      <c r="BT7087" s="2"/>
    </row>
    <row r="7088" spans="63:72" x14ac:dyDescent="0.3">
      <c r="BK7088" s="5"/>
      <c r="BL7088" s="5"/>
      <c r="BM7088" s="2"/>
      <c r="BN7088" s="151"/>
      <c r="BO7088" s="2"/>
      <c r="BP7088" s="2"/>
      <c r="BQ7088" s="2"/>
      <c r="BR7088" s="2"/>
      <c r="BS7088" s="2"/>
      <c r="BT7088" s="2"/>
    </row>
    <row r="7089" spans="63:72" x14ac:dyDescent="0.3">
      <c r="BK7089" s="5"/>
      <c r="BL7089" s="5"/>
      <c r="BM7089" s="2"/>
      <c r="BN7089" s="151"/>
      <c r="BO7089" s="2"/>
      <c r="BP7089" s="2"/>
      <c r="BQ7089" s="2"/>
      <c r="BR7089" s="2"/>
      <c r="BS7089" s="2"/>
      <c r="BT7089" s="2"/>
    </row>
    <row r="7090" spans="63:72" x14ac:dyDescent="0.3">
      <c r="BK7090" s="5"/>
      <c r="BL7090" s="5"/>
      <c r="BM7090" s="2"/>
      <c r="BN7090" s="151"/>
      <c r="BO7090" s="2"/>
      <c r="BP7090" s="2"/>
      <c r="BQ7090" s="2"/>
      <c r="BR7090" s="2"/>
      <c r="BS7090" s="2"/>
      <c r="BT7090" s="2"/>
    </row>
    <row r="7091" spans="63:72" x14ac:dyDescent="0.3">
      <c r="BK7091" s="5"/>
      <c r="BL7091" s="5"/>
      <c r="BM7091" s="2"/>
      <c r="BN7091" s="151"/>
      <c r="BO7091" s="2"/>
      <c r="BP7091" s="2"/>
      <c r="BQ7091" s="2"/>
      <c r="BR7091" s="2"/>
      <c r="BS7091" s="2"/>
      <c r="BT7091" s="2"/>
    </row>
    <row r="7092" spans="63:72" x14ac:dyDescent="0.3">
      <c r="BK7092" s="5"/>
      <c r="BL7092" s="5"/>
      <c r="BM7092" s="2"/>
      <c r="BN7092" s="151"/>
      <c r="BO7092" s="2"/>
      <c r="BP7092" s="2"/>
      <c r="BQ7092" s="2"/>
      <c r="BR7092" s="2"/>
      <c r="BS7092" s="2"/>
      <c r="BT7092" s="2"/>
    </row>
    <row r="7093" spans="63:72" x14ac:dyDescent="0.3">
      <c r="BK7093" s="5"/>
      <c r="BL7093" s="5"/>
      <c r="BM7093" s="2"/>
      <c r="BN7093" s="151"/>
      <c r="BO7093" s="2"/>
      <c r="BP7093" s="2"/>
      <c r="BQ7093" s="2"/>
      <c r="BR7093" s="2"/>
      <c r="BS7093" s="2"/>
      <c r="BT7093" s="2"/>
    </row>
    <row r="7094" spans="63:72" x14ac:dyDescent="0.3">
      <c r="BK7094" s="5"/>
      <c r="BL7094" s="5"/>
      <c r="BM7094" s="2"/>
      <c r="BN7094" s="151"/>
      <c r="BO7094" s="2"/>
      <c r="BP7094" s="2"/>
      <c r="BQ7094" s="2"/>
      <c r="BR7094" s="2"/>
      <c r="BS7094" s="2"/>
      <c r="BT7094" s="2"/>
    </row>
    <row r="7095" spans="63:72" x14ac:dyDescent="0.3">
      <c r="BK7095" s="5"/>
      <c r="BL7095" s="5"/>
      <c r="BM7095" s="2"/>
      <c r="BN7095" s="151"/>
      <c r="BO7095" s="2"/>
      <c r="BP7095" s="2"/>
      <c r="BQ7095" s="2"/>
      <c r="BR7095" s="2"/>
      <c r="BS7095" s="2"/>
      <c r="BT7095" s="2"/>
    </row>
    <row r="7096" spans="63:72" x14ac:dyDescent="0.3">
      <c r="BK7096" s="5"/>
      <c r="BL7096" s="5"/>
      <c r="BM7096" s="2"/>
      <c r="BN7096" s="151"/>
      <c r="BO7096" s="2"/>
      <c r="BP7096" s="2"/>
      <c r="BQ7096" s="2"/>
      <c r="BR7096" s="2"/>
      <c r="BS7096" s="2"/>
      <c r="BT7096" s="2"/>
    </row>
    <row r="7097" spans="63:72" x14ac:dyDescent="0.3">
      <c r="BK7097" s="5"/>
      <c r="BL7097" s="5"/>
      <c r="BM7097" s="2"/>
      <c r="BN7097" s="151"/>
      <c r="BO7097" s="2"/>
      <c r="BP7097" s="2"/>
      <c r="BQ7097" s="2"/>
      <c r="BR7097" s="2"/>
      <c r="BS7097" s="2"/>
      <c r="BT7097" s="2"/>
    </row>
    <row r="7098" spans="63:72" x14ac:dyDescent="0.3">
      <c r="BK7098" s="5"/>
      <c r="BL7098" s="5"/>
      <c r="BM7098" s="2"/>
      <c r="BN7098" s="151"/>
      <c r="BO7098" s="2"/>
      <c r="BP7098" s="2"/>
      <c r="BQ7098" s="2"/>
      <c r="BR7098" s="2"/>
      <c r="BS7098" s="2"/>
      <c r="BT7098" s="2"/>
    </row>
    <row r="7099" spans="63:72" x14ac:dyDescent="0.3">
      <c r="BK7099" s="5"/>
      <c r="BL7099" s="5"/>
      <c r="BM7099" s="2"/>
      <c r="BN7099" s="151"/>
      <c r="BO7099" s="2"/>
      <c r="BP7099" s="2"/>
      <c r="BQ7099" s="2"/>
      <c r="BR7099" s="2"/>
      <c r="BS7099" s="2"/>
      <c r="BT7099" s="2"/>
    </row>
    <row r="7100" spans="63:72" x14ac:dyDescent="0.3">
      <c r="BK7100" s="5"/>
      <c r="BL7100" s="5"/>
      <c r="BM7100" s="2"/>
      <c r="BN7100" s="151"/>
      <c r="BO7100" s="2"/>
      <c r="BP7100" s="2"/>
      <c r="BQ7100" s="2"/>
      <c r="BR7100" s="2"/>
      <c r="BS7100" s="2"/>
      <c r="BT7100" s="2"/>
    </row>
    <row r="7101" spans="63:72" x14ac:dyDescent="0.3">
      <c r="BK7101" s="5"/>
      <c r="BL7101" s="5"/>
      <c r="BM7101" s="2"/>
      <c r="BN7101" s="151"/>
      <c r="BO7101" s="2"/>
      <c r="BP7101" s="2"/>
      <c r="BQ7101" s="2"/>
      <c r="BR7101" s="2"/>
      <c r="BS7101" s="2"/>
      <c r="BT7101" s="2"/>
    </row>
    <row r="7102" spans="63:72" x14ac:dyDescent="0.3">
      <c r="BK7102" s="5"/>
      <c r="BL7102" s="5"/>
      <c r="BM7102" s="2"/>
      <c r="BN7102" s="151"/>
      <c r="BO7102" s="2"/>
      <c r="BP7102" s="2"/>
      <c r="BQ7102" s="2"/>
      <c r="BR7102" s="2"/>
      <c r="BS7102" s="2"/>
      <c r="BT7102" s="2"/>
    </row>
    <row r="7103" spans="63:72" x14ac:dyDescent="0.3">
      <c r="BK7103" s="5"/>
      <c r="BL7103" s="5"/>
      <c r="BM7103" s="2"/>
      <c r="BN7103" s="151"/>
      <c r="BO7103" s="2"/>
      <c r="BP7103" s="2"/>
      <c r="BQ7103" s="2"/>
      <c r="BR7103" s="2"/>
      <c r="BS7103" s="2"/>
      <c r="BT7103" s="2"/>
    </row>
    <row r="7104" spans="63:72" x14ac:dyDescent="0.3">
      <c r="BK7104" s="5"/>
      <c r="BL7104" s="5"/>
      <c r="BM7104" s="2"/>
      <c r="BN7104" s="151"/>
      <c r="BO7104" s="2"/>
      <c r="BP7104" s="2"/>
      <c r="BQ7104" s="2"/>
      <c r="BR7104" s="2"/>
      <c r="BS7104" s="2"/>
      <c r="BT7104" s="2"/>
    </row>
    <row r="7105" spans="63:72" x14ac:dyDescent="0.3">
      <c r="BK7105" s="5"/>
      <c r="BL7105" s="5"/>
      <c r="BM7105" s="2"/>
      <c r="BN7105" s="151"/>
      <c r="BO7105" s="2"/>
      <c r="BP7105" s="2"/>
      <c r="BQ7105" s="2"/>
      <c r="BR7105" s="2"/>
      <c r="BS7105" s="2"/>
      <c r="BT7105" s="2"/>
    </row>
    <row r="7106" spans="63:72" x14ac:dyDescent="0.3">
      <c r="BK7106" s="5"/>
      <c r="BL7106" s="5"/>
      <c r="BM7106" s="2"/>
      <c r="BN7106" s="151"/>
      <c r="BO7106" s="2"/>
      <c r="BP7106" s="2"/>
      <c r="BQ7106" s="2"/>
      <c r="BR7106" s="2"/>
      <c r="BS7106" s="2"/>
      <c r="BT7106" s="2"/>
    </row>
    <row r="7107" spans="63:72" x14ac:dyDescent="0.3">
      <c r="BK7107" s="5"/>
      <c r="BL7107" s="5"/>
      <c r="BM7107" s="2"/>
      <c r="BN7107" s="151"/>
      <c r="BO7107" s="2"/>
      <c r="BP7107" s="2"/>
      <c r="BQ7107" s="2"/>
      <c r="BR7107" s="2"/>
      <c r="BS7107" s="2"/>
      <c r="BT7107" s="2"/>
    </row>
    <row r="7108" spans="63:72" x14ac:dyDescent="0.3">
      <c r="BK7108" s="5"/>
      <c r="BL7108" s="5"/>
      <c r="BM7108" s="2"/>
      <c r="BN7108" s="151"/>
      <c r="BO7108" s="2"/>
      <c r="BP7108" s="2"/>
      <c r="BQ7108" s="2"/>
      <c r="BR7108" s="2"/>
      <c r="BS7108" s="2"/>
      <c r="BT7108" s="2"/>
    </row>
    <row r="7109" spans="63:72" x14ac:dyDescent="0.3">
      <c r="BK7109" s="5"/>
      <c r="BL7109" s="5"/>
      <c r="BM7109" s="2"/>
      <c r="BN7109" s="151"/>
      <c r="BO7109" s="2"/>
      <c r="BP7109" s="2"/>
      <c r="BQ7109" s="2"/>
      <c r="BR7109" s="2"/>
      <c r="BS7109" s="2"/>
      <c r="BT7109" s="2"/>
    </row>
    <row r="7110" spans="63:72" x14ac:dyDescent="0.3">
      <c r="BK7110" s="5"/>
      <c r="BL7110" s="5"/>
      <c r="BM7110" s="2"/>
      <c r="BN7110" s="151"/>
      <c r="BO7110" s="2"/>
      <c r="BP7110" s="2"/>
      <c r="BQ7110" s="2"/>
      <c r="BR7110" s="2"/>
      <c r="BS7110" s="2"/>
      <c r="BT7110" s="2"/>
    </row>
    <row r="7111" spans="63:72" x14ac:dyDescent="0.3">
      <c r="BK7111" s="5"/>
      <c r="BL7111" s="5"/>
      <c r="BM7111" s="2"/>
      <c r="BN7111" s="151"/>
      <c r="BO7111" s="2"/>
      <c r="BP7111" s="2"/>
      <c r="BQ7111" s="2"/>
      <c r="BR7111" s="2"/>
      <c r="BS7111" s="2"/>
      <c r="BT7111" s="2"/>
    </row>
    <row r="7112" spans="63:72" x14ac:dyDescent="0.3">
      <c r="BK7112" s="5"/>
      <c r="BL7112" s="5"/>
      <c r="BM7112" s="2"/>
      <c r="BN7112" s="151"/>
      <c r="BO7112" s="2"/>
      <c r="BP7112" s="2"/>
      <c r="BQ7112" s="2"/>
      <c r="BR7112" s="2"/>
      <c r="BS7112" s="2"/>
      <c r="BT7112" s="2"/>
    </row>
    <row r="7113" spans="63:72" x14ac:dyDescent="0.3">
      <c r="BK7113" s="5"/>
      <c r="BL7113" s="5"/>
      <c r="BM7113" s="2"/>
      <c r="BN7113" s="151"/>
      <c r="BO7113" s="2"/>
      <c r="BP7113" s="2"/>
      <c r="BQ7113" s="2"/>
      <c r="BR7113" s="2"/>
      <c r="BS7113" s="2"/>
      <c r="BT7113" s="2"/>
    </row>
    <row r="7114" spans="63:72" x14ac:dyDescent="0.3">
      <c r="BK7114" s="5"/>
      <c r="BL7114" s="5"/>
      <c r="BM7114" s="2"/>
      <c r="BN7114" s="151"/>
      <c r="BO7114" s="2"/>
      <c r="BP7114" s="2"/>
      <c r="BQ7114" s="2"/>
      <c r="BR7114" s="2"/>
      <c r="BS7114" s="2"/>
      <c r="BT7114" s="2"/>
    </row>
    <row r="7115" spans="63:72" x14ac:dyDescent="0.3">
      <c r="BK7115" s="5"/>
      <c r="BL7115" s="5"/>
      <c r="BM7115" s="2"/>
      <c r="BN7115" s="151"/>
      <c r="BO7115" s="2"/>
      <c r="BP7115" s="2"/>
      <c r="BQ7115" s="2"/>
      <c r="BR7115" s="2"/>
      <c r="BS7115" s="2"/>
      <c r="BT7115" s="2"/>
    </row>
    <row r="7116" spans="63:72" x14ac:dyDescent="0.3">
      <c r="BK7116" s="5"/>
      <c r="BL7116" s="5"/>
      <c r="BM7116" s="2"/>
      <c r="BN7116" s="151"/>
      <c r="BO7116" s="2"/>
      <c r="BP7116" s="2"/>
      <c r="BQ7116" s="2"/>
      <c r="BR7116" s="2"/>
      <c r="BS7116" s="2"/>
      <c r="BT7116" s="2"/>
    </row>
    <row r="7117" spans="63:72" x14ac:dyDescent="0.3">
      <c r="BK7117" s="5"/>
      <c r="BL7117" s="5"/>
      <c r="BM7117" s="2"/>
      <c r="BN7117" s="151"/>
      <c r="BO7117" s="2"/>
      <c r="BP7117" s="2"/>
      <c r="BQ7117" s="2"/>
      <c r="BR7117" s="2"/>
      <c r="BS7117" s="2"/>
      <c r="BT7117" s="2"/>
    </row>
    <row r="7118" spans="63:72" x14ac:dyDescent="0.3">
      <c r="BK7118" s="5"/>
      <c r="BL7118" s="5"/>
      <c r="BM7118" s="2"/>
      <c r="BN7118" s="151"/>
      <c r="BO7118" s="2"/>
      <c r="BP7118" s="2"/>
      <c r="BQ7118" s="2"/>
      <c r="BR7118" s="2"/>
      <c r="BS7118" s="2"/>
      <c r="BT7118" s="2"/>
    </row>
    <row r="7119" spans="63:72" x14ac:dyDescent="0.3">
      <c r="BK7119" s="5"/>
      <c r="BL7119" s="5"/>
      <c r="BM7119" s="2"/>
      <c r="BN7119" s="151"/>
      <c r="BO7119" s="2"/>
      <c r="BP7119" s="2"/>
      <c r="BQ7119" s="2"/>
      <c r="BR7119" s="2"/>
      <c r="BS7119" s="2"/>
      <c r="BT7119" s="2"/>
    </row>
    <row r="7120" spans="63:72" x14ac:dyDescent="0.3">
      <c r="BK7120" s="5"/>
      <c r="BL7120" s="5"/>
      <c r="BM7120" s="2"/>
      <c r="BN7120" s="151"/>
      <c r="BO7120" s="2"/>
      <c r="BP7120" s="2"/>
      <c r="BQ7120" s="2"/>
      <c r="BR7120" s="2"/>
      <c r="BS7120" s="2"/>
      <c r="BT7120" s="2"/>
    </row>
    <row r="7121" spans="63:72" x14ac:dyDescent="0.3">
      <c r="BK7121" s="5"/>
      <c r="BL7121" s="5"/>
      <c r="BM7121" s="2"/>
      <c r="BN7121" s="151"/>
      <c r="BO7121" s="2"/>
      <c r="BP7121" s="2"/>
      <c r="BQ7121" s="2"/>
      <c r="BR7121" s="2"/>
      <c r="BS7121" s="2"/>
      <c r="BT7121" s="2"/>
    </row>
    <row r="7122" spans="63:72" x14ac:dyDescent="0.3">
      <c r="BK7122" s="5"/>
      <c r="BL7122" s="5"/>
      <c r="BM7122" s="2"/>
      <c r="BN7122" s="151"/>
      <c r="BO7122" s="2"/>
      <c r="BP7122" s="2"/>
      <c r="BQ7122" s="2"/>
      <c r="BR7122" s="2"/>
      <c r="BS7122" s="2"/>
      <c r="BT7122" s="2"/>
    </row>
    <row r="7123" spans="63:72" x14ac:dyDescent="0.3">
      <c r="BK7123" s="5"/>
      <c r="BL7123" s="5"/>
      <c r="BM7123" s="2"/>
      <c r="BN7123" s="151"/>
      <c r="BO7123" s="2"/>
      <c r="BP7123" s="2"/>
      <c r="BQ7123" s="2"/>
      <c r="BR7123" s="2"/>
      <c r="BS7123" s="2"/>
      <c r="BT7123" s="2"/>
    </row>
    <row r="7124" spans="63:72" x14ac:dyDescent="0.3">
      <c r="BK7124" s="5"/>
      <c r="BL7124" s="5"/>
      <c r="BM7124" s="2"/>
      <c r="BN7124" s="151"/>
      <c r="BO7124" s="2"/>
      <c r="BP7124" s="2"/>
      <c r="BQ7124" s="2"/>
      <c r="BR7124" s="2"/>
      <c r="BS7124" s="2"/>
      <c r="BT7124" s="2"/>
    </row>
    <row r="7125" spans="63:72" x14ac:dyDescent="0.3">
      <c r="BK7125" s="5"/>
      <c r="BL7125" s="5"/>
      <c r="BM7125" s="2"/>
      <c r="BN7125" s="151"/>
      <c r="BO7125" s="2"/>
      <c r="BP7125" s="2"/>
      <c r="BQ7125" s="2"/>
      <c r="BR7125" s="2"/>
      <c r="BS7125" s="2"/>
      <c r="BT7125" s="2"/>
    </row>
    <row r="7126" spans="63:72" x14ac:dyDescent="0.3">
      <c r="BK7126" s="5"/>
      <c r="BL7126" s="5"/>
      <c r="BM7126" s="2"/>
      <c r="BN7126" s="151"/>
      <c r="BO7126" s="2"/>
      <c r="BP7126" s="2"/>
      <c r="BQ7126" s="2"/>
      <c r="BR7126" s="2"/>
      <c r="BS7126" s="2"/>
      <c r="BT7126" s="2"/>
    </row>
    <row r="7127" spans="63:72" x14ac:dyDescent="0.3">
      <c r="BK7127" s="5"/>
      <c r="BL7127" s="5"/>
      <c r="BM7127" s="2"/>
      <c r="BN7127" s="151"/>
      <c r="BO7127" s="2"/>
      <c r="BP7127" s="2"/>
      <c r="BQ7127" s="2"/>
      <c r="BR7127" s="2"/>
      <c r="BS7127" s="2"/>
      <c r="BT7127" s="2"/>
    </row>
    <row r="7128" spans="63:72" x14ac:dyDescent="0.3">
      <c r="BK7128" s="5"/>
      <c r="BL7128" s="5"/>
      <c r="BM7128" s="2"/>
      <c r="BN7128" s="151"/>
      <c r="BO7128" s="2"/>
      <c r="BP7128" s="2"/>
      <c r="BQ7128" s="2"/>
      <c r="BR7128" s="2"/>
      <c r="BS7128" s="2"/>
      <c r="BT7128" s="2"/>
    </row>
    <row r="7129" spans="63:72" x14ac:dyDescent="0.3">
      <c r="BK7129" s="5"/>
      <c r="BL7129" s="5"/>
      <c r="BM7129" s="2"/>
      <c r="BN7129" s="151"/>
      <c r="BO7129" s="2"/>
      <c r="BP7129" s="2"/>
      <c r="BQ7129" s="2"/>
      <c r="BR7129" s="2"/>
      <c r="BS7129" s="2"/>
      <c r="BT7129" s="2"/>
    </row>
    <row r="7130" spans="63:72" x14ac:dyDescent="0.3">
      <c r="BK7130" s="5"/>
      <c r="BL7130" s="5"/>
      <c r="BM7130" s="2"/>
      <c r="BN7130" s="151"/>
      <c r="BO7130" s="2"/>
      <c r="BP7130" s="2"/>
      <c r="BQ7130" s="2"/>
      <c r="BR7130" s="2"/>
      <c r="BS7130" s="2"/>
      <c r="BT7130" s="2"/>
    </row>
    <row r="7131" spans="63:72" x14ac:dyDescent="0.3">
      <c r="BK7131" s="5"/>
      <c r="BL7131" s="5"/>
      <c r="BM7131" s="2"/>
      <c r="BN7131" s="151"/>
      <c r="BO7131" s="2"/>
      <c r="BP7131" s="2"/>
      <c r="BQ7131" s="2"/>
      <c r="BR7131" s="2"/>
      <c r="BS7131" s="2"/>
      <c r="BT7131" s="2"/>
    </row>
    <row r="7132" spans="63:72" x14ac:dyDescent="0.3">
      <c r="BK7132" s="5"/>
      <c r="BL7132" s="5"/>
      <c r="BM7132" s="2"/>
      <c r="BN7132" s="151"/>
      <c r="BO7132" s="2"/>
      <c r="BP7132" s="2"/>
      <c r="BQ7132" s="2"/>
      <c r="BR7132" s="2"/>
      <c r="BS7132" s="2"/>
      <c r="BT7132" s="2"/>
    </row>
    <row r="7133" spans="63:72" x14ac:dyDescent="0.3">
      <c r="BK7133" s="5"/>
      <c r="BL7133" s="5"/>
      <c r="BM7133" s="2"/>
      <c r="BN7133" s="151"/>
      <c r="BO7133" s="2"/>
      <c r="BP7133" s="2"/>
      <c r="BQ7133" s="2"/>
      <c r="BR7133" s="2"/>
      <c r="BS7133" s="2"/>
      <c r="BT7133" s="2"/>
    </row>
    <row r="7134" spans="63:72" x14ac:dyDescent="0.3">
      <c r="BK7134" s="5"/>
      <c r="BL7134" s="5"/>
      <c r="BM7134" s="2"/>
      <c r="BN7134" s="151"/>
      <c r="BO7134" s="2"/>
      <c r="BP7134" s="2"/>
      <c r="BQ7134" s="2"/>
      <c r="BR7134" s="2"/>
      <c r="BS7134" s="2"/>
      <c r="BT7134" s="2"/>
    </row>
    <row r="7135" spans="63:72" x14ac:dyDescent="0.3">
      <c r="BK7135" s="5"/>
      <c r="BL7135" s="5"/>
      <c r="BM7135" s="2"/>
      <c r="BN7135" s="151"/>
      <c r="BO7135" s="2"/>
      <c r="BP7135" s="2"/>
      <c r="BQ7135" s="2"/>
      <c r="BR7135" s="2"/>
      <c r="BS7135" s="2"/>
      <c r="BT7135" s="2"/>
    </row>
    <row r="7136" spans="63:72" x14ac:dyDescent="0.3">
      <c r="BK7136" s="5"/>
      <c r="BL7136" s="5"/>
      <c r="BM7136" s="2"/>
      <c r="BN7136" s="151"/>
      <c r="BO7136" s="2"/>
      <c r="BP7136" s="2"/>
      <c r="BQ7136" s="2"/>
      <c r="BR7136" s="2"/>
      <c r="BS7136" s="2"/>
      <c r="BT7136" s="2"/>
    </row>
    <row r="7137" spans="63:72" x14ac:dyDescent="0.3">
      <c r="BK7137" s="5"/>
      <c r="BL7137" s="5"/>
      <c r="BM7137" s="2"/>
      <c r="BN7137" s="151"/>
      <c r="BO7137" s="2"/>
      <c r="BP7137" s="2"/>
      <c r="BQ7137" s="2"/>
      <c r="BR7137" s="2"/>
      <c r="BS7137" s="2"/>
      <c r="BT7137" s="2"/>
    </row>
    <row r="7138" spans="63:72" x14ac:dyDescent="0.3">
      <c r="BK7138" s="5"/>
      <c r="BL7138" s="5"/>
      <c r="BM7138" s="2"/>
      <c r="BN7138" s="151"/>
      <c r="BO7138" s="2"/>
      <c r="BP7138" s="2"/>
      <c r="BQ7138" s="2"/>
      <c r="BR7138" s="2"/>
      <c r="BS7138" s="2"/>
      <c r="BT7138" s="2"/>
    </row>
    <row r="7139" spans="63:72" x14ac:dyDescent="0.3">
      <c r="BK7139" s="5"/>
      <c r="BL7139" s="5"/>
      <c r="BM7139" s="2"/>
      <c r="BN7139" s="151"/>
      <c r="BO7139" s="2"/>
      <c r="BP7139" s="2"/>
      <c r="BQ7139" s="2"/>
      <c r="BR7139" s="2"/>
      <c r="BS7139" s="2"/>
      <c r="BT7139" s="2"/>
    </row>
    <row r="7140" spans="63:72" x14ac:dyDescent="0.3">
      <c r="BK7140" s="5"/>
      <c r="BL7140" s="5"/>
      <c r="BM7140" s="2"/>
      <c r="BN7140" s="151"/>
      <c r="BO7140" s="2"/>
      <c r="BP7140" s="2"/>
      <c r="BQ7140" s="2"/>
      <c r="BR7140" s="2"/>
      <c r="BS7140" s="2"/>
      <c r="BT7140" s="2"/>
    </row>
    <row r="7141" spans="63:72" x14ac:dyDescent="0.3">
      <c r="BK7141" s="5"/>
      <c r="BL7141" s="5"/>
      <c r="BM7141" s="2"/>
      <c r="BN7141" s="151"/>
      <c r="BO7141" s="2"/>
      <c r="BP7141" s="2"/>
      <c r="BQ7141" s="2"/>
      <c r="BR7141" s="2"/>
      <c r="BS7141" s="2"/>
      <c r="BT7141" s="2"/>
    </row>
    <row r="7142" spans="63:72" x14ac:dyDescent="0.3">
      <c r="BK7142" s="5"/>
      <c r="BL7142" s="5"/>
      <c r="BM7142" s="2"/>
      <c r="BN7142" s="151"/>
      <c r="BO7142" s="2"/>
      <c r="BP7142" s="2"/>
      <c r="BQ7142" s="2"/>
      <c r="BR7142" s="2"/>
      <c r="BS7142" s="2"/>
      <c r="BT7142" s="2"/>
    </row>
    <row r="7143" spans="63:72" x14ac:dyDescent="0.3">
      <c r="BK7143" s="5"/>
      <c r="BL7143" s="5"/>
      <c r="BM7143" s="2"/>
      <c r="BN7143" s="151"/>
      <c r="BO7143" s="2"/>
      <c r="BP7143" s="2"/>
      <c r="BQ7143" s="2"/>
      <c r="BR7143" s="2"/>
      <c r="BS7143" s="2"/>
      <c r="BT7143" s="2"/>
    </row>
    <row r="7144" spans="63:72" x14ac:dyDescent="0.3">
      <c r="BK7144" s="5"/>
      <c r="BL7144" s="5"/>
      <c r="BM7144" s="2"/>
      <c r="BN7144" s="151"/>
      <c r="BO7144" s="2"/>
      <c r="BP7144" s="2"/>
      <c r="BQ7144" s="2"/>
      <c r="BR7144" s="2"/>
      <c r="BS7144" s="2"/>
      <c r="BT7144" s="2"/>
    </row>
    <row r="7145" spans="63:72" x14ac:dyDescent="0.3">
      <c r="BK7145" s="5"/>
      <c r="BL7145" s="5"/>
      <c r="BM7145" s="2"/>
      <c r="BN7145" s="151"/>
      <c r="BO7145" s="2"/>
      <c r="BP7145" s="2"/>
      <c r="BQ7145" s="2"/>
      <c r="BR7145" s="2"/>
      <c r="BS7145" s="2"/>
      <c r="BT7145" s="2"/>
    </row>
    <row r="7146" spans="63:72" x14ac:dyDescent="0.3">
      <c r="BK7146" s="5"/>
      <c r="BL7146" s="5"/>
      <c r="BM7146" s="2"/>
      <c r="BN7146" s="151"/>
      <c r="BO7146" s="2"/>
      <c r="BP7146" s="2"/>
      <c r="BQ7146" s="2"/>
      <c r="BR7146" s="2"/>
      <c r="BS7146" s="2"/>
      <c r="BT7146" s="2"/>
    </row>
    <row r="7147" spans="63:72" x14ac:dyDescent="0.3">
      <c r="BK7147" s="5"/>
      <c r="BL7147" s="5"/>
      <c r="BM7147" s="2"/>
      <c r="BN7147" s="151"/>
      <c r="BO7147" s="2"/>
      <c r="BP7147" s="2"/>
      <c r="BQ7147" s="2"/>
      <c r="BR7147" s="2"/>
      <c r="BS7147" s="2"/>
      <c r="BT7147" s="2"/>
    </row>
    <row r="7148" spans="63:72" x14ac:dyDescent="0.3">
      <c r="BK7148" s="5"/>
      <c r="BL7148" s="5"/>
      <c r="BM7148" s="2"/>
      <c r="BN7148" s="151"/>
      <c r="BO7148" s="2"/>
      <c r="BP7148" s="2"/>
      <c r="BQ7148" s="2"/>
      <c r="BR7148" s="2"/>
      <c r="BS7148" s="2"/>
      <c r="BT7148" s="2"/>
    </row>
    <row r="7149" spans="63:72" x14ac:dyDescent="0.3">
      <c r="BK7149" s="5"/>
      <c r="BL7149" s="5"/>
      <c r="BM7149" s="2"/>
      <c r="BN7149" s="151"/>
      <c r="BO7149" s="2"/>
      <c r="BP7149" s="2"/>
      <c r="BQ7149" s="2"/>
      <c r="BR7149" s="2"/>
      <c r="BS7149" s="2"/>
      <c r="BT7149" s="2"/>
    </row>
    <row r="7150" spans="63:72" x14ac:dyDescent="0.3">
      <c r="BK7150" s="5"/>
      <c r="BL7150" s="5"/>
      <c r="BM7150" s="2"/>
      <c r="BN7150" s="151"/>
      <c r="BO7150" s="2"/>
      <c r="BP7150" s="2"/>
      <c r="BQ7150" s="2"/>
      <c r="BR7150" s="2"/>
      <c r="BS7150" s="2"/>
      <c r="BT7150" s="2"/>
    </row>
    <row r="7151" spans="63:72" x14ac:dyDescent="0.3">
      <c r="BK7151" s="5"/>
      <c r="BL7151" s="5"/>
      <c r="BM7151" s="2"/>
      <c r="BN7151" s="151"/>
      <c r="BO7151" s="2"/>
      <c r="BP7151" s="2"/>
      <c r="BQ7151" s="2"/>
      <c r="BR7151" s="2"/>
      <c r="BS7151" s="2"/>
      <c r="BT7151" s="2"/>
    </row>
    <row r="7152" spans="63:72" x14ac:dyDescent="0.3">
      <c r="BK7152" s="5"/>
      <c r="BL7152" s="5"/>
      <c r="BM7152" s="2"/>
      <c r="BN7152" s="151"/>
      <c r="BO7152" s="2"/>
      <c r="BP7152" s="2"/>
      <c r="BQ7152" s="2"/>
      <c r="BR7152" s="2"/>
      <c r="BS7152" s="2"/>
      <c r="BT7152" s="2"/>
    </row>
    <row r="7153" spans="63:72" x14ac:dyDescent="0.3">
      <c r="BK7153" s="5"/>
      <c r="BL7153" s="5"/>
      <c r="BM7153" s="2"/>
      <c r="BN7153" s="151"/>
      <c r="BO7153" s="2"/>
      <c r="BP7153" s="2"/>
      <c r="BQ7153" s="2"/>
      <c r="BR7153" s="2"/>
      <c r="BS7153" s="2"/>
      <c r="BT7153" s="2"/>
    </row>
    <row r="7154" spans="63:72" x14ac:dyDescent="0.3">
      <c r="BK7154" s="5"/>
      <c r="BL7154" s="5"/>
      <c r="BM7154" s="2"/>
      <c r="BN7154" s="151"/>
      <c r="BO7154" s="2"/>
      <c r="BP7154" s="2"/>
      <c r="BQ7154" s="2"/>
      <c r="BR7154" s="2"/>
      <c r="BS7154" s="2"/>
      <c r="BT7154" s="2"/>
    </row>
    <row r="7155" spans="63:72" x14ac:dyDescent="0.3">
      <c r="BK7155" s="5"/>
      <c r="BL7155" s="5"/>
      <c r="BM7155" s="2"/>
      <c r="BN7155" s="151"/>
      <c r="BO7155" s="2"/>
      <c r="BP7155" s="2"/>
      <c r="BQ7155" s="2"/>
      <c r="BR7155" s="2"/>
      <c r="BS7155" s="2"/>
      <c r="BT7155" s="2"/>
    </row>
    <row r="7156" spans="63:72" x14ac:dyDescent="0.3">
      <c r="BK7156" s="5"/>
      <c r="BL7156" s="5"/>
      <c r="BM7156" s="2"/>
      <c r="BN7156" s="151"/>
      <c r="BO7156" s="2"/>
      <c r="BP7156" s="2"/>
      <c r="BQ7156" s="2"/>
      <c r="BR7156" s="2"/>
      <c r="BS7156" s="2"/>
      <c r="BT7156" s="2"/>
    </row>
    <row r="7157" spans="63:72" x14ac:dyDescent="0.3">
      <c r="BK7157" s="5"/>
      <c r="BL7157" s="5"/>
      <c r="BM7157" s="2"/>
      <c r="BN7157" s="151"/>
      <c r="BO7157" s="2"/>
      <c r="BP7157" s="2"/>
      <c r="BQ7157" s="2"/>
      <c r="BR7157" s="2"/>
      <c r="BS7157" s="2"/>
      <c r="BT7157" s="2"/>
    </row>
    <row r="7158" spans="63:72" x14ac:dyDescent="0.3">
      <c r="BK7158" s="5"/>
      <c r="BL7158" s="5"/>
      <c r="BM7158" s="2"/>
      <c r="BN7158" s="151"/>
      <c r="BO7158" s="2"/>
      <c r="BP7158" s="2"/>
      <c r="BQ7158" s="2"/>
      <c r="BR7158" s="2"/>
      <c r="BS7158" s="2"/>
      <c r="BT7158" s="2"/>
    </row>
    <row r="7159" spans="63:72" x14ac:dyDescent="0.3">
      <c r="BK7159" s="5"/>
      <c r="BL7159" s="5"/>
      <c r="BM7159" s="2"/>
      <c r="BN7159" s="151"/>
      <c r="BO7159" s="2"/>
      <c r="BP7159" s="2"/>
      <c r="BQ7159" s="2"/>
      <c r="BR7159" s="2"/>
      <c r="BS7159" s="2"/>
      <c r="BT7159" s="2"/>
    </row>
    <row r="7160" spans="63:72" x14ac:dyDescent="0.3">
      <c r="BK7160" s="5"/>
      <c r="BL7160" s="5"/>
      <c r="BM7160" s="2"/>
      <c r="BN7160" s="151"/>
      <c r="BO7160" s="2"/>
      <c r="BP7160" s="2"/>
      <c r="BQ7160" s="2"/>
      <c r="BR7160" s="2"/>
      <c r="BS7160" s="2"/>
      <c r="BT7160" s="2"/>
    </row>
    <row r="7161" spans="63:72" x14ac:dyDescent="0.3">
      <c r="BK7161" s="5"/>
      <c r="BL7161" s="5"/>
      <c r="BM7161" s="2"/>
      <c r="BN7161" s="151"/>
      <c r="BO7161" s="2"/>
      <c r="BP7161" s="2"/>
      <c r="BQ7161" s="2"/>
      <c r="BR7161" s="2"/>
      <c r="BS7161" s="2"/>
      <c r="BT7161" s="2"/>
    </row>
    <row r="7162" spans="63:72" x14ac:dyDescent="0.3">
      <c r="BK7162" s="5"/>
      <c r="BL7162" s="5"/>
      <c r="BM7162" s="2"/>
      <c r="BN7162" s="151"/>
      <c r="BO7162" s="2"/>
      <c r="BP7162" s="2"/>
      <c r="BQ7162" s="2"/>
      <c r="BR7162" s="2"/>
      <c r="BS7162" s="2"/>
      <c r="BT7162" s="2"/>
    </row>
    <row r="7163" spans="63:72" x14ac:dyDescent="0.3">
      <c r="BK7163" s="5"/>
      <c r="BL7163" s="5"/>
      <c r="BM7163" s="2"/>
      <c r="BN7163" s="151"/>
      <c r="BO7163" s="2"/>
      <c r="BP7163" s="2"/>
      <c r="BQ7163" s="2"/>
      <c r="BR7163" s="2"/>
      <c r="BS7163" s="2"/>
      <c r="BT7163" s="2"/>
    </row>
    <row r="7164" spans="63:72" x14ac:dyDescent="0.3">
      <c r="BK7164" s="5"/>
      <c r="BL7164" s="5"/>
      <c r="BM7164" s="2"/>
      <c r="BN7164" s="151"/>
      <c r="BO7164" s="2"/>
      <c r="BP7164" s="2"/>
      <c r="BQ7164" s="2"/>
      <c r="BR7164" s="2"/>
      <c r="BS7164" s="2"/>
      <c r="BT7164" s="2"/>
    </row>
    <row r="7165" spans="63:72" x14ac:dyDescent="0.3">
      <c r="BK7165" s="5"/>
      <c r="BL7165" s="5"/>
      <c r="BM7165" s="2"/>
      <c r="BN7165" s="151"/>
      <c r="BO7165" s="2"/>
      <c r="BP7165" s="2"/>
      <c r="BQ7165" s="2"/>
      <c r="BR7165" s="2"/>
      <c r="BS7165" s="2"/>
      <c r="BT7165" s="2"/>
    </row>
    <row r="7166" spans="63:72" x14ac:dyDescent="0.3">
      <c r="BK7166" s="5"/>
      <c r="BL7166" s="5"/>
      <c r="BM7166" s="2"/>
      <c r="BN7166" s="151"/>
      <c r="BO7166" s="2"/>
      <c r="BP7166" s="2"/>
      <c r="BQ7166" s="2"/>
      <c r="BR7166" s="2"/>
      <c r="BS7166" s="2"/>
      <c r="BT7166" s="2"/>
    </row>
    <row r="7167" spans="63:72" x14ac:dyDescent="0.3">
      <c r="BK7167" s="5"/>
      <c r="BL7167" s="5"/>
      <c r="BM7167" s="2"/>
      <c r="BN7167" s="151"/>
      <c r="BO7167" s="2"/>
      <c r="BP7167" s="2"/>
      <c r="BQ7167" s="2"/>
      <c r="BR7167" s="2"/>
      <c r="BS7167" s="2"/>
      <c r="BT7167" s="2"/>
    </row>
    <row r="7168" spans="63:72" x14ac:dyDescent="0.3">
      <c r="BK7168" s="5"/>
      <c r="BL7168" s="5"/>
      <c r="BM7168" s="2"/>
      <c r="BN7168" s="151"/>
      <c r="BO7168" s="2"/>
      <c r="BP7168" s="2"/>
      <c r="BQ7168" s="2"/>
      <c r="BR7168" s="2"/>
      <c r="BS7168" s="2"/>
      <c r="BT7168" s="2"/>
    </row>
    <row r="7169" spans="63:72" x14ac:dyDescent="0.3">
      <c r="BK7169" s="5"/>
      <c r="BL7169" s="5"/>
      <c r="BM7169" s="2"/>
      <c r="BN7169" s="151"/>
      <c r="BO7169" s="2"/>
      <c r="BP7169" s="2"/>
      <c r="BQ7169" s="2"/>
      <c r="BR7169" s="2"/>
      <c r="BS7169" s="2"/>
      <c r="BT7169" s="2"/>
    </row>
    <row r="7170" spans="63:72" x14ac:dyDescent="0.3">
      <c r="BK7170" s="5"/>
      <c r="BL7170" s="5"/>
      <c r="BM7170" s="2"/>
      <c r="BN7170" s="151"/>
      <c r="BO7170" s="2"/>
      <c r="BP7170" s="2"/>
      <c r="BQ7170" s="2"/>
      <c r="BR7170" s="2"/>
      <c r="BS7170" s="2"/>
      <c r="BT7170" s="2"/>
    </row>
    <row r="7171" spans="63:72" x14ac:dyDescent="0.3">
      <c r="BK7171" s="5"/>
      <c r="BL7171" s="5"/>
      <c r="BM7171" s="2"/>
      <c r="BN7171" s="151"/>
      <c r="BO7171" s="2"/>
      <c r="BP7171" s="2"/>
      <c r="BQ7171" s="2"/>
      <c r="BR7171" s="2"/>
      <c r="BS7171" s="2"/>
      <c r="BT7171" s="2"/>
    </row>
    <row r="7172" spans="63:72" x14ac:dyDescent="0.3">
      <c r="BK7172" s="5"/>
      <c r="BL7172" s="5"/>
      <c r="BM7172" s="2"/>
      <c r="BN7172" s="151"/>
      <c r="BO7172" s="2"/>
      <c r="BP7172" s="2"/>
      <c r="BQ7172" s="2"/>
      <c r="BR7172" s="2"/>
      <c r="BS7172" s="2"/>
      <c r="BT7172" s="2"/>
    </row>
    <row r="7173" spans="63:72" x14ac:dyDescent="0.3">
      <c r="BK7173" s="5"/>
      <c r="BL7173" s="5"/>
      <c r="BM7173" s="2"/>
      <c r="BN7173" s="151"/>
      <c r="BO7173" s="2"/>
      <c r="BP7173" s="2"/>
      <c r="BQ7173" s="2"/>
      <c r="BR7173" s="2"/>
      <c r="BS7173" s="2"/>
      <c r="BT7173" s="2"/>
    </row>
    <row r="7174" spans="63:72" x14ac:dyDescent="0.3">
      <c r="BK7174" s="5"/>
      <c r="BL7174" s="5"/>
      <c r="BM7174" s="2"/>
      <c r="BN7174" s="151"/>
      <c r="BO7174" s="2"/>
      <c r="BP7174" s="2"/>
      <c r="BQ7174" s="2"/>
      <c r="BR7174" s="2"/>
      <c r="BS7174" s="2"/>
      <c r="BT7174" s="2"/>
    </row>
    <row r="7175" spans="63:72" x14ac:dyDescent="0.3">
      <c r="BK7175" s="5"/>
      <c r="BL7175" s="5"/>
      <c r="BM7175" s="2"/>
      <c r="BN7175" s="151"/>
      <c r="BO7175" s="2"/>
      <c r="BP7175" s="2"/>
      <c r="BQ7175" s="2"/>
      <c r="BR7175" s="2"/>
      <c r="BS7175" s="2"/>
      <c r="BT7175" s="2"/>
    </row>
    <row r="7176" spans="63:72" x14ac:dyDescent="0.3">
      <c r="BK7176" s="5"/>
      <c r="BL7176" s="5"/>
      <c r="BM7176" s="2"/>
      <c r="BN7176" s="151"/>
      <c r="BO7176" s="2"/>
      <c r="BP7176" s="2"/>
      <c r="BQ7176" s="2"/>
      <c r="BR7176" s="2"/>
      <c r="BS7176" s="2"/>
      <c r="BT7176" s="2"/>
    </row>
    <row r="7177" spans="63:72" x14ac:dyDescent="0.3">
      <c r="BK7177" s="5"/>
      <c r="BL7177" s="5"/>
      <c r="BM7177" s="2"/>
      <c r="BN7177" s="151"/>
      <c r="BO7177" s="2"/>
      <c r="BP7177" s="2"/>
      <c r="BQ7177" s="2"/>
      <c r="BR7177" s="2"/>
      <c r="BS7177" s="2"/>
      <c r="BT7177" s="2"/>
    </row>
    <row r="7178" spans="63:72" x14ac:dyDescent="0.3">
      <c r="BK7178" s="5"/>
      <c r="BL7178" s="5"/>
      <c r="BM7178" s="2"/>
      <c r="BN7178" s="151"/>
      <c r="BO7178" s="2"/>
      <c r="BP7178" s="2"/>
      <c r="BQ7178" s="2"/>
      <c r="BR7178" s="2"/>
      <c r="BS7178" s="2"/>
      <c r="BT7178" s="2"/>
    </row>
    <row r="7179" spans="63:72" x14ac:dyDescent="0.3">
      <c r="BK7179" s="5"/>
      <c r="BL7179" s="5"/>
      <c r="BM7179" s="2"/>
      <c r="BN7179" s="151"/>
      <c r="BO7179" s="2"/>
      <c r="BP7179" s="2"/>
      <c r="BQ7179" s="2"/>
      <c r="BR7179" s="2"/>
      <c r="BS7179" s="2"/>
      <c r="BT7179" s="2"/>
    </row>
    <row r="7180" spans="63:72" x14ac:dyDescent="0.3">
      <c r="BK7180" s="5"/>
      <c r="BL7180" s="5"/>
      <c r="BM7180" s="2"/>
      <c r="BN7180" s="151"/>
      <c r="BO7180" s="2"/>
      <c r="BP7180" s="2"/>
      <c r="BQ7180" s="2"/>
      <c r="BR7180" s="2"/>
      <c r="BS7180" s="2"/>
      <c r="BT7180" s="2"/>
    </row>
    <row r="7181" spans="63:72" x14ac:dyDescent="0.3">
      <c r="BK7181" s="5"/>
      <c r="BL7181" s="5"/>
      <c r="BM7181" s="2"/>
      <c r="BN7181" s="151"/>
      <c r="BO7181" s="2"/>
      <c r="BP7181" s="2"/>
      <c r="BQ7181" s="2"/>
      <c r="BR7181" s="2"/>
      <c r="BS7181" s="2"/>
      <c r="BT7181" s="2"/>
    </row>
    <row r="7182" spans="63:72" x14ac:dyDescent="0.3">
      <c r="BK7182" s="5"/>
      <c r="BL7182" s="5"/>
      <c r="BM7182" s="2"/>
      <c r="BN7182" s="151"/>
      <c r="BO7182" s="2"/>
      <c r="BP7182" s="2"/>
      <c r="BQ7182" s="2"/>
      <c r="BR7182" s="2"/>
      <c r="BS7182" s="2"/>
      <c r="BT7182" s="2"/>
    </row>
    <row r="7183" spans="63:72" x14ac:dyDescent="0.3">
      <c r="BK7183" s="5"/>
      <c r="BL7183" s="5"/>
      <c r="BM7183" s="2"/>
      <c r="BN7183" s="151"/>
      <c r="BO7183" s="2"/>
      <c r="BP7183" s="2"/>
      <c r="BQ7183" s="2"/>
      <c r="BR7183" s="2"/>
      <c r="BS7183" s="2"/>
      <c r="BT7183" s="2"/>
    </row>
    <row r="7184" spans="63:72" x14ac:dyDescent="0.3">
      <c r="BK7184" s="5"/>
      <c r="BL7184" s="5"/>
      <c r="BM7184" s="2"/>
      <c r="BN7184" s="151"/>
      <c r="BO7184" s="2"/>
      <c r="BP7184" s="2"/>
      <c r="BQ7184" s="2"/>
      <c r="BR7184" s="2"/>
      <c r="BS7184" s="2"/>
      <c r="BT7184" s="2"/>
    </row>
    <row r="7185" spans="63:72" x14ac:dyDescent="0.3">
      <c r="BK7185" s="5"/>
      <c r="BL7185" s="5"/>
      <c r="BM7185" s="2"/>
      <c r="BN7185" s="151"/>
      <c r="BO7185" s="2"/>
      <c r="BP7185" s="2"/>
      <c r="BQ7185" s="2"/>
      <c r="BR7185" s="2"/>
      <c r="BS7185" s="2"/>
      <c r="BT7185" s="2"/>
    </row>
    <row r="7186" spans="63:72" x14ac:dyDescent="0.3">
      <c r="BK7186" s="5"/>
      <c r="BL7186" s="5"/>
      <c r="BM7186" s="2"/>
      <c r="BN7186" s="151"/>
      <c r="BO7186" s="2"/>
      <c r="BP7186" s="2"/>
      <c r="BQ7186" s="2"/>
      <c r="BR7186" s="2"/>
      <c r="BS7186" s="2"/>
      <c r="BT7186" s="2"/>
    </row>
    <row r="7187" spans="63:72" x14ac:dyDescent="0.3">
      <c r="BK7187" s="5"/>
      <c r="BL7187" s="5"/>
      <c r="BM7187" s="2"/>
      <c r="BN7187" s="151"/>
      <c r="BO7187" s="2"/>
      <c r="BP7187" s="2"/>
      <c r="BQ7187" s="2"/>
      <c r="BR7187" s="2"/>
      <c r="BS7187" s="2"/>
      <c r="BT7187" s="2"/>
    </row>
    <row r="7188" spans="63:72" x14ac:dyDescent="0.3">
      <c r="BK7188" s="5"/>
      <c r="BL7188" s="5"/>
      <c r="BM7188" s="2"/>
      <c r="BN7188" s="151"/>
      <c r="BO7188" s="2"/>
      <c r="BP7188" s="2"/>
      <c r="BQ7188" s="2"/>
      <c r="BR7188" s="2"/>
      <c r="BS7188" s="2"/>
      <c r="BT7188" s="2"/>
    </row>
    <row r="7189" spans="63:72" x14ac:dyDescent="0.3">
      <c r="BK7189" s="5"/>
      <c r="BL7189" s="5"/>
      <c r="BM7189" s="2"/>
      <c r="BN7189" s="151"/>
      <c r="BO7189" s="2"/>
      <c r="BP7189" s="2"/>
      <c r="BQ7189" s="2"/>
      <c r="BR7189" s="2"/>
      <c r="BS7189" s="2"/>
      <c r="BT7189" s="2"/>
    </row>
    <row r="7190" spans="63:72" x14ac:dyDescent="0.3">
      <c r="BK7190" s="5"/>
      <c r="BL7190" s="5"/>
      <c r="BM7190" s="2"/>
      <c r="BN7190" s="151"/>
      <c r="BO7190" s="2"/>
      <c r="BP7190" s="2"/>
      <c r="BQ7190" s="2"/>
      <c r="BR7190" s="2"/>
      <c r="BS7190" s="2"/>
      <c r="BT7190" s="2"/>
    </row>
    <row r="7191" spans="63:72" x14ac:dyDescent="0.3">
      <c r="BK7191" s="5"/>
      <c r="BL7191" s="5"/>
      <c r="BM7191" s="2"/>
      <c r="BN7191" s="151"/>
      <c r="BO7191" s="2"/>
      <c r="BP7191" s="2"/>
      <c r="BQ7191" s="2"/>
      <c r="BR7191" s="2"/>
      <c r="BS7191" s="2"/>
      <c r="BT7191" s="2"/>
    </row>
    <row r="7192" spans="63:72" x14ac:dyDescent="0.3">
      <c r="BK7192" s="5"/>
      <c r="BL7192" s="5"/>
      <c r="BM7192" s="2"/>
      <c r="BN7192" s="151"/>
      <c r="BO7192" s="2"/>
      <c r="BP7192" s="2"/>
      <c r="BQ7192" s="2"/>
      <c r="BR7192" s="2"/>
      <c r="BS7192" s="2"/>
      <c r="BT7192" s="2"/>
    </row>
    <row r="7193" spans="63:72" x14ac:dyDescent="0.3">
      <c r="BK7193" s="5"/>
      <c r="BL7193" s="5"/>
      <c r="BM7193" s="2"/>
      <c r="BN7193" s="151"/>
      <c r="BO7193" s="2"/>
      <c r="BP7193" s="2"/>
      <c r="BQ7193" s="2"/>
      <c r="BR7193" s="2"/>
      <c r="BS7193" s="2"/>
      <c r="BT7193" s="2"/>
    </row>
    <row r="7194" spans="63:72" x14ac:dyDescent="0.3">
      <c r="BK7194" s="5"/>
      <c r="BL7194" s="5"/>
      <c r="BM7194" s="2"/>
      <c r="BN7194" s="151"/>
      <c r="BO7194" s="2"/>
      <c r="BP7194" s="2"/>
      <c r="BQ7194" s="2"/>
      <c r="BR7194" s="2"/>
      <c r="BS7194" s="2"/>
      <c r="BT7194" s="2"/>
    </row>
    <row r="7195" spans="63:72" x14ac:dyDescent="0.3">
      <c r="BK7195" s="5"/>
      <c r="BL7195" s="5"/>
      <c r="BM7195" s="2"/>
      <c r="BN7195" s="151"/>
      <c r="BO7195" s="2"/>
      <c r="BP7195" s="2"/>
      <c r="BQ7195" s="2"/>
      <c r="BR7195" s="2"/>
      <c r="BS7195" s="2"/>
      <c r="BT7195" s="2"/>
    </row>
    <row r="7196" spans="63:72" x14ac:dyDescent="0.3">
      <c r="BK7196" s="5"/>
      <c r="BL7196" s="5"/>
      <c r="BM7196" s="2"/>
      <c r="BN7196" s="151"/>
      <c r="BO7196" s="2"/>
      <c r="BP7196" s="2"/>
      <c r="BQ7196" s="2"/>
      <c r="BR7196" s="2"/>
      <c r="BS7196" s="2"/>
      <c r="BT7196" s="2"/>
    </row>
    <row r="7197" spans="63:72" x14ac:dyDescent="0.3">
      <c r="BK7197" s="5"/>
      <c r="BL7197" s="5"/>
      <c r="BM7197" s="2"/>
      <c r="BN7197" s="151"/>
      <c r="BO7197" s="2"/>
      <c r="BP7197" s="2"/>
      <c r="BQ7197" s="2"/>
      <c r="BR7197" s="2"/>
      <c r="BS7197" s="2"/>
      <c r="BT7197" s="2"/>
    </row>
    <row r="7198" spans="63:72" x14ac:dyDescent="0.3">
      <c r="BK7198" s="5"/>
      <c r="BL7198" s="5"/>
      <c r="BM7198" s="2"/>
      <c r="BN7198" s="151"/>
      <c r="BO7198" s="2"/>
      <c r="BP7198" s="2"/>
      <c r="BQ7198" s="2"/>
      <c r="BR7198" s="2"/>
      <c r="BS7198" s="2"/>
      <c r="BT7198" s="2"/>
    </row>
    <row r="7199" spans="63:72" x14ac:dyDescent="0.3">
      <c r="BK7199" s="5"/>
      <c r="BL7199" s="5"/>
      <c r="BM7199" s="2"/>
      <c r="BN7199" s="151"/>
      <c r="BO7199" s="2"/>
      <c r="BP7199" s="2"/>
      <c r="BQ7199" s="2"/>
      <c r="BR7199" s="2"/>
      <c r="BS7199" s="2"/>
      <c r="BT7199" s="2"/>
    </row>
    <row r="7200" spans="63:72" x14ac:dyDescent="0.3">
      <c r="BK7200" s="5"/>
      <c r="BL7200" s="5"/>
      <c r="BM7200" s="2"/>
      <c r="BN7200" s="151"/>
      <c r="BO7200" s="2"/>
      <c r="BP7200" s="2"/>
      <c r="BQ7200" s="2"/>
      <c r="BR7200" s="2"/>
      <c r="BS7200" s="2"/>
      <c r="BT7200" s="2"/>
    </row>
    <row r="7201" spans="63:72" x14ac:dyDescent="0.3">
      <c r="BK7201" s="5"/>
      <c r="BL7201" s="5"/>
      <c r="BM7201" s="2"/>
      <c r="BN7201" s="151"/>
      <c r="BO7201" s="2"/>
      <c r="BP7201" s="2"/>
      <c r="BQ7201" s="2"/>
      <c r="BR7201" s="2"/>
      <c r="BS7201" s="2"/>
      <c r="BT7201" s="2"/>
    </row>
    <row r="7202" spans="63:72" x14ac:dyDescent="0.3">
      <c r="BK7202" s="5"/>
      <c r="BL7202" s="5"/>
      <c r="BM7202" s="2"/>
      <c r="BN7202" s="151"/>
      <c r="BO7202" s="2"/>
      <c r="BP7202" s="2"/>
      <c r="BQ7202" s="2"/>
      <c r="BR7202" s="2"/>
      <c r="BS7202" s="2"/>
      <c r="BT7202" s="2"/>
    </row>
    <row r="7203" spans="63:72" x14ac:dyDescent="0.3">
      <c r="BK7203" s="5"/>
      <c r="BL7203" s="5"/>
      <c r="BM7203" s="2"/>
      <c r="BN7203" s="151"/>
      <c r="BO7203" s="2"/>
      <c r="BP7203" s="2"/>
      <c r="BQ7203" s="2"/>
      <c r="BR7203" s="2"/>
      <c r="BS7203" s="2"/>
      <c r="BT7203" s="2"/>
    </row>
    <row r="7204" spans="63:72" x14ac:dyDescent="0.3">
      <c r="BK7204" s="5"/>
      <c r="BL7204" s="5"/>
      <c r="BM7204" s="2"/>
      <c r="BN7204" s="151"/>
      <c r="BO7204" s="2"/>
      <c r="BP7204" s="2"/>
      <c r="BQ7204" s="2"/>
      <c r="BR7204" s="2"/>
      <c r="BS7204" s="2"/>
      <c r="BT7204" s="2"/>
    </row>
    <row r="7205" spans="63:72" x14ac:dyDescent="0.3">
      <c r="BK7205" s="5"/>
      <c r="BL7205" s="5"/>
      <c r="BM7205" s="2"/>
      <c r="BN7205" s="151"/>
      <c r="BO7205" s="2"/>
      <c r="BP7205" s="2"/>
      <c r="BQ7205" s="2"/>
      <c r="BR7205" s="2"/>
      <c r="BS7205" s="2"/>
      <c r="BT7205" s="2"/>
    </row>
    <row r="7206" spans="63:72" x14ac:dyDescent="0.3">
      <c r="BK7206" s="5"/>
      <c r="BL7206" s="5"/>
      <c r="BM7206" s="2"/>
      <c r="BN7206" s="151"/>
      <c r="BO7206" s="2"/>
      <c r="BP7206" s="2"/>
      <c r="BQ7206" s="2"/>
      <c r="BR7206" s="2"/>
      <c r="BS7206" s="2"/>
      <c r="BT7206" s="2"/>
    </row>
    <row r="7207" spans="63:72" x14ac:dyDescent="0.3">
      <c r="BK7207" s="5"/>
      <c r="BL7207" s="5"/>
      <c r="BM7207" s="2"/>
      <c r="BN7207" s="151"/>
      <c r="BO7207" s="2"/>
      <c r="BP7207" s="2"/>
      <c r="BQ7207" s="2"/>
      <c r="BR7207" s="2"/>
      <c r="BS7207" s="2"/>
      <c r="BT7207" s="2"/>
    </row>
    <row r="7208" spans="63:72" x14ac:dyDescent="0.3">
      <c r="BK7208" s="5"/>
      <c r="BL7208" s="5"/>
      <c r="BM7208" s="2"/>
      <c r="BN7208" s="151"/>
      <c r="BO7208" s="2"/>
      <c r="BP7208" s="2"/>
      <c r="BQ7208" s="2"/>
      <c r="BR7208" s="2"/>
      <c r="BS7208" s="2"/>
      <c r="BT7208" s="2"/>
    </row>
    <row r="7209" spans="63:72" x14ac:dyDescent="0.3">
      <c r="BK7209" s="5"/>
      <c r="BL7209" s="5"/>
      <c r="BM7209" s="2"/>
      <c r="BN7209" s="151"/>
      <c r="BO7209" s="2"/>
      <c r="BP7209" s="2"/>
      <c r="BQ7209" s="2"/>
      <c r="BR7209" s="2"/>
      <c r="BS7209" s="2"/>
      <c r="BT7209" s="2"/>
    </row>
    <row r="7210" spans="63:72" x14ac:dyDescent="0.3">
      <c r="BK7210" s="5"/>
      <c r="BL7210" s="5"/>
      <c r="BM7210" s="2"/>
      <c r="BN7210" s="151"/>
      <c r="BO7210" s="2"/>
      <c r="BP7210" s="2"/>
      <c r="BQ7210" s="2"/>
      <c r="BR7210" s="2"/>
      <c r="BS7210" s="2"/>
      <c r="BT7210" s="2"/>
    </row>
    <row r="7211" spans="63:72" x14ac:dyDescent="0.3">
      <c r="BK7211" s="5"/>
      <c r="BL7211" s="5"/>
      <c r="BM7211" s="2"/>
      <c r="BN7211" s="151"/>
      <c r="BO7211" s="2"/>
      <c r="BP7211" s="2"/>
      <c r="BQ7211" s="2"/>
      <c r="BR7211" s="2"/>
      <c r="BS7211" s="2"/>
      <c r="BT7211" s="2"/>
    </row>
    <row r="7212" spans="63:72" x14ac:dyDescent="0.3">
      <c r="BK7212" s="5"/>
      <c r="BL7212" s="5"/>
      <c r="BM7212" s="2"/>
      <c r="BN7212" s="151"/>
      <c r="BO7212" s="2"/>
      <c r="BP7212" s="2"/>
      <c r="BQ7212" s="2"/>
      <c r="BR7212" s="2"/>
      <c r="BS7212" s="2"/>
      <c r="BT7212" s="2"/>
    </row>
    <row r="7213" spans="63:72" x14ac:dyDescent="0.3">
      <c r="BK7213" s="5"/>
      <c r="BL7213" s="5"/>
      <c r="BM7213" s="2"/>
      <c r="BN7213" s="151"/>
      <c r="BO7213" s="2"/>
      <c r="BP7213" s="2"/>
      <c r="BQ7213" s="2"/>
      <c r="BR7213" s="2"/>
      <c r="BS7213" s="2"/>
      <c r="BT7213" s="2"/>
    </row>
    <row r="7214" spans="63:72" x14ac:dyDescent="0.3">
      <c r="BK7214" s="5"/>
      <c r="BL7214" s="5"/>
      <c r="BM7214" s="2"/>
      <c r="BN7214" s="151"/>
      <c r="BO7214" s="2"/>
      <c r="BP7214" s="2"/>
      <c r="BQ7214" s="2"/>
      <c r="BR7214" s="2"/>
      <c r="BS7214" s="2"/>
      <c r="BT7214" s="2"/>
    </row>
    <row r="7215" spans="63:72" x14ac:dyDescent="0.3">
      <c r="BK7215" s="5"/>
      <c r="BL7215" s="5"/>
      <c r="BM7215" s="2"/>
      <c r="BN7215" s="151"/>
      <c r="BO7215" s="2"/>
      <c r="BP7215" s="2"/>
      <c r="BQ7215" s="2"/>
      <c r="BR7215" s="2"/>
      <c r="BS7215" s="2"/>
      <c r="BT7215" s="2"/>
    </row>
    <row r="7216" spans="63:72" x14ac:dyDescent="0.3">
      <c r="BK7216" s="5"/>
      <c r="BL7216" s="5"/>
      <c r="BM7216" s="2"/>
      <c r="BN7216" s="151"/>
      <c r="BO7216" s="2"/>
      <c r="BP7216" s="2"/>
      <c r="BQ7216" s="2"/>
      <c r="BR7216" s="2"/>
      <c r="BS7216" s="2"/>
      <c r="BT7216" s="2"/>
    </row>
    <row r="7217" spans="63:72" x14ac:dyDescent="0.3">
      <c r="BK7217" s="5"/>
      <c r="BL7217" s="5"/>
      <c r="BM7217" s="2"/>
      <c r="BN7217" s="151"/>
      <c r="BO7217" s="2"/>
      <c r="BP7217" s="2"/>
      <c r="BQ7217" s="2"/>
      <c r="BR7217" s="2"/>
      <c r="BS7217" s="2"/>
      <c r="BT7217" s="2"/>
    </row>
    <row r="7218" spans="63:72" x14ac:dyDescent="0.3">
      <c r="BK7218" s="5"/>
      <c r="BL7218" s="5"/>
      <c r="BM7218" s="2"/>
      <c r="BN7218" s="151"/>
      <c r="BO7218" s="2"/>
      <c r="BP7218" s="2"/>
      <c r="BQ7218" s="2"/>
      <c r="BR7218" s="2"/>
      <c r="BS7218" s="2"/>
      <c r="BT7218" s="2"/>
    </row>
    <row r="7219" spans="63:72" x14ac:dyDescent="0.3">
      <c r="BK7219" s="5"/>
      <c r="BL7219" s="5"/>
      <c r="BM7219" s="2"/>
      <c r="BN7219" s="151"/>
      <c r="BO7219" s="2"/>
      <c r="BP7219" s="2"/>
      <c r="BQ7219" s="2"/>
      <c r="BR7219" s="2"/>
      <c r="BS7219" s="2"/>
      <c r="BT7219" s="2"/>
    </row>
    <row r="7220" spans="63:72" x14ac:dyDescent="0.3">
      <c r="BK7220" s="5"/>
      <c r="BL7220" s="5"/>
      <c r="BM7220" s="2"/>
      <c r="BN7220" s="151"/>
      <c r="BO7220" s="2"/>
      <c r="BP7220" s="2"/>
      <c r="BQ7220" s="2"/>
      <c r="BR7220" s="2"/>
      <c r="BS7220" s="2"/>
      <c r="BT7220" s="2"/>
    </row>
    <row r="7221" spans="63:72" x14ac:dyDescent="0.3">
      <c r="BK7221" s="5"/>
      <c r="BL7221" s="5"/>
      <c r="BM7221" s="2"/>
      <c r="BN7221" s="151"/>
      <c r="BO7221" s="2"/>
      <c r="BP7221" s="2"/>
      <c r="BQ7221" s="2"/>
      <c r="BR7221" s="2"/>
      <c r="BS7221" s="2"/>
      <c r="BT7221" s="2"/>
    </row>
    <row r="7222" spans="63:72" x14ac:dyDescent="0.3">
      <c r="BK7222" s="5"/>
      <c r="BL7222" s="5"/>
      <c r="BM7222" s="2"/>
      <c r="BN7222" s="151"/>
      <c r="BO7222" s="2"/>
      <c r="BP7222" s="2"/>
      <c r="BQ7222" s="2"/>
      <c r="BR7222" s="2"/>
      <c r="BS7222" s="2"/>
      <c r="BT7222" s="2"/>
    </row>
    <row r="7223" spans="63:72" x14ac:dyDescent="0.3">
      <c r="BK7223" s="5"/>
      <c r="BL7223" s="5"/>
      <c r="BM7223" s="2"/>
      <c r="BN7223" s="151"/>
      <c r="BO7223" s="2"/>
      <c r="BP7223" s="2"/>
      <c r="BQ7223" s="2"/>
      <c r="BR7223" s="2"/>
      <c r="BS7223" s="2"/>
      <c r="BT7223" s="2"/>
    </row>
    <row r="7224" spans="63:72" x14ac:dyDescent="0.3">
      <c r="BK7224" s="5"/>
      <c r="BL7224" s="5"/>
      <c r="BM7224" s="2"/>
      <c r="BN7224" s="151"/>
      <c r="BO7224" s="2"/>
      <c r="BP7224" s="2"/>
      <c r="BQ7224" s="2"/>
      <c r="BR7224" s="2"/>
      <c r="BS7224" s="2"/>
      <c r="BT7224" s="2"/>
    </row>
    <row r="7225" spans="63:72" x14ac:dyDescent="0.3">
      <c r="BK7225" s="5"/>
      <c r="BL7225" s="5"/>
      <c r="BM7225" s="2"/>
      <c r="BN7225" s="151"/>
      <c r="BO7225" s="2"/>
      <c r="BP7225" s="2"/>
      <c r="BQ7225" s="2"/>
      <c r="BR7225" s="2"/>
      <c r="BS7225" s="2"/>
      <c r="BT7225" s="2"/>
    </row>
    <row r="7226" spans="63:72" x14ac:dyDescent="0.3">
      <c r="BK7226" s="5"/>
      <c r="BL7226" s="5"/>
      <c r="BM7226" s="2"/>
      <c r="BN7226" s="151"/>
      <c r="BO7226" s="2"/>
      <c r="BP7226" s="2"/>
      <c r="BQ7226" s="2"/>
      <c r="BR7226" s="2"/>
      <c r="BS7226" s="2"/>
      <c r="BT7226" s="2"/>
    </row>
    <row r="7227" spans="63:72" x14ac:dyDescent="0.3">
      <c r="BK7227" s="5"/>
      <c r="BL7227" s="5"/>
      <c r="BM7227" s="2"/>
      <c r="BN7227" s="151"/>
      <c r="BO7227" s="2"/>
      <c r="BP7227" s="2"/>
      <c r="BQ7227" s="2"/>
      <c r="BR7227" s="2"/>
      <c r="BS7227" s="2"/>
      <c r="BT7227" s="2"/>
    </row>
    <row r="7228" spans="63:72" x14ac:dyDescent="0.3">
      <c r="BK7228" s="5"/>
      <c r="BL7228" s="5"/>
      <c r="BM7228" s="2"/>
      <c r="BN7228" s="151"/>
      <c r="BO7228" s="2"/>
      <c r="BP7228" s="2"/>
      <c r="BQ7228" s="2"/>
      <c r="BR7228" s="2"/>
      <c r="BS7228" s="2"/>
      <c r="BT7228" s="2"/>
    </row>
    <row r="7229" spans="63:72" x14ac:dyDescent="0.3">
      <c r="BK7229" s="5"/>
      <c r="BL7229" s="5"/>
      <c r="BM7229" s="2"/>
      <c r="BN7229" s="151"/>
      <c r="BO7229" s="2"/>
      <c r="BP7229" s="2"/>
      <c r="BQ7229" s="2"/>
      <c r="BR7229" s="2"/>
      <c r="BS7229" s="2"/>
      <c r="BT7229" s="2"/>
    </row>
    <row r="7230" spans="63:72" x14ac:dyDescent="0.3">
      <c r="BK7230" s="5"/>
      <c r="BL7230" s="5"/>
      <c r="BM7230" s="2"/>
      <c r="BN7230" s="151"/>
      <c r="BO7230" s="2"/>
      <c r="BP7230" s="2"/>
      <c r="BQ7230" s="2"/>
      <c r="BR7230" s="2"/>
      <c r="BS7230" s="2"/>
      <c r="BT7230" s="2"/>
    </row>
    <row r="7231" spans="63:72" x14ac:dyDescent="0.3">
      <c r="BK7231" s="5"/>
      <c r="BL7231" s="5"/>
      <c r="BM7231" s="2"/>
      <c r="BN7231" s="151"/>
      <c r="BO7231" s="2"/>
      <c r="BP7231" s="2"/>
      <c r="BQ7231" s="2"/>
      <c r="BR7231" s="2"/>
      <c r="BS7231" s="2"/>
      <c r="BT7231" s="2"/>
    </row>
    <row r="7232" spans="63:72" x14ac:dyDescent="0.3">
      <c r="BK7232" s="5"/>
      <c r="BL7232" s="5"/>
      <c r="BM7232" s="2"/>
      <c r="BN7232" s="151"/>
      <c r="BO7232" s="2"/>
      <c r="BP7232" s="2"/>
      <c r="BQ7232" s="2"/>
      <c r="BR7232" s="2"/>
      <c r="BS7232" s="2"/>
      <c r="BT7232" s="2"/>
    </row>
    <row r="7233" spans="63:72" x14ac:dyDescent="0.3">
      <c r="BK7233" s="5"/>
      <c r="BL7233" s="5"/>
      <c r="BM7233" s="2"/>
      <c r="BN7233" s="151"/>
      <c r="BO7233" s="2"/>
      <c r="BP7233" s="2"/>
      <c r="BQ7233" s="2"/>
      <c r="BR7233" s="2"/>
      <c r="BS7233" s="2"/>
      <c r="BT7233" s="2"/>
    </row>
    <row r="7234" spans="63:72" x14ac:dyDescent="0.3">
      <c r="BK7234" s="5"/>
      <c r="BL7234" s="5"/>
      <c r="BM7234" s="2"/>
      <c r="BN7234" s="151"/>
      <c r="BO7234" s="2"/>
      <c r="BP7234" s="2"/>
      <c r="BQ7234" s="2"/>
      <c r="BR7234" s="2"/>
      <c r="BS7234" s="2"/>
      <c r="BT7234" s="2"/>
    </row>
    <row r="7235" spans="63:72" x14ac:dyDescent="0.3">
      <c r="BK7235" s="5"/>
      <c r="BL7235" s="5"/>
      <c r="BM7235" s="2"/>
      <c r="BN7235" s="151"/>
      <c r="BO7235" s="2"/>
      <c r="BP7235" s="2"/>
      <c r="BQ7235" s="2"/>
      <c r="BR7235" s="2"/>
      <c r="BS7235" s="2"/>
      <c r="BT7235" s="2"/>
    </row>
    <row r="7236" spans="63:72" x14ac:dyDescent="0.3">
      <c r="BK7236" s="5"/>
      <c r="BL7236" s="5"/>
      <c r="BM7236" s="2"/>
      <c r="BN7236" s="151"/>
      <c r="BO7236" s="2"/>
      <c r="BP7236" s="2"/>
      <c r="BQ7236" s="2"/>
      <c r="BR7236" s="2"/>
      <c r="BS7236" s="2"/>
      <c r="BT7236" s="2"/>
    </row>
    <row r="7237" spans="63:72" x14ac:dyDescent="0.3">
      <c r="BK7237" s="5"/>
      <c r="BL7237" s="5"/>
      <c r="BM7237" s="2"/>
      <c r="BN7237" s="151"/>
      <c r="BO7237" s="2"/>
      <c r="BP7237" s="2"/>
      <c r="BQ7237" s="2"/>
      <c r="BR7237" s="2"/>
      <c r="BS7237" s="2"/>
      <c r="BT7237" s="2"/>
    </row>
    <row r="7238" spans="63:72" x14ac:dyDescent="0.3">
      <c r="BK7238" s="5"/>
      <c r="BL7238" s="5"/>
      <c r="BM7238" s="2"/>
      <c r="BN7238" s="151"/>
      <c r="BO7238" s="2"/>
      <c r="BP7238" s="2"/>
      <c r="BQ7238" s="2"/>
      <c r="BR7238" s="2"/>
      <c r="BS7238" s="2"/>
      <c r="BT7238" s="2"/>
    </row>
    <row r="7239" spans="63:72" x14ac:dyDescent="0.3">
      <c r="BK7239" s="5"/>
      <c r="BL7239" s="5"/>
      <c r="BM7239" s="2"/>
      <c r="BN7239" s="151"/>
      <c r="BO7239" s="2"/>
      <c r="BP7239" s="2"/>
      <c r="BQ7239" s="2"/>
      <c r="BR7239" s="2"/>
      <c r="BS7239" s="2"/>
      <c r="BT7239" s="2"/>
    </row>
    <row r="7240" spans="63:72" x14ac:dyDescent="0.3">
      <c r="BK7240" s="5"/>
      <c r="BL7240" s="5"/>
      <c r="BM7240" s="2"/>
      <c r="BN7240" s="151"/>
      <c r="BO7240" s="2"/>
      <c r="BP7240" s="2"/>
      <c r="BQ7240" s="2"/>
      <c r="BR7240" s="2"/>
      <c r="BS7240" s="2"/>
      <c r="BT7240" s="2"/>
    </row>
    <row r="7241" spans="63:72" x14ac:dyDescent="0.3">
      <c r="BK7241" s="5"/>
      <c r="BL7241" s="5"/>
      <c r="BM7241" s="2"/>
      <c r="BN7241" s="151"/>
      <c r="BO7241" s="2"/>
      <c r="BP7241" s="2"/>
      <c r="BQ7241" s="2"/>
      <c r="BR7241" s="2"/>
      <c r="BS7241" s="2"/>
      <c r="BT7241" s="2"/>
    </row>
    <row r="7242" spans="63:72" x14ac:dyDescent="0.3">
      <c r="BK7242" s="5"/>
      <c r="BL7242" s="5"/>
      <c r="BM7242" s="2"/>
      <c r="BN7242" s="151"/>
      <c r="BO7242" s="2"/>
      <c r="BP7242" s="2"/>
      <c r="BQ7242" s="2"/>
      <c r="BR7242" s="2"/>
      <c r="BS7242" s="2"/>
      <c r="BT7242" s="2"/>
    </row>
    <row r="7243" spans="63:72" x14ac:dyDescent="0.3">
      <c r="BK7243" s="5"/>
      <c r="BL7243" s="5"/>
      <c r="BM7243" s="2"/>
      <c r="BN7243" s="151"/>
      <c r="BO7243" s="2"/>
      <c r="BP7243" s="2"/>
      <c r="BQ7243" s="2"/>
      <c r="BR7243" s="2"/>
      <c r="BS7243" s="2"/>
      <c r="BT7243" s="2"/>
    </row>
    <row r="7244" spans="63:72" x14ac:dyDescent="0.3">
      <c r="BK7244" s="5"/>
      <c r="BL7244" s="5"/>
      <c r="BM7244" s="2"/>
      <c r="BN7244" s="151"/>
      <c r="BO7244" s="2"/>
      <c r="BP7244" s="2"/>
      <c r="BQ7244" s="2"/>
      <c r="BR7244" s="2"/>
      <c r="BS7244" s="2"/>
      <c r="BT7244" s="2"/>
    </row>
    <row r="7245" spans="63:72" x14ac:dyDescent="0.3">
      <c r="BK7245" s="5"/>
      <c r="BL7245" s="5"/>
      <c r="BM7245" s="2"/>
      <c r="BN7245" s="151"/>
      <c r="BO7245" s="2"/>
      <c r="BP7245" s="2"/>
      <c r="BQ7245" s="2"/>
      <c r="BR7245" s="2"/>
      <c r="BS7245" s="2"/>
      <c r="BT7245" s="2"/>
    </row>
    <row r="7246" spans="63:72" x14ac:dyDescent="0.3">
      <c r="BK7246" s="5"/>
      <c r="BL7246" s="5"/>
      <c r="BM7246" s="2"/>
      <c r="BN7246" s="151"/>
      <c r="BO7246" s="2"/>
      <c r="BP7246" s="2"/>
      <c r="BQ7246" s="2"/>
      <c r="BR7246" s="2"/>
      <c r="BS7246" s="2"/>
      <c r="BT7246" s="2"/>
    </row>
    <row r="7247" spans="63:72" x14ac:dyDescent="0.3">
      <c r="BK7247" s="5"/>
      <c r="BL7247" s="5"/>
      <c r="BM7247" s="2"/>
      <c r="BN7247" s="151"/>
      <c r="BO7247" s="2"/>
      <c r="BP7247" s="2"/>
      <c r="BQ7247" s="2"/>
      <c r="BR7247" s="2"/>
      <c r="BS7247" s="2"/>
      <c r="BT7247" s="2"/>
    </row>
    <row r="7248" spans="63:72" x14ac:dyDescent="0.3">
      <c r="BK7248" s="5"/>
      <c r="BL7248" s="5"/>
      <c r="BM7248" s="2"/>
      <c r="BN7248" s="151"/>
      <c r="BO7248" s="2"/>
      <c r="BP7248" s="2"/>
      <c r="BQ7248" s="2"/>
      <c r="BR7248" s="2"/>
      <c r="BS7248" s="2"/>
      <c r="BT7248" s="2"/>
    </row>
    <row r="7249" spans="63:72" x14ac:dyDescent="0.3">
      <c r="BK7249" s="5"/>
      <c r="BL7249" s="5"/>
      <c r="BM7249" s="2"/>
      <c r="BN7249" s="151"/>
      <c r="BO7249" s="2"/>
      <c r="BP7249" s="2"/>
      <c r="BQ7249" s="2"/>
      <c r="BR7249" s="2"/>
      <c r="BS7249" s="2"/>
      <c r="BT7249" s="2"/>
    </row>
    <row r="7250" spans="63:72" x14ac:dyDescent="0.3">
      <c r="BK7250" s="5"/>
      <c r="BL7250" s="5"/>
      <c r="BM7250" s="2"/>
      <c r="BN7250" s="151"/>
      <c r="BO7250" s="2"/>
      <c r="BP7250" s="2"/>
      <c r="BQ7250" s="2"/>
      <c r="BR7250" s="2"/>
      <c r="BS7250" s="2"/>
      <c r="BT7250" s="2"/>
    </row>
    <row r="7251" spans="63:72" x14ac:dyDescent="0.3">
      <c r="BK7251" s="5"/>
      <c r="BL7251" s="5"/>
      <c r="BM7251" s="2"/>
      <c r="BN7251" s="151"/>
      <c r="BO7251" s="2"/>
      <c r="BP7251" s="2"/>
      <c r="BQ7251" s="2"/>
      <c r="BR7251" s="2"/>
      <c r="BS7251" s="2"/>
      <c r="BT7251" s="2"/>
    </row>
    <row r="7252" spans="63:72" x14ac:dyDescent="0.3">
      <c r="BK7252" s="5"/>
      <c r="BL7252" s="5"/>
      <c r="BM7252" s="2"/>
      <c r="BN7252" s="151"/>
      <c r="BO7252" s="2"/>
      <c r="BP7252" s="2"/>
      <c r="BQ7252" s="2"/>
      <c r="BR7252" s="2"/>
      <c r="BS7252" s="2"/>
      <c r="BT7252" s="2"/>
    </row>
    <row r="7253" spans="63:72" x14ac:dyDescent="0.3">
      <c r="BK7253" s="5"/>
      <c r="BL7253" s="5"/>
      <c r="BM7253" s="2"/>
      <c r="BN7253" s="151"/>
      <c r="BO7253" s="2"/>
      <c r="BP7253" s="2"/>
      <c r="BQ7253" s="2"/>
      <c r="BR7253" s="2"/>
      <c r="BS7253" s="2"/>
      <c r="BT7253" s="2"/>
    </row>
    <row r="7254" spans="63:72" x14ac:dyDescent="0.3">
      <c r="BK7254" s="5"/>
      <c r="BL7254" s="5"/>
      <c r="BM7254" s="2"/>
      <c r="BN7254" s="151"/>
      <c r="BO7254" s="2"/>
      <c r="BP7254" s="2"/>
      <c r="BQ7254" s="2"/>
      <c r="BR7254" s="2"/>
      <c r="BS7254" s="2"/>
      <c r="BT7254" s="2"/>
    </row>
    <row r="7255" spans="63:72" x14ac:dyDescent="0.3">
      <c r="BK7255" s="5"/>
      <c r="BL7255" s="5"/>
      <c r="BM7255" s="2"/>
      <c r="BN7255" s="151"/>
      <c r="BO7255" s="2"/>
      <c r="BP7255" s="2"/>
      <c r="BQ7255" s="2"/>
      <c r="BR7255" s="2"/>
      <c r="BS7255" s="2"/>
      <c r="BT7255" s="2"/>
    </row>
    <row r="7256" spans="63:72" x14ac:dyDescent="0.3">
      <c r="BK7256" s="5"/>
      <c r="BL7256" s="5"/>
      <c r="BM7256" s="2"/>
      <c r="BN7256" s="151"/>
      <c r="BO7256" s="2"/>
      <c r="BP7256" s="2"/>
      <c r="BQ7256" s="2"/>
      <c r="BR7256" s="2"/>
      <c r="BS7256" s="2"/>
      <c r="BT7256" s="2"/>
    </row>
    <row r="7257" spans="63:72" x14ac:dyDescent="0.3">
      <c r="BK7257" s="5"/>
      <c r="BL7257" s="5"/>
      <c r="BM7257" s="2"/>
      <c r="BN7257" s="151"/>
      <c r="BO7257" s="2"/>
      <c r="BP7257" s="2"/>
      <c r="BQ7257" s="2"/>
      <c r="BR7257" s="2"/>
      <c r="BS7257" s="2"/>
      <c r="BT7257" s="2"/>
    </row>
    <row r="7258" spans="63:72" x14ac:dyDescent="0.3">
      <c r="BK7258" s="5"/>
      <c r="BL7258" s="5"/>
      <c r="BM7258" s="2"/>
      <c r="BN7258" s="151"/>
      <c r="BO7258" s="2"/>
      <c r="BP7258" s="2"/>
      <c r="BQ7258" s="2"/>
      <c r="BR7258" s="2"/>
      <c r="BS7258" s="2"/>
      <c r="BT7258" s="2"/>
    </row>
    <row r="7259" spans="63:72" x14ac:dyDescent="0.3">
      <c r="BK7259" s="5"/>
      <c r="BL7259" s="5"/>
      <c r="BM7259" s="2"/>
      <c r="BN7259" s="151"/>
      <c r="BO7259" s="2"/>
      <c r="BP7259" s="2"/>
      <c r="BQ7259" s="2"/>
      <c r="BR7259" s="2"/>
      <c r="BS7259" s="2"/>
      <c r="BT7259" s="2"/>
    </row>
    <row r="7260" spans="63:72" x14ac:dyDescent="0.3">
      <c r="BK7260" s="5"/>
      <c r="BL7260" s="5"/>
      <c r="BM7260" s="2"/>
      <c r="BN7260" s="151"/>
      <c r="BO7260" s="2"/>
      <c r="BP7260" s="2"/>
      <c r="BQ7260" s="2"/>
      <c r="BR7260" s="2"/>
      <c r="BS7260" s="2"/>
      <c r="BT7260" s="2"/>
    </row>
    <row r="7261" spans="63:72" x14ac:dyDescent="0.3">
      <c r="BK7261" s="5"/>
      <c r="BL7261" s="5"/>
      <c r="BM7261" s="2"/>
      <c r="BN7261" s="151"/>
      <c r="BO7261" s="2"/>
      <c r="BP7261" s="2"/>
      <c r="BQ7261" s="2"/>
      <c r="BR7261" s="2"/>
      <c r="BS7261" s="2"/>
      <c r="BT7261" s="2"/>
    </row>
    <row r="7262" spans="63:72" x14ac:dyDescent="0.3">
      <c r="BK7262" s="5"/>
      <c r="BL7262" s="5"/>
      <c r="BM7262" s="2"/>
      <c r="BN7262" s="151"/>
      <c r="BO7262" s="2"/>
      <c r="BP7262" s="2"/>
      <c r="BQ7262" s="2"/>
      <c r="BR7262" s="2"/>
      <c r="BS7262" s="2"/>
      <c r="BT7262" s="2"/>
    </row>
    <row r="7263" spans="63:72" x14ac:dyDescent="0.3">
      <c r="BK7263" s="5"/>
      <c r="BL7263" s="5"/>
      <c r="BM7263" s="2"/>
      <c r="BN7263" s="151"/>
      <c r="BO7263" s="2"/>
      <c r="BP7263" s="2"/>
      <c r="BQ7263" s="2"/>
      <c r="BR7263" s="2"/>
      <c r="BS7263" s="2"/>
      <c r="BT7263" s="2"/>
    </row>
    <row r="7264" spans="63:72" x14ac:dyDescent="0.3">
      <c r="BK7264" s="5"/>
      <c r="BL7264" s="5"/>
      <c r="BM7264" s="2"/>
      <c r="BN7264" s="151"/>
      <c r="BO7264" s="2"/>
      <c r="BP7264" s="2"/>
      <c r="BQ7264" s="2"/>
      <c r="BR7264" s="2"/>
      <c r="BS7264" s="2"/>
      <c r="BT7264" s="2"/>
    </row>
    <row r="7265" spans="63:72" x14ac:dyDescent="0.3">
      <c r="BK7265" s="5"/>
      <c r="BL7265" s="5"/>
      <c r="BM7265" s="2"/>
      <c r="BN7265" s="151"/>
      <c r="BO7265" s="2"/>
      <c r="BP7265" s="2"/>
      <c r="BQ7265" s="2"/>
      <c r="BR7265" s="2"/>
      <c r="BS7265" s="2"/>
      <c r="BT7265" s="2"/>
    </row>
    <row r="7266" spans="63:72" x14ac:dyDescent="0.3">
      <c r="BK7266" s="5"/>
      <c r="BL7266" s="5"/>
      <c r="BM7266" s="2"/>
      <c r="BN7266" s="151"/>
      <c r="BO7266" s="2"/>
      <c r="BP7266" s="2"/>
      <c r="BQ7266" s="2"/>
      <c r="BR7266" s="2"/>
      <c r="BS7266" s="2"/>
      <c r="BT7266" s="2"/>
    </row>
    <row r="7267" spans="63:72" x14ac:dyDescent="0.3">
      <c r="BK7267" s="5"/>
      <c r="BL7267" s="5"/>
      <c r="BM7267" s="2"/>
      <c r="BN7267" s="151"/>
      <c r="BO7267" s="2"/>
      <c r="BP7267" s="2"/>
      <c r="BQ7267" s="2"/>
      <c r="BR7267" s="2"/>
      <c r="BS7267" s="2"/>
      <c r="BT7267" s="2"/>
    </row>
    <row r="7268" spans="63:72" x14ac:dyDescent="0.3">
      <c r="BK7268" s="5"/>
      <c r="BL7268" s="5"/>
      <c r="BM7268" s="2"/>
      <c r="BN7268" s="151"/>
      <c r="BO7268" s="2"/>
      <c r="BP7268" s="2"/>
      <c r="BQ7268" s="2"/>
      <c r="BR7268" s="2"/>
      <c r="BS7268" s="2"/>
      <c r="BT7268" s="2"/>
    </row>
    <row r="7269" spans="63:72" x14ac:dyDescent="0.3">
      <c r="BK7269" s="5"/>
      <c r="BL7269" s="5"/>
      <c r="BM7269" s="2"/>
      <c r="BN7269" s="151"/>
      <c r="BO7269" s="2"/>
      <c r="BP7269" s="2"/>
      <c r="BQ7269" s="2"/>
      <c r="BR7269" s="2"/>
      <c r="BS7269" s="2"/>
      <c r="BT7269" s="2"/>
    </row>
    <row r="7270" spans="63:72" x14ac:dyDescent="0.3">
      <c r="BK7270" s="5"/>
      <c r="BL7270" s="5"/>
      <c r="BM7270" s="2"/>
      <c r="BN7270" s="151"/>
      <c r="BO7270" s="2"/>
      <c r="BP7270" s="2"/>
      <c r="BQ7270" s="2"/>
      <c r="BR7270" s="2"/>
      <c r="BS7270" s="2"/>
      <c r="BT7270" s="2"/>
    </row>
    <row r="7271" spans="63:72" x14ac:dyDescent="0.3">
      <c r="BK7271" s="5"/>
      <c r="BL7271" s="5"/>
      <c r="BM7271" s="2"/>
      <c r="BN7271" s="151"/>
      <c r="BO7271" s="2"/>
      <c r="BP7271" s="2"/>
      <c r="BQ7271" s="2"/>
      <c r="BR7271" s="2"/>
      <c r="BS7271" s="2"/>
      <c r="BT7271" s="2"/>
    </row>
    <row r="7272" spans="63:72" x14ac:dyDescent="0.3">
      <c r="BK7272" s="5"/>
      <c r="BL7272" s="5"/>
      <c r="BM7272" s="2"/>
      <c r="BN7272" s="151"/>
      <c r="BO7272" s="2"/>
      <c r="BP7272" s="2"/>
      <c r="BQ7272" s="2"/>
      <c r="BR7272" s="2"/>
      <c r="BS7272" s="2"/>
      <c r="BT7272" s="2"/>
    </row>
    <row r="7273" spans="63:72" x14ac:dyDescent="0.3">
      <c r="BK7273" s="5"/>
      <c r="BL7273" s="5"/>
      <c r="BM7273" s="2"/>
      <c r="BN7273" s="151"/>
      <c r="BO7273" s="2"/>
      <c r="BP7273" s="2"/>
      <c r="BQ7273" s="2"/>
      <c r="BR7273" s="2"/>
      <c r="BS7273" s="2"/>
      <c r="BT7273" s="2"/>
    </row>
    <row r="7274" spans="63:72" x14ac:dyDescent="0.3">
      <c r="BK7274" s="5"/>
      <c r="BL7274" s="5"/>
      <c r="BM7274" s="2"/>
      <c r="BN7274" s="151"/>
      <c r="BO7274" s="2"/>
      <c r="BP7274" s="2"/>
      <c r="BQ7274" s="2"/>
      <c r="BR7274" s="2"/>
      <c r="BS7274" s="2"/>
      <c r="BT7274" s="2"/>
    </row>
    <row r="7275" spans="63:72" x14ac:dyDescent="0.3">
      <c r="BK7275" s="5"/>
      <c r="BL7275" s="5"/>
      <c r="BM7275" s="2"/>
      <c r="BN7275" s="151"/>
      <c r="BO7275" s="2"/>
      <c r="BP7275" s="2"/>
      <c r="BQ7275" s="2"/>
      <c r="BR7275" s="2"/>
      <c r="BS7275" s="2"/>
      <c r="BT7275" s="2"/>
    </row>
    <row r="7276" spans="63:72" x14ac:dyDescent="0.3">
      <c r="BK7276" s="5"/>
      <c r="BL7276" s="5"/>
      <c r="BM7276" s="2"/>
      <c r="BN7276" s="151"/>
      <c r="BO7276" s="2"/>
      <c r="BP7276" s="2"/>
      <c r="BQ7276" s="2"/>
      <c r="BR7276" s="2"/>
      <c r="BS7276" s="2"/>
      <c r="BT7276" s="2"/>
    </row>
    <row r="7277" spans="63:72" x14ac:dyDescent="0.3">
      <c r="BK7277" s="5"/>
      <c r="BL7277" s="5"/>
      <c r="BM7277" s="2"/>
      <c r="BN7277" s="151"/>
      <c r="BO7277" s="2"/>
      <c r="BP7277" s="2"/>
      <c r="BQ7277" s="2"/>
      <c r="BR7277" s="2"/>
      <c r="BS7277" s="2"/>
      <c r="BT7277" s="2"/>
    </row>
    <row r="7278" spans="63:72" x14ac:dyDescent="0.3">
      <c r="BK7278" s="5"/>
      <c r="BL7278" s="5"/>
      <c r="BM7278" s="2"/>
      <c r="BN7278" s="151"/>
      <c r="BO7278" s="2"/>
      <c r="BP7278" s="2"/>
      <c r="BQ7278" s="2"/>
      <c r="BR7278" s="2"/>
      <c r="BS7278" s="2"/>
      <c r="BT7278" s="2"/>
    </row>
    <row r="7279" spans="63:72" x14ac:dyDescent="0.3">
      <c r="BK7279" s="5"/>
      <c r="BL7279" s="5"/>
      <c r="BM7279" s="2"/>
      <c r="BN7279" s="151"/>
      <c r="BO7279" s="2"/>
      <c r="BP7279" s="2"/>
      <c r="BQ7279" s="2"/>
      <c r="BR7279" s="2"/>
      <c r="BS7279" s="2"/>
      <c r="BT7279" s="2"/>
    </row>
    <row r="7280" spans="63:72" x14ac:dyDescent="0.3">
      <c r="BK7280" s="5"/>
      <c r="BL7280" s="5"/>
      <c r="BM7280" s="2"/>
      <c r="BN7280" s="151"/>
      <c r="BO7280" s="2"/>
      <c r="BP7280" s="2"/>
      <c r="BQ7280" s="2"/>
      <c r="BR7280" s="2"/>
      <c r="BS7280" s="2"/>
      <c r="BT7280" s="2"/>
    </row>
    <row r="7281" spans="63:72" x14ac:dyDescent="0.3">
      <c r="BK7281" s="5"/>
      <c r="BL7281" s="5"/>
      <c r="BM7281" s="2"/>
      <c r="BN7281" s="151"/>
      <c r="BO7281" s="2"/>
      <c r="BP7281" s="2"/>
      <c r="BQ7281" s="2"/>
      <c r="BR7281" s="2"/>
      <c r="BS7281" s="2"/>
      <c r="BT7281" s="2"/>
    </row>
    <row r="7282" spans="63:72" x14ac:dyDescent="0.3">
      <c r="BK7282" s="5"/>
      <c r="BL7282" s="5"/>
      <c r="BM7282" s="2"/>
      <c r="BN7282" s="151"/>
      <c r="BO7282" s="2"/>
      <c r="BP7282" s="2"/>
      <c r="BQ7282" s="2"/>
      <c r="BR7282" s="2"/>
      <c r="BS7282" s="2"/>
      <c r="BT7282" s="2"/>
    </row>
    <row r="7283" spans="63:72" x14ac:dyDescent="0.3">
      <c r="BK7283" s="5"/>
      <c r="BL7283" s="5"/>
      <c r="BM7283" s="2"/>
      <c r="BN7283" s="151"/>
      <c r="BO7283" s="2"/>
      <c r="BP7283" s="2"/>
      <c r="BQ7283" s="2"/>
      <c r="BR7283" s="2"/>
      <c r="BS7283" s="2"/>
      <c r="BT7283" s="2"/>
    </row>
    <row r="7284" spans="63:72" x14ac:dyDescent="0.3">
      <c r="BK7284" s="5"/>
      <c r="BL7284" s="5"/>
      <c r="BM7284" s="2"/>
      <c r="BN7284" s="151"/>
      <c r="BO7284" s="2"/>
      <c r="BP7284" s="2"/>
      <c r="BQ7284" s="2"/>
      <c r="BR7284" s="2"/>
      <c r="BS7284" s="2"/>
      <c r="BT7284" s="2"/>
    </row>
    <row r="7285" spans="63:72" x14ac:dyDescent="0.3">
      <c r="BK7285" s="5"/>
      <c r="BL7285" s="5"/>
      <c r="BM7285" s="2"/>
      <c r="BN7285" s="151"/>
      <c r="BO7285" s="2"/>
      <c r="BP7285" s="2"/>
      <c r="BQ7285" s="2"/>
      <c r="BR7285" s="2"/>
      <c r="BS7285" s="2"/>
      <c r="BT7285" s="2"/>
    </row>
    <row r="7286" spans="63:72" x14ac:dyDescent="0.3">
      <c r="BK7286" s="5"/>
      <c r="BL7286" s="5"/>
      <c r="BM7286" s="2"/>
      <c r="BN7286" s="151"/>
      <c r="BO7286" s="2"/>
      <c r="BP7286" s="2"/>
      <c r="BQ7286" s="2"/>
      <c r="BR7286" s="2"/>
      <c r="BS7286" s="2"/>
      <c r="BT7286" s="2"/>
    </row>
    <row r="7287" spans="63:72" x14ac:dyDescent="0.3">
      <c r="BK7287" s="5"/>
      <c r="BL7287" s="5"/>
      <c r="BM7287" s="2"/>
      <c r="BN7287" s="151"/>
      <c r="BO7287" s="2"/>
      <c r="BP7287" s="2"/>
      <c r="BQ7287" s="2"/>
      <c r="BR7287" s="2"/>
      <c r="BS7287" s="2"/>
      <c r="BT7287" s="2"/>
    </row>
    <row r="7288" spans="63:72" x14ac:dyDescent="0.3">
      <c r="BK7288" s="5"/>
      <c r="BL7288" s="5"/>
      <c r="BM7288" s="2"/>
      <c r="BN7288" s="151"/>
      <c r="BO7288" s="2"/>
      <c r="BP7288" s="2"/>
      <c r="BQ7288" s="2"/>
      <c r="BR7288" s="2"/>
      <c r="BS7288" s="2"/>
      <c r="BT7288" s="2"/>
    </row>
    <row r="7289" spans="63:72" x14ac:dyDescent="0.3">
      <c r="BK7289" s="5"/>
      <c r="BL7289" s="5"/>
      <c r="BM7289" s="2"/>
      <c r="BN7289" s="151"/>
      <c r="BO7289" s="2"/>
      <c r="BP7289" s="2"/>
      <c r="BQ7289" s="2"/>
      <c r="BR7289" s="2"/>
      <c r="BS7289" s="2"/>
      <c r="BT7289" s="2"/>
    </row>
    <row r="7290" spans="63:72" x14ac:dyDescent="0.3">
      <c r="BK7290" s="5"/>
      <c r="BL7290" s="5"/>
      <c r="BM7290" s="2"/>
      <c r="BN7290" s="151"/>
      <c r="BO7290" s="2"/>
      <c r="BP7290" s="2"/>
      <c r="BQ7290" s="2"/>
      <c r="BR7290" s="2"/>
      <c r="BS7290" s="2"/>
      <c r="BT7290" s="2"/>
    </row>
    <row r="7291" spans="63:72" x14ac:dyDescent="0.3">
      <c r="BK7291" s="5"/>
      <c r="BL7291" s="5"/>
      <c r="BM7291" s="2"/>
      <c r="BN7291" s="151"/>
      <c r="BO7291" s="2"/>
      <c r="BP7291" s="2"/>
      <c r="BQ7291" s="2"/>
      <c r="BR7291" s="2"/>
      <c r="BS7291" s="2"/>
      <c r="BT7291" s="2"/>
    </row>
    <row r="7292" spans="63:72" x14ac:dyDescent="0.3">
      <c r="BK7292" s="5"/>
      <c r="BL7292" s="5"/>
      <c r="BM7292" s="2"/>
      <c r="BN7292" s="151"/>
      <c r="BO7292" s="2"/>
      <c r="BP7292" s="2"/>
      <c r="BQ7292" s="2"/>
      <c r="BR7292" s="2"/>
      <c r="BS7292" s="2"/>
      <c r="BT7292" s="2"/>
    </row>
    <row r="7293" spans="63:72" x14ac:dyDescent="0.3">
      <c r="BK7293" s="5"/>
      <c r="BL7293" s="5"/>
      <c r="BM7293" s="2"/>
      <c r="BN7293" s="151"/>
      <c r="BO7293" s="2"/>
      <c r="BP7293" s="2"/>
      <c r="BQ7293" s="2"/>
      <c r="BR7293" s="2"/>
      <c r="BS7293" s="2"/>
      <c r="BT7293" s="2"/>
    </row>
    <row r="7294" spans="63:72" x14ac:dyDescent="0.3">
      <c r="BK7294" s="5"/>
      <c r="BL7294" s="5"/>
      <c r="BM7294" s="2"/>
      <c r="BN7294" s="151"/>
      <c r="BO7294" s="2"/>
      <c r="BP7294" s="2"/>
      <c r="BQ7294" s="2"/>
      <c r="BR7294" s="2"/>
      <c r="BS7294" s="2"/>
      <c r="BT7294" s="2"/>
    </row>
    <row r="7295" spans="63:72" x14ac:dyDescent="0.3">
      <c r="BK7295" s="5"/>
      <c r="BL7295" s="5"/>
      <c r="BM7295" s="2"/>
      <c r="BN7295" s="151"/>
      <c r="BO7295" s="2"/>
      <c r="BP7295" s="2"/>
      <c r="BQ7295" s="2"/>
      <c r="BR7295" s="2"/>
      <c r="BS7295" s="2"/>
      <c r="BT7295" s="2"/>
    </row>
    <row r="7296" spans="63:72" x14ac:dyDescent="0.3">
      <c r="BK7296" s="5"/>
      <c r="BL7296" s="5"/>
      <c r="BM7296" s="2"/>
      <c r="BN7296" s="151"/>
      <c r="BO7296" s="2"/>
      <c r="BP7296" s="2"/>
      <c r="BQ7296" s="2"/>
      <c r="BR7296" s="2"/>
      <c r="BS7296" s="2"/>
      <c r="BT7296" s="2"/>
    </row>
    <row r="7297" spans="63:72" x14ac:dyDescent="0.3">
      <c r="BK7297" s="5"/>
      <c r="BL7297" s="5"/>
      <c r="BM7297" s="2"/>
      <c r="BN7297" s="151"/>
      <c r="BO7297" s="2"/>
      <c r="BP7297" s="2"/>
      <c r="BQ7297" s="2"/>
      <c r="BR7297" s="2"/>
      <c r="BS7297" s="2"/>
      <c r="BT7297" s="2"/>
    </row>
    <row r="7298" spans="63:72" x14ac:dyDescent="0.3">
      <c r="BK7298" s="5"/>
      <c r="BL7298" s="5"/>
      <c r="BM7298" s="2"/>
      <c r="BN7298" s="151"/>
      <c r="BO7298" s="2"/>
      <c r="BP7298" s="2"/>
      <c r="BQ7298" s="2"/>
      <c r="BR7298" s="2"/>
      <c r="BS7298" s="2"/>
      <c r="BT7298" s="2"/>
    </row>
    <row r="7299" spans="63:72" x14ac:dyDescent="0.3">
      <c r="BK7299" s="5"/>
      <c r="BL7299" s="5"/>
      <c r="BM7299" s="2"/>
      <c r="BN7299" s="151"/>
      <c r="BO7299" s="2"/>
      <c r="BP7299" s="2"/>
      <c r="BQ7299" s="2"/>
      <c r="BR7299" s="2"/>
      <c r="BS7299" s="2"/>
      <c r="BT7299" s="2"/>
    </row>
    <row r="7300" spans="63:72" x14ac:dyDescent="0.3">
      <c r="BK7300" s="5"/>
      <c r="BL7300" s="5"/>
      <c r="BM7300" s="2"/>
      <c r="BN7300" s="151"/>
      <c r="BO7300" s="2"/>
      <c r="BP7300" s="2"/>
      <c r="BQ7300" s="2"/>
      <c r="BR7300" s="2"/>
      <c r="BS7300" s="2"/>
      <c r="BT7300" s="2"/>
    </row>
    <row r="7301" spans="63:72" x14ac:dyDescent="0.3">
      <c r="BK7301" s="5"/>
      <c r="BL7301" s="5"/>
      <c r="BM7301" s="2"/>
      <c r="BN7301" s="151"/>
      <c r="BO7301" s="2"/>
      <c r="BP7301" s="2"/>
      <c r="BQ7301" s="2"/>
      <c r="BR7301" s="2"/>
      <c r="BS7301" s="2"/>
      <c r="BT7301" s="2"/>
    </row>
    <row r="7302" spans="63:72" x14ac:dyDescent="0.3">
      <c r="BK7302" s="5"/>
      <c r="BL7302" s="5"/>
      <c r="BM7302" s="2"/>
      <c r="BN7302" s="151"/>
      <c r="BO7302" s="2"/>
      <c r="BP7302" s="2"/>
      <c r="BQ7302" s="2"/>
      <c r="BR7302" s="2"/>
      <c r="BS7302" s="2"/>
      <c r="BT7302" s="2"/>
    </row>
    <row r="7303" spans="63:72" x14ac:dyDescent="0.3">
      <c r="BK7303" s="5"/>
      <c r="BL7303" s="5"/>
      <c r="BM7303" s="2"/>
      <c r="BN7303" s="151"/>
      <c r="BO7303" s="2"/>
      <c r="BP7303" s="2"/>
      <c r="BQ7303" s="2"/>
      <c r="BR7303" s="2"/>
      <c r="BS7303" s="2"/>
      <c r="BT7303" s="2"/>
    </row>
    <row r="7304" spans="63:72" x14ac:dyDescent="0.3">
      <c r="BK7304" s="5"/>
      <c r="BL7304" s="5"/>
      <c r="BM7304" s="2"/>
      <c r="BN7304" s="151"/>
      <c r="BO7304" s="2"/>
      <c r="BP7304" s="2"/>
      <c r="BQ7304" s="2"/>
      <c r="BR7304" s="2"/>
      <c r="BS7304" s="2"/>
      <c r="BT7304" s="2"/>
    </row>
    <row r="7305" spans="63:72" x14ac:dyDescent="0.3">
      <c r="BK7305" s="5"/>
      <c r="BL7305" s="5"/>
      <c r="BM7305" s="2"/>
      <c r="BN7305" s="151"/>
      <c r="BO7305" s="2"/>
      <c r="BP7305" s="2"/>
      <c r="BQ7305" s="2"/>
      <c r="BR7305" s="2"/>
      <c r="BS7305" s="2"/>
      <c r="BT7305" s="2"/>
    </row>
    <row r="7306" spans="63:72" x14ac:dyDescent="0.3">
      <c r="BK7306" s="5"/>
      <c r="BL7306" s="5"/>
      <c r="BM7306" s="2"/>
      <c r="BN7306" s="151"/>
      <c r="BO7306" s="2"/>
      <c r="BP7306" s="2"/>
      <c r="BQ7306" s="2"/>
      <c r="BR7306" s="2"/>
      <c r="BS7306" s="2"/>
      <c r="BT7306" s="2"/>
    </row>
    <row r="7307" spans="63:72" x14ac:dyDescent="0.3">
      <c r="BK7307" s="5"/>
      <c r="BL7307" s="5"/>
      <c r="BM7307" s="2"/>
      <c r="BN7307" s="151"/>
      <c r="BO7307" s="2"/>
      <c r="BP7307" s="2"/>
      <c r="BQ7307" s="2"/>
      <c r="BR7307" s="2"/>
      <c r="BS7307" s="2"/>
      <c r="BT7307" s="2"/>
    </row>
    <row r="7308" spans="63:72" x14ac:dyDescent="0.3">
      <c r="BK7308" s="5"/>
      <c r="BL7308" s="5"/>
      <c r="BM7308" s="2"/>
      <c r="BN7308" s="151"/>
      <c r="BO7308" s="2"/>
      <c r="BP7308" s="2"/>
      <c r="BQ7308" s="2"/>
      <c r="BR7308" s="2"/>
      <c r="BS7308" s="2"/>
      <c r="BT7308" s="2"/>
    </row>
    <row r="7309" spans="63:72" x14ac:dyDescent="0.3">
      <c r="BK7309" s="5"/>
      <c r="BL7309" s="5"/>
      <c r="BM7309" s="2"/>
      <c r="BN7309" s="151"/>
      <c r="BO7309" s="2"/>
      <c r="BP7309" s="2"/>
      <c r="BQ7309" s="2"/>
      <c r="BR7309" s="2"/>
      <c r="BS7309" s="2"/>
      <c r="BT7309" s="2"/>
    </row>
    <row r="7310" spans="63:72" x14ac:dyDescent="0.3">
      <c r="BK7310" s="5"/>
      <c r="BL7310" s="5"/>
      <c r="BM7310" s="2"/>
      <c r="BN7310" s="151"/>
      <c r="BO7310" s="2"/>
      <c r="BP7310" s="2"/>
      <c r="BQ7310" s="2"/>
      <c r="BR7310" s="2"/>
      <c r="BS7310" s="2"/>
      <c r="BT7310" s="2"/>
    </row>
    <row r="7311" spans="63:72" x14ac:dyDescent="0.3">
      <c r="BK7311" s="5"/>
      <c r="BL7311" s="5"/>
      <c r="BM7311" s="2"/>
      <c r="BN7311" s="151"/>
      <c r="BO7311" s="2"/>
      <c r="BP7311" s="2"/>
      <c r="BQ7311" s="2"/>
      <c r="BR7311" s="2"/>
      <c r="BS7311" s="2"/>
      <c r="BT7311" s="2"/>
    </row>
    <row r="7312" spans="63:72" x14ac:dyDescent="0.3">
      <c r="BK7312" s="5"/>
      <c r="BL7312" s="5"/>
      <c r="BM7312" s="2"/>
      <c r="BN7312" s="151"/>
      <c r="BO7312" s="2"/>
      <c r="BP7312" s="2"/>
      <c r="BQ7312" s="2"/>
      <c r="BR7312" s="2"/>
      <c r="BS7312" s="2"/>
      <c r="BT7312" s="2"/>
    </row>
    <row r="7313" spans="63:72" x14ac:dyDescent="0.3">
      <c r="BK7313" s="5"/>
      <c r="BL7313" s="5"/>
      <c r="BM7313" s="2"/>
      <c r="BN7313" s="151"/>
      <c r="BO7313" s="2"/>
      <c r="BP7313" s="2"/>
      <c r="BQ7313" s="2"/>
      <c r="BR7313" s="2"/>
      <c r="BS7313" s="2"/>
      <c r="BT7313" s="2"/>
    </row>
    <row r="7314" spans="63:72" x14ac:dyDescent="0.3">
      <c r="BK7314" s="5"/>
      <c r="BL7314" s="5"/>
      <c r="BM7314" s="2"/>
      <c r="BN7314" s="151"/>
      <c r="BO7314" s="2"/>
      <c r="BP7314" s="2"/>
      <c r="BQ7314" s="2"/>
      <c r="BR7314" s="2"/>
      <c r="BS7314" s="2"/>
      <c r="BT7314" s="2"/>
    </row>
    <row r="7315" spans="63:72" x14ac:dyDescent="0.3">
      <c r="BK7315" s="5"/>
      <c r="BL7315" s="5"/>
      <c r="BM7315" s="2"/>
      <c r="BN7315" s="151"/>
      <c r="BO7315" s="2"/>
      <c r="BP7315" s="2"/>
      <c r="BQ7315" s="2"/>
      <c r="BR7315" s="2"/>
      <c r="BS7315" s="2"/>
      <c r="BT7315" s="2"/>
    </row>
    <row r="7316" spans="63:72" x14ac:dyDescent="0.3">
      <c r="BK7316" s="5"/>
      <c r="BL7316" s="5"/>
      <c r="BM7316" s="2"/>
      <c r="BN7316" s="151"/>
      <c r="BO7316" s="2"/>
      <c r="BP7316" s="2"/>
      <c r="BQ7316" s="2"/>
      <c r="BR7316" s="2"/>
      <c r="BS7316" s="2"/>
      <c r="BT7316" s="2"/>
    </row>
    <row r="7317" spans="63:72" x14ac:dyDescent="0.3">
      <c r="BK7317" s="5"/>
      <c r="BL7317" s="5"/>
      <c r="BM7317" s="2"/>
      <c r="BN7317" s="151"/>
      <c r="BO7317" s="2"/>
      <c r="BP7317" s="2"/>
      <c r="BQ7317" s="2"/>
      <c r="BR7317" s="2"/>
      <c r="BS7317" s="2"/>
      <c r="BT7317" s="2"/>
    </row>
    <row r="7318" spans="63:72" x14ac:dyDescent="0.3">
      <c r="BK7318" s="5"/>
      <c r="BL7318" s="5"/>
      <c r="BM7318" s="2"/>
      <c r="BN7318" s="151"/>
      <c r="BO7318" s="2"/>
      <c r="BP7318" s="2"/>
      <c r="BQ7318" s="2"/>
      <c r="BR7318" s="2"/>
      <c r="BS7318" s="2"/>
      <c r="BT7318" s="2"/>
    </row>
    <row r="7319" spans="63:72" x14ac:dyDescent="0.3">
      <c r="BK7319" s="5"/>
      <c r="BL7319" s="5"/>
      <c r="BM7319" s="2"/>
      <c r="BN7319" s="151"/>
      <c r="BO7319" s="2"/>
      <c r="BP7319" s="2"/>
      <c r="BQ7319" s="2"/>
      <c r="BR7319" s="2"/>
      <c r="BS7319" s="2"/>
      <c r="BT7319" s="2"/>
    </row>
    <row r="7320" spans="63:72" x14ac:dyDescent="0.3">
      <c r="BK7320" s="5"/>
      <c r="BL7320" s="5"/>
      <c r="BM7320" s="2"/>
      <c r="BN7320" s="151"/>
      <c r="BO7320" s="2"/>
      <c r="BP7320" s="2"/>
      <c r="BQ7320" s="2"/>
      <c r="BR7320" s="2"/>
      <c r="BS7320" s="2"/>
      <c r="BT7320" s="2"/>
    </row>
    <row r="7321" spans="63:72" x14ac:dyDescent="0.3">
      <c r="BK7321" s="5"/>
      <c r="BL7321" s="5"/>
      <c r="BM7321" s="2"/>
      <c r="BN7321" s="151"/>
      <c r="BO7321" s="2"/>
      <c r="BP7321" s="2"/>
      <c r="BQ7321" s="2"/>
      <c r="BR7321" s="2"/>
      <c r="BS7321" s="2"/>
      <c r="BT7321" s="2"/>
    </row>
    <row r="7322" spans="63:72" x14ac:dyDescent="0.3">
      <c r="BK7322" s="5"/>
      <c r="BL7322" s="5"/>
      <c r="BM7322" s="2"/>
      <c r="BN7322" s="151"/>
      <c r="BO7322" s="2"/>
      <c r="BP7322" s="2"/>
      <c r="BQ7322" s="2"/>
      <c r="BR7322" s="2"/>
      <c r="BS7322" s="2"/>
      <c r="BT7322" s="2"/>
    </row>
    <row r="7323" spans="63:72" x14ac:dyDescent="0.3">
      <c r="BK7323" s="5"/>
      <c r="BL7323" s="5"/>
      <c r="BM7323" s="2"/>
      <c r="BN7323" s="151"/>
      <c r="BO7323" s="2"/>
      <c r="BP7323" s="2"/>
      <c r="BQ7323" s="2"/>
      <c r="BR7323" s="2"/>
      <c r="BS7323" s="2"/>
      <c r="BT7323" s="2"/>
    </row>
    <row r="7324" spans="63:72" x14ac:dyDescent="0.3">
      <c r="BK7324" s="5"/>
      <c r="BL7324" s="5"/>
      <c r="BM7324" s="2"/>
      <c r="BN7324" s="151"/>
      <c r="BO7324" s="2"/>
      <c r="BP7324" s="2"/>
      <c r="BQ7324" s="2"/>
      <c r="BR7324" s="2"/>
      <c r="BS7324" s="2"/>
      <c r="BT7324" s="2"/>
    </row>
    <row r="7325" spans="63:72" x14ac:dyDescent="0.3">
      <c r="BK7325" s="5"/>
      <c r="BL7325" s="5"/>
      <c r="BM7325" s="2"/>
      <c r="BN7325" s="151"/>
      <c r="BO7325" s="2"/>
      <c r="BP7325" s="2"/>
      <c r="BQ7325" s="2"/>
      <c r="BR7325" s="2"/>
      <c r="BS7325" s="2"/>
      <c r="BT7325" s="2"/>
    </row>
    <row r="7326" spans="63:72" x14ac:dyDescent="0.3">
      <c r="BK7326" s="5"/>
      <c r="BL7326" s="5"/>
      <c r="BM7326" s="2"/>
      <c r="BN7326" s="151"/>
      <c r="BO7326" s="2"/>
      <c r="BP7326" s="2"/>
      <c r="BQ7326" s="2"/>
      <c r="BR7326" s="2"/>
      <c r="BS7326" s="2"/>
      <c r="BT7326" s="2"/>
    </row>
    <row r="7327" spans="63:72" x14ac:dyDescent="0.3">
      <c r="BK7327" s="5"/>
      <c r="BL7327" s="5"/>
      <c r="BM7327" s="2"/>
      <c r="BN7327" s="151"/>
      <c r="BO7327" s="2"/>
      <c r="BP7327" s="2"/>
      <c r="BQ7327" s="2"/>
      <c r="BR7327" s="2"/>
      <c r="BS7327" s="2"/>
      <c r="BT7327" s="2"/>
    </row>
    <row r="7328" spans="63:72" x14ac:dyDescent="0.3">
      <c r="BK7328" s="5"/>
      <c r="BL7328" s="5"/>
      <c r="BM7328" s="2"/>
      <c r="BN7328" s="151"/>
      <c r="BO7328" s="2"/>
      <c r="BP7328" s="2"/>
      <c r="BQ7328" s="2"/>
      <c r="BR7328" s="2"/>
      <c r="BS7328" s="2"/>
      <c r="BT7328" s="2"/>
    </row>
    <row r="7329" spans="63:72" x14ac:dyDescent="0.3">
      <c r="BK7329" s="5"/>
      <c r="BL7329" s="5"/>
      <c r="BM7329" s="2"/>
      <c r="BN7329" s="151"/>
      <c r="BO7329" s="2"/>
      <c r="BP7329" s="2"/>
      <c r="BQ7329" s="2"/>
      <c r="BR7329" s="2"/>
      <c r="BS7329" s="2"/>
      <c r="BT7329" s="2"/>
    </row>
    <row r="7330" spans="63:72" x14ac:dyDescent="0.3">
      <c r="BK7330" s="5"/>
      <c r="BL7330" s="5"/>
      <c r="BM7330" s="2"/>
      <c r="BN7330" s="151"/>
      <c r="BO7330" s="2"/>
      <c r="BP7330" s="2"/>
      <c r="BQ7330" s="2"/>
      <c r="BR7330" s="2"/>
      <c r="BS7330" s="2"/>
      <c r="BT7330" s="2"/>
    </row>
    <row r="7331" spans="63:72" x14ac:dyDescent="0.3">
      <c r="BK7331" s="5"/>
      <c r="BL7331" s="5"/>
      <c r="BM7331" s="2"/>
      <c r="BN7331" s="151"/>
      <c r="BO7331" s="2"/>
      <c r="BP7331" s="2"/>
      <c r="BQ7331" s="2"/>
      <c r="BR7331" s="2"/>
      <c r="BS7331" s="2"/>
      <c r="BT7331" s="2"/>
    </row>
    <row r="7332" spans="63:72" x14ac:dyDescent="0.3">
      <c r="BK7332" s="5"/>
      <c r="BL7332" s="5"/>
      <c r="BM7332" s="2"/>
      <c r="BN7332" s="151"/>
      <c r="BO7332" s="2"/>
      <c r="BP7332" s="2"/>
      <c r="BQ7332" s="2"/>
      <c r="BR7332" s="2"/>
      <c r="BS7332" s="2"/>
      <c r="BT7332" s="2"/>
    </row>
    <row r="7333" spans="63:72" x14ac:dyDescent="0.3">
      <c r="BK7333" s="5"/>
      <c r="BL7333" s="5"/>
      <c r="BM7333" s="2"/>
      <c r="BN7333" s="151"/>
      <c r="BO7333" s="2"/>
      <c r="BP7333" s="2"/>
      <c r="BQ7333" s="2"/>
      <c r="BR7333" s="2"/>
      <c r="BS7333" s="2"/>
      <c r="BT7333" s="2"/>
    </row>
    <row r="7334" spans="63:72" x14ac:dyDescent="0.3">
      <c r="BK7334" s="5"/>
      <c r="BL7334" s="5"/>
      <c r="BM7334" s="2"/>
      <c r="BN7334" s="151"/>
      <c r="BO7334" s="2"/>
      <c r="BP7334" s="2"/>
      <c r="BQ7334" s="2"/>
      <c r="BR7334" s="2"/>
      <c r="BS7334" s="2"/>
      <c r="BT7334" s="2"/>
    </row>
    <row r="7335" spans="63:72" x14ac:dyDescent="0.3">
      <c r="BK7335" s="5"/>
      <c r="BL7335" s="5"/>
      <c r="BM7335" s="2"/>
      <c r="BN7335" s="151"/>
      <c r="BO7335" s="2"/>
      <c r="BP7335" s="2"/>
      <c r="BQ7335" s="2"/>
      <c r="BR7335" s="2"/>
      <c r="BS7335" s="2"/>
      <c r="BT7335" s="2"/>
    </row>
    <row r="7336" spans="63:72" x14ac:dyDescent="0.3">
      <c r="BK7336" s="5"/>
      <c r="BL7336" s="5"/>
      <c r="BM7336" s="2"/>
      <c r="BN7336" s="151"/>
      <c r="BO7336" s="2"/>
      <c r="BP7336" s="2"/>
      <c r="BQ7336" s="2"/>
      <c r="BR7336" s="2"/>
      <c r="BS7336" s="2"/>
      <c r="BT7336" s="2"/>
    </row>
    <row r="7337" spans="63:72" x14ac:dyDescent="0.3">
      <c r="BK7337" s="5"/>
      <c r="BL7337" s="5"/>
      <c r="BM7337" s="2"/>
      <c r="BN7337" s="151"/>
      <c r="BO7337" s="2"/>
      <c r="BP7337" s="2"/>
      <c r="BQ7337" s="2"/>
      <c r="BR7337" s="2"/>
      <c r="BS7337" s="2"/>
      <c r="BT7337" s="2"/>
    </row>
    <row r="7338" spans="63:72" x14ac:dyDescent="0.3">
      <c r="BK7338" s="5"/>
      <c r="BL7338" s="5"/>
      <c r="BM7338" s="2"/>
      <c r="BN7338" s="151"/>
      <c r="BO7338" s="2"/>
      <c r="BP7338" s="2"/>
      <c r="BQ7338" s="2"/>
      <c r="BR7338" s="2"/>
      <c r="BS7338" s="2"/>
      <c r="BT7338" s="2"/>
    </row>
    <row r="7339" spans="63:72" x14ac:dyDescent="0.3">
      <c r="BK7339" s="5"/>
      <c r="BL7339" s="5"/>
      <c r="BM7339" s="2"/>
      <c r="BN7339" s="151"/>
      <c r="BO7339" s="2"/>
      <c r="BP7339" s="2"/>
      <c r="BQ7339" s="2"/>
      <c r="BR7339" s="2"/>
      <c r="BS7339" s="2"/>
      <c r="BT7339" s="2"/>
    </row>
    <row r="7340" spans="63:72" x14ac:dyDescent="0.3">
      <c r="BK7340" s="5"/>
      <c r="BL7340" s="5"/>
      <c r="BM7340" s="2"/>
      <c r="BN7340" s="151"/>
      <c r="BO7340" s="2"/>
      <c r="BP7340" s="2"/>
      <c r="BQ7340" s="2"/>
      <c r="BR7340" s="2"/>
      <c r="BS7340" s="2"/>
      <c r="BT7340" s="2"/>
    </row>
    <row r="7341" spans="63:72" x14ac:dyDescent="0.3">
      <c r="BK7341" s="5"/>
      <c r="BL7341" s="5"/>
      <c r="BM7341" s="2"/>
      <c r="BN7341" s="151"/>
      <c r="BO7341" s="2"/>
      <c r="BP7341" s="2"/>
      <c r="BQ7341" s="2"/>
      <c r="BR7341" s="2"/>
      <c r="BS7341" s="2"/>
      <c r="BT7341" s="2"/>
    </row>
    <row r="7342" spans="63:72" x14ac:dyDescent="0.3">
      <c r="BK7342" s="5"/>
      <c r="BL7342" s="5"/>
      <c r="BM7342" s="2"/>
      <c r="BN7342" s="151"/>
      <c r="BO7342" s="2"/>
      <c r="BP7342" s="2"/>
      <c r="BQ7342" s="2"/>
      <c r="BR7342" s="2"/>
      <c r="BS7342" s="2"/>
      <c r="BT7342" s="2"/>
    </row>
    <row r="7343" spans="63:72" x14ac:dyDescent="0.3">
      <c r="BK7343" s="5"/>
      <c r="BL7343" s="5"/>
      <c r="BM7343" s="2"/>
      <c r="BN7343" s="151"/>
      <c r="BO7343" s="2"/>
      <c r="BP7343" s="2"/>
      <c r="BQ7343" s="2"/>
      <c r="BR7343" s="2"/>
      <c r="BS7343" s="2"/>
      <c r="BT7343" s="2"/>
    </row>
    <row r="7344" spans="63:72" x14ac:dyDescent="0.3">
      <c r="BK7344" s="5"/>
      <c r="BL7344" s="5"/>
      <c r="BM7344" s="2"/>
      <c r="BN7344" s="151"/>
      <c r="BO7344" s="2"/>
      <c r="BP7344" s="2"/>
      <c r="BQ7344" s="2"/>
      <c r="BR7344" s="2"/>
      <c r="BS7344" s="2"/>
      <c r="BT7344" s="2"/>
    </row>
    <row r="7345" spans="63:72" x14ac:dyDescent="0.3">
      <c r="BK7345" s="5"/>
      <c r="BL7345" s="5"/>
      <c r="BM7345" s="2"/>
      <c r="BN7345" s="151"/>
      <c r="BO7345" s="2"/>
      <c r="BP7345" s="2"/>
      <c r="BQ7345" s="2"/>
      <c r="BR7345" s="2"/>
      <c r="BS7345" s="2"/>
      <c r="BT7345" s="2"/>
    </row>
    <row r="7346" spans="63:72" x14ac:dyDescent="0.3">
      <c r="BK7346" s="5"/>
      <c r="BL7346" s="5"/>
      <c r="BM7346" s="2"/>
      <c r="BN7346" s="151"/>
      <c r="BO7346" s="2"/>
      <c r="BP7346" s="2"/>
      <c r="BQ7346" s="2"/>
      <c r="BR7346" s="2"/>
      <c r="BS7346" s="2"/>
      <c r="BT7346" s="2"/>
    </row>
    <row r="7347" spans="63:72" x14ac:dyDescent="0.3">
      <c r="BK7347" s="5"/>
      <c r="BL7347" s="5"/>
      <c r="BM7347" s="2"/>
      <c r="BN7347" s="151"/>
      <c r="BO7347" s="2"/>
      <c r="BP7347" s="2"/>
      <c r="BQ7347" s="2"/>
      <c r="BR7347" s="2"/>
      <c r="BS7347" s="2"/>
      <c r="BT7347" s="2"/>
    </row>
    <row r="7348" spans="63:72" x14ac:dyDescent="0.3">
      <c r="BK7348" s="5"/>
      <c r="BL7348" s="5"/>
      <c r="BM7348" s="2"/>
      <c r="BN7348" s="151"/>
      <c r="BO7348" s="2"/>
      <c r="BP7348" s="2"/>
      <c r="BQ7348" s="2"/>
      <c r="BR7348" s="2"/>
      <c r="BS7348" s="2"/>
      <c r="BT7348" s="2"/>
    </row>
    <row r="7349" spans="63:72" x14ac:dyDescent="0.3">
      <c r="BK7349" s="5"/>
      <c r="BL7349" s="5"/>
      <c r="BM7349" s="2"/>
      <c r="BN7349" s="151"/>
      <c r="BO7349" s="2"/>
      <c r="BP7349" s="2"/>
      <c r="BQ7349" s="2"/>
      <c r="BR7349" s="2"/>
      <c r="BS7349" s="2"/>
      <c r="BT7349" s="2"/>
    </row>
    <row r="7350" spans="63:72" x14ac:dyDescent="0.3">
      <c r="BK7350" s="5"/>
      <c r="BL7350" s="5"/>
      <c r="BM7350" s="2"/>
      <c r="BN7350" s="151"/>
      <c r="BO7350" s="2"/>
      <c r="BP7350" s="2"/>
      <c r="BQ7350" s="2"/>
      <c r="BR7350" s="2"/>
      <c r="BS7350" s="2"/>
      <c r="BT7350" s="2"/>
    </row>
    <row r="7351" spans="63:72" x14ac:dyDescent="0.3">
      <c r="BK7351" s="5"/>
      <c r="BL7351" s="5"/>
      <c r="BM7351" s="2"/>
      <c r="BN7351" s="151"/>
      <c r="BO7351" s="2"/>
      <c r="BP7351" s="2"/>
      <c r="BQ7351" s="2"/>
      <c r="BR7351" s="2"/>
      <c r="BS7351" s="2"/>
      <c r="BT7351" s="2"/>
    </row>
    <row r="7352" spans="63:72" x14ac:dyDescent="0.3">
      <c r="BK7352" s="5"/>
      <c r="BL7352" s="5"/>
      <c r="BM7352" s="2"/>
      <c r="BN7352" s="151"/>
      <c r="BO7352" s="2"/>
      <c r="BP7352" s="2"/>
      <c r="BQ7352" s="2"/>
      <c r="BR7352" s="2"/>
      <c r="BS7352" s="2"/>
      <c r="BT7352" s="2"/>
    </row>
    <row r="7353" spans="63:72" x14ac:dyDescent="0.3">
      <c r="BK7353" s="5"/>
      <c r="BL7353" s="5"/>
      <c r="BM7353" s="2"/>
      <c r="BN7353" s="151"/>
      <c r="BO7353" s="2"/>
      <c r="BP7353" s="2"/>
      <c r="BQ7353" s="2"/>
      <c r="BR7353" s="2"/>
      <c r="BS7353" s="2"/>
      <c r="BT7353" s="2"/>
    </row>
    <row r="7354" spans="63:72" x14ac:dyDescent="0.3">
      <c r="BK7354" s="5"/>
      <c r="BL7354" s="5"/>
      <c r="BM7354" s="2"/>
      <c r="BN7354" s="151"/>
      <c r="BO7354" s="2"/>
      <c r="BP7354" s="2"/>
      <c r="BQ7354" s="2"/>
      <c r="BR7354" s="2"/>
      <c r="BS7354" s="2"/>
      <c r="BT7354" s="2"/>
    </row>
    <row r="7355" spans="63:72" x14ac:dyDescent="0.3">
      <c r="BK7355" s="5"/>
      <c r="BL7355" s="5"/>
      <c r="BM7355" s="2"/>
      <c r="BN7355" s="151"/>
      <c r="BO7355" s="2"/>
      <c r="BP7355" s="2"/>
      <c r="BQ7355" s="2"/>
      <c r="BR7355" s="2"/>
      <c r="BS7355" s="2"/>
      <c r="BT7355" s="2"/>
    </row>
    <row r="7356" spans="63:72" x14ac:dyDescent="0.3">
      <c r="BK7356" s="5"/>
      <c r="BL7356" s="5"/>
      <c r="BM7356" s="2"/>
      <c r="BN7356" s="151"/>
      <c r="BO7356" s="2"/>
      <c r="BP7356" s="2"/>
      <c r="BQ7356" s="2"/>
      <c r="BR7356" s="2"/>
      <c r="BS7356" s="2"/>
      <c r="BT7356" s="2"/>
    </row>
    <row r="7357" spans="63:72" x14ac:dyDescent="0.3">
      <c r="BK7357" s="5"/>
      <c r="BL7357" s="5"/>
      <c r="BM7357" s="2"/>
      <c r="BN7357" s="151"/>
      <c r="BO7357" s="2"/>
      <c r="BP7357" s="2"/>
      <c r="BQ7357" s="2"/>
      <c r="BR7357" s="2"/>
      <c r="BS7357" s="2"/>
      <c r="BT7357" s="2"/>
    </row>
    <row r="7358" spans="63:72" x14ac:dyDescent="0.3">
      <c r="BK7358" s="5"/>
      <c r="BL7358" s="5"/>
      <c r="BM7358" s="2"/>
      <c r="BN7358" s="151"/>
      <c r="BO7358" s="2"/>
      <c r="BP7358" s="2"/>
      <c r="BQ7358" s="2"/>
      <c r="BR7358" s="2"/>
      <c r="BS7358" s="2"/>
      <c r="BT7358" s="2"/>
    </row>
    <row r="7359" spans="63:72" x14ac:dyDescent="0.3">
      <c r="BK7359" s="5"/>
      <c r="BL7359" s="5"/>
      <c r="BM7359" s="2"/>
      <c r="BN7359" s="151"/>
      <c r="BO7359" s="2"/>
      <c r="BP7359" s="2"/>
      <c r="BQ7359" s="2"/>
      <c r="BR7359" s="2"/>
      <c r="BS7359" s="2"/>
      <c r="BT7359" s="2"/>
    </row>
    <row r="7360" spans="63:72" x14ac:dyDescent="0.3">
      <c r="BK7360" s="5"/>
      <c r="BL7360" s="5"/>
      <c r="BM7360" s="2"/>
      <c r="BN7360" s="151"/>
      <c r="BO7360" s="2"/>
      <c r="BP7360" s="2"/>
      <c r="BQ7360" s="2"/>
      <c r="BR7360" s="2"/>
      <c r="BS7360" s="2"/>
      <c r="BT7360" s="2"/>
    </row>
    <row r="7361" spans="63:72" x14ac:dyDescent="0.3">
      <c r="BK7361" s="5"/>
      <c r="BL7361" s="5"/>
      <c r="BM7361" s="2"/>
      <c r="BN7361" s="151"/>
      <c r="BO7361" s="2"/>
      <c r="BP7361" s="2"/>
      <c r="BQ7361" s="2"/>
      <c r="BR7361" s="2"/>
      <c r="BS7361" s="2"/>
      <c r="BT7361" s="2"/>
    </row>
    <row r="7362" spans="63:72" x14ac:dyDescent="0.3">
      <c r="BK7362" s="5"/>
      <c r="BL7362" s="5"/>
      <c r="BM7362" s="2"/>
      <c r="BN7362" s="151"/>
      <c r="BO7362" s="2"/>
      <c r="BP7362" s="2"/>
      <c r="BQ7362" s="2"/>
      <c r="BR7362" s="2"/>
      <c r="BS7362" s="2"/>
      <c r="BT7362" s="2"/>
    </row>
    <row r="7363" spans="63:72" x14ac:dyDescent="0.3">
      <c r="BK7363" s="5"/>
      <c r="BL7363" s="5"/>
      <c r="BM7363" s="2"/>
      <c r="BN7363" s="151"/>
      <c r="BO7363" s="2"/>
      <c r="BP7363" s="2"/>
      <c r="BQ7363" s="2"/>
      <c r="BR7363" s="2"/>
      <c r="BS7363" s="2"/>
      <c r="BT7363" s="2"/>
    </row>
    <row r="7364" spans="63:72" x14ac:dyDescent="0.3">
      <c r="BK7364" s="5"/>
      <c r="BL7364" s="5"/>
      <c r="BM7364" s="2"/>
      <c r="BN7364" s="151"/>
      <c r="BO7364" s="2"/>
      <c r="BP7364" s="2"/>
      <c r="BQ7364" s="2"/>
      <c r="BR7364" s="2"/>
      <c r="BS7364" s="2"/>
      <c r="BT7364" s="2"/>
    </row>
    <row r="7365" spans="63:72" x14ac:dyDescent="0.3">
      <c r="BK7365" s="5"/>
      <c r="BL7365" s="5"/>
      <c r="BM7365" s="2"/>
      <c r="BN7365" s="151"/>
      <c r="BO7365" s="2"/>
      <c r="BP7365" s="2"/>
      <c r="BQ7365" s="2"/>
      <c r="BR7365" s="2"/>
      <c r="BS7365" s="2"/>
      <c r="BT7365" s="2"/>
    </row>
    <row r="7366" spans="63:72" x14ac:dyDescent="0.3">
      <c r="BK7366" s="5"/>
      <c r="BL7366" s="5"/>
      <c r="BM7366" s="2"/>
      <c r="BN7366" s="151"/>
      <c r="BO7366" s="2"/>
      <c r="BP7366" s="2"/>
      <c r="BQ7366" s="2"/>
      <c r="BR7366" s="2"/>
      <c r="BS7366" s="2"/>
      <c r="BT7366" s="2"/>
    </row>
    <row r="7367" spans="63:72" x14ac:dyDescent="0.3">
      <c r="BK7367" s="5"/>
      <c r="BL7367" s="5"/>
      <c r="BM7367" s="2"/>
      <c r="BN7367" s="151"/>
      <c r="BO7367" s="2"/>
      <c r="BP7367" s="2"/>
      <c r="BQ7367" s="2"/>
      <c r="BR7367" s="2"/>
      <c r="BS7367" s="2"/>
      <c r="BT7367" s="2"/>
    </row>
    <row r="7368" spans="63:72" x14ac:dyDescent="0.3">
      <c r="BK7368" s="5"/>
      <c r="BL7368" s="5"/>
      <c r="BM7368" s="2"/>
      <c r="BN7368" s="151"/>
      <c r="BO7368" s="2"/>
      <c r="BP7368" s="2"/>
      <c r="BQ7368" s="2"/>
      <c r="BR7368" s="2"/>
      <c r="BS7368" s="2"/>
      <c r="BT7368" s="2"/>
    </row>
    <row r="7369" spans="63:72" x14ac:dyDescent="0.3">
      <c r="BK7369" s="5"/>
      <c r="BL7369" s="5"/>
      <c r="BM7369" s="2"/>
      <c r="BN7369" s="151"/>
      <c r="BO7369" s="2"/>
      <c r="BP7369" s="2"/>
      <c r="BQ7369" s="2"/>
      <c r="BR7369" s="2"/>
      <c r="BS7369" s="2"/>
      <c r="BT7369" s="2"/>
    </row>
    <row r="7370" spans="63:72" x14ac:dyDescent="0.3">
      <c r="BK7370" s="5"/>
      <c r="BL7370" s="5"/>
      <c r="BM7370" s="2"/>
      <c r="BN7370" s="151"/>
      <c r="BO7370" s="2"/>
      <c r="BP7370" s="2"/>
      <c r="BQ7370" s="2"/>
      <c r="BR7370" s="2"/>
      <c r="BS7370" s="2"/>
      <c r="BT7370" s="2"/>
    </row>
    <row r="7371" spans="63:72" x14ac:dyDescent="0.3">
      <c r="BK7371" s="5"/>
      <c r="BL7371" s="5"/>
      <c r="BM7371" s="2"/>
      <c r="BN7371" s="151"/>
      <c r="BO7371" s="2"/>
      <c r="BP7371" s="2"/>
      <c r="BQ7371" s="2"/>
      <c r="BR7371" s="2"/>
      <c r="BS7371" s="2"/>
      <c r="BT7371" s="2"/>
    </row>
    <row r="7372" spans="63:72" x14ac:dyDescent="0.3">
      <c r="BK7372" s="5"/>
      <c r="BL7372" s="5"/>
      <c r="BM7372" s="2"/>
      <c r="BN7372" s="151"/>
      <c r="BO7372" s="2"/>
      <c r="BP7372" s="2"/>
      <c r="BQ7372" s="2"/>
      <c r="BR7372" s="2"/>
      <c r="BS7372" s="2"/>
      <c r="BT7372" s="2"/>
    </row>
    <row r="7373" spans="63:72" x14ac:dyDescent="0.3">
      <c r="BK7373" s="5"/>
      <c r="BL7373" s="5"/>
      <c r="BM7373" s="2"/>
      <c r="BN7373" s="151"/>
      <c r="BO7373" s="2"/>
      <c r="BP7373" s="2"/>
      <c r="BQ7373" s="2"/>
      <c r="BR7373" s="2"/>
      <c r="BS7373" s="2"/>
      <c r="BT7373" s="2"/>
    </row>
    <row r="7374" spans="63:72" x14ac:dyDescent="0.3">
      <c r="BK7374" s="5"/>
      <c r="BL7374" s="5"/>
      <c r="BM7374" s="2"/>
      <c r="BN7374" s="151"/>
      <c r="BO7374" s="2"/>
      <c r="BP7374" s="2"/>
      <c r="BQ7374" s="2"/>
      <c r="BR7374" s="2"/>
      <c r="BS7374" s="2"/>
      <c r="BT7374" s="2"/>
    </row>
    <row r="7375" spans="63:72" x14ac:dyDescent="0.3">
      <c r="BK7375" s="5"/>
      <c r="BL7375" s="5"/>
      <c r="BM7375" s="2"/>
      <c r="BN7375" s="151"/>
      <c r="BO7375" s="2"/>
      <c r="BP7375" s="2"/>
      <c r="BQ7375" s="2"/>
      <c r="BR7375" s="2"/>
      <c r="BS7375" s="2"/>
      <c r="BT7375" s="2"/>
    </row>
    <row r="7376" spans="63:72" x14ac:dyDescent="0.3">
      <c r="BK7376" s="5"/>
      <c r="BL7376" s="5"/>
      <c r="BM7376" s="2"/>
      <c r="BN7376" s="151"/>
      <c r="BO7376" s="2"/>
      <c r="BP7376" s="2"/>
      <c r="BQ7376" s="2"/>
      <c r="BR7376" s="2"/>
      <c r="BS7376" s="2"/>
      <c r="BT7376" s="2"/>
    </row>
    <row r="7377" spans="63:72" x14ac:dyDescent="0.3">
      <c r="BK7377" s="5"/>
      <c r="BL7377" s="5"/>
      <c r="BM7377" s="2"/>
      <c r="BN7377" s="151"/>
      <c r="BO7377" s="2"/>
      <c r="BP7377" s="2"/>
      <c r="BQ7377" s="2"/>
      <c r="BR7377" s="2"/>
      <c r="BS7377" s="2"/>
      <c r="BT7377" s="2"/>
    </row>
    <row r="7378" spans="63:72" x14ac:dyDescent="0.3">
      <c r="BK7378" s="5"/>
      <c r="BL7378" s="5"/>
      <c r="BM7378" s="2"/>
      <c r="BN7378" s="151"/>
      <c r="BO7378" s="2"/>
      <c r="BP7378" s="2"/>
      <c r="BQ7378" s="2"/>
      <c r="BR7378" s="2"/>
      <c r="BS7378" s="2"/>
      <c r="BT7378" s="2"/>
    </row>
    <row r="7379" spans="63:72" x14ac:dyDescent="0.3">
      <c r="BK7379" s="5"/>
      <c r="BL7379" s="5"/>
      <c r="BM7379" s="2"/>
      <c r="BN7379" s="151"/>
      <c r="BO7379" s="2"/>
      <c r="BP7379" s="2"/>
      <c r="BQ7379" s="2"/>
      <c r="BR7379" s="2"/>
      <c r="BS7379" s="2"/>
      <c r="BT7379" s="2"/>
    </row>
    <row r="7380" spans="63:72" x14ac:dyDescent="0.3">
      <c r="BK7380" s="5"/>
      <c r="BL7380" s="5"/>
      <c r="BM7380" s="2"/>
      <c r="BN7380" s="151"/>
      <c r="BO7380" s="2"/>
      <c r="BP7380" s="2"/>
      <c r="BQ7380" s="2"/>
      <c r="BR7380" s="2"/>
      <c r="BS7380" s="2"/>
      <c r="BT7380" s="2"/>
    </row>
    <row r="7381" spans="63:72" x14ac:dyDescent="0.3">
      <c r="BK7381" s="5"/>
      <c r="BL7381" s="5"/>
      <c r="BM7381" s="2"/>
      <c r="BN7381" s="151"/>
      <c r="BO7381" s="2"/>
      <c r="BP7381" s="2"/>
      <c r="BQ7381" s="2"/>
      <c r="BR7381" s="2"/>
      <c r="BS7381" s="2"/>
      <c r="BT7381" s="2"/>
    </row>
    <row r="7382" spans="63:72" x14ac:dyDescent="0.3">
      <c r="BK7382" s="5"/>
      <c r="BL7382" s="5"/>
      <c r="BM7382" s="2"/>
      <c r="BN7382" s="151"/>
      <c r="BO7382" s="2"/>
      <c r="BP7382" s="2"/>
      <c r="BQ7382" s="2"/>
      <c r="BR7382" s="2"/>
      <c r="BS7382" s="2"/>
      <c r="BT7382" s="2"/>
    </row>
    <row r="7383" spans="63:72" x14ac:dyDescent="0.3">
      <c r="BK7383" s="5"/>
      <c r="BL7383" s="5"/>
      <c r="BM7383" s="2"/>
      <c r="BN7383" s="151"/>
      <c r="BO7383" s="2"/>
      <c r="BP7383" s="2"/>
      <c r="BQ7383" s="2"/>
      <c r="BR7383" s="2"/>
      <c r="BS7383" s="2"/>
      <c r="BT7383" s="2"/>
    </row>
    <row r="7384" spans="63:72" x14ac:dyDescent="0.3">
      <c r="BK7384" s="5"/>
      <c r="BL7384" s="5"/>
      <c r="BM7384" s="2"/>
      <c r="BN7384" s="151"/>
      <c r="BO7384" s="2"/>
      <c r="BP7384" s="2"/>
      <c r="BQ7384" s="2"/>
      <c r="BR7384" s="2"/>
      <c r="BS7384" s="2"/>
      <c r="BT7384" s="2"/>
    </row>
    <row r="7385" spans="63:72" x14ac:dyDescent="0.3">
      <c r="BK7385" s="5"/>
      <c r="BL7385" s="5"/>
      <c r="BM7385" s="2"/>
      <c r="BN7385" s="151"/>
      <c r="BO7385" s="2"/>
      <c r="BP7385" s="2"/>
      <c r="BQ7385" s="2"/>
      <c r="BR7385" s="2"/>
      <c r="BS7385" s="2"/>
      <c r="BT7385" s="2"/>
    </row>
    <row r="7386" spans="63:72" x14ac:dyDescent="0.3">
      <c r="BK7386" s="5"/>
      <c r="BL7386" s="5"/>
      <c r="BM7386" s="2"/>
      <c r="BN7386" s="151"/>
      <c r="BO7386" s="2"/>
      <c r="BP7386" s="2"/>
      <c r="BQ7386" s="2"/>
      <c r="BR7386" s="2"/>
      <c r="BS7386" s="2"/>
      <c r="BT7386" s="2"/>
    </row>
    <row r="7387" spans="63:72" x14ac:dyDescent="0.3">
      <c r="BK7387" s="5"/>
      <c r="BL7387" s="5"/>
      <c r="BM7387" s="2"/>
      <c r="BN7387" s="151"/>
      <c r="BO7387" s="2"/>
      <c r="BP7387" s="2"/>
      <c r="BQ7387" s="2"/>
      <c r="BR7387" s="2"/>
      <c r="BS7387" s="2"/>
      <c r="BT7387" s="2"/>
    </row>
    <row r="7388" spans="63:72" x14ac:dyDescent="0.3">
      <c r="BK7388" s="5"/>
      <c r="BL7388" s="5"/>
      <c r="BM7388" s="2"/>
      <c r="BN7388" s="151"/>
      <c r="BO7388" s="2"/>
      <c r="BP7388" s="2"/>
      <c r="BQ7388" s="2"/>
      <c r="BR7388" s="2"/>
      <c r="BS7388" s="2"/>
      <c r="BT7388" s="2"/>
    </row>
    <row r="7389" spans="63:72" x14ac:dyDescent="0.3">
      <c r="BK7389" s="5"/>
      <c r="BL7389" s="5"/>
      <c r="BM7389" s="2"/>
      <c r="BN7389" s="151"/>
      <c r="BO7389" s="2"/>
      <c r="BP7389" s="2"/>
      <c r="BQ7389" s="2"/>
      <c r="BR7389" s="2"/>
      <c r="BS7389" s="2"/>
      <c r="BT7389" s="2"/>
    </row>
    <row r="7390" spans="63:72" x14ac:dyDescent="0.3">
      <c r="BK7390" s="5"/>
      <c r="BL7390" s="5"/>
      <c r="BM7390" s="2"/>
      <c r="BN7390" s="151"/>
      <c r="BO7390" s="2"/>
      <c r="BP7390" s="2"/>
      <c r="BQ7390" s="2"/>
      <c r="BR7390" s="2"/>
      <c r="BS7390" s="2"/>
      <c r="BT7390" s="2"/>
    </row>
    <row r="7391" spans="63:72" x14ac:dyDescent="0.3">
      <c r="BK7391" s="5"/>
      <c r="BL7391" s="5"/>
      <c r="BM7391" s="2"/>
      <c r="BN7391" s="151"/>
      <c r="BO7391" s="2"/>
      <c r="BP7391" s="2"/>
      <c r="BQ7391" s="2"/>
      <c r="BR7391" s="2"/>
      <c r="BS7391" s="2"/>
      <c r="BT7391" s="2"/>
    </row>
    <row r="7392" spans="63:72" x14ac:dyDescent="0.3">
      <c r="BK7392" s="5"/>
      <c r="BL7392" s="5"/>
      <c r="BM7392" s="2"/>
      <c r="BN7392" s="151"/>
      <c r="BO7392" s="2"/>
      <c r="BP7392" s="2"/>
      <c r="BQ7392" s="2"/>
      <c r="BR7392" s="2"/>
      <c r="BS7392" s="2"/>
      <c r="BT7392" s="2"/>
    </row>
    <row r="7393" spans="63:72" x14ac:dyDescent="0.3">
      <c r="BK7393" s="5"/>
      <c r="BL7393" s="5"/>
      <c r="BM7393" s="2"/>
      <c r="BN7393" s="151"/>
      <c r="BO7393" s="2"/>
      <c r="BP7393" s="2"/>
      <c r="BQ7393" s="2"/>
      <c r="BR7393" s="2"/>
      <c r="BS7393" s="2"/>
      <c r="BT7393" s="2"/>
    </row>
    <row r="7394" spans="63:72" x14ac:dyDescent="0.3">
      <c r="BK7394" s="5"/>
      <c r="BL7394" s="5"/>
      <c r="BM7394" s="2"/>
      <c r="BN7394" s="151"/>
      <c r="BO7394" s="2"/>
      <c r="BP7394" s="2"/>
      <c r="BQ7394" s="2"/>
      <c r="BR7394" s="2"/>
      <c r="BS7394" s="2"/>
      <c r="BT7394" s="2"/>
    </row>
    <row r="7395" spans="63:72" x14ac:dyDescent="0.3">
      <c r="BK7395" s="5"/>
      <c r="BL7395" s="5"/>
      <c r="BM7395" s="2"/>
      <c r="BN7395" s="151"/>
      <c r="BO7395" s="2"/>
      <c r="BP7395" s="2"/>
      <c r="BQ7395" s="2"/>
      <c r="BR7395" s="2"/>
      <c r="BS7395" s="2"/>
      <c r="BT7395" s="2"/>
    </row>
    <row r="7396" spans="63:72" x14ac:dyDescent="0.3">
      <c r="BK7396" s="5"/>
      <c r="BL7396" s="5"/>
      <c r="BM7396" s="2"/>
      <c r="BN7396" s="151"/>
      <c r="BO7396" s="2"/>
      <c r="BP7396" s="2"/>
      <c r="BQ7396" s="2"/>
      <c r="BR7396" s="2"/>
      <c r="BS7396" s="2"/>
      <c r="BT7396" s="2"/>
    </row>
    <row r="7397" spans="63:72" x14ac:dyDescent="0.3">
      <c r="BK7397" s="5"/>
      <c r="BL7397" s="5"/>
      <c r="BM7397" s="2"/>
      <c r="BN7397" s="151"/>
      <c r="BO7397" s="2"/>
      <c r="BP7397" s="2"/>
      <c r="BQ7397" s="2"/>
      <c r="BR7397" s="2"/>
      <c r="BS7397" s="2"/>
      <c r="BT7397" s="2"/>
    </row>
    <row r="7398" spans="63:72" x14ac:dyDescent="0.3">
      <c r="BK7398" s="5"/>
      <c r="BL7398" s="5"/>
      <c r="BM7398" s="2"/>
      <c r="BN7398" s="151"/>
      <c r="BO7398" s="2"/>
      <c r="BP7398" s="2"/>
      <c r="BQ7398" s="2"/>
      <c r="BR7398" s="2"/>
      <c r="BS7398" s="2"/>
      <c r="BT7398" s="2"/>
    </row>
    <row r="7399" spans="63:72" x14ac:dyDescent="0.3">
      <c r="BK7399" s="5"/>
      <c r="BL7399" s="5"/>
      <c r="BM7399" s="2"/>
      <c r="BN7399" s="151"/>
      <c r="BO7399" s="2"/>
      <c r="BP7399" s="2"/>
      <c r="BQ7399" s="2"/>
      <c r="BR7399" s="2"/>
      <c r="BS7399" s="2"/>
      <c r="BT7399" s="2"/>
    </row>
    <row r="7400" spans="63:72" x14ac:dyDescent="0.3">
      <c r="BK7400" s="5"/>
      <c r="BL7400" s="5"/>
      <c r="BM7400" s="2"/>
      <c r="BN7400" s="151"/>
      <c r="BO7400" s="2"/>
      <c r="BP7400" s="2"/>
      <c r="BQ7400" s="2"/>
      <c r="BR7400" s="2"/>
      <c r="BS7400" s="2"/>
      <c r="BT7400" s="2"/>
    </row>
    <row r="7401" spans="63:72" x14ac:dyDescent="0.3">
      <c r="BK7401" s="5"/>
      <c r="BL7401" s="5"/>
      <c r="BM7401" s="2"/>
      <c r="BN7401" s="151"/>
      <c r="BO7401" s="2"/>
      <c r="BP7401" s="2"/>
      <c r="BQ7401" s="2"/>
      <c r="BR7401" s="2"/>
      <c r="BS7401" s="2"/>
      <c r="BT7401" s="2"/>
    </row>
    <row r="7402" spans="63:72" x14ac:dyDescent="0.3">
      <c r="BK7402" s="5"/>
      <c r="BL7402" s="5"/>
      <c r="BM7402" s="2"/>
      <c r="BN7402" s="151"/>
      <c r="BO7402" s="2"/>
      <c r="BP7402" s="2"/>
      <c r="BQ7402" s="2"/>
      <c r="BR7402" s="2"/>
      <c r="BS7402" s="2"/>
      <c r="BT7402" s="2"/>
    </row>
    <row r="7403" spans="63:72" x14ac:dyDescent="0.3">
      <c r="BK7403" s="5"/>
      <c r="BL7403" s="5"/>
      <c r="BM7403" s="2"/>
      <c r="BN7403" s="151"/>
      <c r="BO7403" s="2"/>
      <c r="BP7403" s="2"/>
      <c r="BQ7403" s="2"/>
      <c r="BR7403" s="2"/>
      <c r="BS7403" s="2"/>
      <c r="BT7403" s="2"/>
    </row>
    <row r="7404" spans="63:72" x14ac:dyDescent="0.3">
      <c r="BK7404" s="5"/>
      <c r="BL7404" s="5"/>
      <c r="BM7404" s="2"/>
      <c r="BN7404" s="151"/>
      <c r="BO7404" s="2"/>
      <c r="BP7404" s="2"/>
      <c r="BQ7404" s="2"/>
      <c r="BR7404" s="2"/>
      <c r="BS7404" s="2"/>
      <c r="BT7404" s="2"/>
    </row>
    <row r="7405" spans="63:72" x14ac:dyDescent="0.3">
      <c r="BK7405" s="5"/>
      <c r="BL7405" s="5"/>
      <c r="BM7405" s="2"/>
      <c r="BN7405" s="151"/>
      <c r="BO7405" s="2"/>
      <c r="BP7405" s="2"/>
      <c r="BQ7405" s="2"/>
      <c r="BR7405" s="2"/>
      <c r="BS7405" s="2"/>
      <c r="BT7405" s="2"/>
    </row>
    <row r="7406" spans="63:72" x14ac:dyDescent="0.3">
      <c r="BK7406" s="5"/>
      <c r="BL7406" s="5"/>
      <c r="BM7406" s="2"/>
      <c r="BN7406" s="151"/>
      <c r="BO7406" s="2"/>
      <c r="BP7406" s="2"/>
      <c r="BQ7406" s="2"/>
      <c r="BR7406" s="2"/>
      <c r="BS7406" s="2"/>
      <c r="BT7406" s="2"/>
    </row>
    <row r="7407" spans="63:72" x14ac:dyDescent="0.3">
      <c r="BK7407" s="5"/>
      <c r="BL7407" s="5"/>
      <c r="BM7407" s="2"/>
      <c r="BN7407" s="151"/>
      <c r="BO7407" s="2"/>
      <c r="BP7407" s="2"/>
      <c r="BQ7407" s="2"/>
      <c r="BR7407" s="2"/>
      <c r="BS7407" s="2"/>
      <c r="BT7407" s="2"/>
    </row>
    <row r="7408" spans="63:72" x14ac:dyDescent="0.3">
      <c r="BK7408" s="5"/>
      <c r="BL7408" s="5"/>
      <c r="BM7408" s="2"/>
      <c r="BN7408" s="151"/>
      <c r="BO7408" s="2"/>
      <c r="BP7408" s="2"/>
      <c r="BQ7408" s="2"/>
      <c r="BR7408" s="2"/>
      <c r="BS7408" s="2"/>
      <c r="BT7408" s="2"/>
    </row>
    <row r="7409" spans="63:72" x14ac:dyDescent="0.3">
      <c r="BK7409" s="5"/>
      <c r="BL7409" s="5"/>
      <c r="BM7409" s="2"/>
      <c r="BN7409" s="151"/>
      <c r="BO7409" s="2"/>
      <c r="BP7409" s="2"/>
      <c r="BQ7409" s="2"/>
      <c r="BR7409" s="2"/>
      <c r="BS7409" s="2"/>
      <c r="BT7409" s="2"/>
    </row>
    <row r="7410" spans="63:72" x14ac:dyDescent="0.3">
      <c r="BK7410" s="5"/>
      <c r="BL7410" s="5"/>
      <c r="BM7410" s="2"/>
      <c r="BN7410" s="151"/>
      <c r="BO7410" s="2"/>
      <c r="BP7410" s="2"/>
      <c r="BQ7410" s="2"/>
      <c r="BR7410" s="2"/>
      <c r="BS7410" s="2"/>
      <c r="BT7410" s="2"/>
    </row>
    <row r="7411" spans="63:72" x14ac:dyDescent="0.3">
      <c r="BK7411" s="5"/>
      <c r="BL7411" s="5"/>
      <c r="BM7411" s="2"/>
      <c r="BN7411" s="151"/>
      <c r="BO7411" s="2"/>
      <c r="BP7411" s="2"/>
      <c r="BQ7411" s="2"/>
      <c r="BR7411" s="2"/>
      <c r="BS7411" s="2"/>
      <c r="BT7411" s="2"/>
    </row>
    <row r="7412" spans="63:72" x14ac:dyDescent="0.3">
      <c r="BK7412" s="5"/>
      <c r="BL7412" s="5"/>
      <c r="BM7412" s="2"/>
      <c r="BN7412" s="151"/>
      <c r="BO7412" s="2"/>
      <c r="BP7412" s="2"/>
      <c r="BQ7412" s="2"/>
      <c r="BR7412" s="2"/>
      <c r="BS7412" s="2"/>
      <c r="BT7412" s="2"/>
    </row>
    <row r="7413" spans="63:72" x14ac:dyDescent="0.3">
      <c r="BK7413" s="5"/>
      <c r="BL7413" s="5"/>
      <c r="BM7413" s="2"/>
      <c r="BN7413" s="151"/>
      <c r="BO7413" s="2"/>
      <c r="BP7413" s="2"/>
      <c r="BQ7413" s="2"/>
      <c r="BR7413" s="2"/>
      <c r="BS7413" s="2"/>
      <c r="BT7413" s="2"/>
    </row>
    <row r="7414" spans="63:72" x14ac:dyDescent="0.3">
      <c r="BK7414" s="5"/>
      <c r="BL7414" s="5"/>
      <c r="BM7414" s="2"/>
      <c r="BN7414" s="151"/>
      <c r="BO7414" s="2"/>
      <c r="BP7414" s="2"/>
      <c r="BQ7414" s="2"/>
      <c r="BR7414" s="2"/>
      <c r="BS7414" s="2"/>
      <c r="BT7414" s="2"/>
    </row>
    <row r="7415" spans="63:72" x14ac:dyDescent="0.3">
      <c r="BK7415" s="5"/>
      <c r="BL7415" s="5"/>
      <c r="BM7415" s="2"/>
      <c r="BN7415" s="151"/>
      <c r="BO7415" s="2"/>
      <c r="BP7415" s="2"/>
      <c r="BQ7415" s="2"/>
      <c r="BR7415" s="2"/>
      <c r="BS7415" s="2"/>
      <c r="BT7415" s="2"/>
    </row>
    <row r="7416" spans="63:72" x14ac:dyDescent="0.3">
      <c r="BK7416" s="5"/>
      <c r="BL7416" s="5"/>
      <c r="BM7416" s="2"/>
      <c r="BN7416" s="151"/>
      <c r="BO7416" s="2"/>
      <c r="BP7416" s="2"/>
      <c r="BQ7416" s="2"/>
      <c r="BR7416" s="2"/>
      <c r="BS7416" s="2"/>
      <c r="BT7416" s="2"/>
    </row>
    <row r="7417" spans="63:72" x14ac:dyDescent="0.3">
      <c r="BK7417" s="5"/>
      <c r="BL7417" s="5"/>
      <c r="BM7417" s="2"/>
      <c r="BN7417" s="151"/>
      <c r="BO7417" s="2"/>
      <c r="BP7417" s="2"/>
      <c r="BQ7417" s="2"/>
      <c r="BR7417" s="2"/>
      <c r="BS7417" s="2"/>
      <c r="BT7417" s="2"/>
    </row>
    <row r="7418" spans="63:72" x14ac:dyDescent="0.3">
      <c r="BK7418" s="5"/>
      <c r="BL7418" s="5"/>
      <c r="BM7418" s="2"/>
      <c r="BN7418" s="151"/>
      <c r="BO7418" s="2"/>
      <c r="BP7418" s="2"/>
      <c r="BQ7418" s="2"/>
      <c r="BR7418" s="2"/>
      <c r="BS7418" s="2"/>
      <c r="BT7418" s="2"/>
    </row>
    <row r="7419" spans="63:72" x14ac:dyDescent="0.3">
      <c r="BK7419" s="5"/>
      <c r="BL7419" s="5"/>
      <c r="BM7419" s="2"/>
      <c r="BN7419" s="151"/>
      <c r="BO7419" s="2"/>
      <c r="BP7419" s="2"/>
      <c r="BQ7419" s="2"/>
      <c r="BR7419" s="2"/>
      <c r="BS7419" s="2"/>
      <c r="BT7419" s="2"/>
    </row>
    <row r="7420" spans="63:72" x14ac:dyDescent="0.3">
      <c r="BK7420" s="5"/>
      <c r="BL7420" s="5"/>
      <c r="BM7420" s="2"/>
      <c r="BN7420" s="151"/>
      <c r="BO7420" s="2"/>
      <c r="BP7420" s="2"/>
      <c r="BQ7420" s="2"/>
      <c r="BR7420" s="2"/>
      <c r="BS7420" s="2"/>
      <c r="BT7420" s="2"/>
    </row>
    <row r="7421" spans="63:72" x14ac:dyDescent="0.3">
      <c r="BK7421" s="5"/>
      <c r="BL7421" s="5"/>
      <c r="BM7421" s="2"/>
      <c r="BN7421" s="151"/>
      <c r="BO7421" s="2"/>
      <c r="BP7421" s="2"/>
      <c r="BQ7421" s="2"/>
      <c r="BR7421" s="2"/>
      <c r="BS7421" s="2"/>
      <c r="BT7421" s="2"/>
    </row>
    <row r="7422" spans="63:72" x14ac:dyDescent="0.3">
      <c r="BK7422" s="5"/>
      <c r="BL7422" s="5"/>
      <c r="BM7422" s="2"/>
      <c r="BN7422" s="151"/>
      <c r="BO7422" s="2"/>
      <c r="BP7422" s="2"/>
      <c r="BQ7422" s="2"/>
      <c r="BR7422" s="2"/>
      <c r="BS7422" s="2"/>
      <c r="BT7422" s="2"/>
    </row>
    <row r="7423" spans="63:72" x14ac:dyDescent="0.3">
      <c r="BK7423" s="5"/>
      <c r="BL7423" s="5"/>
      <c r="BM7423" s="2"/>
      <c r="BN7423" s="151"/>
      <c r="BO7423" s="2"/>
      <c r="BP7423" s="2"/>
      <c r="BQ7423" s="2"/>
      <c r="BR7423" s="2"/>
      <c r="BS7423" s="2"/>
      <c r="BT7423" s="2"/>
    </row>
    <row r="7424" spans="63:72" x14ac:dyDescent="0.3">
      <c r="BK7424" s="5"/>
      <c r="BL7424" s="5"/>
      <c r="BM7424" s="2"/>
      <c r="BN7424" s="151"/>
      <c r="BO7424" s="2"/>
      <c r="BP7424" s="2"/>
      <c r="BQ7424" s="2"/>
      <c r="BR7424" s="2"/>
      <c r="BS7424" s="2"/>
      <c r="BT7424" s="2"/>
    </row>
    <row r="7425" spans="63:72" x14ac:dyDescent="0.3">
      <c r="BK7425" s="5"/>
      <c r="BL7425" s="5"/>
      <c r="BM7425" s="2"/>
      <c r="BN7425" s="151"/>
      <c r="BO7425" s="2"/>
      <c r="BP7425" s="2"/>
      <c r="BQ7425" s="2"/>
      <c r="BR7425" s="2"/>
      <c r="BS7425" s="2"/>
      <c r="BT7425" s="2"/>
    </row>
    <row r="7426" spans="63:72" x14ac:dyDescent="0.3">
      <c r="BK7426" s="5"/>
      <c r="BL7426" s="5"/>
      <c r="BM7426" s="2"/>
      <c r="BN7426" s="151"/>
      <c r="BO7426" s="2"/>
      <c r="BP7426" s="2"/>
      <c r="BQ7426" s="2"/>
      <c r="BR7426" s="2"/>
      <c r="BS7426" s="2"/>
      <c r="BT7426" s="2"/>
    </row>
    <row r="7427" spans="63:72" x14ac:dyDescent="0.3">
      <c r="BK7427" s="5"/>
      <c r="BL7427" s="5"/>
      <c r="BM7427" s="2"/>
      <c r="BN7427" s="151"/>
      <c r="BO7427" s="2"/>
      <c r="BP7427" s="2"/>
      <c r="BQ7427" s="2"/>
      <c r="BR7427" s="2"/>
      <c r="BS7427" s="2"/>
      <c r="BT7427" s="2"/>
    </row>
    <row r="7428" spans="63:72" x14ac:dyDescent="0.3">
      <c r="BK7428" s="5"/>
      <c r="BL7428" s="5"/>
      <c r="BM7428" s="2"/>
      <c r="BN7428" s="151"/>
      <c r="BO7428" s="2"/>
      <c r="BP7428" s="2"/>
      <c r="BQ7428" s="2"/>
      <c r="BR7428" s="2"/>
      <c r="BS7428" s="2"/>
      <c r="BT7428" s="2"/>
    </row>
    <row r="7429" spans="63:72" x14ac:dyDescent="0.3">
      <c r="BK7429" s="5"/>
      <c r="BL7429" s="5"/>
      <c r="BM7429" s="2"/>
      <c r="BN7429" s="151"/>
      <c r="BO7429" s="2"/>
      <c r="BP7429" s="2"/>
      <c r="BQ7429" s="2"/>
      <c r="BR7429" s="2"/>
      <c r="BS7429" s="2"/>
      <c r="BT7429" s="2"/>
    </row>
    <row r="7430" spans="63:72" x14ac:dyDescent="0.3">
      <c r="BK7430" s="5"/>
      <c r="BL7430" s="5"/>
      <c r="BM7430" s="2"/>
      <c r="BN7430" s="151"/>
      <c r="BO7430" s="2"/>
      <c r="BP7430" s="2"/>
      <c r="BQ7430" s="2"/>
      <c r="BR7430" s="2"/>
      <c r="BS7430" s="2"/>
      <c r="BT7430" s="2"/>
    </row>
    <row r="7431" spans="63:72" x14ac:dyDescent="0.3">
      <c r="BK7431" s="5"/>
      <c r="BL7431" s="5"/>
      <c r="BM7431" s="2"/>
      <c r="BN7431" s="151"/>
      <c r="BO7431" s="2"/>
      <c r="BP7431" s="2"/>
      <c r="BQ7431" s="2"/>
      <c r="BR7431" s="2"/>
      <c r="BS7431" s="2"/>
      <c r="BT7431" s="2"/>
    </row>
    <row r="7432" spans="63:72" x14ac:dyDescent="0.3">
      <c r="BK7432" s="5"/>
      <c r="BL7432" s="5"/>
      <c r="BM7432" s="2"/>
      <c r="BN7432" s="151"/>
      <c r="BO7432" s="2"/>
      <c r="BP7432" s="2"/>
      <c r="BQ7432" s="2"/>
      <c r="BR7432" s="2"/>
      <c r="BS7432" s="2"/>
      <c r="BT7432" s="2"/>
    </row>
    <row r="7433" spans="63:72" x14ac:dyDescent="0.3">
      <c r="BK7433" s="5"/>
      <c r="BL7433" s="5"/>
      <c r="BM7433" s="2"/>
      <c r="BN7433" s="151"/>
      <c r="BO7433" s="2"/>
      <c r="BP7433" s="2"/>
      <c r="BQ7433" s="2"/>
      <c r="BR7433" s="2"/>
      <c r="BS7433" s="2"/>
      <c r="BT7433" s="2"/>
    </row>
    <row r="7434" spans="63:72" x14ac:dyDescent="0.3">
      <c r="BK7434" s="5"/>
      <c r="BL7434" s="5"/>
      <c r="BM7434" s="2"/>
      <c r="BN7434" s="151"/>
      <c r="BO7434" s="2"/>
      <c r="BP7434" s="2"/>
      <c r="BQ7434" s="2"/>
      <c r="BR7434" s="2"/>
      <c r="BS7434" s="2"/>
      <c r="BT7434" s="2"/>
    </row>
    <row r="7435" spans="63:72" x14ac:dyDescent="0.3">
      <c r="BK7435" s="5"/>
      <c r="BL7435" s="5"/>
      <c r="BM7435" s="2"/>
      <c r="BN7435" s="151"/>
      <c r="BO7435" s="2"/>
      <c r="BP7435" s="2"/>
      <c r="BQ7435" s="2"/>
      <c r="BR7435" s="2"/>
      <c r="BS7435" s="2"/>
      <c r="BT7435" s="2"/>
    </row>
    <row r="7436" spans="63:72" x14ac:dyDescent="0.3">
      <c r="BK7436" s="5"/>
      <c r="BL7436" s="5"/>
      <c r="BM7436" s="2"/>
      <c r="BN7436" s="151"/>
      <c r="BO7436" s="2"/>
      <c r="BP7436" s="2"/>
      <c r="BQ7436" s="2"/>
      <c r="BR7436" s="2"/>
      <c r="BS7436" s="2"/>
      <c r="BT7436" s="2"/>
    </row>
    <row r="7437" spans="63:72" x14ac:dyDescent="0.3">
      <c r="BK7437" s="5"/>
      <c r="BL7437" s="5"/>
      <c r="BM7437" s="2"/>
      <c r="BN7437" s="151"/>
      <c r="BO7437" s="2"/>
      <c r="BP7437" s="2"/>
      <c r="BQ7437" s="2"/>
      <c r="BR7437" s="2"/>
      <c r="BS7437" s="2"/>
      <c r="BT7437" s="2"/>
    </row>
    <row r="7438" spans="63:72" x14ac:dyDescent="0.3">
      <c r="BK7438" s="5"/>
      <c r="BL7438" s="5"/>
      <c r="BM7438" s="2"/>
      <c r="BN7438" s="151"/>
      <c r="BO7438" s="2"/>
      <c r="BP7438" s="2"/>
      <c r="BQ7438" s="2"/>
      <c r="BR7438" s="2"/>
      <c r="BS7438" s="2"/>
      <c r="BT7438" s="2"/>
    </row>
    <row r="7439" spans="63:72" x14ac:dyDescent="0.3">
      <c r="BK7439" s="5"/>
      <c r="BL7439" s="5"/>
      <c r="BM7439" s="2"/>
      <c r="BN7439" s="151"/>
      <c r="BO7439" s="2"/>
      <c r="BP7439" s="2"/>
      <c r="BQ7439" s="2"/>
      <c r="BR7439" s="2"/>
      <c r="BS7439" s="2"/>
      <c r="BT7439" s="2"/>
    </row>
    <row r="7440" spans="63:72" x14ac:dyDescent="0.3">
      <c r="BK7440" s="5"/>
      <c r="BL7440" s="5"/>
      <c r="BM7440" s="2"/>
      <c r="BN7440" s="151"/>
      <c r="BO7440" s="2"/>
      <c r="BP7440" s="2"/>
      <c r="BQ7440" s="2"/>
      <c r="BR7440" s="2"/>
      <c r="BS7440" s="2"/>
      <c r="BT7440" s="2"/>
    </row>
    <row r="7441" spans="63:72" x14ac:dyDescent="0.3">
      <c r="BK7441" s="5"/>
      <c r="BL7441" s="5"/>
      <c r="BM7441" s="2"/>
      <c r="BN7441" s="151"/>
      <c r="BO7441" s="2"/>
      <c r="BP7441" s="2"/>
      <c r="BQ7441" s="2"/>
      <c r="BR7441" s="2"/>
      <c r="BS7441" s="2"/>
      <c r="BT7441" s="2"/>
    </row>
    <row r="7442" spans="63:72" x14ac:dyDescent="0.3">
      <c r="BK7442" s="5"/>
      <c r="BL7442" s="5"/>
      <c r="BM7442" s="2"/>
      <c r="BN7442" s="151"/>
      <c r="BO7442" s="2"/>
      <c r="BP7442" s="2"/>
      <c r="BQ7442" s="2"/>
      <c r="BR7442" s="2"/>
      <c r="BS7442" s="2"/>
      <c r="BT7442" s="2"/>
    </row>
    <row r="7443" spans="63:72" x14ac:dyDescent="0.3">
      <c r="BK7443" s="5"/>
      <c r="BL7443" s="5"/>
      <c r="BM7443" s="2"/>
      <c r="BN7443" s="151"/>
      <c r="BO7443" s="2"/>
      <c r="BP7443" s="2"/>
      <c r="BQ7443" s="2"/>
      <c r="BR7443" s="2"/>
      <c r="BS7443" s="2"/>
      <c r="BT7443" s="2"/>
    </row>
    <row r="7444" spans="63:72" x14ac:dyDescent="0.3">
      <c r="BK7444" s="5"/>
      <c r="BL7444" s="5"/>
      <c r="BM7444" s="2"/>
      <c r="BN7444" s="151"/>
      <c r="BO7444" s="2"/>
      <c r="BP7444" s="2"/>
      <c r="BQ7444" s="2"/>
      <c r="BR7444" s="2"/>
      <c r="BS7444" s="2"/>
      <c r="BT7444" s="2"/>
    </row>
    <row r="7445" spans="63:72" x14ac:dyDescent="0.3">
      <c r="BK7445" s="5"/>
      <c r="BL7445" s="5"/>
      <c r="BM7445" s="2"/>
      <c r="BN7445" s="151"/>
      <c r="BO7445" s="2"/>
      <c r="BP7445" s="2"/>
      <c r="BQ7445" s="2"/>
      <c r="BR7445" s="2"/>
      <c r="BS7445" s="2"/>
      <c r="BT7445" s="2"/>
    </row>
    <row r="7446" spans="63:72" x14ac:dyDescent="0.3">
      <c r="BK7446" s="5"/>
      <c r="BL7446" s="5"/>
      <c r="BM7446" s="2"/>
      <c r="BN7446" s="151"/>
      <c r="BO7446" s="2"/>
      <c r="BP7446" s="2"/>
      <c r="BQ7446" s="2"/>
      <c r="BR7446" s="2"/>
      <c r="BS7446" s="2"/>
      <c r="BT7446" s="2"/>
    </row>
    <row r="7447" spans="63:72" x14ac:dyDescent="0.3">
      <c r="BK7447" s="5"/>
      <c r="BL7447" s="5"/>
      <c r="BM7447" s="2"/>
      <c r="BN7447" s="151"/>
      <c r="BO7447" s="2"/>
      <c r="BP7447" s="2"/>
      <c r="BQ7447" s="2"/>
      <c r="BR7447" s="2"/>
      <c r="BS7447" s="2"/>
      <c r="BT7447" s="2"/>
    </row>
    <row r="7448" spans="63:72" x14ac:dyDescent="0.3">
      <c r="BK7448" s="5"/>
      <c r="BL7448" s="5"/>
      <c r="BM7448" s="2"/>
      <c r="BN7448" s="151"/>
      <c r="BO7448" s="2"/>
      <c r="BP7448" s="2"/>
      <c r="BQ7448" s="2"/>
      <c r="BR7448" s="2"/>
      <c r="BS7448" s="2"/>
      <c r="BT7448" s="2"/>
    </row>
    <row r="7449" spans="63:72" x14ac:dyDescent="0.3">
      <c r="BK7449" s="5"/>
      <c r="BL7449" s="5"/>
      <c r="BM7449" s="2"/>
      <c r="BN7449" s="151"/>
      <c r="BO7449" s="2"/>
      <c r="BP7449" s="2"/>
      <c r="BQ7449" s="2"/>
      <c r="BR7449" s="2"/>
      <c r="BS7449" s="2"/>
      <c r="BT7449" s="2"/>
    </row>
    <row r="7450" spans="63:72" x14ac:dyDescent="0.3">
      <c r="BK7450" s="5"/>
      <c r="BL7450" s="5"/>
      <c r="BM7450" s="2"/>
      <c r="BN7450" s="151"/>
      <c r="BO7450" s="2"/>
      <c r="BP7450" s="2"/>
      <c r="BQ7450" s="2"/>
      <c r="BR7450" s="2"/>
      <c r="BS7450" s="2"/>
      <c r="BT7450" s="2"/>
    </row>
    <row r="7451" spans="63:72" x14ac:dyDescent="0.3">
      <c r="BK7451" s="5"/>
      <c r="BL7451" s="5"/>
      <c r="BM7451" s="2"/>
      <c r="BN7451" s="151"/>
      <c r="BO7451" s="2"/>
      <c r="BP7451" s="2"/>
      <c r="BQ7451" s="2"/>
      <c r="BR7451" s="2"/>
      <c r="BS7451" s="2"/>
      <c r="BT7451" s="2"/>
    </row>
    <row r="7452" spans="63:72" x14ac:dyDescent="0.3">
      <c r="BK7452" s="5"/>
      <c r="BL7452" s="5"/>
      <c r="BM7452" s="2"/>
      <c r="BN7452" s="151"/>
      <c r="BO7452" s="2"/>
      <c r="BP7452" s="2"/>
      <c r="BQ7452" s="2"/>
      <c r="BR7452" s="2"/>
      <c r="BS7452" s="2"/>
      <c r="BT7452" s="2"/>
    </row>
    <row r="7453" spans="63:72" x14ac:dyDescent="0.3">
      <c r="BK7453" s="5"/>
      <c r="BL7453" s="5"/>
      <c r="BM7453" s="2"/>
      <c r="BN7453" s="151"/>
      <c r="BO7453" s="2"/>
      <c r="BP7453" s="2"/>
      <c r="BQ7453" s="2"/>
      <c r="BR7453" s="2"/>
      <c r="BS7453" s="2"/>
      <c r="BT7453" s="2"/>
    </row>
    <row r="7454" spans="63:72" x14ac:dyDescent="0.3">
      <c r="BK7454" s="5"/>
      <c r="BL7454" s="5"/>
      <c r="BM7454" s="2"/>
      <c r="BN7454" s="151"/>
      <c r="BO7454" s="2"/>
      <c r="BP7454" s="2"/>
      <c r="BQ7454" s="2"/>
      <c r="BR7454" s="2"/>
      <c r="BS7454" s="2"/>
      <c r="BT7454" s="2"/>
    </row>
    <row r="7455" spans="63:72" x14ac:dyDescent="0.3">
      <c r="BK7455" s="5"/>
      <c r="BL7455" s="5"/>
      <c r="BM7455" s="2"/>
      <c r="BN7455" s="151"/>
      <c r="BO7455" s="2"/>
      <c r="BP7455" s="2"/>
      <c r="BQ7455" s="2"/>
      <c r="BR7455" s="2"/>
      <c r="BS7455" s="2"/>
      <c r="BT7455" s="2"/>
    </row>
    <row r="7456" spans="63:72" x14ac:dyDescent="0.3">
      <c r="BK7456" s="5"/>
      <c r="BL7456" s="5"/>
      <c r="BM7456" s="2"/>
      <c r="BN7456" s="151"/>
      <c r="BO7456" s="2"/>
      <c r="BP7456" s="2"/>
      <c r="BQ7456" s="2"/>
      <c r="BR7456" s="2"/>
      <c r="BS7456" s="2"/>
      <c r="BT7456" s="2"/>
    </row>
    <row r="7457" spans="63:72" x14ac:dyDescent="0.3">
      <c r="BK7457" s="5"/>
      <c r="BL7457" s="5"/>
      <c r="BM7457" s="2"/>
      <c r="BN7457" s="151"/>
      <c r="BO7457" s="2"/>
      <c r="BP7457" s="2"/>
      <c r="BQ7457" s="2"/>
      <c r="BR7457" s="2"/>
      <c r="BS7457" s="2"/>
      <c r="BT7457" s="2"/>
    </row>
    <row r="7458" spans="63:72" x14ac:dyDescent="0.3">
      <c r="BK7458" s="5"/>
      <c r="BL7458" s="5"/>
      <c r="BM7458" s="2"/>
      <c r="BN7458" s="151"/>
      <c r="BO7458" s="2"/>
      <c r="BP7458" s="2"/>
      <c r="BQ7458" s="2"/>
      <c r="BR7458" s="2"/>
      <c r="BS7458" s="2"/>
      <c r="BT7458" s="2"/>
    </row>
    <row r="7459" spans="63:72" x14ac:dyDescent="0.3">
      <c r="BK7459" s="5"/>
      <c r="BL7459" s="5"/>
      <c r="BM7459" s="2"/>
      <c r="BN7459" s="151"/>
      <c r="BO7459" s="2"/>
      <c r="BP7459" s="2"/>
      <c r="BQ7459" s="2"/>
      <c r="BR7459" s="2"/>
      <c r="BS7459" s="2"/>
      <c r="BT7459" s="2"/>
    </row>
    <row r="7460" spans="63:72" x14ac:dyDescent="0.3">
      <c r="BK7460" s="5"/>
      <c r="BL7460" s="5"/>
      <c r="BM7460" s="2"/>
      <c r="BN7460" s="151"/>
      <c r="BO7460" s="2"/>
      <c r="BP7460" s="2"/>
      <c r="BQ7460" s="2"/>
      <c r="BR7460" s="2"/>
      <c r="BS7460" s="2"/>
      <c r="BT7460" s="2"/>
    </row>
    <row r="7461" spans="63:72" x14ac:dyDescent="0.3">
      <c r="BK7461" s="5"/>
      <c r="BL7461" s="5"/>
      <c r="BM7461" s="2"/>
      <c r="BN7461" s="151"/>
      <c r="BO7461" s="2"/>
      <c r="BP7461" s="2"/>
      <c r="BQ7461" s="2"/>
      <c r="BR7461" s="2"/>
      <c r="BS7461" s="2"/>
      <c r="BT7461" s="2"/>
    </row>
    <row r="7462" spans="63:72" x14ac:dyDescent="0.3">
      <c r="BK7462" s="5"/>
      <c r="BL7462" s="5"/>
      <c r="BM7462" s="2"/>
      <c r="BN7462" s="151"/>
      <c r="BO7462" s="2"/>
      <c r="BP7462" s="2"/>
      <c r="BQ7462" s="2"/>
      <c r="BR7462" s="2"/>
      <c r="BS7462" s="2"/>
      <c r="BT7462" s="2"/>
    </row>
    <row r="7463" spans="63:72" x14ac:dyDescent="0.3">
      <c r="BK7463" s="5"/>
      <c r="BL7463" s="5"/>
      <c r="BM7463" s="2"/>
      <c r="BN7463" s="151"/>
      <c r="BO7463" s="2"/>
      <c r="BP7463" s="2"/>
      <c r="BQ7463" s="2"/>
      <c r="BR7463" s="2"/>
      <c r="BS7463" s="2"/>
      <c r="BT7463" s="2"/>
    </row>
    <row r="7464" spans="63:72" x14ac:dyDescent="0.3">
      <c r="BK7464" s="5"/>
      <c r="BL7464" s="5"/>
      <c r="BM7464" s="2"/>
      <c r="BN7464" s="151"/>
      <c r="BO7464" s="2"/>
      <c r="BP7464" s="2"/>
      <c r="BQ7464" s="2"/>
      <c r="BR7464" s="2"/>
      <c r="BS7464" s="2"/>
      <c r="BT7464" s="2"/>
    </row>
    <row r="7465" spans="63:72" x14ac:dyDescent="0.3">
      <c r="BK7465" s="5"/>
      <c r="BL7465" s="5"/>
      <c r="BM7465" s="2"/>
      <c r="BN7465" s="151"/>
      <c r="BO7465" s="2"/>
      <c r="BP7465" s="2"/>
      <c r="BQ7465" s="2"/>
      <c r="BR7465" s="2"/>
      <c r="BS7465" s="2"/>
      <c r="BT7465" s="2"/>
    </row>
    <row r="7466" spans="63:72" x14ac:dyDescent="0.3">
      <c r="BK7466" s="5"/>
      <c r="BL7466" s="5"/>
      <c r="BM7466" s="2"/>
      <c r="BN7466" s="151"/>
      <c r="BO7466" s="2"/>
      <c r="BP7466" s="2"/>
      <c r="BQ7466" s="2"/>
      <c r="BR7466" s="2"/>
      <c r="BS7466" s="2"/>
      <c r="BT7466" s="2"/>
    </row>
    <row r="7467" spans="63:72" x14ac:dyDescent="0.3">
      <c r="BK7467" s="5"/>
      <c r="BL7467" s="5"/>
      <c r="BM7467" s="2"/>
      <c r="BN7467" s="151"/>
      <c r="BO7467" s="2"/>
      <c r="BP7467" s="2"/>
      <c r="BQ7467" s="2"/>
      <c r="BR7467" s="2"/>
      <c r="BS7467" s="2"/>
      <c r="BT7467" s="2"/>
    </row>
    <row r="7468" spans="63:72" x14ac:dyDescent="0.3">
      <c r="BK7468" s="5"/>
      <c r="BL7468" s="5"/>
      <c r="BM7468" s="2"/>
      <c r="BN7468" s="151"/>
      <c r="BO7468" s="2"/>
      <c r="BP7468" s="2"/>
      <c r="BQ7468" s="2"/>
      <c r="BR7468" s="2"/>
      <c r="BS7468" s="2"/>
      <c r="BT7468" s="2"/>
    </row>
    <row r="7469" spans="63:72" x14ac:dyDescent="0.3">
      <c r="BK7469" s="5"/>
      <c r="BL7469" s="5"/>
      <c r="BM7469" s="2"/>
      <c r="BN7469" s="151"/>
      <c r="BO7469" s="2"/>
      <c r="BP7469" s="2"/>
      <c r="BQ7469" s="2"/>
      <c r="BR7469" s="2"/>
      <c r="BS7469" s="2"/>
      <c r="BT7469" s="2"/>
    </row>
    <row r="7470" spans="63:72" x14ac:dyDescent="0.3">
      <c r="BK7470" s="5"/>
      <c r="BL7470" s="5"/>
      <c r="BM7470" s="2"/>
      <c r="BN7470" s="151"/>
      <c r="BO7470" s="2"/>
      <c r="BP7470" s="2"/>
      <c r="BQ7470" s="2"/>
      <c r="BR7470" s="2"/>
      <c r="BS7470" s="2"/>
      <c r="BT7470" s="2"/>
    </row>
    <row r="7471" spans="63:72" x14ac:dyDescent="0.3">
      <c r="BK7471" s="5"/>
      <c r="BL7471" s="5"/>
      <c r="BM7471" s="2"/>
      <c r="BN7471" s="151"/>
      <c r="BO7471" s="2"/>
      <c r="BP7471" s="2"/>
      <c r="BQ7471" s="2"/>
      <c r="BR7471" s="2"/>
      <c r="BS7471" s="2"/>
      <c r="BT7471" s="2"/>
    </row>
    <row r="7472" spans="63:72" x14ac:dyDescent="0.3">
      <c r="BK7472" s="5"/>
      <c r="BL7472" s="5"/>
      <c r="BM7472" s="2"/>
      <c r="BN7472" s="151"/>
      <c r="BO7472" s="2"/>
      <c r="BP7472" s="2"/>
      <c r="BQ7472" s="2"/>
      <c r="BR7472" s="2"/>
      <c r="BS7472" s="2"/>
      <c r="BT7472" s="2"/>
    </row>
    <row r="7473" spans="63:72" x14ac:dyDescent="0.3">
      <c r="BK7473" s="5"/>
      <c r="BL7473" s="5"/>
      <c r="BM7473" s="2"/>
      <c r="BN7473" s="151"/>
      <c r="BO7473" s="2"/>
      <c r="BP7473" s="2"/>
      <c r="BQ7473" s="2"/>
      <c r="BR7473" s="2"/>
      <c r="BS7473" s="2"/>
      <c r="BT7473" s="2"/>
    </row>
    <row r="7474" spans="63:72" x14ac:dyDescent="0.3">
      <c r="BK7474" s="5"/>
      <c r="BL7474" s="5"/>
      <c r="BM7474" s="2"/>
      <c r="BN7474" s="151"/>
      <c r="BO7474" s="2"/>
      <c r="BP7474" s="2"/>
      <c r="BQ7474" s="2"/>
      <c r="BR7474" s="2"/>
      <c r="BS7474" s="2"/>
      <c r="BT7474" s="2"/>
    </row>
    <row r="7475" spans="63:72" x14ac:dyDescent="0.3">
      <c r="BK7475" s="5"/>
      <c r="BL7475" s="5"/>
      <c r="BM7475" s="2"/>
      <c r="BN7475" s="151"/>
      <c r="BO7475" s="2"/>
      <c r="BP7475" s="2"/>
      <c r="BQ7475" s="2"/>
      <c r="BR7475" s="2"/>
      <c r="BS7475" s="2"/>
      <c r="BT7475" s="2"/>
    </row>
    <row r="7476" spans="63:72" x14ac:dyDescent="0.3">
      <c r="BK7476" s="5"/>
      <c r="BL7476" s="5"/>
      <c r="BM7476" s="2"/>
      <c r="BN7476" s="151"/>
      <c r="BO7476" s="2"/>
      <c r="BP7476" s="2"/>
      <c r="BQ7476" s="2"/>
      <c r="BR7476" s="2"/>
      <c r="BS7476" s="2"/>
      <c r="BT7476" s="2"/>
    </row>
    <row r="7477" spans="63:72" x14ac:dyDescent="0.3">
      <c r="BK7477" s="5"/>
      <c r="BL7477" s="5"/>
      <c r="BM7477" s="2"/>
      <c r="BN7477" s="151"/>
      <c r="BO7477" s="2"/>
      <c r="BP7477" s="2"/>
      <c r="BQ7477" s="2"/>
      <c r="BR7477" s="2"/>
      <c r="BS7477" s="2"/>
      <c r="BT7477" s="2"/>
    </row>
    <row r="7478" spans="63:72" x14ac:dyDescent="0.3">
      <c r="BK7478" s="5"/>
      <c r="BL7478" s="5"/>
      <c r="BM7478" s="2"/>
      <c r="BN7478" s="151"/>
      <c r="BO7478" s="2"/>
      <c r="BP7478" s="2"/>
      <c r="BQ7478" s="2"/>
      <c r="BR7478" s="2"/>
      <c r="BS7478" s="2"/>
      <c r="BT7478" s="2"/>
    </row>
    <row r="7479" spans="63:72" x14ac:dyDescent="0.3">
      <c r="BK7479" s="5"/>
      <c r="BL7479" s="5"/>
      <c r="BM7479" s="2"/>
      <c r="BN7479" s="151"/>
      <c r="BO7479" s="2"/>
      <c r="BP7479" s="2"/>
      <c r="BQ7479" s="2"/>
      <c r="BR7479" s="2"/>
      <c r="BS7479" s="2"/>
      <c r="BT7479" s="2"/>
    </row>
    <row r="7480" spans="63:72" x14ac:dyDescent="0.3">
      <c r="BK7480" s="5"/>
      <c r="BL7480" s="5"/>
      <c r="BM7480" s="2"/>
      <c r="BN7480" s="151"/>
      <c r="BO7480" s="2"/>
      <c r="BP7480" s="2"/>
      <c r="BQ7480" s="2"/>
      <c r="BR7480" s="2"/>
      <c r="BS7480" s="2"/>
      <c r="BT7480" s="2"/>
    </row>
    <row r="7481" spans="63:72" x14ac:dyDescent="0.3">
      <c r="BK7481" s="5"/>
      <c r="BL7481" s="5"/>
      <c r="BM7481" s="2"/>
      <c r="BN7481" s="151"/>
      <c r="BO7481" s="2"/>
      <c r="BP7481" s="2"/>
      <c r="BQ7481" s="2"/>
      <c r="BR7481" s="2"/>
      <c r="BS7481" s="2"/>
      <c r="BT7481" s="2"/>
    </row>
    <row r="7482" spans="63:72" x14ac:dyDescent="0.3">
      <c r="BK7482" s="5"/>
      <c r="BL7482" s="5"/>
      <c r="BM7482" s="2"/>
      <c r="BN7482" s="151"/>
      <c r="BO7482" s="2"/>
      <c r="BP7482" s="2"/>
      <c r="BQ7482" s="2"/>
      <c r="BR7482" s="2"/>
      <c r="BS7482" s="2"/>
      <c r="BT7482" s="2"/>
    </row>
    <row r="7483" spans="63:72" x14ac:dyDescent="0.3">
      <c r="BK7483" s="5"/>
      <c r="BL7483" s="5"/>
      <c r="BM7483" s="2"/>
      <c r="BN7483" s="151"/>
      <c r="BO7483" s="2"/>
      <c r="BP7483" s="2"/>
      <c r="BQ7483" s="2"/>
      <c r="BR7483" s="2"/>
      <c r="BS7483" s="2"/>
      <c r="BT7483" s="2"/>
    </row>
    <row r="7484" spans="63:72" x14ac:dyDescent="0.3">
      <c r="BK7484" s="5"/>
      <c r="BL7484" s="5"/>
      <c r="BM7484" s="2"/>
      <c r="BN7484" s="151"/>
      <c r="BO7484" s="2"/>
      <c r="BP7484" s="2"/>
      <c r="BQ7484" s="2"/>
      <c r="BR7484" s="2"/>
      <c r="BS7484" s="2"/>
      <c r="BT7484" s="2"/>
    </row>
    <row r="7485" spans="63:72" x14ac:dyDescent="0.3">
      <c r="BK7485" s="5"/>
      <c r="BL7485" s="5"/>
      <c r="BM7485" s="2"/>
      <c r="BN7485" s="151"/>
      <c r="BO7485" s="2"/>
      <c r="BP7485" s="2"/>
      <c r="BQ7485" s="2"/>
      <c r="BR7485" s="2"/>
      <c r="BS7485" s="2"/>
      <c r="BT7485" s="2"/>
    </row>
    <row r="7486" spans="63:72" x14ac:dyDescent="0.3">
      <c r="BK7486" s="5"/>
      <c r="BL7486" s="5"/>
      <c r="BM7486" s="2"/>
      <c r="BN7486" s="151"/>
      <c r="BO7486" s="2"/>
      <c r="BP7486" s="2"/>
      <c r="BQ7486" s="2"/>
      <c r="BR7486" s="2"/>
      <c r="BS7486" s="2"/>
      <c r="BT7486" s="2"/>
    </row>
    <row r="7487" spans="63:72" x14ac:dyDescent="0.3">
      <c r="BK7487" s="5"/>
      <c r="BL7487" s="5"/>
      <c r="BM7487" s="2"/>
      <c r="BN7487" s="151"/>
      <c r="BO7487" s="2"/>
      <c r="BP7487" s="2"/>
      <c r="BQ7487" s="2"/>
      <c r="BR7487" s="2"/>
      <c r="BS7487" s="2"/>
      <c r="BT7487" s="2"/>
    </row>
    <row r="7488" spans="63:72" x14ac:dyDescent="0.3">
      <c r="BK7488" s="5"/>
      <c r="BL7488" s="5"/>
      <c r="BM7488" s="2"/>
      <c r="BN7488" s="151"/>
      <c r="BO7488" s="2"/>
      <c r="BP7488" s="2"/>
      <c r="BQ7488" s="2"/>
      <c r="BR7488" s="2"/>
      <c r="BS7488" s="2"/>
      <c r="BT7488" s="2"/>
    </row>
    <row r="7489" spans="63:72" x14ac:dyDescent="0.3">
      <c r="BK7489" s="5"/>
      <c r="BL7489" s="5"/>
      <c r="BM7489" s="2"/>
      <c r="BN7489" s="151"/>
      <c r="BO7489" s="2"/>
      <c r="BP7489" s="2"/>
      <c r="BQ7489" s="2"/>
      <c r="BR7489" s="2"/>
      <c r="BS7489" s="2"/>
      <c r="BT7489" s="2"/>
    </row>
    <row r="7490" spans="63:72" x14ac:dyDescent="0.3">
      <c r="BK7490" s="5"/>
      <c r="BL7490" s="5"/>
      <c r="BM7490" s="2"/>
      <c r="BN7490" s="151"/>
      <c r="BO7490" s="2"/>
      <c r="BP7490" s="2"/>
      <c r="BQ7490" s="2"/>
      <c r="BR7490" s="2"/>
      <c r="BS7490" s="2"/>
      <c r="BT7490" s="2"/>
    </row>
    <row r="7491" spans="63:72" x14ac:dyDescent="0.3">
      <c r="BK7491" s="5"/>
      <c r="BL7491" s="5"/>
      <c r="BM7491" s="2"/>
      <c r="BN7491" s="151"/>
      <c r="BO7491" s="2"/>
      <c r="BP7491" s="2"/>
      <c r="BQ7491" s="2"/>
      <c r="BR7491" s="2"/>
      <c r="BS7491" s="2"/>
      <c r="BT7491" s="2"/>
    </row>
    <row r="7492" spans="63:72" x14ac:dyDescent="0.3">
      <c r="BK7492" s="5"/>
      <c r="BL7492" s="5"/>
      <c r="BM7492" s="2"/>
      <c r="BN7492" s="151"/>
      <c r="BO7492" s="2"/>
      <c r="BP7492" s="2"/>
      <c r="BQ7492" s="2"/>
      <c r="BR7492" s="2"/>
      <c r="BS7492" s="2"/>
      <c r="BT7492" s="2"/>
    </row>
    <row r="7493" spans="63:72" x14ac:dyDescent="0.3">
      <c r="BK7493" s="5"/>
      <c r="BL7493" s="5"/>
      <c r="BM7493" s="2"/>
      <c r="BN7493" s="151"/>
      <c r="BO7493" s="2"/>
      <c r="BP7493" s="2"/>
      <c r="BQ7493" s="2"/>
      <c r="BR7493" s="2"/>
      <c r="BS7493" s="2"/>
      <c r="BT7493" s="2"/>
    </row>
    <row r="7494" spans="63:72" x14ac:dyDescent="0.3">
      <c r="BK7494" s="5"/>
      <c r="BL7494" s="5"/>
      <c r="BM7494" s="2"/>
      <c r="BN7494" s="151"/>
      <c r="BO7494" s="2"/>
      <c r="BP7494" s="2"/>
      <c r="BQ7494" s="2"/>
      <c r="BR7494" s="2"/>
      <c r="BS7494" s="2"/>
      <c r="BT7494" s="2"/>
    </row>
    <row r="7495" spans="63:72" x14ac:dyDescent="0.3">
      <c r="BK7495" s="5"/>
      <c r="BL7495" s="5"/>
      <c r="BM7495" s="2"/>
      <c r="BN7495" s="151"/>
      <c r="BO7495" s="2"/>
      <c r="BP7495" s="2"/>
      <c r="BQ7495" s="2"/>
      <c r="BR7495" s="2"/>
      <c r="BS7495" s="2"/>
      <c r="BT7495" s="2"/>
    </row>
    <row r="7496" spans="63:72" x14ac:dyDescent="0.3">
      <c r="BK7496" s="5"/>
      <c r="BL7496" s="5"/>
      <c r="BM7496" s="2"/>
      <c r="BN7496" s="151"/>
      <c r="BO7496" s="2"/>
      <c r="BP7496" s="2"/>
      <c r="BQ7496" s="2"/>
      <c r="BR7496" s="2"/>
      <c r="BS7496" s="2"/>
      <c r="BT7496" s="2"/>
    </row>
    <row r="7497" spans="63:72" x14ac:dyDescent="0.3">
      <c r="BK7497" s="5"/>
      <c r="BL7497" s="5"/>
      <c r="BM7497" s="2"/>
      <c r="BN7497" s="151"/>
      <c r="BO7497" s="2"/>
      <c r="BP7497" s="2"/>
      <c r="BQ7497" s="2"/>
      <c r="BR7497" s="2"/>
      <c r="BS7497" s="2"/>
      <c r="BT7497" s="2"/>
    </row>
    <row r="7498" spans="63:72" x14ac:dyDescent="0.3">
      <c r="BK7498" s="5"/>
      <c r="BL7498" s="5"/>
      <c r="BM7498" s="2"/>
      <c r="BN7498" s="151"/>
      <c r="BO7498" s="2"/>
      <c r="BP7498" s="2"/>
      <c r="BQ7498" s="2"/>
      <c r="BR7498" s="2"/>
      <c r="BS7498" s="2"/>
      <c r="BT7498" s="2"/>
    </row>
    <row r="7499" spans="63:72" x14ac:dyDescent="0.3">
      <c r="BK7499" s="5"/>
      <c r="BL7499" s="5"/>
      <c r="BM7499" s="2"/>
      <c r="BN7499" s="151"/>
      <c r="BO7499" s="2"/>
      <c r="BP7499" s="2"/>
      <c r="BQ7499" s="2"/>
      <c r="BR7499" s="2"/>
      <c r="BS7499" s="2"/>
      <c r="BT7499" s="2"/>
    </row>
    <row r="7500" spans="63:72" x14ac:dyDescent="0.3">
      <c r="BK7500" s="5"/>
      <c r="BL7500" s="5"/>
      <c r="BM7500" s="2"/>
      <c r="BN7500" s="151"/>
      <c r="BO7500" s="2"/>
      <c r="BP7500" s="2"/>
      <c r="BQ7500" s="2"/>
      <c r="BR7500" s="2"/>
      <c r="BS7500" s="2"/>
      <c r="BT7500" s="2"/>
    </row>
    <row r="7501" spans="63:72" x14ac:dyDescent="0.3">
      <c r="BK7501" s="5"/>
      <c r="BL7501" s="5"/>
      <c r="BM7501" s="2"/>
      <c r="BN7501" s="151"/>
      <c r="BO7501" s="2"/>
      <c r="BP7501" s="2"/>
      <c r="BQ7501" s="2"/>
      <c r="BR7501" s="2"/>
      <c r="BS7501" s="2"/>
      <c r="BT7501" s="2"/>
    </row>
    <row r="7502" spans="63:72" x14ac:dyDescent="0.3">
      <c r="BK7502" s="5"/>
      <c r="BL7502" s="5"/>
      <c r="BM7502" s="2"/>
      <c r="BN7502" s="151"/>
      <c r="BO7502" s="2"/>
      <c r="BP7502" s="2"/>
      <c r="BQ7502" s="2"/>
      <c r="BR7502" s="2"/>
      <c r="BS7502" s="2"/>
      <c r="BT7502" s="2"/>
    </row>
    <row r="7503" spans="63:72" x14ac:dyDescent="0.3">
      <c r="BK7503" s="5"/>
      <c r="BL7503" s="5"/>
      <c r="BM7503" s="2"/>
      <c r="BN7503" s="151"/>
      <c r="BO7503" s="2"/>
      <c r="BP7503" s="2"/>
      <c r="BQ7503" s="2"/>
      <c r="BR7503" s="2"/>
      <c r="BS7503" s="2"/>
      <c r="BT7503" s="2"/>
    </row>
    <row r="7504" spans="63:72" x14ac:dyDescent="0.3">
      <c r="BK7504" s="5"/>
      <c r="BL7504" s="5"/>
      <c r="BM7504" s="2"/>
      <c r="BN7504" s="151"/>
      <c r="BO7504" s="2"/>
      <c r="BP7504" s="2"/>
      <c r="BQ7504" s="2"/>
      <c r="BR7504" s="2"/>
      <c r="BS7504" s="2"/>
      <c r="BT7504" s="2"/>
    </row>
    <row r="7505" spans="63:72" x14ac:dyDescent="0.3">
      <c r="BK7505" s="5"/>
      <c r="BL7505" s="5"/>
      <c r="BM7505" s="2"/>
      <c r="BN7505" s="151"/>
      <c r="BO7505" s="2"/>
      <c r="BP7505" s="2"/>
      <c r="BQ7505" s="2"/>
      <c r="BR7505" s="2"/>
      <c r="BS7505" s="2"/>
      <c r="BT7505" s="2"/>
    </row>
    <row r="7506" spans="63:72" x14ac:dyDescent="0.3">
      <c r="BK7506" s="5"/>
      <c r="BL7506" s="5"/>
      <c r="BM7506" s="2"/>
      <c r="BN7506" s="151"/>
      <c r="BO7506" s="2"/>
      <c r="BP7506" s="2"/>
      <c r="BQ7506" s="2"/>
      <c r="BR7506" s="2"/>
      <c r="BS7506" s="2"/>
      <c r="BT7506" s="2"/>
    </row>
    <row r="7507" spans="63:72" x14ac:dyDescent="0.3">
      <c r="BK7507" s="5"/>
      <c r="BL7507" s="5"/>
      <c r="BM7507" s="2"/>
      <c r="BN7507" s="151"/>
      <c r="BO7507" s="2"/>
      <c r="BP7507" s="2"/>
      <c r="BQ7507" s="2"/>
      <c r="BR7507" s="2"/>
      <c r="BS7507" s="2"/>
      <c r="BT7507" s="2"/>
    </row>
    <row r="7508" spans="63:72" x14ac:dyDescent="0.3">
      <c r="BK7508" s="5"/>
      <c r="BL7508" s="5"/>
      <c r="BM7508" s="2"/>
      <c r="BN7508" s="151"/>
      <c r="BO7508" s="2"/>
      <c r="BP7508" s="2"/>
      <c r="BQ7508" s="2"/>
      <c r="BR7508" s="2"/>
      <c r="BS7508" s="2"/>
      <c r="BT7508" s="2"/>
    </row>
    <row r="7509" spans="63:72" x14ac:dyDescent="0.3">
      <c r="BK7509" s="5"/>
      <c r="BL7509" s="5"/>
      <c r="BM7509" s="2"/>
      <c r="BN7509" s="151"/>
      <c r="BO7509" s="2"/>
      <c r="BP7509" s="2"/>
      <c r="BQ7509" s="2"/>
      <c r="BR7509" s="2"/>
      <c r="BS7509" s="2"/>
      <c r="BT7509" s="2"/>
    </row>
    <row r="7510" spans="63:72" x14ac:dyDescent="0.3">
      <c r="BK7510" s="5"/>
      <c r="BL7510" s="5"/>
      <c r="BM7510" s="2"/>
      <c r="BN7510" s="151"/>
      <c r="BO7510" s="2"/>
      <c r="BP7510" s="2"/>
      <c r="BQ7510" s="2"/>
      <c r="BR7510" s="2"/>
      <c r="BS7510" s="2"/>
      <c r="BT7510" s="2"/>
    </row>
    <row r="7511" spans="63:72" x14ac:dyDescent="0.3">
      <c r="BK7511" s="5"/>
      <c r="BL7511" s="5"/>
      <c r="BM7511" s="2"/>
      <c r="BN7511" s="151"/>
      <c r="BO7511" s="2"/>
      <c r="BP7511" s="2"/>
      <c r="BQ7511" s="2"/>
      <c r="BR7511" s="2"/>
      <c r="BS7511" s="2"/>
      <c r="BT7511" s="2"/>
    </row>
    <row r="7512" spans="63:72" x14ac:dyDescent="0.3">
      <c r="BK7512" s="5"/>
      <c r="BL7512" s="5"/>
      <c r="BM7512" s="2"/>
      <c r="BN7512" s="151"/>
      <c r="BO7512" s="2"/>
      <c r="BP7512" s="2"/>
      <c r="BQ7512" s="2"/>
      <c r="BR7512" s="2"/>
      <c r="BS7512" s="2"/>
      <c r="BT7512" s="2"/>
    </row>
    <row r="7513" spans="63:72" x14ac:dyDescent="0.3">
      <c r="BK7513" s="5"/>
      <c r="BL7513" s="5"/>
      <c r="BM7513" s="2"/>
      <c r="BN7513" s="151"/>
      <c r="BO7513" s="2"/>
      <c r="BP7513" s="2"/>
      <c r="BQ7513" s="2"/>
      <c r="BR7513" s="2"/>
      <c r="BS7513" s="2"/>
      <c r="BT7513" s="2"/>
    </row>
    <row r="7514" spans="63:72" x14ac:dyDescent="0.3">
      <c r="BK7514" s="5"/>
      <c r="BL7514" s="5"/>
      <c r="BM7514" s="2"/>
      <c r="BN7514" s="151"/>
      <c r="BO7514" s="2"/>
      <c r="BP7514" s="2"/>
      <c r="BQ7514" s="2"/>
      <c r="BR7514" s="2"/>
      <c r="BS7514" s="2"/>
      <c r="BT7514" s="2"/>
    </row>
    <row r="7515" spans="63:72" x14ac:dyDescent="0.3">
      <c r="BK7515" s="5"/>
      <c r="BL7515" s="5"/>
      <c r="BM7515" s="2"/>
      <c r="BN7515" s="151"/>
      <c r="BO7515" s="2"/>
      <c r="BP7515" s="2"/>
      <c r="BQ7515" s="2"/>
      <c r="BR7515" s="2"/>
      <c r="BS7515" s="2"/>
      <c r="BT7515" s="2"/>
    </row>
    <row r="7516" spans="63:72" x14ac:dyDescent="0.3">
      <c r="BK7516" s="5"/>
      <c r="BL7516" s="5"/>
      <c r="BM7516" s="2"/>
      <c r="BN7516" s="151"/>
      <c r="BO7516" s="2"/>
      <c r="BP7516" s="2"/>
      <c r="BQ7516" s="2"/>
      <c r="BR7516" s="2"/>
      <c r="BS7516" s="2"/>
      <c r="BT7516" s="2"/>
    </row>
    <row r="7517" spans="63:72" x14ac:dyDescent="0.3">
      <c r="BK7517" s="5"/>
      <c r="BL7517" s="5"/>
      <c r="BM7517" s="2"/>
      <c r="BN7517" s="151"/>
      <c r="BO7517" s="2"/>
      <c r="BP7517" s="2"/>
      <c r="BQ7517" s="2"/>
      <c r="BR7517" s="2"/>
      <c r="BS7517" s="2"/>
      <c r="BT7517" s="2"/>
    </row>
    <row r="7518" spans="63:72" x14ac:dyDescent="0.3">
      <c r="BK7518" s="5"/>
      <c r="BL7518" s="5"/>
      <c r="BM7518" s="2"/>
      <c r="BN7518" s="151"/>
      <c r="BO7518" s="2"/>
      <c r="BP7518" s="2"/>
      <c r="BQ7518" s="2"/>
      <c r="BR7518" s="2"/>
      <c r="BS7518" s="2"/>
      <c r="BT7518" s="2"/>
    </row>
    <row r="7519" spans="63:72" x14ac:dyDescent="0.3">
      <c r="BK7519" s="5"/>
      <c r="BL7519" s="5"/>
      <c r="BM7519" s="2"/>
      <c r="BN7519" s="151"/>
      <c r="BO7519" s="2"/>
      <c r="BP7519" s="2"/>
      <c r="BQ7519" s="2"/>
      <c r="BR7519" s="2"/>
      <c r="BS7519" s="2"/>
      <c r="BT7519" s="2"/>
    </row>
    <row r="7520" spans="63:72" x14ac:dyDescent="0.3">
      <c r="BK7520" s="5"/>
      <c r="BL7520" s="5"/>
      <c r="BM7520" s="2"/>
      <c r="BN7520" s="151"/>
      <c r="BO7520" s="2"/>
      <c r="BP7520" s="2"/>
      <c r="BQ7520" s="2"/>
      <c r="BR7520" s="2"/>
      <c r="BS7520" s="2"/>
      <c r="BT7520" s="2"/>
    </row>
    <row r="7521" spans="63:72" x14ac:dyDescent="0.3">
      <c r="BK7521" s="5"/>
      <c r="BL7521" s="5"/>
      <c r="BM7521" s="2"/>
      <c r="BN7521" s="151"/>
      <c r="BO7521" s="2"/>
      <c r="BP7521" s="2"/>
      <c r="BQ7521" s="2"/>
      <c r="BR7521" s="2"/>
      <c r="BS7521" s="2"/>
      <c r="BT7521" s="2"/>
    </row>
    <row r="7522" spans="63:72" x14ac:dyDescent="0.3">
      <c r="BK7522" s="5"/>
      <c r="BL7522" s="5"/>
      <c r="BM7522" s="2"/>
      <c r="BN7522" s="151"/>
      <c r="BO7522" s="2"/>
      <c r="BP7522" s="2"/>
      <c r="BQ7522" s="2"/>
      <c r="BR7522" s="2"/>
      <c r="BS7522" s="2"/>
      <c r="BT7522" s="2"/>
    </row>
    <row r="7523" spans="63:72" x14ac:dyDescent="0.3">
      <c r="BK7523" s="5"/>
      <c r="BL7523" s="5"/>
      <c r="BM7523" s="2"/>
      <c r="BN7523" s="151"/>
      <c r="BO7523" s="2"/>
      <c r="BP7523" s="2"/>
      <c r="BQ7523" s="2"/>
      <c r="BR7523" s="2"/>
      <c r="BS7523" s="2"/>
      <c r="BT7523" s="2"/>
    </row>
    <row r="7524" spans="63:72" x14ac:dyDescent="0.3">
      <c r="BK7524" s="5"/>
      <c r="BL7524" s="5"/>
      <c r="BM7524" s="2"/>
      <c r="BN7524" s="151"/>
      <c r="BO7524" s="2"/>
      <c r="BP7524" s="2"/>
      <c r="BQ7524" s="2"/>
      <c r="BR7524" s="2"/>
      <c r="BS7524" s="2"/>
      <c r="BT7524" s="2"/>
    </row>
    <row r="7525" spans="63:72" x14ac:dyDescent="0.3">
      <c r="BK7525" s="5"/>
      <c r="BL7525" s="5"/>
      <c r="BM7525" s="2"/>
      <c r="BN7525" s="151"/>
      <c r="BO7525" s="2"/>
      <c r="BP7525" s="2"/>
      <c r="BQ7525" s="2"/>
      <c r="BR7525" s="2"/>
      <c r="BS7525" s="2"/>
      <c r="BT7525" s="2"/>
    </row>
    <row r="7526" spans="63:72" x14ac:dyDescent="0.3">
      <c r="BK7526" s="5"/>
      <c r="BL7526" s="5"/>
      <c r="BM7526" s="2"/>
      <c r="BN7526" s="151"/>
      <c r="BO7526" s="2"/>
      <c r="BP7526" s="2"/>
      <c r="BQ7526" s="2"/>
      <c r="BR7526" s="2"/>
      <c r="BS7526" s="2"/>
      <c r="BT7526" s="2"/>
    </row>
    <row r="7527" spans="63:72" x14ac:dyDescent="0.3">
      <c r="BK7527" s="5"/>
      <c r="BL7527" s="5"/>
      <c r="BM7527" s="2"/>
      <c r="BN7527" s="151"/>
      <c r="BO7527" s="2"/>
      <c r="BP7527" s="2"/>
      <c r="BQ7527" s="2"/>
      <c r="BR7527" s="2"/>
      <c r="BS7527" s="2"/>
      <c r="BT7527" s="2"/>
    </row>
    <row r="7528" spans="63:72" x14ac:dyDescent="0.3">
      <c r="BK7528" s="5"/>
      <c r="BL7528" s="5"/>
      <c r="BM7528" s="2"/>
      <c r="BN7528" s="151"/>
      <c r="BO7528" s="2"/>
      <c r="BP7528" s="2"/>
      <c r="BQ7528" s="2"/>
      <c r="BR7528" s="2"/>
      <c r="BS7528" s="2"/>
      <c r="BT7528" s="2"/>
    </row>
    <row r="7529" spans="63:72" x14ac:dyDescent="0.3">
      <c r="BK7529" s="5"/>
      <c r="BL7529" s="5"/>
      <c r="BM7529" s="2"/>
      <c r="BN7529" s="151"/>
      <c r="BO7529" s="2"/>
      <c r="BP7529" s="2"/>
      <c r="BQ7529" s="2"/>
      <c r="BR7529" s="2"/>
      <c r="BS7529" s="2"/>
      <c r="BT7529" s="2"/>
    </row>
    <row r="7530" spans="63:72" x14ac:dyDescent="0.3">
      <c r="BK7530" s="5"/>
      <c r="BL7530" s="5"/>
      <c r="BM7530" s="2"/>
      <c r="BN7530" s="151"/>
      <c r="BO7530" s="2"/>
      <c r="BP7530" s="2"/>
      <c r="BQ7530" s="2"/>
      <c r="BR7530" s="2"/>
      <c r="BS7530" s="2"/>
      <c r="BT7530" s="2"/>
    </row>
    <row r="7531" spans="63:72" x14ac:dyDescent="0.3">
      <c r="BK7531" s="5"/>
      <c r="BL7531" s="5"/>
      <c r="BM7531" s="2"/>
      <c r="BN7531" s="151"/>
      <c r="BO7531" s="2"/>
      <c r="BP7531" s="2"/>
      <c r="BQ7531" s="2"/>
      <c r="BR7531" s="2"/>
      <c r="BS7531" s="2"/>
      <c r="BT7531" s="2"/>
    </row>
    <row r="7532" spans="63:72" x14ac:dyDescent="0.3">
      <c r="BK7532" s="5"/>
      <c r="BL7532" s="5"/>
      <c r="BM7532" s="2"/>
      <c r="BN7532" s="151"/>
      <c r="BO7532" s="2"/>
      <c r="BP7532" s="2"/>
      <c r="BQ7532" s="2"/>
      <c r="BR7532" s="2"/>
      <c r="BS7532" s="2"/>
      <c r="BT7532" s="2"/>
    </row>
    <row r="7533" spans="63:72" x14ac:dyDescent="0.3">
      <c r="BK7533" s="5"/>
      <c r="BL7533" s="5"/>
      <c r="BM7533" s="2"/>
      <c r="BN7533" s="151"/>
      <c r="BO7533" s="2"/>
      <c r="BP7533" s="2"/>
      <c r="BQ7533" s="2"/>
      <c r="BR7533" s="2"/>
      <c r="BS7533" s="2"/>
      <c r="BT7533" s="2"/>
    </row>
    <row r="7534" spans="63:72" x14ac:dyDescent="0.3">
      <c r="BK7534" s="5"/>
      <c r="BL7534" s="5"/>
      <c r="BM7534" s="2"/>
      <c r="BN7534" s="151"/>
      <c r="BO7534" s="2"/>
      <c r="BP7534" s="2"/>
      <c r="BQ7534" s="2"/>
      <c r="BR7534" s="2"/>
      <c r="BS7534" s="2"/>
      <c r="BT7534" s="2"/>
    </row>
    <row r="7535" spans="63:72" x14ac:dyDescent="0.3">
      <c r="BK7535" s="5"/>
      <c r="BL7535" s="5"/>
      <c r="BM7535" s="2"/>
      <c r="BN7535" s="151"/>
      <c r="BO7535" s="2"/>
      <c r="BP7535" s="2"/>
      <c r="BQ7535" s="2"/>
      <c r="BR7535" s="2"/>
      <c r="BS7535" s="2"/>
      <c r="BT7535" s="2"/>
    </row>
    <row r="7536" spans="63:72" x14ac:dyDescent="0.3">
      <c r="BK7536" s="5"/>
      <c r="BL7536" s="5"/>
      <c r="BM7536" s="2"/>
      <c r="BN7536" s="151"/>
      <c r="BO7536" s="2"/>
      <c r="BP7536" s="2"/>
      <c r="BQ7536" s="2"/>
      <c r="BR7536" s="2"/>
      <c r="BS7536" s="2"/>
      <c r="BT7536" s="2"/>
    </row>
    <row r="7537" spans="63:72" x14ac:dyDescent="0.3">
      <c r="BK7537" s="5"/>
      <c r="BL7537" s="5"/>
      <c r="BM7537" s="2"/>
      <c r="BN7537" s="151"/>
      <c r="BO7537" s="2"/>
      <c r="BP7537" s="2"/>
      <c r="BQ7537" s="2"/>
      <c r="BR7537" s="2"/>
      <c r="BS7537" s="2"/>
      <c r="BT7537" s="2"/>
    </row>
    <row r="7538" spans="63:72" x14ac:dyDescent="0.3">
      <c r="BK7538" s="5"/>
      <c r="BL7538" s="5"/>
      <c r="BM7538" s="2"/>
      <c r="BN7538" s="151"/>
      <c r="BO7538" s="2"/>
      <c r="BP7538" s="2"/>
      <c r="BQ7538" s="2"/>
      <c r="BR7538" s="2"/>
      <c r="BS7538" s="2"/>
      <c r="BT7538" s="2"/>
    </row>
    <row r="7539" spans="63:72" x14ac:dyDescent="0.3">
      <c r="BK7539" s="5"/>
      <c r="BL7539" s="5"/>
      <c r="BM7539" s="2"/>
      <c r="BN7539" s="151"/>
      <c r="BO7539" s="2"/>
      <c r="BP7539" s="2"/>
      <c r="BQ7539" s="2"/>
      <c r="BR7539" s="2"/>
      <c r="BS7539" s="2"/>
      <c r="BT7539" s="2"/>
    </row>
    <row r="7540" spans="63:72" x14ac:dyDescent="0.3">
      <c r="BK7540" s="5"/>
      <c r="BL7540" s="5"/>
      <c r="BM7540" s="2"/>
      <c r="BN7540" s="151"/>
      <c r="BO7540" s="2"/>
      <c r="BP7540" s="2"/>
      <c r="BQ7540" s="2"/>
      <c r="BR7540" s="2"/>
      <c r="BS7540" s="2"/>
      <c r="BT7540" s="2"/>
    </row>
    <row r="7541" spans="63:72" x14ac:dyDescent="0.3">
      <c r="BK7541" s="5"/>
      <c r="BL7541" s="5"/>
      <c r="BM7541" s="2"/>
      <c r="BN7541" s="151"/>
      <c r="BO7541" s="2"/>
      <c r="BP7541" s="2"/>
      <c r="BQ7541" s="2"/>
      <c r="BR7541" s="2"/>
      <c r="BS7541" s="2"/>
      <c r="BT7541" s="2"/>
    </row>
    <row r="7542" spans="63:72" x14ac:dyDescent="0.3">
      <c r="BK7542" s="5"/>
      <c r="BL7542" s="5"/>
      <c r="BM7542" s="2"/>
      <c r="BN7542" s="151"/>
      <c r="BO7542" s="2"/>
      <c r="BP7542" s="2"/>
      <c r="BQ7542" s="2"/>
      <c r="BR7542" s="2"/>
      <c r="BS7542" s="2"/>
      <c r="BT7542" s="2"/>
    </row>
    <row r="7543" spans="63:72" x14ac:dyDescent="0.3">
      <c r="BK7543" s="5"/>
      <c r="BL7543" s="5"/>
      <c r="BM7543" s="2"/>
      <c r="BN7543" s="151"/>
      <c r="BO7543" s="2"/>
      <c r="BP7543" s="2"/>
      <c r="BQ7543" s="2"/>
      <c r="BR7543" s="2"/>
      <c r="BS7543" s="2"/>
      <c r="BT7543" s="2"/>
    </row>
    <row r="7544" spans="63:72" x14ac:dyDescent="0.3">
      <c r="BK7544" s="5"/>
      <c r="BL7544" s="5"/>
      <c r="BM7544" s="2"/>
      <c r="BN7544" s="151"/>
      <c r="BO7544" s="2"/>
      <c r="BP7544" s="2"/>
      <c r="BQ7544" s="2"/>
      <c r="BR7544" s="2"/>
      <c r="BS7544" s="2"/>
      <c r="BT7544" s="2"/>
    </row>
    <row r="7545" spans="63:72" x14ac:dyDescent="0.3">
      <c r="BK7545" s="5"/>
      <c r="BL7545" s="5"/>
      <c r="BM7545" s="2"/>
      <c r="BN7545" s="151"/>
      <c r="BO7545" s="2"/>
      <c r="BP7545" s="2"/>
      <c r="BQ7545" s="2"/>
      <c r="BR7545" s="2"/>
      <c r="BS7545" s="2"/>
      <c r="BT7545" s="2"/>
    </row>
    <row r="7546" spans="63:72" x14ac:dyDescent="0.3">
      <c r="BK7546" s="5"/>
      <c r="BL7546" s="5"/>
      <c r="BM7546" s="2"/>
      <c r="BN7546" s="151"/>
      <c r="BO7546" s="2"/>
      <c r="BP7546" s="2"/>
      <c r="BQ7546" s="2"/>
      <c r="BR7546" s="2"/>
      <c r="BS7546" s="2"/>
      <c r="BT7546" s="2"/>
    </row>
    <row r="7547" spans="63:72" x14ac:dyDescent="0.3">
      <c r="BK7547" s="5"/>
      <c r="BL7547" s="5"/>
      <c r="BM7547" s="2"/>
      <c r="BN7547" s="151"/>
      <c r="BO7547" s="2"/>
      <c r="BP7547" s="2"/>
      <c r="BQ7547" s="2"/>
      <c r="BR7547" s="2"/>
      <c r="BS7547" s="2"/>
      <c r="BT7547" s="2"/>
    </row>
    <row r="7548" spans="63:72" x14ac:dyDescent="0.3">
      <c r="BK7548" s="5"/>
      <c r="BL7548" s="5"/>
      <c r="BM7548" s="2"/>
      <c r="BN7548" s="151"/>
      <c r="BO7548" s="2"/>
      <c r="BP7548" s="2"/>
      <c r="BQ7548" s="2"/>
      <c r="BR7548" s="2"/>
      <c r="BS7548" s="2"/>
      <c r="BT7548" s="2"/>
    </row>
    <row r="7549" spans="63:72" x14ac:dyDescent="0.3">
      <c r="BK7549" s="5"/>
      <c r="BL7549" s="5"/>
      <c r="BM7549" s="2"/>
      <c r="BN7549" s="151"/>
      <c r="BO7549" s="2"/>
      <c r="BP7549" s="2"/>
      <c r="BQ7549" s="2"/>
      <c r="BR7549" s="2"/>
      <c r="BS7549" s="2"/>
      <c r="BT7549" s="2"/>
    </row>
    <row r="7550" spans="63:72" x14ac:dyDescent="0.3">
      <c r="BK7550" s="5"/>
      <c r="BL7550" s="5"/>
      <c r="BM7550" s="2"/>
      <c r="BN7550" s="151"/>
      <c r="BO7550" s="2"/>
      <c r="BP7550" s="2"/>
      <c r="BQ7550" s="2"/>
      <c r="BR7550" s="2"/>
      <c r="BS7550" s="2"/>
      <c r="BT7550" s="2"/>
    </row>
    <row r="7551" spans="63:72" x14ac:dyDescent="0.3">
      <c r="BK7551" s="5"/>
      <c r="BL7551" s="5"/>
      <c r="BM7551" s="2"/>
      <c r="BN7551" s="151"/>
      <c r="BO7551" s="2"/>
      <c r="BP7551" s="2"/>
      <c r="BQ7551" s="2"/>
      <c r="BR7551" s="2"/>
      <c r="BS7551" s="2"/>
      <c r="BT7551" s="2"/>
    </row>
    <row r="7552" spans="63:72" x14ac:dyDescent="0.3">
      <c r="BK7552" s="5"/>
      <c r="BL7552" s="5"/>
      <c r="BM7552" s="2"/>
      <c r="BN7552" s="151"/>
      <c r="BO7552" s="2"/>
      <c r="BP7552" s="2"/>
      <c r="BQ7552" s="2"/>
      <c r="BR7552" s="2"/>
      <c r="BS7552" s="2"/>
      <c r="BT7552" s="2"/>
    </row>
    <row r="7553" spans="63:72" x14ac:dyDescent="0.3">
      <c r="BK7553" s="5"/>
      <c r="BL7553" s="5"/>
      <c r="BM7553" s="2"/>
      <c r="BN7553" s="151"/>
      <c r="BO7553" s="2"/>
      <c r="BP7553" s="2"/>
      <c r="BQ7553" s="2"/>
      <c r="BR7553" s="2"/>
      <c r="BS7553" s="2"/>
      <c r="BT7553" s="2"/>
    </row>
    <row r="7554" spans="63:72" x14ac:dyDescent="0.3">
      <c r="BK7554" s="5"/>
      <c r="BL7554" s="5"/>
      <c r="BM7554" s="2"/>
      <c r="BN7554" s="151"/>
      <c r="BO7554" s="2"/>
      <c r="BP7554" s="2"/>
      <c r="BQ7554" s="2"/>
      <c r="BR7554" s="2"/>
      <c r="BS7554" s="2"/>
      <c r="BT7554" s="2"/>
    </row>
    <row r="7555" spans="63:72" x14ac:dyDescent="0.3">
      <c r="BK7555" s="5"/>
      <c r="BL7555" s="5"/>
      <c r="BM7555" s="2"/>
      <c r="BN7555" s="151"/>
      <c r="BO7555" s="2"/>
      <c r="BP7555" s="2"/>
      <c r="BQ7555" s="2"/>
      <c r="BR7555" s="2"/>
      <c r="BS7555" s="2"/>
      <c r="BT7555" s="2"/>
    </row>
    <row r="7556" spans="63:72" x14ac:dyDescent="0.3">
      <c r="BK7556" s="5"/>
      <c r="BL7556" s="5"/>
      <c r="BM7556" s="2"/>
      <c r="BN7556" s="151"/>
      <c r="BO7556" s="2"/>
      <c r="BP7556" s="2"/>
      <c r="BQ7556" s="2"/>
      <c r="BR7556" s="2"/>
      <c r="BS7556" s="2"/>
      <c r="BT7556" s="2"/>
    </row>
    <row r="7557" spans="63:72" x14ac:dyDescent="0.3">
      <c r="BK7557" s="5"/>
      <c r="BL7557" s="5"/>
      <c r="BM7557" s="2"/>
      <c r="BN7557" s="151"/>
      <c r="BO7557" s="2"/>
      <c r="BP7557" s="2"/>
      <c r="BQ7557" s="2"/>
      <c r="BR7557" s="2"/>
      <c r="BS7557" s="2"/>
      <c r="BT7557" s="2"/>
    </row>
    <row r="7558" spans="63:72" x14ac:dyDescent="0.3">
      <c r="BK7558" s="5"/>
      <c r="BL7558" s="5"/>
      <c r="BM7558" s="2"/>
      <c r="BN7558" s="151"/>
      <c r="BO7558" s="2"/>
      <c r="BP7558" s="2"/>
      <c r="BQ7558" s="2"/>
      <c r="BR7558" s="2"/>
      <c r="BS7558" s="2"/>
      <c r="BT7558" s="2"/>
    </row>
    <row r="7559" spans="63:72" x14ac:dyDescent="0.3">
      <c r="BK7559" s="5"/>
      <c r="BL7559" s="5"/>
      <c r="BM7559" s="2"/>
      <c r="BN7559" s="151"/>
      <c r="BO7559" s="2"/>
      <c r="BP7559" s="2"/>
      <c r="BQ7559" s="2"/>
      <c r="BR7559" s="2"/>
      <c r="BS7559" s="2"/>
      <c r="BT7559" s="2"/>
    </row>
    <row r="7560" spans="63:72" x14ac:dyDescent="0.3">
      <c r="BK7560" s="5"/>
      <c r="BL7560" s="5"/>
      <c r="BM7560" s="2"/>
      <c r="BN7560" s="151"/>
      <c r="BO7560" s="2"/>
      <c r="BP7560" s="2"/>
      <c r="BQ7560" s="2"/>
      <c r="BR7560" s="2"/>
      <c r="BS7560" s="2"/>
      <c r="BT7560" s="2"/>
    </row>
    <row r="7561" spans="63:72" x14ac:dyDescent="0.3">
      <c r="BK7561" s="5"/>
      <c r="BL7561" s="5"/>
      <c r="BM7561" s="2"/>
      <c r="BN7561" s="151"/>
      <c r="BO7561" s="2"/>
      <c r="BP7561" s="2"/>
      <c r="BQ7561" s="2"/>
      <c r="BR7561" s="2"/>
      <c r="BS7561" s="2"/>
      <c r="BT7561" s="2"/>
    </row>
    <row r="7562" spans="63:72" x14ac:dyDescent="0.3">
      <c r="BK7562" s="5"/>
      <c r="BL7562" s="5"/>
      <c r="BM7562" s="2"/>
      <c r="BN7562" s="151"/>
      <c r="BO7562" s="2"/>
      <c r="BP7562" s="2"/>
      <c r="BQ7562" s="2"/>
      <c r="BR7562" s="2"/>
      <c r="BS7562" s="2"/>
      <c r="BT7562" s="2"/>
    </row>
    <row r="7563" spans="63:72" x14ac:dyDescent="0.3">
      <c r="BK7563" s="5"/>
      <c r="BL7563" s="5"/>
      <c r="BM7563" s="2"/>
      <c r="BN7563" s="151"/>
      <c r="BO7563" s="2"/>
      <c r="BP7563" s="2"/>
      <c r="BQ7563" s="2"/>
      <c r="BR7563" s="2"/>
      <c r="BS7563" s="2"/>
      <c r="BT7563" s="2"/>
    </row>
    <row r="7564" spans="63:72" x14ac:dyDescent="0.3">
      <c r="BK7564" s="5"/>
      <c r="BL7564" s="5"/>
      <c r="BM7564" s="2"/>
      <c r="BN7564" s="151"/>
      <c r="BO7564" s="2"/>
      <c r="BP7564" s="2"/>
      <c r="BQ7564" s="2"/>
      <c r="BR7564" s="2"/>
      <c r="BS7564" s="2"/>
      <c r="BT7564" s="2"/>
    </row>
    <row r="7565" spans="63:72" x14ac:dyDescent="0.3">
      <c r="BK7565" s="5"/>
      <c r="BL7565" s="5"/>
      <c r="BM7565" s="2"/>
      <c r="BN7565" s="151"/>
      <c r="BO7565" s="2"/>
      <c r="BP7565" s="2"/>
      <c r="BQ7565" s="2"/>
      <c r="BR7565" s="2"/>
      <c r="BS7565" s="2"/>
      <c r="BT7565" s="2"/>
    </row>
    <row r="7566" spans="63:72" x14ac:dyDescent="0.3">
      <c r="BK7566" s="5"/>
      <c r="BL7566" s="5"/>
      <c r="BM7566" s="2"/>
      <c r="BN7566" s="151"/>
      <c r="BO7566" s="2"/>
      <c r="BP7566" s="2"/>
      <c r="BQ7566" s="2"/>
      <c r="BR7566" s="2"/>
      <c r="BS7566" s="2"/>
      <c r="BT7566" s="2"/>
    </row>
    <row r="7567" spans="63:72" x14ac:dyDescent="0.3">
      <c r="BK7567" s="5"/>
      <c r="BL7567" s="5"/>
      <c r="BM7567" s="2"/>
      <c r="BN7567" s="151"/>
      <c r="BO7567" s="2"/>
      <c r="BP7567" s="2"/>
      <c r="BQ7567" s="2"/>
      <c r="BR7567" s="2"/>
      <c r="BS7567" s="2"/>
      <c r="BT7567" s="2"/>
    </row>
    <row r="7568" spans="63:72" x14ac:dyDescent="0.3">
      <c r="BK7568" s="5"/>
      <c r="BL7568" s="5"/>
      <c r="BM7568" s="2"/>
      <c r="BN7568" s="151"/>
      <c r="BO7568" s="2"/>
      <c r="BP7568" s="2"/>
      <c r="BQ7568" s="2"/>
      <c r="BR7568" s="2"/>
      <c r="BS7568" s="2"/>
      <c r="BT7568" s="2"/>
    </row>
    <row r="7569" spans="63:72" x14ac:dyDescent="0.3">
      <c r="BK7569" s="5"/>
      <c r="BL7569" s="5"/>
      <c r="BM7569" s="2"/>
      <c r="BN7569" s="151"/>
      <c r="BO7569" s="2"/>
      <c r="BP7569" s="2"/>
      <c r="BQ7569" s="2"/>
      <c r="BR7569" s="2"/>
      <c r="BS7569" s="2"/>
      <c r="BT7569" s="2"/>
    </row>
    <row r="7570" spans="63:72" x14ac:dyDescent="0.3">
      <c r="BK7570" s="5"/>
      <c r="BL7570" s="5"/>
      <c r="BM7570" s="2"/>
      <c r="BN7570" s="151"/>
      <c r="BO7570" s="2"/>
      <c r="BP7570" s="2"/>
      <c r="BQ7570" s="2"/>
      <c r="BR7570" s="2"/>
      <c r="BS7570" s="2"/>
      <c r="BT7570" s="2"/>
    </row>
    <row r="7571" spans="63:72" x14ac:dyDescent="0.3">
      <c r="BK7571" s="5"/>
      <c r="BL7571" s="5"/>
      <c r="BM7571" s="2"/>
      <c r="BN7571" s="151"/>
      <c r="BO7571" s="2"/>
      <c r="BP7571" s="2"/>
      <c r="BQ7571" s="2"/>
      <c r="BR7571" s="2"/>
      <c r="BS7571" s="2"/>
      <c r="BT7571" s="2"/>
    </row>
    <row r="7572" spans="63:72" x14ac:dyDescent="0.3">
      <c r="BK7572" s="5"/>
      <c r="BL7572" s="5"/>
      <c r="BM7572" s="2"/>
      <c r="BN7572" s="151"/>
      <c r="BO7572" s="2"/>
      <c r="BP7572" s="2"/>
      <c r="BQ7572" s="2"/>
      <c r="BR7572" s="2"/>
      <c r="BS7572" s="2"/>
      <c r="BT7572" s="2"/>
    </row>
    <row r="7573" spans="63:72" x14ac:dyDescent="0.3">
      <c r="BK7573" s="5"/>
      <c r="BL7573" s="5"/>
      <c r="BM7573" s="2"/>
      <c r="BN7573" s="151"/>
      <c r="BO7573" s="2"/>
      <c r="BP7573" s="2"/>
      <c r="BQ7573" s="2"/>
      <c r="BR7573" s="2"/>
      <c r="BS7573" s="2"/>
      <c r="BT7573" s="2"/>
    </row>
    <row r="7574" spans="63:72" x14ac:dyDescent="0.3">
      <c r="BK7574" s="5"/>
      <c r="BL7574" s="5"/>
      <c r="BM7574" s="2"/>
      <c r="BN7574" s="151"/>
      <c r="BO7574" s="2"/>
      <c r="BP7574" s="2"/>
      <c r="BQ7574" s="2"/>
      <c r="BR7574" s="2"/>
      <c r="BS7574" s="2"/>
      <c r="BT7574" s="2"/>
    </row>
    <row r="7575" spans="63:72" x14ac:dyDescent="0.3">
      <c r="BK7575" s="5"/>
      <c r="BL7575" s="5"/>
      <c r="BM7575" s="2"/>
      <c r="BN7575" s="151"/>
      <c r="BO7575" s="2"/>
      <c r="BP7575" s="2"/>
      <c r="BQ7575" s="2"/>
      <c r="BR7575" s="2"/>
      <c r="BS7575" s="2"/>
      <c r="BT7575" s="2"/>
    </row>
    <row r="7576" spans="63:72" x14ac:dyDescent="0.3">
      <c r="BK7576" s="5"/>
      <c r="BL7576" s="5"/>
      <c r="BM7576" s="2"/>
      <c r="BN7576" s="151"/>
      <c r="BO7576" s="2"/>
      <c r="BP7576" s="2"/>
      <c r="BQ7576" s="2"/>
      <c r="BR7576" s="2"/>
      <c r="BS7576" s="2"/>
      <c r="BT7576" s="2"/>
    </row>
    <row r="7577" spans="63:72" x14ac:dyDescent="0.3">
      <c r="BK7577" s="5"/>
      <c r="BL7577" s="5"/>
      <c r="BM7577" s="2"/>
      <c r="BN7577" s="151"/>
      <c r="BO7577" s="2"/>
      <c r="BP7577" s="2"/>
      <c r="BQ7577" s="2"/>
      <c r="BR7577" s="2"/>
      <c r="BS7577" s="2"/>
      <c r="BT7577" s="2"/>
    </row>
    <row r="7578" spans="63:72" x14ac:dyDescent="0.3">
      <c r="BK7578" s="5"/>
      <c r="BL7578" s="5"/>
      <c r="BM7578" s="2"/>
      <c r="BN7578" s="151"/>
      <c r="BO7578" s="2"/>
      <c r="BP7578" s="2"/>
      <c r="BQ7578" s="2"/>
      <c r="BR7578" s="2"/>
      <c r="BS7578" s="2"/>
      <c r="BT7578" s="2"/>
    </row>
    <row r="7579" spans="63:72" x14ac:dyDescent="0.3">
      <c r="BK7579" s="5"/>
      <c r="BL7579" s="5"/>
      <c r="BM7579" s="2"/>
      <c r="BN7579" s="151"/>
      <c r="BO7579" s="2"/>
      <c r="BP7579" s="2"/>
      <c r="BQ7579" s="2"/>
      <c r="BR7579" s="2"/>
      <c r="BS7579" s="2"/>
      <c r="BT7579" s="2"/>
    </row>
    <row r="7580" spans="63:72" x14ac:dyDescent="0.3">
      <c r="BK7580" s="5"/>
      <c r="BL7580" s="5"/>
      <c r="BM7580" s="2"/>
      <c r="BN7580" s="151"/>
      <c r="BO7580" s="2"/>
      <c r="BP7580" s="2"/>
      <c r="BQ7580" s="2"/>
      <c r="BR7580" s="2"/>
      <c r="BS7580" s="2"/>
      <c r="BT7580" s="2"/>
    </row>
    <row r="7581" spans="63:72" x14ac:dyDescent="0.3">
      <c r="BK7581" s="5"/>
      <c r="BL7581" s="5"/>
      <c r="BM7581" s="2"/>
      <c r="BN7581" s="151"/>
      <c r="BO7581" s="2"/>
      <c r="BP7581" s="2"/>
      <c r="BQ7581" s="2"/>
      <c r="BR7581" s="2"/>
      <c r="BS7581" s="2"/>
      <c r="BT7581" s="2"/>
    </row>
    <row r="7582" spans="63:72" x14ac:dyDescent="0.3">
      <c r="BK7582" s="5"/>
      <c r="BL7582" s="5"/>
      <c r="BM7582" s="2"/>
      <c r="BN7582" s="151"/>
      <c r="BO7582" s="2"/>
      <c r="BP7582" s="2"/>
      <c r="BQ7582" s="2"/>
      <c r="BR7582" s="2"/>
      <c r="BS7582" s="2"/>
      <c r="BT7582" s="2"/>
    </row>
    <row r="7583" spans="63:72" x14ac:dyDescent="0.3">
      <c r="BK7583" s="5"/>
      <c r="BL7583" s="5"/>
      <c r="BM7583" s="2"/>
      <c r="BN7583" s="151"/>
      <c r="BO7583" s="2"/>
      <c r="BP7583" s="2"/>
      <c r="BQ7583" s="2"/>
      <c r="BR7583" s="2"/>
      <c r="BS7583" s="2"/>
      <c r="BT7583" s="2"/>
    </row>
    <row r="7584" spans="63:72" x14ac:dyDescent="0.3">
      <c r="BK7584" s="5"/>
      <c r="BL7584" s="5"/>
      <c r="BM7584" s="2"/>
      <c r="BN7584" s="151"/>
      <c r="BO7584" s="2"/>
      <c r="BP7584" s="2"/>
      <c r="BQ7584" s="2"/>
      <c r="BR7584" s="2"/>
      <c r="BS7584" s="2"/>
      <c r="BT7584" s="2"/>
    </row>
    <row r="7585" spans="63:72" x14ac:dyDescent="0.3">
      <c r="BK7585" s="5"/>
      <c r="BL7585" s="5"/>
      <c r="BM7585" s="2"/>
      <c r="BN7585" s="151"/>
      <c r="BO7585" s="2"/>
      <c r="BP7585" s="2"/>
      <c r="BQ7585" s="2"/>
      <c r="BR7585" s="2"/>
      <c r="BS7585" s="2"/>
      <c r="BT7585" s="2"/>
    </row>
    <row r="7586" spans="63:72" x14ac:dyDescent="0.3">
      <c r="BK7586" s="5"/>
      <c r="BL7586" s="5"/>
      <c r="BM7586" s="2"/>
      <c r="BN7586" s="151"/>
      <c r="BO7586" s="2"/>
      <c r="BP7586" s="2"/>
      <c r="BQ7586" s="2"/>
      <c r="BR7586" s="2"/>
      <c r="BS7586" s="2"/>
      <c r="BT7586" s="2"/>
    </row>
    <row r="7587" spans="63:72" x14ac:dyDescent="0.3">
      <c r="BK7587" s="5"/>
      <c r="BL7587" s="5"/>
      <c r="BM7587" s="2"/>
      <c r="BN7587" s="151"/>
      <c r="BO7587" s="2"/>
      <c r="BP7587" s="2"/>
      <c r="BQ7587" s="2"/>
      <c r="BR7587" s="2"/>
      <c r="BS7587" s="2"/>
      <c r="BT7587" s="2"/>
    </row>
    <row r="7588" spans="63:72" x14ac:dyDescent="0.3">
      <c r="BK7588" s="5"/>
      <c r="BL7588" s="5"/>
      <c r="BM7588" s="2"/>
      <c r="BN7588" s="151"/>
      <c r="BO7588" s="2"/>
      <c r="BP7588" s="2"/>
      <c r="BQ7588" s="2"/>
      <c r="BR7588" s="2"/>
      <c r="BS7588" s="2"/>
      <c r="BT7588" s="2"/>
    </row>
    <row r="7589" spans="63:72" x14ac:dyDescent="0.3">
      <c r="BK7589" s="5"/>
      <c r="BL7589" s="5"/>
      <c r="BM7589" s="2"/>
      <c r="BN7589" s="151"/>
      <c r="BO7589" s="2"/>
      <c r="BP7589" s="2"/>
      <c r="BQ7589" s="2"/>
      <c r="BR7589" s="2"/>
      <c r="BS7589" s="2"/>
      <c r="BT7589" s="2"/>
    </row>
    <row r="7590" spans="63:72" x14ac:dyDescent="0.3">
      <c r="BK7590" s="5"/>
      <c r="BL7590" s="5"/>
      <c r="BM7590" s="2"/>
      <c r="BN7590" s="151"/>
      <c r="BO7590" s="2"/>
      <c r="BP7590" s="2"/>
      <c r="BQ7590" s="2"/>
      <c r="BR7590" s="2"/>
      <c r="BS7590" s="2"/>
      <c r="BT7590" s="2"/>
    </row>
    <row r="7591" spans="63:72" x14ac:dyDescent="0.3">
      <c r="BK7591" s="5"/>
      <c r="BL7591" s="5"/>
      <c r="BM7591" s="2"/>
      <c r="BN7591" s="151"/>
      <c r="BO7591" s="2"/>
      <c r="BP7591" s="2"/>
      <c r="BQ7591" s="2"/>
      <c r="BR7591" s="2"/>
      <c r="BS7591" s="2"/>
      <c r="BT7591" s="2"/>
    </row>
    <row r="7592" spans="63:72" x14ac:dyDescent="0.3">
      <c r="BK7592" s="5"/>
      <c r="BL7592" s="5"/>
      <c r="BM7592" s="2"/>
      <c r="BN7592" s="151"/>
      <c r="BO7592" s="2"/>
      <c r="BP7592" s="2"/>
      <c r="BQ7592" s="2"/>
      <c r="BR7592" s="2"/>
      <c r="BS7592" s="2"/>
      <c r="BT7592" s="2"/>
    </row>
    <row r="7593" spans="63:72" x14ac:dyDescent="0.3">
      <c r="BK7593" s="5"/>
      <c r="BL7593" s="5"/>
      <c r="BM7593" s="2"/>
      <c r="BN7593" s="151"/>
      <c r="BO7593" s="2"/>
      <c r="BP7593" s="2"/>
      <c r="BQ7593" s="2"/>
      <c r="BR7593" s="2"/>
      <c r="BS7593" s="2"/>
      <c r="BT7593" s="2"/>
    </row>
    <row r="7594" spans="63:72" x14ac:dyDescent="0.3">
      <c r="BK7594" s="5"/>
      <c r="BL7594" s="5"/>
      <c r="BM7594" s="2"/>
      <c r="BN7594" s="151"/>
      <c r="BO7594" s="2"/>
      <c r="BP7594" s="2"/>
      <c r="BQ7594" s="2"/>
      <c r="BR7594" s="2"/>
      <c r="BS7594" s="2"/>
      <c r="BT7594" s="2"/>
    </row>
    <row r="7595" spans="63:72" x14ac:dyDescent="0.3">
      <c r="BK7595" s="5"/>
      <c r="BL7595" s="5"/>
      <c r="BM7595" s="2"/>
      <c r="BN7595" s="151"/>
      <c r="BO7595" s="2"/>
      <c r="BP7595" s="2"/>
      <c r="BQ7595" s="2"/>
      <c r="BR7595" s="2"/>
      <c r="BS7595" s="2"/>
      <c r="BT7595" s="2"/>
    </row>
    <row r="7596" spans="63:72" x14ac:dyDescent="0.3">
      <c r="BK7596" s="5"/>
      <c r="BL7596" s="5"/>
      <c r="BM7596" s="2"/>
      <c r="BN7596" s="151"/>
      <c r="BO7596" s="2"/>
      <c r="BP7596" s="2"/>
      <c r="BQ7596" s="2"/>
      <c r="BR7596" s="2"/>
      <c r="BS7596" s="2"/>
      <c r="BT7596" s="2"/>
    </row>
    <row r="7597" spans="63:72" x14ac:dyDescent="0.3">
      <c r="BK7597" s="5"/>
      <c r="BL7597" s="5"/>
      <c r="BM7597" s="2"/>
      <c r="BN7597" s="151"/>
      <c r="BO7597" s="2"/>
      <c r="BP7597" s="2"/>
      <c r="BQ7597" s="2"/>
      <c r="BR7597" s="2"/>
      <c r="BS7597" s="2"/>
      <c r="BT7597" s="2"/>
    </row>
    <row r="7598" spans="63:72" x14ac:dyDescent="0.3">
      <c r="BK7598" s="5"/>
      <c r="BL7598" s="5"/>
      <c r="BM7598" s="2"/>
      <c r="BN7598" s="151"/>
      <c r="BO7598" s="2"/>
      <c r="BP7598" s="2"/>
      <c r="BQ7598" s="2"/>
      <c r="BR7598" s="2"/>
      <c r="BS7598" s="2"/>
      <c r="BT7598" s="2"/>
    </row>
    <row r="7599" spans="63:72" x14ac:dyDescent="0.3">
      <c r="BK7599" s="5"/>
      <c r="BL7599" s="5"/>
      <c r="BM7599" s="2"/>
      <c r="BN7599" s="151"/>
      <c r="BO7599" s="2"/>
      <c r="BP7599" s="2"/>
      <c r="BQ7599" s="2"/>
      <c r="BR7599" s="2"/>
      <c r="BS7599" s="2"/>
      <c r="BT7599" s="2"/>
    </row>
    <row r="7600" spans="63:72" x14ac:dyDescent="0.3">
      <c r="BK7600" s="5"/>
      <c r="BL7600" s="5"/>
      <c r="BM7600" s="2"/>
      <c r="BN7600" s="151"/>
      <c r="BO7600" s="2"/>
      <c r="BP7600" s="2"/>
      <c r="BQ7600" s="2"/>
      <c r="BR7600" s="2"/>
      <c r="BS7600" s="2"/>
      <c r="BT7600" s="2"/>
    </row>
    <row r="7601" spans="63:72" x14ac:dyDescent="0.3">
      <c r="BK7601" s="5"/>
      <c r="BL7601" s="5"/>
      <c r="BM7601" s="2"/>
      <c r="BN7601" s="151"/>
      <c r="BO7601" s="2"/>
      <c r="BP7601" s="2"/>
      <c r="BQ7601" s="2"/>
      <c r="BR7601" s="2"/>
      <c r="BS7601" s="2"/>
      <c r="BT7601" s="2"/>
    </row>
    <row r="7602" spans="63:72" x14ac:dyDescent="0.3">
      <c r="BK7602" s="5"/>
      <c r="BL7602" s="5"/>
      <c r="BM7602" s="2"/>
      <c r="BN7602" s="151"/>
      <c r="BO7602" s="2"/>
      <c r="BP7602" s="2"/>
      <c r="BQ7602" s="2"/>
      <c r="BR7602" s="2"/>
      <c r="BS7602" s="2"/>
      <c r="BT7602" s="2"/>
    </row>
    <row r="7603" spans="63:72" x14ac:dyDescent="0.3">
      <c r="BK7603" s="5"/>
      <c r="BL7603" s="5"/>
      <c r="BM7603" s="2"/>
      <c r="BN7603" s="151"/>
      <c r="BO7603" s="2"/>
      <c r="BP7603" s="2"/>
      <c r="BQ7603" s="2"/>
      <c r="BR7603" s="2"/>
      <c r="BS7603" s="2"/>
      <c r="BT7603" s="2"/>
    </row>
    <row r="7604" spans="63:72" x14ac:dyDescent="0.3">
      <c r="BK7604" s="5"/>
      <c r="BL7604" s="5"/>
      <c r="BM7604" s="2"/>
      <c r="BN7604" s="151"/>
      <c r="BO7604" s="2"/>
      <c r="BP7604" s="2"/>
      <c r="BQ7604" s="2"/>
      <c r="BR7604" s="2"/>
      <c r="BS7604" s="2"/>
      <c r="BT7604" s="2"/>
    </row>
    <row r="7605" spans="63:72" x14ac:dyDescent="0.3">
      <c r="BK7605" s="5"/>
      <c r="BL7605" s="5"/>
      <c r="BM7605" s="2"/>
      <c r="BN7605" s="151"/>
      <c r="BO7605" s="2"/>
      <c r="BP7605" s="2"/>
      <c r="BQ7605" s="2"/>
      <c r="BR7605" s="2"/>
      <c r="BS7605" s="2"/>
      <c r="BT7605" s="2"/>
    </row>
    <row r="7606" spans="63:72" x14ac:dyDescent="0.3">
      <c r="BK7606" s="5"/>
      <c r="BL7606" s="5"/>
      <c r="BM7606" s="2"/>
      <c r="BN7606" s="151"/>
      <c r="BO7606" s="2"/>
      <c r="BP7606" s="2"/>
      <c r="BQ7606" s="2"/>
      <c r="BR7606" s="2"/>
      <c r="BS7606" s="2"/>
      <c r="BT7606" s="2"/>
    </row>
    <row r="7607" spans="63:72" x14ac:dyDescent="0.3">
      <c r="BK7607" s="5"/>
      <c r="BL7607" s="5"/>
      <c r="BM7607" s="2"/>
      <c r="BN7607" s="151"/>
      <c r="BO7607" s="2"/>
      <c r="BP7607" s="2"/>
      <c r="BQ7607" s="2"/>
      <c r="BR7607" s="2"/>
      <c r="BS7607" s="2"/>
      <c r="BT7607" s="2"/>
    </row>
    <row r="7608" spans="63:72" x14ac:dyDescent="0.3">
      <c r="BK7608" s="5"/>
      <c r="BL7608" s="5"/>
      <c r="BM7608" s="2"/>
      <c r="BN7608" s="151"/>
      <c r="BO7608" s="2"/>
      <c r="BP7608" s="2"/>
      <c r="BQ7608" s="2"/>
      <c r="BR7608" s="2"/>
      <c r="BS7608" s="2"/>
      <c r="BT7608" s="2"/>
    </row>
    <row r="7609" spans="63:72" x14ac:dyDescent="0.3">
      <c r="BK7609" s="5"/>
      <c r="BL7609" s="5"/>
      <c r="BM7609" s="2"/>
      <c r="BN7609" s="151"/>
      <c r="BO7609" s="2"/>
      <c r="BP7609" s="2"/>
      <c r="BQ7609" s="2"/>
      <c r="BR7609" s="2"/>
      <c r="BS7609" s="2"/>
      <c r="BT7609" s="2"/>
    </row>
    <row r="7610" spans="63:72" x14ac:dyDescent="0.3">
      <c r="BK7610" s="5"/>
      <c r="BL7610" s="5"/>
      <c r="BM7610" s="2"/>
      <c r="BN7610" s="151"/>
      <c r="BO7610" s="2"/>
      <c r="BP7610" s="2"/>
      <c r="BQ7610" s="2"/>
      <c r="BR7610" s="2"/>
      <c r="BS7610" s="2"/>
      <c r="BT7610" s="2"/>
    </row>
    <row r="7611" spans="63:72" x14ac:dyDescent="0.3">
      <c r="BK7611" s="5"/>
      <c r="BL7611" s="5"/>
      <c r="BM7611" s="2"/>
      <c r="BN7611" s="151"/>
      <c r="BO7611" s="2"/>
      <c r="BP7611" s="2"/>
      <c r="BQ7611" s="2"/>
      <c r="BR7611" s="2"/>
      <c r="BS7611" s="2"/>
      <c r="BT7611" s="2"/>
    </row>
    <row r="7612" spans="63:72" x14ac:dyDescent="0.3">
      <c r="BK7612" s="5"/>
      <c r="BL7612" s="5"/>
      <c r="BM7612" s="2"/>
      <c r="BN7612" s="151"/>
      <c r="BO7612" s="2"/>
      <c r="BP7612" s="2"/>
      <c r="BQ7612" s="2"/>
      <c r="BR7612" s="2"/>
      <c r="BS7612" s="2"/>
      <c r="BT7612" s="2"/>
    </row>
    <row r="7613" spans="63:72" x14ac:dyDescent="0.3">
      <c r="BK7613" s="5"/>
      <c r="BL7613" s="5"/>
      <c r="BM7613" s="2"/>
      <c r="BN7613" s="151"/>
      <c r="BO7613" s="2"/>
      <c r="BP7613" s="2"/>
      <c r="BQ7613" s="2"/>
      <c r="BR7613" s="2"/>
      <c r="BS7613" s="2"/>
      <c r="BT7613" s="2"/>
    </row>
    <row r="7614" spans="63:72" x14ac:dyDescent="0.3">
      <c r="BK7614" s="5"/>
      <c r="BL7614" s="5"/>
      <c r="BM7614" s="2"/>
      <c r="BN7614" s="151"/>
      <c r="BO7614" s="2"/>
      <c r="BP7614" s="2"/>
      <c r="BQ7614" s="2"/>
      <c r="BR7614" s="2"/>
      <c r="BS7614" s="2"/>
      <c r="BT7614" s="2"/>
    </row>
    <row r="7615" spans="63:72" x14ac:dyDescent="0.3">
      <c r="BK7615" s="5"/>
      <c r="BL7615" s="5"/>
      <c r="BM7615" s="2"/>
      <c r="BN7615" s="151"/>
      <c r="BO7615" s="2"/>
      <c r="BP7615" s="2"/>
      <c r="BQ7615" s="2"/>
      <c r="BR7615" s="2"/>
      <c r="BS7615" s="2"/>
      <c r="BT7615" s="2"/>
    </row>
    <row r="7616" spans="63:72" x14ac:dyDescent="0.3">
      <c r="BK7616" s="5"/>
      <c r="BL7616" s="5"/>
      <c r="BM7616" s="2"/>
      <c r="BN7616" s="151"/>
      <c r="BO7616" s="2"/>
      <c r="BP7616" s="2"/>
      <c r="BQ7616" s="2"/>
      <c r="BR7616" s="2"/>
      <c r="BS7616" s="2"/>
      <c r="BT7616" s="2"/>
    </row>
    <row r="7617" spans="63:72" x14ac:dyDescent="0.3">
      <c r="BK7617" s="5"/>
      <c r="BL7617" s="5"/>
      <c r="BM7617" s="2"/>
      <c r="BN7617" s="151"/>
      <c r="BO7617" s="2"/>
      <c r="BP7617" s="2"/>
      <c r="BQ7617" s="2"/>
      <c r="BR7617" s="2"/>
      <c r="BS7617" s="2"/>
      <c r="BT7617" s="2"/>
    </row>
    <row r="7618" spans="63:72" x14ac:dyDescent="0.3">
      <c r="BK7618" s="5"/>
      <c r="BL7618" s="5"/>
      <c r="BM7618" s="2"/>
      <c r="BN7618" s="151"/>
      <c r="BO7618" s="2"/>
      <c r="BP7618" s="2"/>
      <c r="BQ7618" s="2"/>
      <c r="BR7618" s="2"/>
      <c r="BS7618" s="2"/>
      <c r="BT7618" s="2"/>
    </row>
    <row r="7619" spans="63:72" x14ac:dyDescent="0.3">
      <c r="BK7619" s="5"/>
      <c r="BL7619" s="5"/>
      <c r="BM7619" s="2"/>
      <c r="BN7619" s="151"/>
      <c r="BO7619" s="2"/>
      <c r="BP7619" s="2"/>
      <c r="BQ7619" s="2"/>
      <c r="BR7619" s="2"/>
      <c r="BS7619" s="2"/>
      <c r="BT7619" s="2"/>
    </row>
    <row r="7620" spans="63:72" x14ac:dyDescent="0.3">
      <c r="BK7620" s="5"/>
      <c r="BL7620" s="5"/>
      <c r="BM7620" s="2"/>
      <c r="BN7620" s="151"/>
      <c r="BO7620" s="2"/>
      <c r="BP7620" s="2"/>
      <c r="BQ7620" s="2"/>
      <c r="BR7620" s="2"/>
      <c r="BS7620" s="2"/>
      <c r="BT7620" s="2"/>
    </row>
    <row r="7621" spans="63:72" x14ac:dyDescent="0.3">
      <c r="BK7621" s="5"/>
      <c r="BL7621" s="5"/>
      <c r="BM7621" s="2"/>
      <c r="BN7621" s="151"/>
      <c r="BO7621" s="2"/>
      <c r="BP7621" s="2"/>
      <c r="BQ7621" s="2"/>
      <c r="BR7621" s="2"/>
      <c r="BS7621" s="2"/>
      <c r="BT7621" s="2"/>
    </row>
    <row r="7622" spans="63:72" x14ac:dyDescent="0.3">
      <c r="BK7622" s="5"/>
      <c r="BL7622" s="5"/>
      <c r="BM7622" s="2"/>
      <c r="BN7622" s="151"/>
      <c r="BO7622" s="2"/>
      <c r="BP7622" s="2"/>
      <c r="BQ7622" s="2"/>
      <c r="BR7622" s="2"/>
      <c r="BS7622" s="2"/>
      <c r="BT7622" s="2"/>
    </row>
    <row r="7623" spans="63:72" x14ac:dyDescent="0.3">
      <c r="BK7623" s="5"/>
      <c r="BL7623" s="5"/>
      <c r="BM7623" s="2"/>
      <c r="BN7623" s="151"/>
      <c r="BO7623" s="2"/>
      <c r="BP7623" s="2"/>
      <c r="BQ7623" s="2"/>
      <c r="BR7623" s="2"/>
      <c r="BS7623" s="2"/>
      <c r="BT7623" s="2"/>
    </row>
    <row r="7624" spans="63:72" x14ac:dyDescent="0.3">
      <c r="BK7624" s="5"/>
      <c r="BL7624" s="5"/>
      <c r="BM7624" s="2"/>
      <c r="BN7624" s="151"/>
      <c r="BO7624" s="2"/>
      <c r="BP7624" s="2"/>
      <c r="BQ7624" s="2"/>
      <c r="BR7624" s="2"/>
      <c r="BS7624" s="2"/>
      <c r="BT7624" s="2"/>
    </row>
    <row r="7625" spans="63:72" x14ac:dyDescent="0.3">
      <c r="BK7625" s="5"/>
      <c r="BL7625" s="5"/>
      <c r="BM7625" s="2"/>
      <c r="BN7625" s="151"/>
      <c r="BO7625" s="2"/>
      <c r="BP7625" s="2"/>
      <c r="BQ7625" s="2"/>
      <c r="BR7625" s="2"/>
      <c r="BS7625" s="2"/>
      <c r="BT7625" s="2"/>
    </row>
    <row r="7626" spans="63:72" x14ac:dyDescent="0.3">
      <c r="BK7626" s="5"/>
      <c r="BL7626" s="5"/>
      <c r="BM7626" s="2"/>
      <c r="BN7626" s="151"/>
      <c r="BO7626" s="2"/>
      <c r="BP7626" s="2"/>
      <c r="BQ7626" s="2"/>
      <c r="BR7626" s="2"/>
      <c r="BS7626" s="2"/>
      <c r="BT7626" s="2"/>
    </row>
    <row r="7627" spans="63:72" x14ac:dyDescent="0.3">
      <c r="BK7627" s="5"/>
      <c r="BL7627" s="5"/>
      <c r="BM7627" s="2"/>
      <c r="BN7627" s="151"/>
      <c r="BO7627" s="2"/>
      <c r="BP7627" s="2"/>
      <c r="BQ7627" s="2"/>
      <c r="BR7627" s="2"/>
      <c r="BS7627" s="2"/>
      <c r="BT7627" s="2"/>
    </row>
    <row r="7628" spans="63:72" x14ac:dyDescent="0.3">
      <c r="BK7628" s="5"/>
      <c r="BL7628" s="5"/>
      <c r="BM7628" s="2"/>
      <c r="BN7628" s="151"/>
      <c r="BO7628" s="2"/>
      <c r="BP7628" s="2"/>
      <c r="BQ7628" s="2"/>
      <c r="BR7628" s="2"/>
      <c r="BS7628" s="2"/>
      <c r="BT7628" s="2"/>
    </row>
    <row r="7629" spans="63:72" x14ac:dyDescent="0.3">
      <c r="BK7629" s="5"/>
      <c r="BL7629" s="5"/>
      <c r="BM7629" s="2"/>
      <c r="BN7629" s="151"/>
      <c r="BO7629" s="2"/>
      <c r="BP7629" s="2"/>
      <c r="BQ7629" s="2"/>
      <c r="BR7629" s="2"/>
      <c r="BS7629" s="2"/>
      <c r="BT7629" s="2"/>
    </row>
    <row r="7630" spans="63:72" x14ac:dyDescent="0.3">
      <c r="BK7630" s="5"/>
      <c r="BL7630" s="5"/>
      <c r="BM7630" s="2"/>
      <c r="BN7630" s="151"/>
      <c r="BO7630" s="2"/>
      <c r="BP7630" s="2"/>
      <c r="BQ7630" s="2"/>
      <c r="BR7630" s="2"/>
      <c r="BS7630" s="2"/>
      <c r="BT7630" s="2"/>
    </row>
    <row r="7631" spans="63:72" x14ac:dyDescent="0.3">
      <c r="BK7631" s="5"/>
      <c r="BL7631" s="5"/>
      <c r="BM7631" s="2"/>
      <c r="BN7631" s="151"/>
      <c r="BO7631" s="2"/>
      <c r="BP7631" s="2"/>
      <c r="BQ7631" s="2"/>
      <c r="BR7631" s="2"/>
      <c r="BS7631" s="2"/>
      <c r="BT7631" s="2"/>
    </row>
    <row r="7632" spans="63:72" x14ac:dyDescent="0.3">
      <c r="BK7632" s="5"/>
      <c r="BL7632" s="5"/>
      <c r="BM7632" s="2"/>
      <c r="BN7632" s="151"/>
      <c r="BO7632" s="2"/>
      <c r="BP7632" s="2"/>
      <c r="BQ7632" s="2"/>
      <c r="BR7632" s="2"/>
      <c r="BS7632" s="2"/>
      <c r="BT7632" s="2"/>
    </row>
    <row r="7633" spans="63:72" x14ac:dyDescent="0.3">
      <c r="BK7633" s="5"/>
      <c r="BL7633" s="5"/>
      <c r="BM7633" s="2"/>
      <c r="BN7633" s="151"/>
      <c r="BO7633" s="2"/>
      <c r="BP7633" s="2"/>
      <c r="BQ7633" s="2"/>
      <c r="BR7633" s="2"/>
      <c r="BS7633" s="2"/>
      <c r="BT7633" s="2"/>
    </row>
    <row r="7634" spans="63:72" x14ac:dyDescent="0.3">
      <c r="BK7634" s="5"/>
      <c r="BL7634" s="5"/>
      <c r="BM7634" s="2"/>
      <c r="BN7634" s="151"/>
      <c r="BO7634" s="2"/>
      <c r="BP7634" s="2"/>
      <c r="BQ7634" s="2"/>
      <c r="BR7634" s="2"/>
      <c r="BS7634" s="2"/>
      <c r="BT7634" s="2"/>
    </row>
    <row r="7635" spans="63:72" x14ac:dyDescent="0.3">
      <c r="BK7635" s="5"/>
      <c r="BL7635" s="5"/>
      <c r="BM7635" s="2"/>
      <c r="BN7635" s="151"/>
      <c r="BO7635" s="2"/>
      <c r="BP7635" s="2"/>
      <c r="BQ7635" s="2"/>
      <c r="BR7635" s="2"/>
      <c r="BS7635" s="2"/>
      <c r="BT7635" s="2"/>
    </row>
    <row r="7636" spans="63:72" x14ac:dyDescent="0.3">
      <c r="BK7636" s="5"/>
      <c r="BL7636" s="5"/>
      <c r="BM7636" s="2"/>
      <c r="BN7636" s="151"/>
      <c r="BO7636" s="2"/>
      <c r="BP7636" s="2"/>
      <c r="BQ7636" s="2"/>
      <c r="BR7636" s="2"/>
      <c r="BS7636" s="2"/>
      <c r="BT7636" s="2"/>
    </row>
    <row r="7637" spans="63:72" x14ac:dyDescent="0.3">
      <c r="BK7637" s="5"/>
      <c r="BL7637" s="5"/>
      <c r="BM7637" s="2"/>
      <c r="BN7637" s="151"/>
      <c r="BO7637" s="2"/>
      <c r="BP7637" s="2"/>
      <c r="BQ7637" s="2"/>
      <c r="BR7637" s="2"/>
      <c r="BS7637" s="2"/>
      <c r="BT7637" s="2"/>
    </row>
    <row r="7638" spans="63:72" x14ac:dyDescent="0.3">
      <c r="BK7638" s="5"/>
      <c r="BL7638" s="5"/>
      <c r="BM7638" s="2"/>
      <c r="BN7638" s="151"/>
      <c r="BO7638" s="2"/>
      <c r="BP7638" s="2"/>
      <c r="BQ7638" s="2"/>
      <c r="BR7638" s="2"/>
      <c r="BS7638" s="2"/>
      <c r="BT7638" s="2"/>
    </row>
    <row r="7639" spans="63:72" x14ac:dyDescent="0.3">
      <c r="BK7639" s="5"/>
      <c r="BL7639" s="5"/>
      <c r="BM7639" s="2"/>
      <c r="BN7639" s="151"/>
      <c r="BO7639" s="2"/>
      <c r="BP7639" s="2"/>
      <c r="BQ7639" s="2"/>
      <c r="BR7639" s="2"/>
      <c r="BS7639" s="2"/>
      <c r="BT7639" s="2"/>
    </row>
    <row r="7640" spans="63:72" x14ac:dyDescent="0.3">
      <c r="BK7640" s="5"/>
      <c r="BL7640" s="5"/>
      <c r="BM7640" s="2"/>
      <c r="BN7640" s="151"/>
      <c r="BO7640" s="2"/>
      <c r="BP7640" s="2"/>
      <c r="BQ7640" s="2"/>
      <c r="BR7640" s="2"/>
      <c r="BS7640" s="2"/>
      <c r="BT7640" s="2"/>
    </row>
    <row r="7641" spans="63:72" x14ac:dyDescent="0.3">
      <c r="BK7641" s="5"/>
      <c r="BL7641" s="5"/>
      <c r="BM7641" s="2"/>
      <c r="BN7641" s="151"/>
      <c r="BO7641" s="2"/>
      <c r="BP7641" s="2"/>
      <c r="BQ7641" s="2"/>
      <c r="BR7641" s="2"/>
      <c r="BS7641" s="2"/>
      <c r="BT7641" s="2"/>
    </row>
    <row r="7642" spans="63:72" x14ac:dyDescent="0.3">
      <c r="BK7642" s="5"/>
      <c r="BL7642" s="5"/>
      <c r="BM7642" s="2"/>
      <c r="BN7642" s="151"/>
      <c r="BO7642" s="2"/>
      <c r="BP7642" s="2"/>
      <c r="BQ7642" s="2"/>
      <c r="BR7642" s="2"/>
      <c r="BS7642" s="2"/>
      <c r="BT7642" s="2"/>
    </row>
    <row r="7643" spans="63:72" x14ac:dyDescent="0.3">
      <c r="BK7643" s="5"/>
      <c r="BL7643" s="5"/>
      <c r="BM7643" s="2"/>
      <c r="BN7643" s="151"/>
      <c r="BO7643" s="2"/>
      <c r="BP7643" s="2"/>
      <c r="BQ7643" s="2"/>
      <c r="BR7643" s="2"/>
      <c r="BS7643" s="2"/>
      <c r="BT7643" s="2"/>
    </row>
    <row r="7644" spans="63:72" x14ac:dyDescent="0.3">
      <c r="BK7644" s="5"/>
      <c r="BL7644" s="5"/>
      <c r="BM7644" s="2"/>
      <c r="BN7644" s="151"/>
      <c r="BO7644" s="2"/>
      <c r="BP7644" s="2"/>
      <c r="BQ7644" s="2"/>
      <c r="BR7644" s="2"/>
      <c r="BS7644" s="2"/>
      <c r="BT7644" s="2"/>
    </row>
    <row r="7645" spans="63:72" x14ac:dyDescent="0.3">
      <c r="BK7645" s="5"/>
      <c r="BL7645" s="5"/>
      <c r="BM7645" s="2"/>
      <c r="BN7645" s="151"/>
      <c r="BO7645" s="2"/>
      <c r="BP7645" s="2"/>
      <c r="BQ7645" s="2"/>
      <c r="BR7645" s="2"/>
      <c r="BS7645" s="2"/>
      <c r="BT7645" s="2"/>
    </row>
    <row r="7646" spans="63:72" x14ac:dyDescent="0.3">
      <c r="BK7646" s="5"/>
      <c r="BL7646" s="5"/>
      <c r="BM7646" s="2"/>
      <c r="BN7646" s="151"/>
      <c r="BO7646" s="2"/>
      <c r="BP7646" s="2"/>
      <c r="BQ7646" s="2"/>
      <c r="BR7646" s="2"/>
      <c r="BS7646" s="2"/>
      <c r="BT7646" s="2"/>
    </row>
    <row r="7647" spans="63:72" x14ac:dyDescent="0.3">
      <c r="BK7647" s="5"/>
      <c r="BL7647" s="5"/>
      <c r="BM7647" s="2"/>
      <c r="BN7647" s="151"/>
      <c r="BO7647" s="2"/>
      <c r="BP7647" s="2"/>
      <c r="BQ7647" s="2"/>
      <c r="BR7647" s="2"/>
      <c r="BS7647" s="2"/>
      <c r="BT7647" s="2"/>
    </row>
    <row r="7648" spans="63:72" x14ac:dyDescent="0.3">
      <c r="BK7648" s="5"/>
      <c r="BL7648" s="5"/>
      <c r="BM7648" s="2"/>
      <c r="BN7648" s="151"/>
      <c r="BO7648" s="2"/>
      <c r="BP7648" s="2"/>
      <c r="BQ7648" s="2"/>
      <c r="BR7648" s="2"/>
      <c r="BS7648" s="2"/>
      <c r="BT7648" s="2"/>
    </row>
    <row r="7649" spans="63:72" x14ac:dyDescent="0.3">
      <c r="BK7649" s="5"/>
      <c r="BL7649" s="5"/>
      <c r="BM7649" s="2"/>
      <c r="BN7649" s="151"/>
      <c r="BO7649" s="2"/>
      <c r="BP7649" s="2"/>
      <c r="BQ7649" s="2"/>
      <c r="BR7649" s="2"/>
      <c r="BS7649" s="2"/>
      <c r="BT7649" s="2"/>
    </row>
    <row r="7650" spans="63:72" x14ac:dyDescent="0.3">
      <c r="BK7650" s="5"/>
      <c r="BL7650" s="5"/>
      <c r="BM7650" s="2"/>
      <c r="BN7650" s="151"/>
      <c r="BO7650" s="2"/>
      <c r="BP7650" s="2"/>
      <c r="BQ7650" s="2"/>
      <c r="BR7650" s="2"/>
      <c r="BS7650" s="2"/>
      <c r="BT7650" s="2"/>
    </row>
    <row r="7651" spans="63:72" x14ac:dyDescent="0.3">
      <c r="BK7651" s="5"/>
      <c r="BL7651" s="5"/>
      <c r="BM7651" s="2"/>
      <c r="BN7651" s="151"/>
      <c r="BO7651" s="2"/>
      <c r="BP7651" s="2"/>
      <c r="BQ7651" s="2"/>
      <c r="BR7651" s="2"/>
      <c r="BS7651" s="2"/>
      <c r="BT7651" s="2"/>
    </row>
    <row r="7652" spans="63:72" x14ac:dyDescent="0.3">
      <c r="BK7652" s="5"/>
      <c r="BL7652" s="5"/>
      <c r="BM7652" s="2"/>
      <c r="BN7652" s="151"/>
      <c r="BO7652" s="2"/>
      <c r="BP7652" s="2"/>
      <c r="BQ7652" s="2"/>
      <c r="BR7652" s="2"/>
      <c r="BS7652" s="2"/>
      <c r="BT7652" s="2"/>
    </row>
    <row r="7653" spans="63:72" x14ac:dyDescent="0.3">
      <c r="BK7653" s="5"/>
      <c r="BL7653" s="5"/>
      <c r="BM7653" s="2"/>
      <c r="BN7653" s="151"/>
      <c r="BO7653" s="2"/>
      <c r="BP7653" s="2"/>
      <c r="BQ7653" s="2"/>
      <c r="BR7653" s="2"/>
      <c r="BS7653" s="2"/>
      <c r="BT7653" s="2"/>
    </row>
    <row r="7654" spans="63:72" x14ac:dyDescent="0.3">
      <c r="BK7654" s="5"/>
      <c r="BL7654" s="5"/>
      <c r="BM7654" s="2"/>
      <c r="BN7654" s="151"/>
      <c r="BO7654" s="2"/>
      <c r="BP7654" s="2"/>
      <c r="BQ7654" s="2"/>
      <c r="BR7654" s="2"/>
      <c r="BS7654" s="2"/>
      <c r="BT7654" s="2"/>
    </row>
    <row r="7655" spans="63:72" x14ac:dyDescent="0.3">
      <c r="BK7655" s="5"/>
      <c r="BL7655" s="5"/>
      <c r="BM7655" s="2"/>
      <c r="BN7655" s="151"/>
      <c r="BO7655" s="2"/>
      <c r="BP7655" s="2"/>
      <c r="BQ7655" s="2"/>
      <c r="BR7655" s="2"/>
      <c r="BS7655" s="2"/>
      <c r="BT7655" s="2"/>
    </row>
    <row r="7656" spans="63:72" x14ac:dyDescent="0.3">
      <c r="BK7656" s="5"/>
      <c r="BL7656" s="5"/>
      <c r="BM7656" s="2"/>
      <c r="BN7656" s="151"/>
      <c r="BO7656" s="2"/>
      <c r="BP7656" s="2"/>
      <c r="BQ7656" s="2"/>
      <c r="BR7656" s="2"/>
      <c r="BS7656" s="2"/>
      <c r="BT7656" s="2"/>
    </row>
    <row r="7657" spans="63:72" x14ac:dyDescent="0.3">
      <c r="BK7657" s="5"/>
      <c r="BL7657" s="5"/>
      <c r="BM7657" s="2"/>
      <c r="BN7657" s="151"/>
      <c r="BO7657" s="2"/>
      <c r="BP7657" s="2"/>
      <c r="BQ7657" s="2"/>
      <c r="BR7657" s="2"/>
      <c r="BS7657" s="2"/>
      <c r="BT7657" s="2"/>
    </row>
    <row r="7658" spans="63:72" x14ac:dyDescent="0.3">
      <c r="BK7658" s="5"/>
      <c r="BL7658" s="5"/>
      <c r="BM7658" s="2"/>
      <c r="BN7658" s="151"/>
      <c r="BO7658" s="2"/>
      <c r="BP7658" s="2"/>
      <c r="BQ7658" s="2"/>
      <c r="BR7658" s="2"/>
      <c r="BS7658" s="2"/>
      <c r="BT7658" s="2"/>
    </row>
    <row r="7659" spans="63:72" x14ac:dyDescent="0.3">
      <c r="BK7659" s="5"/>
      <c r="BL7659" s="5"/>
      <c r="BM7659" s="2"/>
      <c r="BN7659" s="151"/>
      <c r="BO7659" s="2"/>
      <c r="BP7659" s="2"/>
      <c r="BQ7659" s="2"/>
      <c r="BR7659" s="2"/>
      <c r="BS7659" s="2"/>
      <c r="BT7659" s="2"/>
    </row>
    <row r="7660" spans="63:72" x14ac:dyDescent="0.3">
      <c r="BK7660" s="5"/>
      <c r="BL7660" s="5"/>
      <c r="BM7660" s="2"/>
      <c r="BN7660" s="151"/>
      <c r="BO7660" s="2"/>
      <c r="BP7660" s="2"/>
      <c r="BQ7660" s="2"/>
      <c r="BR7660" s="2"/>
      <c r="BS7660" s="2"/>
      <c r="BT7660" s="2"/>
    </row>
    <row r="7661" spans="63:72" x14ac:dyDescent="0.3">
      <c r="BK7661" s="5"/>
      <c r="BL7661" s="5"/>
      <c r="BM7661" s="2"/>
      <c r="BN7661" s="151"/>
      <c r="BO7661" s="2"/>
      <c r="BP7661" s="2"/>
      <c r="BQ7661" s="2"/>
      <c r="BR7661" s="2"/>
      <c r="BS7661" s="2"/>
      <c r="BT7661" s="2"/>
    </row>
    <row r="7662" spans="63:72" x14ac:dyDescent="0.3">
      <c r="BK7662" s="5"/>
      <c r="BL7662" s="5"/>
      <c r="BM7662" s="2"/>
      <c r="BN7662" s="151"/>
      <c r="BO7662" s="2"/>
      <c r="BP7662" s="2"/>
      <c r="BQ7662" s="2"/>
      <c r="BR7662" s="2"/>
      <c r="BS7662" s="2"/>
      <c r="BT7662" s="2"/>
    </row>
    <row r="7663" spans="63:72" x14ac:dyDescent="0.3">
      <c r="BK7663" s="5"/>
      <c r="BL7663" s="5"/>
      <c r="BM7663" s="2"/>
      <c r="BN7663" s="151"/>
      <c r="BO7663" s="2"/>
      <c r="BP7663" s="2"/>
      <c r="BQ7663" s="2"/>
      <c r="BR7663" s="2"/>
      <c r="BS7663" s="2"/>
      <c r="BT7663" s="2"/>
    </row>
    <row r="7664" spans="63:72" x14ac:dyDescent="0.3">
      <c r="BK7664" s="5"/>
      <c r="BL7664" s="5"/>
      <c r="BM7664" s="2"/>
      <c r="BN7664" s="151"/>
      <c r="BO7664" s="2"/>
      <c r="BP7664" s="2"/>
      <c r="BQ7664" s="2"/>
      <c r="BR7664" s="2"/>
      <c r="BS7664" s="2"/>
      <c r="BT7664" s="2"/>
    </row>
    <row r="7665" spans="63:72" x14ac:dyDescent="0.3">
      <c r="BK7665" s="5"/>
      <c r="BL7665" s="5"/>
      <c r="BM7665" s="2"/>
      <c r="BN7665" s="151"/>
      <c r="BO7665" s="2"/>
      <c r="BP7665" s="2"/>
      <c r="BQ7665" s="2"/>
      <c r="BR7665" s="2"/>
      <c r="BS7665" s="2"/>
      <c r="BT7665" s="2"/>
    </row>
    <row r="7666" spans="63:72" x14ac:dyDescent="0.3">
      <c r="BK7666" s="5"/>
      <c r="BL7666" s="5"/>
      <c r="BM7666" s="2"/>
      <c r="BN7666" s="151"/>
      <c r="BO7666" s="2"/>
      <c r="BP7666" s="2"/>
      <c r="BQ7666" s="2"/>
      <c r="BR7666" s="2"/>
      <c r="BS7666" s="2"/>
      <c r="BT7666" s="2"/>
    </row>
    <row r="7667" spans="63:72" x14ac:dyDescent="0.3">
      <c r="BK7667" s="5"/>
      <c r="BL7667" s="5"/>
      <c r="BM7667" s="2"/>
      <c r="BN7667" s="151"/>
      <c r="BO7667" s="2"/>
      <c r="BP7667" s="2"/>
      <c r="BQ7667" s="2"/>
      <c r="BR7667" s="2"/>
      <c r="BS7667" s="2"/>
      <c r="BT7667" s="2"/>
    </row>
    <row r="7668" spans="63:72" x14ac:dyDescent="0.3">
      <c r="BK7668" s="5"/>
      <c r="BL7668" s="5"/>
      <c r="BM7668" s="2"/>
      <c r="BN7668" s="151"/>
      <c r="BO7668" s="2"/>
      <c r="BP7668" s="2"/>
      <c r="BQ7668" s="2"/>
      <c r="BR7668" s="2"/>
      <c r="BS7668" s="2"/>
      <c r="BT7668" s="2"/>
    </row>
    <row r="7669" spans="63:72" x14ac:dyDescent="0.3">
      <c r="BK7669" s="5"/>
      <c r="BL7669" s="5"/>
      <c r="BM7669" s="2"/>
      <c r="BN7669" s="151"/>
      <c r="BO7669" s="2"/>
      <c r="BP7669" s="2"/>
      <c r="BQ7669" s="2"/>
      <c r="BR7669" s="2"/>
      <c r="BS7669" s="2"/>
      <c r="BT7669" s="2"/>
    </row>
    <row r="7670" spans="63:72" x14ac:dyDescent="0.3">
      <c r="BK7670" s="5"/>
      <c r="BL7670" s="5"/>
      <c r="BM7670" s="2"/>
      <c r="BN7670" s="151"/>
      <c r="BO7670" s="2"/>
      <c r="BP7670" s="2"/>
      <c r="BQ7670" s="2"/>
      <c r="BR7670" s="2"/>
      <c r="BS7670" s="2"/>
      <c r="BT7670" s="2"/>
    </row>
    <row r="7671" spans="63:72" x14ac:dyDescent="0.3">
      <c r="BK7671" s="5"/>
      <c r="BL7671" s="5"/>
      <c r="BM7671" s="2"/>
      <c r="BN7671" s="151"/>
      <c r="BO7671" s="2"/>
      <c r="BP7671" s="2"/>
      <c r="BQ7671" s="2"/>
      <c r="BR7671" s="2"/>
      <c r="BS7671" s="2"/>
      <c r="BT7671" s="2"/>
    </row>
    <row r="7672" spans="63:72" x14ac:dyDescent="0.3">
      <c r="BK7672" s="5"/>
      <c r="BL7672" s="5"/>
      <c r="BM7672" s="2"/>
      <c r="BN7672" s="151"/>
      <c r="BO7672" s="2"/>
      <c r="BP7672" s="2"/>
      <c r="BQ7672" s="2"/>
      <c r="BR7672" s="2"/>
      <c r="BS7672" s="2"/>
      <c r="BT7672" s="2"/>
    </row>
    <row r="7673" spans="63:72" x14ac:dyDescent="0.3">
      <c r="BK7673" s="5"/>
      <c r="BL7673" s="5"/>
      <c r="BM7673" s="2"/>
      <c r="BN7673" s="151"/>
      <c r="BO7673" s="2"/>
      <c r="BP7673" s="2"/>
      <c r="BQ7673" s="2"/>
      <c r="BR7673" s="2"/>
      <c r="BS7673" s="2"/>
      <c r="BT7673" s="2"/>
    </row>
    <row r="7674" spans="63:72" x14ac:dyDescent="0.3">
      <c r="BK7674" s="5"/>
      <c r="BL7674" s="5"/>
      <c r="BM7674" s="2"/>
      <c r="BN7674" s="151"/>
      <c r="BO7674" s="2"/>
      <c r="BP7674" s="2"/>
      <c r="BQ7674" s="2"/>
      <c r="BR7674" s="2"/>
      <c r="BS7674" s="2"/>
      <c r="BT7674" s="2"/>
    </row>
    <row r="7675" spans="63:72" x14ac:dyDescent="0.3">
      <c r="BK7675" s="5"/>
      <c r="BL7675" s="5"/>
      <c r="BM7675" s="2"/>
      <c r="BN7675" s="151"/>
      <c r="BO7675" s="2"/>
      <c r="BP7675" s="2"/>
      <c r="BQ7675" s="2"/>
      <c r="BR7675" s="2"/>
      <c r="BS7675" s="2"/>
      <c r="BT7675" s="2"/>
    </row>
    <row r="7676" spans="63:72" x14ac:dyDescent="0.3">
      <c r="BK7676" s="5"/>
      <c r="BL7676" s="5"/>
      <c r="BM7676" s="2"/>
      <c r="BN7676" s="151"/>
      <c r="BO7676" s="2"/>
      <c r="BP7676" s="2"/>
      <c r="BQ7676" s="2"/>
      <c r="BR7676" s="2"/>
      <c r="BS7676" s="2"/>
      <c r="BT7676" s="2"/>
    </row>
    <row r="7677" spans="63:72" x14ac:dyDescent="0.3">
      <c r="BK7677" s="5"/>
      <c r="BL7677" s="5"/>
      <c r="BM7677" s="2"/>
      <c r="BN7677" s="151"/>
      <c r="BO7677" s="2"/>
      <c r="BP7677" s="2"/>
      <c r="BQ7677" s="2"/>
      <c r="BR7677" s="2"/>
      <c r="BS7677" s="2"/>
      <c r="BT7677" s="2"/>
    </row>
    <row r="7678" spans="63:72" x14ac:dyDescent="0.3">
      <c r="BK7678" s="5"/>
      <c r="BL7678" s="5"/>
      <c r="BM7678" s="2"/>
      <c r="BN7678" s="151"/>
      <c r="BO7678" s="2"/>
      <c r="BP7678" s="2"/>
      <c r="BQ7678" s="2"/>
      <c r="BR7678" s="2"/>
      <c r="BS7678" s="2"/>
      <c r="BT7678" s="2"/>
    </row>
    <row r="7679" spans="63:72" x14ac:dyDescent="0.3">
      <c r="BK7679" s="5"/>
      <c r="BL7679" s="5"/>
      <c r="BM7679" s="2"/>
      <c r="BN7679" s="151"/>
      <c r="BO7679" s="2"/>
      <c r="BP7679" s="2"/>
      <c r="BQ7679" s="2"/>
      <c r="BR7679" s="2"/>
      <c r="BS7679" s="2"/>
      <c r="BT7679" s="2"/>
    </row>
    <row r="7680" spans="63:72" x14ac:dyDescent="0.3">
      <c r="BK7680" s="5"/>
      <c r="BL7680" s="5"/>
      <c r="BM7680" s="2"/>
      <c r="BN7680" s="151"/>
      <c r="BO7680" s="2"/>
      <c r="BP7680" s="2"/>
      <c r="BQ7680" s="2"/>
      <c r="BR7680" s="2"/>
      <c r="BS7680" s="2"/>
      <c r="BT7680" s="2"/>
    </row>
    <row r="7681" spans="63:72" x14ac:dyDescent="0.3">
      <c r="BK7681" s="5"/>
      <c r="BL7681" s="5"/>
      <c r="BM7681" s="2"/>
      <c r="BN7681" s="151"/>
      <c r="BO7681" s="2"/>
      <c r="BP7681" s="2"/>
      <c r="BQ7681" s="2"/>
      <c r="BR7681" s="2"/>
      <c r="BS7681" s="2"/>
      <c r="BT7681" s="2"/>
    </row>
    <row r="7682" spans="63:72" x14ac:dyDescent="0.3">
      <c r="BK7682" s="5"/>
      <c r="BL7682" s="5"/>
      <c r="BM7682" s="2"/>
      <c r="BN7682" s="151"/>
      <c r="BO7682" s="2"/>
      <c r="BP7682" s="2"/>
      <c r="BQ7682" s="2"/>
      <c r="BR7682" s="2"/>
      <c r="BS7682" s="2"/>
      <c r="BT7682" s="2"/>
    </row>
    <row r="7683" spans="63:72" x14ac:dyDescent="0.3">
      <c r="BK7683" s="5"/>
      <c r="BL7683" s="5"/>
      <c r="BM7683" s="2"/>
      <c r="BN7683" s="151"/>
      <c r="BO7683" s="2"/>
      <c r="BP7683" s="2"/>
      <c r="BQ7683" s="2"/>
      <c r="BR7683" s="2"/>
      <c r="BS7683" s="2"/>
      <c r="BT7683" s="2"/>
    </row>
    <row r="7684" spans="63:72" x14ac:dyDescent="0.3">
      <c r="BK7684" s="5"/>
      <c r="BL7684" s="5"/>
      <c r="BM7684" s="2"/>
      <c r="BN7684" s="151"/>
      <c r="BO7684" s="2"/>
      <c r="BP7684" s="2"/>
      <c r="BQ7684" s="2"/>
      <c r="BR7684" s="2"/>
      <c r="BS7684" s="2"/>
      <c r="BT7684" s="2"/>
    </row>
    <row r="7685" spans="63:72" x14ac:dyDescent="0.3">
      <c r="BK7685" s="5"/>
      <c r="BL7685" s="5"/>
      <c r="BM7685" s="2"/>
      <c r="BN7685" s="151"/>
      <c r="BO7685" s="2"/>
      <c r="BP7685" s="2"/>
      <c r="BQ7685" s="2"/>
      <c r="BR7685" s="2"/>
      <c r="BS7685" s="2"/>
      <c r="BT7685" s="2"/>
    </row>
    <row r="7686" spans="63:72" x14ac:dyDescent="0.3">
      <c r="BK7686" s="5"/>
      <c r="BL7686" s="5"/>
      <c r="BM7686" s="2"/>
      <c r="BN7686" s="151"/>
      <c r="BO7686" s="2"/>
      <c r="BP7686" s="2"/>
      <c r="BQ7686" s="2"/>
      <c r="BR7686" s="2"/>
      <c r="BS7686" s="2"/>
      <c r="BT7686" s="2"/>
    </row>
    <row r="7687" spans="63:72" x14ac:dyDescent="0.3">
      <c r="BK7687" s="5"/>
      <c r="BL7687" s="5"/>
      <c r="BM7687" s="2"/>
      <c r="BN7687" s="151"/>
      <c r="BO7687" s="2"/>
      <c r="BP7687" s="2"/>
      <c r="BQ7687" s="2"/>
      <c r="BR7687" s="2"/>
      <c r="BS7687" s="2"/>
      <c r="BT7687" s="2"/>
    </row>
    <row r="7688" spans="63:72" x14ac:dyDescent="0.3">
      <c r="BK7688" s="5"/>
      <c r="BL7688" s="5"/>
      <c r="BM7688" s="2"/>
      <c r="BN7688" s="151"/>
      <c r="BO7688" s="2"/>
      <c r="BP7688" s="2"/>
      <c r="BQ7688" s="2"/>
      <c r="BR7688" s="2"/>
      <c r="BS7688" s="2"/>
      <c r="BT7688" s="2"/>
    </row>
    <row r="7689" spans="63:72" x14ac:dyDescent="0.3">
      <c r="BK7689" s="5"/>
      <c r="BL7689" s="5"/>
      <c r="BM7689" s="2"/>
      <c r="BN7689" s="151"/>
      <c r="BO7689" s="2"/>
      <c r="BP7689" s="2"/>
      <c r="BQ7689" s="2"/>
      <c r="BR7689" s="2"/>
      <c r="BS7689" s="2"/>
      <c r="BT7689" s="2"/>
    </row>
    <row r="7690" spans="63:72" x14ac:dyDescent="0.3">
      <c r="BK7690" s="5"/>
      <c r="BL7690" s="5"/>
      <c r="BM7690" s="2"/>
      <c r="BN7690" s="151"/>
      <c r="BO7690" s="2"/>
      <c r="BP7690" s="2"/>
      <c r="BQ7690" s="2"/>
      <c r="BR7690" s="2"/>
      <c r="BS7690" s="2"/>
      <c r="BT7690" s="2"/>
    </row>
    <row r="7691" spans="63:72" x14ac:dyDescent="0.3">
      <c r="BK7691" s="5"/>
      <c r="BL7691" s="5"/>
      <c r="BM7691" s="2"/>
      <c r="BN7691" s="151"/>
      <c r="BO7691" s="2"/>
      <c r="BP7691" s="2"/>
      <c r="BQ7691" s="2"/>
      <c r="BR7691" s="2"/>
      <c r="BS7691" s="2"/>
      <c r="BT7691" s="2"/>
    </row>
    <row r="7692" spans="63:72" x14ac:dyDescent="0.3">
      <c r="BK7692" s="5"/>
      <c r="BL7692" s="5"/>
      <c r="BM7692" s="2"/>
      <c r="BN7692" s="151"/>
      <c r="BO7692" s="2"/>
      <c r="BP7692" s="2"/>
      <c r="BQ7692" s="2"/>
      <c r="BR7692" s="2"/>
      <c r="BS7692" s="2"/>
      <c r="BT7692" s="2"/>
    </row>
    <row r="7693" spans="63:72" x14ac:dyDescent="0.3">
      <c r="BK7693" s="5"/>
      <c r="BL7693" s="5"/>
      <c r="BM7693" s="2"/>
      <c r="BN7693" s="151"/>
      <c r="BO7693" s="2"/>
      <c r="BP7693" s="2"/>
      <c r="BQ7693" s="2"/>
      <c r="BR7693" s="2"/>
      <c r="BS7693" s="2"/>
      <c r="BT7693" s="2"/>
    </row>
    <row r="7694" spans="63:72" x14ac:dyDescent="0.3">
      <c r="BK7694" s="5"/>
      <c r="BL7694" s="5"/>
      <c r="BM7694" s="2"/>
      <c r="BN7694" s="151"/>
      <c r="BO7694" s="2"/>
      <c r="BP7694" s="2"/>
      <c r="BQ7694" s="2"/>
      <c r="BR7694" s="2"/>
      <c r="BS7694" s="2"/>
      <c r="BT7694" s="2"/>
    </row>
    <row r="7695" spans="63:72" x14ac:dyDescent="0.3">
      <c r="BK7695" s="5"/>
      <c r="BL7695" s="5"/>
      <c r="BM7695" s="2"/>
      <c r="BN7695" s="151"/>
      <c r="BO7695" s="2"/>
      <c r="BP7695" s="2"/>
      <c r="BQ7695" s="2"/>
      <c r="BR7695" s="2"/>
      <c r="BS7695" s="2"/>
      <c r="BT7695" s="2"/>
    </row>
    <row r="7696" spans="63:72" x14ac:dyDescent="0.3">
      <c r="BK7696" s="5"/>
      <c r="BL7696" s="5"/>
      <c r="BM7696" s="2"/>
      <c r="BN7696" s="151"/>
      <c r="BO7696" s="2"/>
      <c r="BP7696" s="2"/>
      <c r="BQ7696" s="2"/>
      <c r="BR7696" s="2"/>
      <c r="BS7696" s="2"/>
      <c r="BT7696" s="2"/>
    </row>
    <row r="7697" spans="63:72" x14ac:dyDescent="0.3">
      <c r="BK7697" s="5"/>
      <c r="BL7697" s="5"/>
      <c r="BM7697" s="2"/>
      <c r="BN7697" s="151"/>
      <c r="BO7697" s="2"/>
      <c r="BP7697" s="2"/>
      <c r="BQ7697" s="2"/>
      <c r="BR7697" s="2"/>
      <c r="BS7697" s="2"/>
      <c r="BT7697" s="2"/>
    </row>
    <row r="7698" spans="63:72" x14ac:dyDescent="0.3">
      <c r="BK7698" s="5"/>
      <c r="BL7698" s="5"/>
      <c r="BM7698" s="2"/>
      <c r="BN7698" s="151"/>
      <c r="BO7698" s="2"/>
      <c r="BP7698" s="2"/>
      <c r="BQ7698" s="2"/>
      <c r="BR7698" s="2"/>
      <c r="BS7698" s="2"/>
      <c r="BT7698" s="2"/>
    </row>
    <row r="7699" spans="63:72" x14ac:dyDescent="0.3">
      <c r="BK7699" s="5"/>
      <c r="BL7699" s="5"/>
      <c r="BM7699" s="2"/>
      <c r="BN7699" s="151"/>
      <c r="BO7699" s="2"/>
      <c r="BP7699" s="2"/>
      <c r="BQ7699" s="2"/>
      <c r="BR7699" s="2"/>
      <c r="BS7699" s="2"/>
      <c r="BT7699" s="2"/>
    </row>
    <row r="7700" spans="63:72" x14ac:dyDescent="0.3">
      <c r="BK7700" s="5"/>
      <c r="BL7700" s="5"/>
      <c r="BM7700" s="2"/>
      <c r="BN7700" s="151"/>
      <c r="BO7700" s="2"/>
      <c r="BP7700" s="2"/>
      <c r="BQ7700" s="2"/>
      <c r="BR7700" s="2"/>
      <c r="BS7700" s="2"/>
      <c r="BT7700" s="2"/>
    </row>
    <row r="7701" spans="63:72" x14ac:dyDescent="0.3">
      <c r="BK7701" s="5"/>
      <c r="BL7701" s="5"/>
      <c r="BM7701" s="2"/>
      <c r="BN7701" s="151"/>
      <c r="BO7701" s="2"/>
      <c r="BP7701" s="2"/>
      <c r="BQ7701" s="2"/>
      <c r="BR7701" s="2"/>
      <c r="BS7701" s="2"/>
      <c r="BT7701" s="2"/>
    </row>
    <row r="7702" spans="63:72" x14ac:dyDescent="0.3">
      <c r="BK7702" s="5"/>
      <c r="BL7702" s="5"/>
      <c r="BM7702" s="2"/>
      <c r="BN7702" s="151"/>
      <c r="BO7702" s="2"/>
      <c r="BP7702" s="2"/>
      <c r="BQ7702" s="2"/>
      <c r="BR7702" s="2"/>
      <c r="BS7702" s="2"/>
      <c r="BT7702" s="2"/>
    </row>
    <row r="7703" spans="63:72" x14ac:dyDescent="0.3">
      <c r="BK7703" s="5"/>
      <c r="BL7703" s="5"/>
      <c r="BM7703" s="2"/>
      <c r="BN7703" s="151"/>
      <c r="BO7703" s="2"/>
      <c r="BP7703" s="2"/>
      <c r="BQ7703" s="2"/>
      <c r="BR7703" s="2"/>
      <c r="BS7703" s="2"/>
      <c r="BT7703" s="2"/>
    </row>
    <row r="7704" spans="63:72" x14ac:dyDescent="0.3">
      <c r="BK7704" s="5"/>
      <c r="BL7704" s="5"/>
      <c r="BM7704" s="2"/>
      <c r="BN7704" s="151"/>
      <c r="BO7704" s="2"/>
      <c r="BP7704" s="2"/>
      <c r="BQ7704" s="2"/>
      <c r="BR7704" s="2"/>
      <c r="BS7704" s="2"/>
      <c r="BT7704" s="2"/>
    </row>
    <row r="7705" spans="63:72" x14ac:dyDescent="0.3">
      <c r="BK7705" s="5"/>
      <c r="BL7705" s="5"/>
      <c r="BM7705" s="2"/>
      <c r="BN7705" s="151"/>
      <c r="BO7705" s="2"/>
      <c r="BP7705" s="2"/>
      <c r="BQ7705" s="2"/>
      <c r="BR7705" s="2"/>
      <c r="BS7705" s="2"/>
      <c r="BT7705" s="2"/>
    </row>
    <row r="7706" spans="63:72" x14ac:dyDescent="0.3">
      <c r="BK7706" s="5"/>
      <c r="BL7706" s="5"/>
      <c r="BM7706" s="2"/>
      <c r="BN7706" s="151"/>
      <c r="BO7706" s="2"/>
      <c r="BP7706" s="2"/>
      <c r="BQ7706" s="2"/>
      <c r="BR7706" s="2"/>
      <c r="BS7706" s="2"/>
      <c r="BT7706" s="2"/>
    </row>
    <row r="7707" spans="63:72" x14ac:dyDescent="0.3">
      <c r="BK7707" s="5"/>
      <c r="BL7707" s="5"/>
      <c r="BM7707" s="2"/>
      <c r="BN7707" s="151"/>
      <c r="BO7707" s="2"/>
      <c r="BP7707" s="2"/>
      <c r="BQ7707" s="2"/>
      <c r="BR7707" s="2"/>
      <c r="BS7707" s="2"/>
      <c r="BT7707" s="2"/>
    </row>
    <row r="7708" spans="63:72" x14ac:dyDescent="0.3">
      <c r="BK7708" s="5"/>
      <c r="BL7708" s="5"/>
      <c r="BM7708" s="2"/>
      <c r="BN7708" s="151"/>
      <c r="BO7708" s="2"/>
      <c r="BP7708" s="2"/>
      <c r="BQ7708" s="2"/>
      <c r="BR7708" s="2"/>
      <c r="BS7708" s="2"/>
      <c r="BT7708" s="2"/>
    </row>
    <row r="7709" spans="63:72" x14ac:dyDescent="0.3">
      <c r="BK7709" s="5"/>
      <c r="BL7709" s="5"/>
      <c r="BM7709" s="2"/>
      <c r="BN7709" s="151"/>
      <c r="BO7709" s="2"/>
      <c r="BP7709" s="2"/>
      <c r="BQ7709" s="2"/>
      <c r="BR7709" s="2"/>
      <c r="BS7709" s="2"/>
      <c r="BT7709" s="2"/>
    </row>
    <row r="7710" spans="63:72" x14ac:dyDescent="0.3">
      <c r="BK7710" s="5"/>
      <c r="BL7710" s="5"/>
      <c r="BM7710" s="2"/>
      <c r="BN7710" s="151"/>
      <c r="BO7710" s="2"/>
      <c r="BP7710" s="2"/>
      <c r="BQ7710" s="2"/>
      <c r="BR7710" s="2"/>
      <c r="BS7710" s="2"/>
      <c r="BT7710" s="2"/>
    </row>
    <row r="7711" spans="63:72" x14ac:dyDescent="0.3">
      <c r="BK7711" s="5"/>
      <c r="BL7711" s="5"/>
      <c r="BM7711" s="2"/>
      <c r="BN7711" s="151"/>
      <c r="BO7711" s="2"/>
      <c r="BP7711" s="2"/>
      <c r="BQ7711" s="2"/>
      <c r="BR7711" s="2"/>
      <c r="BS7711" s="2"/>
      <c r="BT7711" s="2"/>
    </row>
    <row r="7712" spans="63:72" x14ac:dyDescent="0.3">
      <c r="BK7712" s="5"/>
      <c r="BL7712" s="5"/>
      <c r="BM7712" s="2"/>
      <c r="BN7712" s="151"/>
      <c r="BO7712" s="2"/>
      <c r="BP7712" s="2"/>
      <c r="BQ7712" s="2"/>
      <c r="BR7712" s="2"/>
      <c r="BS7712" s="2"/>
      <c r="BT7712" s="2"/>
    </row>
    <row r="7713" spans="63:72" x14ac:dyDescent="0.3">
      <c r="BK7713" s="5"/>
      <c r="BL7713" s="5"/>
      <c r="BM7713" s="2"/>
      <c r="BN7713" s="151"/>
      <c r="BO7713" s="2"/>
      <c r="BP7713" s="2"/>
      <c r="BQ7713" s="2"/>
      <c r="BR7713" s="2"/>
      <c r="BS7713" s="2"/>
      <c r="BT7713" s="2"/>
    </row>
    <row r="7714" spans="63:72" x14ac:dyDescent="0.3">
      <c r="BK7714" s="5"/>
      <c r="BL7714" s="5"/>
      <c r="BM7714" s="2"/>
      <c r="BN7714" s="151"/>
      <c r="BO7714" s="2"/>
      <c r="BP7714" s="2"/>
      <c r="BQ7714" s="2"/>
      <c r="BR7714" s="2"/>
      <c r="BS7714" s="2"/>
      <c r="BT7714" s="2"/>
    </row>
    <row r="7715" spans="63:72" x14ac:dyDescent="0.3">
      <c r="BK7715" s="5"/>
      <c r="BL7715" s="5"/>
      <c r="BM7715" s="2"/>
      <c r="BN7715" s="151"/>
      <c r="BO7715" s="2"/>
      <c r="BP7715" s="2"/>
      <c r="BQ7715" s="2"/>
      <c r="BR7715" s="2"/>
      <c r="BS7715" s="2"/>
      <c r="BT7715" s="2"/>
    </row>
    <row r="7716" spans="63:72" x14ac:dyDescent="0.3">
      <c r="BK7716" s="5"/>
      <c r="BL7716" s="5"/>
      <c r="BM7716" s="2"/>
      <c r="BN7716" s="151"/>
      <c r="BO7716" s="2"/>
      <c r="BP7716" s="2"/>
      <c r="BQ7716" s="2"/>
      <c r="BR7716" s="2"/>
      <c r="BS7716" s="2"/>
      <c r="BT7716" s="2"/>
    </row>
    <row r="7717" spans="63:72" x14ac:dyDescent="0.3">
      <c r="BK7717" s="5"/>
      <c r="BL7717" s="5"/>
      <c r="BM7717" s="2"/>
      <c r="BN7717" s="151"/>
      <c r="BO7717" s="2"/>
      <c r="BP7717" s="2"/>
      <c r="BQ7717" s="2"/>
      <c r="BR7717" s="2"/>
      <c r="BS7717" s="2"/>
      <c r="BT7717" s="2"/>
    </row>
    <row r="7718" spans="63:72" x14ac:dyDescent="0.3">
      <c r="BK7718" s="5"/>
      <c r="BL7718" s="5"/>
      <c r="BM7718" s="2"/>
      <c r="BN7718" s="151"/>
      <c r="BO7718" s="2"/>
      <c r="BP7718" s="2"/>
      <c r="BQ7718" s="2"/>
      <c r="BR7718" s="2"/>
      <c r="BS7718" s="2"/>
      <c r="BT7718" s="2"/>
    </row>
    <row r="7719" spans="63:72" x14ac:dyDescent="0.3">
      <c r="BK7719" s="5"/>
      <c r="BL7719" s="5"/>
      <c r="BM7719" s="2"/>
      <c r="BN7719" s="151"/>
      <c r="BO7719" s="2"/>
      <c r="BP7719" s="2"/>
      <c r="BQ7719" s="2"/>
      <c r="BR7719" s="2"/>
      <c r="BS7719" s="2"/>
      <c r="BT7719" s="2"/>
    </row>
    <row r="7720" spans="63:72" x14ac:dyDescent="0.3">
      <c r="BK7720" s="5"/>
      <c r="BL7720" s="5"/>
      <c r="BM7720" s="2"/>
      <c r="BN7720" s="151"/>
      <c r="BO7720" s="2"/>
      <c r="BP7720" s="2"/>
      <c r="BQ7720" s="2"/>
      <c r="BR7720" s="2"/>
      <c r="BS7720" s="2"/>
      <c r="BT7720" s="2"/>
    </row>
    <row r="7721" spans="63:72" x14ac:dyDescent="0.3">
      <c r="BK7721" s="5"/>
      <c r="BL7721" s="5"/>
      <c r="BM7721" s="2"/>
      <c r="BN7721" s="151"/>
      <c r="BO7721" s="2"/>
      <c r="BP7721" s="2"/>
      <c r="BQ7721" s="2"/>
      <c r="BR7721" s="2"/>
      <c r="BS7721" s="2"/>
      <c r="BT7721" s="2"/>
    </row>
    <row r="7722" spans="63:72" x14ac:dyDescent="0.3">
      <c r="BK7722" s="5"/>
      <c r="BL7722" s="5"/>
      <c r="BM7722" s="2"/>
      <c r="BN7722" s="151"/>
      <c r="BO7722" s="2"/>
      <c r="BP7722" s="2"/>
      <c r="BQ7722" s="2"/>
      <c r="BR7722" s="2"/>
      <c r="BS7722" s="2"/>
      <c r="BT7722" s="2"/>
    </row>
    <row r="7723" spans="63:72" x14ac:dyDescent="0.3">
      <c r="BK7723" s="5"/>
      <c r="BL7723" s="5"/>
      <c r="BM7723" s="2"/>
      <c r="BN7723" s="151"/>
      <c r="BO7723" s="2"/>
      <c r="BP7723" s="2"/>
      <c r="BQ7723" s="2"/>
      <c r="BR7723" s="2"/>
      <c r="BS7723" s="2"/>
      <c r="BT7723" s="2"/>
    </row>
    <row r="7724" spans="63:72" x14ac:dyDescent="0.3">
      <c r="BK7724" s="5"/>
      <c r="BL7724" s="5"/>
      <c r="BM7724" s="2"/>
      <c r="BN7724" s="151"/>
      <c r="BO7724" s="2"/>
      <c r="BP7724" s="2"/>
      <c r="BQ7724" s="2"/>
      <c r="BR7724" s="2"/>
      <c r="BS7724" s="2"/>
      <c r="BT7724" s="2"/>
    </row>
    <row r="7725" spans="63:72" x14ac:dyDescent="0.3">
      <c r="BK7725" s="5"/>
      <c r="BL7725" s="5"/>
      <c r="BM7725" s="2"/>
      <c r="BN7725" s="151"/>
      <c r="BO7725" s="2"/>
      <c r="BP7725" s="2"/>
      <c r="BQ7725" s="2"/>
      <c r="BR7725" s="2"/>
      <c r="BS7725" s="2"/>
      <c r="BT7725" s="2"/>
    </row>
    <row r="7726" spans="63:72" x14ac:dyDescent="0.3">
      <c r="BK7726" s="5"/>
      <c r="BL7726" s="5"/>
      <c r="BM7726" s="2"/>
      <c r="BN7726" s="151"/>
      <c r="BO7726" s="2"/>
      <c r="BP7726" s="2"/>
      <c r="BQ7726" s="2"/>
      <c r="BR7726" s="2"/>
      <c r="BS7726" s="2"/>
      <c r="BT7726" s="2"/>
    </row>
    <row r="7727" spans="63:72" x14ac:dyDescent="0.3">
      <c r="BK7727" s="5"/>
      <c r="BL7727" s="5"/>
      <c r="BM7727" s="2"/>
      <c r="BN7727" s="151"/>
      <c r="BO7727" s="2"/>
      <c r="BP7727" s="2"/>
      <c r="BQ7727" s="2"/>
      <c r="BR7727" s="2"/>
      <c r="BS7727" s="2"/>
      <c r="BT7727" s="2"/>
    </row>
    <row r="7728" spans="63:72" x14ac:dyDescent="0.3">
      <c r="BK7728" s="5"/>
      <c r="BL7728" s="5"/>
      <c r="BM7728" s="2"/>
      <c r="BN7728" s="151"/>
      <c r="BO7728" s="2"/>
      <c r="BP7728" s="2"/>
      <c r="BQ7728" s="2"/>
      <c r="BR7728" s="2"/>
      <c r="BS7728" s="2"/>
      <c r="BT7728" s="2"/>
    </row>
    <row r="7729" spans="63:72" x14ac:dyDescent="0.3">
      <c r="BK7729" s="5"/>
      <c r="BL7729" s="5"/>
      <c r="BM7729" s="2"/>
      <c r="BN7729" s="151"/>
      <c r="BO7729" s="2"/>
      <c r="BP7729" s="2"/>
      <c r="BQ7729" s="2"/>
      <c r="BR7729" s="2"/>
      <c r="BS7729" s="2"/>
      <c r="BT7729" s="2"/>
    </row>
    <row r="7730" spans="63:72" x14ac:dyDescent="0.3">
      <c r="BK7730" s="5"/>
      <c r="BL7730" s="5"/>
      <c r="BM7730" s="2"/>
      <c r="BN7730" s="151"/>
      <c r="BO7730" s="2"/>
      <c r="BP7730" s="2"/>
      <c r="BQ7730" s="2"/>
      <c r="BR7730" s="2"/>
      <c r="BS7730" s="2"/>
      <c r="BT7730" s="2"/>
    </row>
    <row r="7731" spans="63:72" x14ac:dyDescent="0.3">
      <c r="BK7731" s="5"/>
      <c r="BL7731" s="5"/>
      <c r="BM7731" s="2"/>
      <c r="BN7731" s="151"/>
      <c r="BO7731" s="2"/>
      <c r="BP7731" s="2"/>
      <c r="BQ7731" s="2"/>
      <c r="BR7731" s="2"/>
      <c r="BS7731" s="2"/>
      <c r="BT7731" s="2"/>
    </row>
    <row r="7732" spans="63:72" x14ac:dyDescent="0.3">
      <c r="BK7732" s="5"/>
      <c r="BL7732" s="5"/>
      <c r="BM7732" s="2"/>
      <c r="BN7732" s="151"/>
      <c r="BO7732" s="2"/>
      <c r="BP7732" s="2"/>
      <c r="BQ7732" s="2"/>
      <c r="BR7732" s="2"/>
      <c r="BS7732" s="2"/>
      <c r="BT7732" s="2"/>
    </row>
    <row r="7733" spans="63:72" x14ac:dyDescent="0.3">
      <c r="BK7733" s="5"/>
      <c r="BL7733" s="5"/>
      <c r="BM7733" s="2"/>
      <c r="BN7733" s="151"/>
      <c r="BO7733" s="2"/>
      <c r="BP7733" s="2"/>
      <c r="BQ7733" s="2"/>
      <c r="BR7733" s="2"/>
      <c r="BS7733" s="2"/>
      <c r="BT7733" s="2"/>
    </row>
    <row r="7734" spans="63:72" x14ac:dyDescent="0.3">
      <c r="BK7734" s="5"/>
      <c r="BL7734" s="5"/>
      <c r="BM7734" s="2"/>
      <c r="BN7734" s="151"/>
      <c r="BO7734" s="2"/>
      <c r="BP7734" s="2"/>
      <c r="BQ7734" s="2"/>
      <c r="BR7734" s="2"/>
      <c r="BS7734" s="2"/>
      <c r="BT7734" s="2"/>
    </row>
    <row r="7735" spans="63:72" x14ac:dyDescent="0.3">
      <c r="BK7735" s="5"/>
      <c r="BL7735" s="5"/>
      <c r="BM7735" s="2"/>
      <c r="BN7735" s="151"/>
      <c r="BO7735" s="2"/>
      <c r="BP7735" s="2"/>
      <c r="BQ7735" s="2"/>
      <c r="BR7735" s="2"/>
      <c r="BS7735" s="2"/>
      <c r="BT7735" s="2"/>
    </row>
    <row r="7736" spans="63:72" x14ac:dyDescent="0.3">
      <c r="BK7736" s="5"/>
      <c r="BL7736" s="5"/>
      <c r="BM7736" s="2"/>
      <c r="BN7736" s="151"/>
      <c r="BO7736" s="2"/>
      <c r="BP7736" s="2"/>
      <c r="BQ7736" s="2"/>
      <c r="BR7736" s="2"/>
      <c r="BS7736" s="2"/>
      <c r="BT7736" s="2"/>
    </row>
    <row r="7737" spans="63:72" x14ac:dyDescent="0.3">
      <c r="BK7737" s="5"/>
      <c r="BL7737" s="5"/>
      <c r="BM7737" s="2"/>
      <c r="BN7737" s="151"/>
      <c r="BO7737" s="2"/>
      <c r="BP7737" s="2"/>
      <c r="BQ7737" s="2"/>
      <c r="BR7737" s="2"/>
      <c r="BS7737" s="2"/>
      <c r="BT7737" s="2"/>
    </row>
    <row r="7738" spans="63:72" x14ac:dyDescent="0.3">
      <c r="BK7738" s="5"/>
      <c r="BL7738" s="5"/>
      <c r="BM7738" s="2"/>
      <c r="BN7738" s="151"/>
      <c r="BO7738" s="2"/>
      <c r="BP7738" s="2"/>
      <c r="BQ7738" s="2"/>
      <c r="BR7738" s="2"/>
      <c r="BS7738" s="2"/>
      <c r="BT7738" s="2"/>
    </row>
    <row r="7739" spans="63:72" x14ac:dyDescent="0.3">
      <c r="BK7739" s="5"/>
      <c r="BL7739" s="5"/>
      <c r="BM7739" s="2"/>
      <c r="BN7739" s="151"/>
      <c r="BO7739" s="2"/>
      <c r="BP7739" s="2"/>
      <c r="BQ7739" s="2"/>
      <c r="BR7739" s="2"/>
      <c r="BS7739" s="2"/>
      <c r="BT7739" s="2"/>
    </row>
    <row r="7740" spans="63:72" x14ac:dyDescent="0.3">
      <c r="BK7740" s="5"/>
      <c r="BL7740" s="5"/>
      <c r="BM7740" s="2"/>
      <c r="BN7740" s="151"/>
      <c r="BO7740" s="2"/>
      <c r="BP7740" s="2"/>
      <c r="BQ7740" s="2"/>
      <c r="BR7740" s="2"/>
      <c r="BS7740" s="2"/>
      <c r="BT7740" s="2"/>
    </row>
    <row r="7741" spans="63:72" x14ac:dyDescent="0.3">
      <c r="BK7741" s="5"/>
      <c r="BL7741" s="5"/>
      <c r="BM7741" s="2"/>
      <c r="BN7741" s="151"/>
      <c r="BO7741" s="2"/>
      <c r="BP7741" s="2"/>
      <c r="BQ7741" s="2"/>
      <c r="BR7741" s="2"/>
      <c r="BS7741" s="2"/>
      <c r="BT7741" s="2"/>
    </row>
    <row r="7742" spans="63:72" x14ac:dyDescent="0.3">
      <c r="BK7742" s="5"/>
      <c r="BL7742" s="5"/>
      <c r="BM7742" s="2"/>
      <c r="BN7742" s="151"/>
      <c r="BO7742" s="2"/>
      <c r="BP7742" s="2"/>
      <c r="BQ7742" s="2"/>
      <c r="BR7742" s="2"/>
      <c r="BS7742" s="2"/>
      <c r="BT7742" s="2"/>
    </row>
    <row r="7743" spans="63:72" x14ac:dyDescent="0.3">
      <c r="BK7743" s="5"/>
      <c r="BL7743" s="5"/>
      <c r="BM7743" s="2"/>
      <c r="BN7743" s="151"/>
      <c r="BO7743" s="2"/>
      <c r="BP7743" s="2"/>
      <c r="BQ7743" s="2"/>
      <c r="BR7743" s="2"/>
      <c r="BS7743" s="2"/>
      <c r="BT7743" s="2"/>
    </row>
    <row r="7744" spans="63:72" x14ac:dyDescent="0.3">
      <c r="BK7744" s="5"/>
      <c r="BL7744" s="5"/>
      <c r="BM7744" s="2"/>
      <c r="BN7744" s="151"/>
      <c r="BO7744" s="2"/>
      <c r="BP7744" s="2"/>
      <c r="BQ7744" s="2"/>
      <c r="BR7744" s="2"/>
      <c r="BS7744" s="2"/>
      <c r="BT7744" s="2"/>
    </row>
    <row r="7745" spans="63:72" x14ac:dyDescent="0.3">
      <c r="BK7745" s="5"/>
      <c r="BL7745" s="5"/>
      <c r="BM7745" s="2"/>
      <c r="BN7745" s="151"/>
      <c r="BO7745" s="2"/>
      <c r="BP7745" s="2"/>
      <c r="BQ7745" s="2"/>
      <c r="BR7745" s="2"/>
      <c r="BS7745" s="2"/>
      <c r="BT7745" s="2"/>
    </row>
    <row r="7746" spans="63:72" x14ac:dyDescent="0.3">
      <c r="BK7746" s="5"/>
      <c r="BL7746" s="5"/>
      <c r="BM7746" s="2"/>
      <c r="BN7746" s="151"/>
      <c r="BO7746" s="2"/>
      <c r="BP7746" s="2"/>
      <c r="BQ7746" s="2"/>
      <c r="BR7746" s="2"/>
      <c r="BS7746" s="2"/>
      <c r="BT7746" s="2"/>
    </row>
    <row r="7747" spans="63:72" x14ac:dyDescent="0.3">
      <c r="BK7747" s="5"/>
      <c r="BL7747" s="5"/>
      <c r="BM7747" s="2"/>
      <c r="BN7747" s="151"/>
      <c r="BO7747" s="2"/>
      <c r="BP7747" s="2"/>
      <c r="BQ7747" s="2"/>
      <c r="BR7747" s="2"/>
      <c r="BS7747" s="2"/>
      <c r="BT7747" s="2"/>
    </row>
    <row r="7748" spans="63:72" x14ac:dyDescent="0.3">
      <c r="BK7748" s="5"/>
      <c r="BL7748" s="5"/>
      <c r="BM7748" s="2"/>
      <c r="BN7748" s="151"/>
      <c r="BO7748" s="2"/>
      <c r="BP7748" s="2"/>
      <c r="BQ7748" s="2"/>
      <c r="BR7748" s="2"/>
      <c r="BS7748" s="2"/>
      <c r="BT7748" s="2"/>
    </row>
    <row r="7749" spans="63:72" x14ac:dyDescent="0.3">
      <c r="BK7749" s="5"/>
      <c r="BL7749" s="5"/>
      <c r="BM7749" s="2"/>
      <c r="BN7749" s="151"/>
      <c r="BO7749" s="2"/>
      <c r="BP7749" s="2"/>
      <c r="BQ7749" s="2"/>
      <c r="BR7749" s="2"/>
      <c r="BS7749" s="2"/>
      <c r="BT7749" s="2"/>
    </row>
    <row r="7750" spans="63:72" x14ac:dyDescent="0.3">
      <c r="BK7750" s="5"/>
      <c r="BL7750" s="5"/>
      <c r="BM7750" s="2"/>
      <c r="BN7750" s="151"/>
      <c r="BO7750" s="2"/>
      <c r="BP7750" s="2"/>
      <c r="BQ7750" s="2"/>
      <c r="BR7750" s="2"/>
      <c r="BS7750" s="2"/>
      <c r="BT7750" s="2"/>
    </row>
    <row r="7751" spans="63:72" x14ac:dyDescent="0.3">
      <c r="BK7751" s="5"/>
      <c r="BL7751" s="5"/>
      <c r="BM7751" s="2"/>
      <c r="BN7751" s="151"/>
      <c r="BO7751" s="2"/>
      <c r="BP7751" s="2"/>
      <c r="BQ7751" s="2"/>
      <c r="BR7751" s="2"/>
      <c r="BS7751" s="2"/>
      <c r="BT7751" s="2"/>
    </row>
    <row r="7752" spans="63:72" x14ac:dyDescent="0.3">
      <c r="BK7752" s="5"/>
      <c r="BL7752" s="5"/>
      <c r="BM7752" s="2"/>
      <c r="BN7752" s="151"/>
      <c r="BO7752" s="2"/>
      <c r="BP7752" s="2"/>
      <c r="BQ7752" s="2"/>
      <c r="BR7752" s="2"/>
      <c r="BS7752" s="2"/>
      <c r="BT7752" s="2"/>
    </row>
    <row r="7753" spans="63:72" x14ac:dyDescent="0.3">
      <c r="BK7753" s="5"/>
      <c r="BL7753" s="5"/>
      <c r="BM7753" s="2"/>
      <c r="BN7753" s="151"/>
      <c r="BO7753" s="2"/>
      <c r="BP7753" s="2"/>
      <c r="BQ7753" s="2"/>
      <c r="BR7753" s="2"/>
      <c r="BS7753" s="2"/>
      <c r="BT7753" s="2"/>
    </row>
    <row r="7754" spans="63:72" x14ac:dyDescent="0.3">
      <c r="BK7754" s="5"/>
      <c r="BL7754" s="5"/>
      <c r="BM7754" s="2"/>
      <c r="BN7754" s="151"/>
      <c r="BO7754" s="2"/>
      <c r="BP7754" s="2"/>
      <c r="BQ7754" s="2"/>
      <c r="BR7754" s="2"/>
      <c r="BS7754" s="2"/>
      <c r="BT7754" s="2"/>
    </row>
    <row r="7755" spans="63:72" x14ac:dyDescent="0.3">
      <c r="BK7755" s="5"/>
      <c r="BL7755" s="5"/>
      <c r="BM7755" s="2"/>
      <c r="BN7755" s="151"/>
      <c r="BO7755" s="2"/>
      <c r="BP7755" s="2"/>
      <c r="BQ7755" s="2"/>
      <c r="BR7755" s="2"/>
      <c r="BS7755" s="2"/>
      <c r="BT7755" s="2"/>
    </row>
    <row r="7756" spans="63:72" x14ac:dyDescent="0.3">
      <c r="BK7756" s="5"/>
      <c r="BL7756" s="5"/>
      <c r="BM7756" s="2"/>
      <c r="BN7756" s="151"/>
      <c r="BO7756" s="2"/>
      <c r="BP7756" s="2"/>
      <c r="BQ7756" s="2"/>
      <c r="BR7756" s="2"/>
      <c r="BS7756" s="2"/>
      <c r="BT7756" s="2"/>
    </row>
    <row r="7757" spans="63:72" x14ac:dyDescent="0.3">
      <c r="BK7757" s="5"/>
      <c r="BL7757" s="5"/>
      <c r="BM7757" s="2"/>
      <c r="BN7757" s="151"/>
      <c r="BO7757" s="2"/>
      <c r="BP7757" s="2"/>
      <c r="BQ7757" s="2"/>
      <c r="BR7757" s="2"/>
      <c r="BS7757" s="2"/>
      <c r="BT7757" s="2"/>
    </row>
    <row r="7758" spans="63:72" x14ac:dyDescent="0.3">
      <c r="BK7758" s="5"/>
      <c r="BL7758" s="5"/>
      <c r="BM7758" s="2"/>
      <c r="BN7758" s="151"/>
      <c r="BO7758" s="2"/>
      <c r="BP7758" s="2"/>
      <c r="BQ7758" s="2"/>
      <c r="BR7758" s="2"/>
      <c r="BS7758" s="2"/>
      <c r="BT7758" s="2"/>
    </row>
    <row r="7759" spans="63:72" x14ac:dyDescent="0.3">
      <c r="BK7759" s="5"/>
      <c r="BL7759" s="5"/>
      <c r="BM7759" s="2"/>
      <c r="BN7759" s="151"/>
      <c r="BO7759" s="2"/>
      <c r="BP7759" s="2"/>
      <c r="BQ7759" s="2"/>
      <c r="BR7759" s="2"/>
      <c r="BS7759" s="2"/>
      <c r="BT7759" s="2"/>
    </row>
    <row r="7760" spans="63:72" x14ac:dyDescent="0.3">
      <c r="BK7760" s="5"/>
      <c r="BL7760" s="5"/>
      <c r="BM7760" s="2"/>
      <c r="BN7760" s="151"/>
      <c r="BO7760" s="2"/>
      <c r="BP7760" s="2"/>
      <c r="BQ7760" s="2"/>
      <c r="BR7760" s="2"/>
      <c r="BS7760" s="2"/>
      <c r="BT7760" s="2"/>
    </row>
    <row r="7761" spans="63:72" x14ac:dyDescent="0.3">
      <c r="BK7761" s="5"/>
      <c r="BL7761" s="5"/>
      <c r="BM7761" s="2"/>
      <c r="BN7761" s="151"/>
      <c r="BO7761" s="2"/>
      <c r="BP7761" s="2"/>
      <c r="BQ7761" s="2"/>
      <c r="BR7761" s="2"/>
      <c r="BS7761" s="2"/>
      <c r="BT7761" s="2"/>
    </row>
    <row r="7762" spans="63:72" x14ac:dyDescent="0.3">
      <c r="BK7762" s="5"/>
      <c r="BL7762" s="5"/>
      <c r="BM7762" s="2"/>
      <c r="BN7762" s="151"/>
      <c r="BO7762" s="2"/>
      <c r="BP7762" s="2"/>
      <c r="BQ7762" s="2"/>
      <c r="BR7762" s="2"/>
      <c r="BS7762" s="2"/>
      <c r="BT7762" s="2"/>
    </row>
    <row r="7763" spans="63:72" x14ac:dyDescent="0.3">
      <c r="BK7763" s="5"/>
      <c r="BL7763" s="5"/>
      <c r="BM7763" s="2"/>
      <c r="BN7763" s="151"/>
      <c r="BO7763" s="2"/>
      <c r="BP7763" s="2"/>
      <c r="BQ7763" s="2"/>
      <c r="BR7763" s="2"/>
      <c r="BS7763" s="2"/>
      <c r="BT7763" s="2"/>
    </row>
    <row r="7764" spans="63:72" x14ac:dyDescent="0.3">
      <c r="BK7764" s="5"/>
      <c r="BL7764" s="5"/>
      <c r="BM7764" s="2"/>
      <c r="BN7764" s="151"/>
      <c r="BO7764" s="2"/>
      <c r="BP7764" s="2"/>
      <c r="BQ7764" s="2"/>
      <c r="BR7764" s="2"/>
      <c r="BS7764" s="2"/>
      <c r="BT7764" s="2"/>
    </row>
    <row r="7765" spans="63:72" x14ac:dyDescent="0.3">
      <c r="BK7765" s="5"/>
      <c r="BL7765" s="5"/>
      <c r="BM7765" s="2"/>
      <c r="BN7765" s="151"/>
      <c r="BO7765" s="2"/>
      <c r="BP7765" s="2"/>
      <c r="BQ7765" s="2"/>
      <c r="BR7765" s="2"/>
      <c r="BS7765" s="2"/>
      <c r="BT7765" s="2"/>
    </row>
    <row r="7766" spans="63:72" x14ac:dyDescent="0.3">
      <c r="BK7766" s="5"/>
      <c r="BL7766" s="5"/>
      <c r="BM7766" s="2"/>
      <c r="BN7766" s="151"/>
      <c r="BO7766" s="2"/>
      <c r="BP7766" s="2"/>
      <c r="BQ7766" s="2"/>
      <c r="BR7766" s="2"/>
      <c r="BS7766" s="2"/>
      <c r="BT7766" s="2"/>
    </row>
    <row r="7767" spans="63:72" x14ac:dyDescent="0.3">
      <c r="BK7767" s="5"/>
      <c r="BL7767" s="5"/>
      <c r="BM7767" s="2"/>
      <c r="BN7767" s="151"/>
      <c r="BO7767" s="2"/>
      <c r="BP7767" s="2"/>
      <c r="BQ7767" s="2"/>
      <c r="BR7767" s="2"/>
      <c r="BS7767" s="2"/>
      <c r="BT7767" s="2"/>
    </row>
    <row r="7768" spans="63:72" x14ac:dyDescent="0.3">
      <c r="BK7768" s="5"/>
      <c r="BL7768" s="5"/>
      <c r="BM7768" s="2"/>
      <c r="BN7768" s="151"/>
      <c r="BO7768" s="2"/>
      <c r="BP7768" s="2"/>
      <c r="BQ7768" s="2"/>
      <c r="BR7768" s="2"/>
      <c r="BS7768" s="2"/>
      <c r="BT7768" s="2"/>
    </row>
    <row r="7769" spans="63:72" x14ac:dyDescent="0.3">
      <c r="BK7769" s="5"/>
      <c r="BL7769" s="5"/>
      <c r="BM7769" s="2"/>
      <c r="BN7769" s="151"/>
      <c r="BO7769" s="2"/>
      <c r="BP7769" s="2"/>
      <c r="BQ7769" s="2"/>
      <c r="BR7769" s="2"/>
      <c r="BS7769" s="2"/>
      <c r="BT7769" s="2"/>
    </row>
    <row r="7770" spans="63:72" x14ac:dyDescent="0.3">
      <c r="BK7770" s="5"/>
      <c r="BL7770" s="5"/>
      <c r="BM7770" s="2"/>
      <c r="BN7770" s="151"/>
      <c r="BO7770" s="2"/>
      <c r="BP7770" s="2"/>
      <c r="BQ7770" s="2"/>
      <c r="BR7770" s="2"/>
      <c r="BS7770" s="2"/>
      <c r="BT7770" s="2"/>
    </row>
    <row r="7771" spans="63:72" x14ac:dyDescent="0.3">
      <c r="BK7771" s="5"/>
      <c r="BL7771" s="5"/>
      <c r="BM7771" s="2"/>
      <c r="BN7771" s="151"/>
      <c r="BO7771" s="2"/>
      <c r="BP7771" s="2"/>
      <c r="BQ7771" s="2"/>
      <c r="BR7771" s="2"/>
      <c r="BS7771" s="2"/>
      <c r="BT7771" s="2"/>
    </row>
    <row r="7772" spans="63:72" x14ac:dyDescent="0.3">
      <c r="BK7772" s="5"/>
      <c r="BL7772" s="5"/>
      <c r="BM7772" s="2"/>
      <c r="BN7772" s="151"/>
      <c r="BO7772" s="2"/>
      <c r="BP7772" s="2"/>
      <c r="BQ7772" s="2"/>
      <c r="BR7772" s="2"/>
      <c r="BS7772" s="2"/>
      <c r="BT7772" s="2"/>
    </row>
    <row r="7773" spans="63:72" x14ac:dyDescent="0.3">
      <c r="BK7773" s="5"/>
      <c r="BL7773" s="5"/>
      <c r="BM7773" s="2"/>
      <c r="BN7773" s="151"/>
      <c r="BO7773" s="2"/>
      <c r="BP7773" s="2"/>
      <c r="BQ7773" s="2"/>
      <c r="BR7773" s="2"/>
      <c r="BS7773" s="2"/>
      <c r="BT7773" s="2"/>
    </row>
    <row r="7774" spans="63:72" x14ac:dyDescent="0.3">
      <c r="BK7774" s="5"/>
      <c r="BL7774" s="5"/>
      <c r="BM7774" s="2"/>
      <c r="BN7774" s="151"/>
      <c r="BO7774" s="2"/>
      <c r="BP7774" s="2"/>
      <c r="BQ7774" s="2"/>
      <c r="BR7774" s="2"/>
      <c r="BS7774" s="2"/>
      <c r="BT7774" s="2"/>
    </row>
    <row r="7775" spans="63:72" x14ac:dyDescent="0.3">
      <c r="BK7775" s="5"/>
      <c r="BL7775" s="5"/>
      <c r="BM7775" s="2"/>
      <c r="BN7775" s="151"/>
      <c r="BO7775" s="2"/>
      <c r="BP7775" s="2"/>
      <c r="BQ7775" s="2"/>
      <c r="BR7775" s="2"/>
      <c r="BS7775" s="2"/>
      <c r="BT7775" s="2"/>
    </row>
    <row r="7776" spans="63:72" x14ac:dyDescent="0.3">
      <c r="BK7776" s="5"/>
      <c r="BL7776" s="5"/>
      <c r="BM7776" s="2"/>
      <c r="BN7776" s="151"/>
      <c r="BO7776" s="2"/>
      <c r="BP7776" s="2"/>
      <c r="BQ7776" s="2"/>
      <c r="BR7776" s="2"/>
      <c r="BS7776" s="2"/>
      <c r="BT7776" s="2"/>
    </row>
    <row r="7777" spans="63:72" x14ac:dyDescent="0.3">
      <c r="BK7777" s="5"/>
      <c r="BL7777" s="5"/>
      <c r="BM7777" s="2"/>
      <c r="BN7777" s="151"/>
      <c r="BO7777" s="2"/>
      <c r="BP7777" s="2"/>
      <c r="BQ7777" s="2"/>
      <c r="BR7777" s="2"/>
      <c r="BS7777" s="2"/>
      <c r="BT7777" s="2"/>
    </row>
    <row r="7778" spans="63:72" x14ac:dyDescent="0.3">
      <c r="BK7778" s="5"/>
      <c r="BL7778" s="5"/>
      <c r="BM7778" s="2"/>
      <c r="BN7778" s="151"/>
      <c r="BO7778" s="2"/>
      <c r="BP7778" s="2"/>
      <c r="BQ7778" s="2"/>
      <c r="BR7778" s="2"/>
      <c r="BS7778" s="2"/>
      <c r="BT7778" s="2"/>
    </row>
    <row r="7779" spans="63:72" x14ac:dyDescent="0.3">
      <c r="BK7779" s="5"/>
      <c r="BL7779" s="5"/>
      <c r="BM7779" s="2"/>
      <c r="BN7779" s="151"/>
      <c r="BO7779" s="2"/>
      <c r="BP7779" s="2"/>
      <c r="BQ7779" s="2"/>
      <c r="BR7779" s="2"/>
      <c r="BS7779" s="2"/>
      <c r="BT7779" s="2"/>
    </row>
    <row r="7780" spans="63:72" x14ac:dyDescent="0.3">
      <c r="BK7780" s="5"/>
      <c r="BL7780" s="5"/>
      <c r="BM7780" s="2"/>
      <c r="BN7780" s="151"/>
      <c r="BO7780" s="2"/>
      <c r="BP7780" s="2"/>
      <c r="BQ7780" s="2"/>
      <c r="BR7780" s="2"/>
      <c r="BS7780" s="2"/>
      <c r="BT7780" s="2"/>
    </row>
    <row r="7781" spans="63:72" x14ac:dyDescent="0.3">
      <c r="BK7781" s="5"/>
      <c r="BL7781" s="5"/>
      <c r="BM7781" s="2"/>
      <c r="BN7781" s="151"/>
      <c r="BO7781" s="2"/>
      <c r="BP7781" s="2"/>
      <c r="BQ7781" s="2"/>
      <c r="BR7781" s="2"/>
      <c r="BS7781" s="2"/>
      <c r="BT7781" s="2"/>
    </row>
    <row r="7782" spans="63:72" x14ac:dyDescent="0.3">
      <c r="BK7782" s="5"/>
      <c r="BL7782" s="5"/>
      <c r="BM7782" s="2"/>
      <c r="BN7782" s="151"/>
      <c r="BO7782" s="2"/>
      <c r="BP7782" s="2"/>
      <c r="BQ7782" s="2"/>
      <c r="BR7782" s="2"/>
      <c r="BS7782" s="2"/>
      <c r="BT7782" s="2"/>
    </row>
    <row r="7783" spans="63:72" x14ac:dyDescent="0.3">
      <c r="BK7783" s="5"/>
      <c r="BL7783" s="5"/>
      <c r="BM7783" s="2"/>
      <c r="BN7783" s="151"/>
      <c r="BO7783" s="2"/>
      <c r="BP7783" s="2"/>
      <c r="BQ7783" s="2"/>
      <c r="BR7783" s="2"/>
      <c r="BS7783" s="2"/>
      <c r="BT7783" s="2"/>
    </row>
    <row r="7784" spans="63:72" x14ac:dyDescent="0.3">
      <c r="BK7784" s="5"/>
      <c r="BL7784" s="5"/>
      <c r="BM7784" s="2"/>
      <c r="BN7784" s="151"/>
      <c r="BO7784" s="2"/>
      <c r="BP7784" s="2"/>
      <c r="BQ7784" s="2"/>
      <c r="BR7784" s="2"/>
      <c r="BS7784" s="2"/>
      <c r="BT7784" s="2"/>
    </row>
    <row r="7785" spans="63:72" x14ac:dyDescent="0.3">
      <c r="BK7785" s="5"/>
      <c r="BL7785" s="5"/>
      <c r="BM7785" s="2"/>
      <c r="BN7785" s="151"/>
      <c r="BO7785" s="2"/>
      <c r="BP7785" s="2"/>
      <c r="BQ7785" s="2"/>
      <c r="BR7785" s="2"/>
      <c r="BS7785" s="2"/>
      <c r="BT7785" s="2"/>
    </row>
    <row r="7786" spans="63:72" x14ac:dyDescent="0.3">
      <c r="BK7786" s="5"/>
      <c r="BL7786" s="5"/>
      <c r="BM7786" s="2"/>
      <c r="BN7786" s="151"/>
      <c r="BO7786" s="2"/>
      <c r="BP7786" s="2"/>
      <c r="BQ7786" s="2"/>
      <c r="BR7786" s="2"/>
      <c r="BS7786" s="2"/>
      <c r="BT7786" s="2"/>
    </row>
    <row r="7787" spans="63:72" x14ac:dyDescent="0.3">
      <c r="BK7787" s="5"/>
      <c r="BL7787" s="5"/>
      <c r="BM7787" s="2"/>
      <c r="BN7787" s="151"/>
      <c r="BO7787" s="2"/>
      <c r="BP7787" s="2"/>
      <c r="BQ7787" s="2"/>
      <c r="BR7787" s="2"/>
      <c r="BS7787" s="2"/>
      <c r="BT7787" s="2"/>
    </row>
    <row r="7788" spans="63:72" x14ac:dyDescent="0.3">
      <c r="BK7788" s="5"/>
      <c r="BL7788" s="5"/>
      <c r="BM7788" s="2"/>
      <c r="BN7788" s="151"/>
      <c r="BO7788" s="2"/>
      <c r="BP7788" s="2"/>
      <c r="BQ7788" s="2"/>
      <c r="BR7788" s="2"/>
      <c r="BS7788" s="2"/>
      <c r="BT7788" s="2"/>
    </row>
    <row r="7789" spans="63:72" x14ac:dyDescent="0.3">
      <c r="BK7789" s="5"/>
      <c r="BL7789" s="5"/>
      <c r="BM7789" s="2"/>
      <c r="BN7789" s="151"/>
      <c r="BO7789" s="2"/>
      <c r="BP7789" s="2"/>
      <c r="BQ7789" s="2"/>
      <c r="BR7789" s="2"/>
      <c r="BS7789" s="2"/>
      <c r="BT7789" s="2"/>
    </row>
    <row r="7790" spans="63:72" x14ac:dyDescent="0.3">
      <c r="BK7790" s="5"/>
      <c r="BL7790" s="5"/>
      <c r="BM7790" s="2"/>
      <c r="BN7790" s="151"/>
      <c r="BO7790" s="2"/>
      <c r="BP7790" s="2"/>
      <c r="BQ7790" s="2"/>
      <c r="BR7790" s="2"/>
      <c r="BS7790" s="2"/>
      <c r="BT7790" s="2"/>
    </row>
    <row r="7791" spans="63:72" x14ac:dyDescent="0.3">
      <c r="BK7791" s="5"/>
      <c r="BL7791" s="5"/>
      <c r="BM7791" s="2"/>
      <c r="BN7791" s="151"/>
      <c r="BO7791" s="2"/>
      <c r="BP7791" s="2"/>
      <c r="BQ7791" s="2"/>
      <c r="BR7791" s="2"/>
      <c r="BS7791" s="2"/>
      <c r="BT7791" s="2"/>
    </row>
    <row r="7792" spans="63:72" x14ac:dyDescent="0.3">
      <c r="BK7792" s="5"/>
      <c r="BL7792" s="5"/>
      <c r="BM7792" s="2"/>
      <c r="BN7792" s="151"/>
      <c r="BO7792" s="2"/>
      <c r="BP7792" s="2"/>
      <c r="BQ7792" s="2"/>
      <c r="BR7792" s="2"/>
      <c r="BS7792" s="2"/>
      <c r="BT7792" s="2"/>
    </row>
    <row r="7793" spans="63:72" x14ac:dyDescent="0.3">
      <c r="BK7793" s="5"/>
      <c r="BL7793" s="5"/>
      <c r="BM7793" s="2"/>
      <c r="BN7793" s="151"/>
      <c r="BO7793" s="2"/>
      <c r="BP7793" s="2"/>
      <c r="BQ7793" s="2"/>
      <c r="BR7793" s="2"/>
      <c r="BS7793" s="2"/>
      <c r="BT7793" s="2"/>
    </row>
    <row r="7794" spans="63:72" x14ac:dyDescent="0.3">
      <c r="BK7794" s="5"/>
      <c r="BL7794" s="5"/>
      <c r="BM7794" s="2"/>
      <c r="BN7794" s="151"/>
      <c r="BO7794" s="2"/>
      <c r="BP7794" s="2"/>
      <c r="BQ7794" s="2"/>
      <c r="BR7794" s="2"/>
      <c r="BS7794" s="2"/>
      <c r="BT7794" s="2"/>
    </row>
    <row r="7795" spans="63:72" x14ac:dyDescent="0.3">
      <c r="BK7795" s="5"/>
      <c r="BL7795" s="5"/>
      <c r="BM7795" s="2"/>
      <c r="BN7795" s="151"/>
      <c r="BO7795" s="2"/>
      <c r="BP7795" s="2"/>
      <c r="BQ7795" s="2"/>
      <c r="BR7795" s="2"/>
      <c r="BS7795" s="2"/>
      <c r="BT7795" s="2"/>
    </row>
    <row r="7796" spans="63:72" x14ac:dyDescent="0.3">
      <c r="BK7796" s="5"/>
      <c r="BL7796" s="5"/>
      <c r="BM7796" s="2"/>
      <c r="BN7796" s="151"/>
      <c r="BO7796" s="2"/>
      <c r="BP7796" s="2"/>
      <c r="BQ7796" s="2"/>
      <c r="BR7796" s="2"/>
      <c r="BS7796" s="2"/>
      <c r="BT7796" s="2"/>
    </row>
    <row r="7797" spans="63:72" x14ac:dyDescent="0.3">
      <c r="BK7797" s="5"/>
      <c r="BL7797" s="5"/>
      <c r="BM7797" s="2"/>
      <c r="BN7797" s="151"/>
      <c r="BO7797" s="2"/>
      <c r="BP7797" s="2"/>
      <c r="BQ7797" s="2"/>
      <c r="BR7797" s="2"/>
      <c r="BS7797" s="2"/>
      <c r="BT7797" s="2"/>
    </row>
    <row r="7798" spans="63:72" x14ac:dyDescent="0.3">
      <c r="BK7798" s="5"/>
      <c r="BL7798" s="5"/>
      <c r="BM7798" s="2"/>
      <c r="BN7798" s="151"/>
      <c r="BO7798" s="2"/>
      <c r="BP7798" s="2"/>
      <c r="BQ7798" s="2"/>
      <c r="BR7798" s="2"/>
      <c r="BS7798" s="2"/>
      <c r="BT7798" s="2"/>
    </row>
    <row r="7799" spans="63:72" x14ac:dyDescent="0.3">
      <c r="BK7799" s="5"/>
      <c r="BL7799" s="5"/>
      <c r="BM7799" s="2"/>
      <c r="BN7799" s="151"/>
      <c r="BO7799" s="2"/>
      <c r="BP7799" s="2"/>
      <c r="BQ7799" s="2"/>
      <c r="BR7799" s="2"/>
      <c r="BS7799" s="2"/>
      <c r="BT7799" s="2"/>
    </row>
    <row r="7800" spans="63:72" x14ac:dyDescent="0.3">
      <c r="BK7800" s="5"/>
      <c r="BL7800" s="5"/>
      <c r="BM7800" s="2"/>
      <c r="BN7800" s="151"/>
      <c r="BO7800" s="2"/>
      <c r="BP7800" s="2"/>
      <c r="BQ7800" s="2"/>
      <c r="BR7800" s="2"/>
      <c r="BS7800" s="2"/>
      <c r="BT7800" s="2"/>
    </row>
    <row r="7801" spans="63:72" x14ac:dyDescent="0.3">
      <c r="BK7801" s="5"/>
      <c r="BL7801" s="5"/>
      <c r="BM7801" s="2"/>
      <c r="BN7801" s="151"/>
      <c r="BO7801" s="2"/>
      <c r="BP7801" s="2"/>
      <c r="BQ7801" s="2"/>
      <c r="BR7801" s="2"/>
      <c r="BS7801" s="2"/>
      <c r="BT7801" s="2"/>
    </row>
    <row r="7802" spans="63:72" x14ac:dyDescent="0.3">
      <c r="BK7802" s="5"/>
      <c r="BL7802" s="5"/>
      <c r="BM7802" s="2"/>
      <c r="BN7802" s="151"/>
      <c r="BO7802" s="2"/>
      <c r="BP7802" s="2"/>
      <c r="BQ7802" s="2"/>
      <c r="BR7802" s="2"/>
      <c r="BS7802" s="2"/>
      <c r="BT7802" s="2"/>
    </row>
    <row r="7803" spans="63:72" x14ac:dyDescent="0.3">
      <c r="BK7803" s="5"/>
      <c r="BL7803" s="5"/>
      <c r="BM7803" s="2"/>
      <c r="BN7803" s="151"/>
      <c r="BO7803" s="2"/>
      <c r="BP7803" s="2"/>
      <c r="BQ7803" s="2"/>
      <c r="BR7803" s="2"/>
      <c r="BS7803" s="2"/>
      <c r="BT7803" s="2"/>
    </row>
    <row r="7804" spans="63:72" x14ac:dyDescent="0.3">
      <c r="BK7804" s="5"/>
      <c r="BL7804" s="5"/>
      <c r="BM7804" s="2"/>
      <c r="BN7804" s="151"/>
      <c r="BO7804" s="2"/>
      <c r="BP7804" s="2"/>
      <c r="BQ7804" s="2"/>
      <c r="BR7804" s="2"/>
      <c r="BS7804" s="2"/>
      <c r="BT7804" s="2"/>
    </row>
    <row r="7805" spans="63:72" x14ac:dyDescent="0.3">
      <c r="BK7805" s="5"/>
      <c r="BL7805" s="5"/>
      <c r="BM7805" s="2"/>
      <c r="BN7805" s="151"/>
      <c r="BO7805" s="2"/>
      <c r="BP7805" s="2"/>
      <c r="BQ7805" s="2"/>
      <c r="BR7805" s="2"/>
      <c r="BS7805" s="2"/>
      <c r="BT7805" s="2"/>
    </row>
    <row r="7806" spans="63:72" x14ac:dyDescent="0.3">
      <c r="BK7806" s="5"/>
      <c r="BL7806" s="5"/>
      <c r="BM7806" s="2"/>
      <c r="BN7806" s="151"/>
      <c r="BO7806" s="2"/>
      <c r="BP7806" s="2"/>
      <c r="BQ7806" s="2"/>
      <c r="BR7806" s="2"/>
      <c r="BS7806" s="2"/>
      <c r="BT7806" s="2"/>
    </row>
    <row r="7807" spans="63:72" x14ac:dyDescent="0.3">
      <c r="BK7807" s="5"/>
      <c r="BL7807" s="5"/>
      <c r="BM7807" s="2"/>
      <c r="BN7807" s="151"/>
      <c r="BO7807" s="2"/>
      <c r="BP7807" s="2"/>
      <c r="BQ7807" s="2"/>
      <c r="BR7807" s="2"/>
      <c r="BS7807" s="2"/>
      <c r="BT7807" s="2"/>
    </row>
    <row r="7808" spans="63:72" x14ac:dyDescent="0.3">
      <c r="BK7808" s="5"/>
      <c r="BL7808" s="5"/>
      <c r="BM7808" s="2"/>
      <c r="BN7808" s="151"/>
      <c r="BO7808" s="2"/>
      <c r="BP7808" s="2"/>
      <c r="BQ7808" s="2"/>
      <c r="BR7808" s="2"/>
      <c r="BS7808" s="2"/>
      <c r="BT7808" s="2"/>
    </row>
    <row r="7809" spans="63:72" x14ac:dyDescent="0.3">
      <c r="BK7809" s="5"/>
      <c r="BL7809" s="5"/>
      <c r="BM7809" s="2"/>
      <c r="BN7809" s="151"/>
      <c r="BO7809" s="2"/>
      <c r="BP7809" s="2"/>
      <c r="BQ7809" s="2"/>
      <c r="BR7809" s="2"/>
      <c r="BS7809" s="2"/>
      <c r="BT7809" s="2"/>
    </row>
    <row r="7810" spans="63:72" x14ac:dyDescent="0.3">
      <c r="BK7810" s="5"/>
      <c r="BL7810" s="5"/>
      <c r="BM7810" s="2"/>
      <c r="BN7810" s="151"/>
      <c r="BO7810" s="2"/>
      <c r="BP7810" s="2"/>
      <c r="BQ7810" s="2"/>
      <c r="BR7810" s="2"/>
      <c r="BS7810" s="2"/>
      <c r="BT7810" s="2"/>
    </row>
    <row r="7811" spans="63:72" x14ac:dyDescent="0.3">
      <c r="BK7811" s="5"/>
      <c r="BL7811" s="5"/>
      <c r="BM7811" s="2"/>
      <c r="BN7811" s="151"/>
      <c r="BO7811" s="2"/>
      <c r="BP7811" s="2"/>
      <c r="BQ7811" s="2"/>
      <c r="BR7811" s="2"/>
      <c r="BS7811" s="2"/>
      <c r="BT7811" s="2"/>
    </row>
    <row r="7812" spans="63:72" x14ac:dyDescent="0.3">
      <c r="BK7812" s="5"/>
      <c r="BL7812" s="5"/>
      <c r="BM7812" s="2"/>
      <c r="BN7812" s="151"/>
      <c r="BO7812" s="2"/>
      <c r="BP7812" s="2"/>
      <c r="BQ7812" s="2"/>
      <c r="BR7812" s="2"/>
      <c r="BS7812" s="2"/>
      <c r="BT7812" s="2"/>
    </row>
    <row r="7813" spans="63:72" x14ac:dyDescent="0.3">
      <c r="BK7813" s="5"/>
      <c r="BL7813" s="5"/>
      <c r="BM7813" s="2"/>
      <c r="BN7813" s="151"/>
      <c r="BO7813" s="2"/>
      <c r="BP7813" s="2"/>
      <c r="BQ7813" s="2"/>
      <c r="BR7813" s="2"/>
      <c r="BS7813" s="2"/>
      <c r="BT7813" s="2"/>
    </row>
    <row r="7814" spans="63:72" x14ac:dyDescent="0.3">
      <c r="BK7814" s="5"/>
      <c r="BL7814" s="5"/>
      <c r="BM7814" s="2"/>
      <c r="BN7814" s="151"/>
      <c r="BO7814" s="2"/>
      <c r="BP7814" s="2"/>
      <c r="BQ7814" s="2"/>
      <c r="BR7814" s="2"/>
      <c r="BS7814" s="2"/>
      <c r="BT7814" s="2"/>
    </row>
    <row r="7815" spans="63:72" x14ac:dyDescent="0.3">
      <c r="BK7815" s="5"/>
      <c r="BL7815" s="5"/>
      <c r="BM7815" s="2"/>
      <c r="BN7815" s="151"/>
      <c r="BO7815" s="2"/>
      <c r="BP7815" s="2"/>
      <c r="BQ7815" s="2"/>
      <c r="BR7815" s="2"/>
      <c r="BS7815" s="2"/>
      <c r="BT7815" s="2"/>
    </row>
    <row r="7816" spans="63:72" x14ac:dyDescent="0.3">
      <c r="BK7816" s="5"/>
      <c r="BL7816" s="5"/>
      <c r="BM7816" s="2"/>
      <c r="BN7816" s="151"/>
      <c r="BO7816" s="2"/>
      <c r="BP7816" s="2"/>
      <c r="BQ7816" s="2"/>
      <c r="BR7816" s="2"/>
      <c r="BS7816" s="2"/>
      <c r="BT7816" s="2"/>
    </row>
    <row r="7817" spans="63:72" x14ac:dyDescent="0.3">
      <c r="BK7817" s="5"/>
      <c r="BL7817" s="5"/>
      <c r="BM7817" s="2"/>
      <c r="BN7817" s="151"/>
      <c r="BO7817" s="2"/>
      <c r="BP7817" s="2"/>
      <c r="BQ7817" s="2"/>
      <c r="BR7817" s="2"/>
      <c r="BS7817" s="2"/>
      <c r="BT7817" s="2"/>
    </row>
    <row r="7818" spans="63:72" x14ac:dyDescent="0.3">
      <c r="BK7818" s="5"/>
      <c r="BL7818" s="5"/>
      <c r="BM7818" s="2"/>
      <c r="BN7818" s="151"/>
      <c r="BO7818" s="2"/>
      <c r="BP7818" s="2"/>
      <c r="BQ7818" s="2"/>
      <c r="BR7818" s="2"/>
      <c r="BS7818" s="2"/>
      <c r="BT7818" s="2"/>
    </row>
    <row r="7819" spans="63:72" x14ac:dyDescent="0.3">
      <c r="BK7819" s="5"/>
      <c r="BL7819" s="5"/>
      <c r="BM7819" s="2"/>
      <c r="BN7819" s="151"/>
      <c r="BO7819" s="2"/>
      <c r="BP7819" s="2"/>
      <c r="BQ7819" s="2"/>
      <c r="BR7819" s="2"/>
      <c r="BS7819" s="2"/>
      <c r="BT7819" s="2"/>
    </row>
    <row r="7820" spans="63:72" x14ac:dyDescent="0.3">
      <c r="BK7820" s="5"/>
      <c r="BL7820" s="5"/>
      <c r="BM7820" s="2"/>
      <c r="BN7820" s="151"/>
      <c r="BO7820" s="2"/>
      <c r="BP7820" s="2"/>
      <c r="BQ7820" s="2"/>
      <c r="BR7820" s="2"/>
      <c r="BS7820" s="2"/>
      <c r="BT7820" s="2"/>
    </row>
    <row r="7821" spans="63:72" x14ac:dyDescent="0.3">
      <c r="BK7821" s="5"/>
      <c r="BL7821" s="5"/>
      <c r="BM7821" s="2"/>
      <c r="BN7821" s="151"/>
      <c r="BO7821" s="2"/>
      <c r="BP7821" s="2"/>
      <c r="BQ7821" s="2"/>
      <c r="BR7821" s="2"/>
      <c r="BS7821" s="2"/>
      <c r="BT7821" s="2"/>
    </row>
    <row r="7822" spans="63:72" x14ac:dyDescent="0.3">
      <c r="BK7822" s="5"/>
      <c r="BL7822" s="5"/>
      <c r="BM7822" s="2"/>
      <c r="BN7822" s="151"/>
      <c r="BO7822" s="2"/>
      <c r="BP7822" s="2"/>
      <c r="BQ7822" s="2"/>
      <c r="BR7822" s="2"/>
      <c r="BS7822" s="2"/>
      <c r="BT7822" s="2"/>
    </row>
    <row r="7823" spans="63:72" x14ac:dyDescent="0.3">
      <c r="BK7823" s="5"/>
      <c r="BL7823" s="5"/>
      <c r="BM7823" s="2"/>
      <c r="BN7823" s="151"/>
      <c r="BO7823" s="2"/>
      <c r="BP7823" s="2"/>
      <c r="BQ7823" s="2"/>
      <c r="BR7823" s="2"/>
      <c r="BS7823" s="2"/>
      <c r="BT7823" s="2"/>
    </row>
    <row r="7824" spans="63:72" x14ac:dyDescent="0.3">
      <c r="BK7824" s="5"/>
      <c r="BL7824" s="5"/>
      <c r="BM7824" s="2"/>
      <c r="BN7824" s="151"/>
      <c r="BO7824" s="2"/>
      <c r="BP7824" s="2"/>
      <c r="BQ7824" s="2"/>
      <c r="BR7824" s="2"/>
      <c r="BS7824" s="2"/>
      <c r="BT7824" s="2"/>
    </row>
    <row r="7825" spans="63:72" x14ac:dyDescent="0.3">
      <c r="BK7825" s="5"/>
      <c r="BL7825" s="5"/>
      <c r="BM7825" s="2"/>
      <c r="BN7825" s="151"/>
      <c r="BO7825" s="2"/>
      <c r="BP7825" s="2"/>
      <c r="BQ7825" s="2"/>
      <c r="BR7825" s="2"/>
      <c r="BS7825" s="2"/>
      <c r="BT7825" s="2"/>
    </row>
    <row r="7826" spans="63:72" x14ac:dyDescent="0.3">
      <c r="BK7826" s="5"/>
      <c r="BL7826" s="5"/>
      <c r="BM7826" s="2"/>
      <c r="BN7826" s="151"/>
      <c r="BO7826" s="2"/>
      <c r="BP7826" s="2"/>
      <c r="BQ7826" s="2"/>
      <c r="BR7826" s="2"/>
      <c r="BS7826" s="2"/>
      <c r="BT7826" s="2"/>
    </row>
    <row r="7827" spans="63:72" x14ac:dyDescent="0.3">
      <c r="BK7827" s="5"/>
      <c r="BL7827" s="5"/>
      <c r="BM7827" s="2"/>
      <c r="BN7827" s="151"/>
      <c r="BO7827" s="2"/>
      <c r="BP7827" s="2"/>
      <c r="BQ7827" s="2"/>
      <c r="BR7827" s="2"/>
      <c r="BS7827" s="2"/>
      <c r="BT7827" s="2"/>
    </row>
    <row r="7828" spans="63:72" x14ac:dyDescent="0.3">
      <c r="BK7828" s="5"/>
      <c r="BL7828" s="5"/>
      <c r="BM7828" s="2"/>
      <c r="BN7828" s="151"/>
      <c r="BO7828" s="2"/>
      <c r="BP7828" s="2"/>
      <c r="BQ7828" s="2"/>
      <c r="BR7828" s="2"/>
      <c r="BS7828" s="2"/>
      <c r="BT7828" s="2"/>
    </row>
    <row r="7829" spans="63:72" x14ac:dyDescent="0.3">
      <c r="BK7829" s="5"/>
      <c r="BL7829" s="5"/>
      <c r="BM7829" s="2"/>
      <c r="BN7829" s="151"/>
      <c r="BO7829" s="2"/>
      <c r="BP7829" s="2"/>
      <c r="BQ7829" s="2"/>
      <c r="BR7829" s="2"/>
      <c r="BS7829" s="2"/>
      <c r="BT7829" s="2"/>
    </row>
    <row r="7830" spans="63:72" x14ac:dyDescent="0.3">
      <c r="BK7830" s="5"/>
      <c r="BL7830" s="5"/>
      <c r="BM7830" s="2"/>
      <c r="BN7830" s="151"/>
      <c r="BO7830" s="2"/>
      <c r="BP7830" s="2"/>
      <c r="BQ7830" s="2"/>
      <c r="BR7830" s="2"/>
      <c r="BS7830" s="2"/>
      <c r="BT7830" s="2"/>
    </row>
    <row r="7831" spans="63:72" x14ac:dyDescent="0.3">
      <c r="BK7831" s="5"/>
      <c r="BL7831" s="5"/>
      <c r="BM7831" s="2"/>
      <c r="BN7831" s="151"/>
      <c r="BO7831" s="2"/>
      <c r="BP7831" s="2"/>
      <c r="BQ7831" s="2"/>
      <c r="BR7831" s="2"/>
      <c r="BS7831" s="2"/>
      <c r="BT7831" s="2"/>
    </row>
    <row r="7832" spans="63:72" x14ac:dyDescent="0.3">
      <c r="BK7832" s="5"/>
      <c r="BL7832" s="5"/>
      <c r="BM7832" s="2"/>
      <c r="BN7832" s="151"/>
      <c r="BO7832" s="2"/>
      <c r="BP7832" s="2"/>
      <c r="BQ7832" s="2"/>
      <c r="BR7832" s="2"/>
      <c r="BS7832" s="2"/>
      <c r="BT7832" s="2"/>
    </row>
    <row r="7833" spans="63:72" x14ac:dyDescent="0.3">
      <c r="BK7833" s="5"/>
      <c r="BL7833" s="5"/>
      <c r="BM7833" s="2"/>
      <c r="BN7833" s="151"/>
      <c r="BO7833" s="2"/>
      <c r="BP7833" s="2"/>
      <c r="BQ7833" s="2"/>
      <c r="BR7833" s="2"/>
      <c r="BS7833" s="2"/>
      <c r="BT7833" s="2"/>
    </row>
    <row r="7834" spans="63:72" x14ac:dyDescent="0.3">
      <c r="BK7834" s="5"/>
      <c r="BL7834" s="5"/>
      <c r="BM7834" s="2"/>
      <c r="BN7834" s="151"/>
      <c r="BO7834" s="2"/>
      <c r="BP7834" s="2"/>
      <c r="BQ7834" s="2"/>
      <c r="BR7834" s="2"/>
      <c r="BS7834" s="2"/>
      <c r="BT7834" s="2"/>
    </row>
    <row r="7835" spans="63:72" x14ac:dyDescent="0.3">
      <c r="BK7835" s="5"/>
      <c r="BL7835" s="5"/>
      <c r="BM7835" s="2"/>
      <c r="BN7835" s="151"/>
      <c r="BO7835" s="2"/>
      <c r="BP7835" s="2"/>
      <c r="BQ7835" s="2"/>
      <c r="BR7835" s="2"/>
      <c r="BS7835" s="2"/>
      <c r="BT7835" s="2"/>
    </row>
    <row r="7836" spans="63:72" x14ac:dyDescent="0.3">
      <c r="BK7836" s="5"/>
      <c r="BL7836" s="5"/>
      <c r="BM7836" s="2"/>
      <c r="BN7836" s="151"/>
      <c r="BO7836" s="2"/>
      <c r="BP7836" s="2"/>
      <c r="BQ7836" s="2"/>
      <c r="BR7836" s="2"/>
      <c r="BS7836" s="2"/>
      <c r="BT7836" s="2"/>
    </row>
    <row r="7837" spans="63:72" x14ac:dyDescent="0.3">
      <c r="BK7837" s="5"/>
      <c r="BL7837" s="5"/>
      <c r="BM7837" s="2"/>
      <c r="BN7837" s="151"/>
      <c r="BO7837" s="2"/>
      <c r="BP7837" s="2"/>
      <c r="BQ7837" s="2"/>
      <c r="BR7837" s="2"/>
      <c r="BS7837" s="2"/>
      <c r="BT7837" s="2"/>
    </row>
    <row r="7838" spans="63:72" x14ac:dyDescent="0.3">
      <c r="BK7838" s="5"/>
      <c r="BL7838" s="5"/>
      <c r="BM7838" s="2"/>
      <c r="BN7838" s="151"/>
      <c r="BO7838" s="2"/>
      <c r="BP7838" s="2"/>
      <c r="BQ7838" s="2"/>
      <c r="BR7838" s="2"/>
      <c r="BS7838" s="2"/>
      <c r="BT7838" s="2"/>
    </row>
    <row r="7839" spans="63:72" x14ac:dyDescent="0.3">
      <c r="BK7839" s="5"/>
      <c r="BL7839" s="5"/>
      <c r="BM7839" s="2"/>
      <c r="BN7839" s="151"/>
      <c r="BO7839" s="2"/>
      <c r="BP7839" s="2"/>
      <c r="BQ7839" s="2"/>
      <c r="BR7839" s="2"/>
      <c r="BS7839" s="2"/>
      <c r="BT7839" s="2"/>
    </row>
    <row r="7840" spans="63:72" x14ac:dyDescent="0.3">
      <c r="BK7840" s="5"/>
      <c r="BL7840" s="5"/>
      <c r="BM7840" s="2"/>
      <c r="BN7840" s="151"/>
      <c r="BO7840" s="2"/>
      <c r="BP7840" s="2"/>
      <c r="BQ7840" s="2"/>
      <c r="BR7840" s="2"/>
      <c r="BS7840" s="2"/>
      <c r="BT7840" s="2"/>
    </row>
    <row r="7841" spans="63:72" x14ac:dyDescent="0.3">
      <c r="BK7841" s="5"/>
      <c r="BL7841" s="5"/>
      <c r="BM7841" s="2"/>
      <c r="BN7841" s="151"/>
      <c r="BO7841" s="2"/>
      <c r="BP7841" s="2"/>
      <c r="BQ7841" s="2"/>
      <c r="BR7841" s="2"/>
      <c r="BS7841" s="2"/>
      <c r="BT7841" s="2"/>
    </row>
    <row r="7842" spans="63:72" x14ac:dyDescent="0.3">
      <c r="BK7842" s="5"/>
      <c r="BL7842" s="5"/>
      <c r="BM7842" s="2"/>
      <c r="BN7842" s="151"/>
      <c r="BO7842" s="2"/>
      <c r="BP7842" s="2"/>
      <c r="BQ7842" s="2"/>
      <c r="BR7842" s="2"/>
      <c r="BS7842" s="2"/>
      <c r="BT7842" s="2"/>
    </row>
    <row r="7843" spans="63:72" x14ac:dyDescent="0.3">
      <c r="BK7843" s="5"/>
      <c r="BL7843" s="5"/>
      <c r="BM7843" s="2"/>
      <c r="BN7843" s="151"/>
      <c r="BO7843" s="2"/>
      <c r="BP7843" s="2"/>
      <c r="BQ7843" s="2"/>
      <c r="BR7843" s="2"/>
      <c r="BS7843" s="2"/>
      <c r="BT7843" s="2"/>
    </row>
    <row r="7844" spans="63:72" x14ac:dyDescent="0.3">
      <c r="BK7844" s="5"/>
      <c r="BL7844" s="5"/>
      <c r="BM7844" s="2"/>
      <c r="BN7844" s="151"/>
      <c r="BO7844" s="2"/>
      <c r="BP7844" s="2"/>
      <c r="BQ7844" s="2"/>
      <c r="BR7844" s="2"/>
      <c r="BS7844" s="2"/>
      <c r="BT7844" s="2"/>
    </row>
    <row r="7845" spans="63:72" x14ac:dyDescent="0.3">
      <c r="BK7845" s="5"/>
      <c r="BL7845" s="5"/>
      <c r="BM7845" s="2"/>
      <c r="BN7845" s="151"/>
      <c r="BO7845" s="2"/>
      <c r="BP7845" s="2"/>
      <c r="BQ7845" s="2"/>
      <c r="BR7845" s="2"/>
      <c r="BS7845" s="2"/>
      <c r="BT7845" s="2"/>
    </row>
    <row r="7846" spans="63:72" x14ac:dyDescent="0.3">
      <c r="BK7846" s="5"/>
      <c r="BL7846" s="5"/>
      <c r="BM7846" s="2"/>
      <c r="BN7846" s="151"/>
      <c r="BO7846" s="2"/>
      <c r="BP7846" s="2"/>
      <c r="BQ7846" s="2"/>
      <c r="BR7846" s="2"/>
      <c r="BS7846" s="2"/>
      <c r="BT7846" s="2"/>
    </row>
    <row r="7847" spans="63:72" x14ac:dyDescent="0.3">
      <c r="BK7847" s="5"/>
      <c r="BL7847" s="5"/>
      <c r="BM7847" s="2"/>
      <c r="BN7847" s="151"/>
      <c r="BO7847" s="2"/>
      <c r="BP7847" s="2"/>
      <c r="BQ7847" s="2"/>
      <c r="BR7847" s="2"/>
      <c r="BS7847" s="2"/>
      <c r="BT7847" s="2"/>
    </row>
    <row r="7848" spans="63:72" x14ac:dyDescent="0.3">
      <c r="BK7848" s="5"/>
      <c r="BL7848" s="5"/>
      <c r="BM7848" s="2"/>
      <c r="BN7848" s="151"/>
      <c r="BO7848" s="2"/>
      <c r="BP7848" s="2"/>
      <c r="BQ7848" s="2"/>
      <c r="BR7848" s="2"/>
      <c r="BS7848" s="2"/>
      <c r="BT7848" s="2"/>
    </row>
    <row r="7849" spans="63:72" x14ac:dyDescent="0.3">
      <c r="BK7849" s="5"/>
      <c r="BL7849" s="5"/>
      <c r="BM7849" s="2"/>
      <c r="BN7849" s="151"/>
      <c r="BO7849" s="2"/>
      <c r="BP7849" s="2"/>
      <c r="BQ7849" s="2"/>
      <c r="BR7849" s="2"/>
      <c r="BS7849" s="2"/>
      <c r="BT7849" s="2"/>
    </row>
    <row r="7850" spans="63:72" x14ac:dyDescent="0.3">
      <c r="BK7850" s="5"/>
      <c r="BL7850" s="5"/>
      <c r="BM7850" s="2"/>
      <c r="BN7850" s="151"/>
      <c r="BO7850" s="2"/>
      <c r="BP7850" s="2"/>
      <c r="BQ7850" s="2"/>
      <c r="BR7850" s="2"/>
      <c r="BS7850" s="2"/>
      <c r="BT7850" s="2"/>
    </row>
    <row r="7851" spans="63:72" x14ac:dyDescent="0.3">
      <c r="BK7851" s="5"/>
      <c r="BL7851" s="5"/>
      <c r="BM7851" s="2"/>
      <c r="BN7851" s="151"/>
      <c r="BO7851" s="2"/>
      <c r="BP7851" s="2"/>
      <c r="BQ7851" s="2"/>
      <c r="BR7851" s="2"/>
      <c r="BS7851" s="2"/>
      <c r="BT7851" s="2"/>
    </row>
    <row r="7852" spans="63:72" x14ac:dyDescent="0.3">
      <c r="BK7852" s="5"/>
      <c r="BL7852" s="5"/>
      <c r="BM7852" s="2"/>
      <c r="BN7852" s="151"/>
      <c r="BO7852" s="2"/>
      <c r="BP7852" s="2"/>
      <c r="BQ7852" s="2"/>
      <c r="BR7852" s="2"/>
      <c r="BS7852" s="2"/>
      <c r="BT7852" s="2"/>
    </row>
    <row r="7853" spans="63:72" x14ac:dyDescent="0.3">
      <c r="BK7853" s="5"/>
      <c r="BL7853" s="5"/>
      <c r="BM7853" s="2"/>
      <c r="BN7853" s="151"/>
      <c r="BO7853" s="2"/>
      <c r="BP7853" s="2"/>
      <c r="BQ7853" s="2"/>
      <c r="BR7853" s="2"/>
      <c r="BS7853" s="2"/>
      <c r="BT7853" s="2"/>
    </row>
    <row r="7854" spans="63:72" x14ac:dyDescent="0.3">
      <c r="BK7854" s="5"/>
      <c r="BL7854" s="5"/>
      <c r="BM7854" s="2"/>
      <c r="BN7854" s="151"/>
      <c r="BO7854" s="2"/>
      <c r="BP7854" s="2"/>
      <c r="BQ7854" s="2"/>
      <c r="BR7854" s="2"/>
      <c r="BS7854" s="2"/>
      <c r="BT7854" s="2"/>
    </row>
    <row r="7855" spans="63:72" x14ac:dyDescent="0.3">
      <c r="BK7855" s="5"/>
      <c r="BL7855" s="5"/>
      <c r="BM7855" s="2"/>
      <c r="BN7855" s="151"/>
      <c r="BO7855" s="2"/>
      <c r="BP7855" s="2"/>
      <c r="BQ7855" s="2"/>
      <c r="BR7855" s="2"/>
      <c r="BS7855" s="2"/>
      <c r="BT7855" s="2"/>
    </row>
    <row r="7856" spans="63:72" x14ac:dyDescent="0.3">
      <c r="BK7856" s="5"/>
      <c r="BL7856" s="5"/>
      <c r="BM7856" s="2"/>
      <c r="BN7856" s="151"/>
      <c r="BO7856" s="2"/>
      <c r="BP7856" s="2"/>
      <c r="BQ7856" s="2"/>
      <c r="BR7856" s="2"/>
      <c r="BS7856" s="2"/>
      <c r="BT7856" s="2"/>
    </row>
    <row r="7857" spans="63:72" x14ac:dyDescent="0.3">
      <c r="BK7857" s="5"/>
      <c r="BL7857" s="5"/>
      <c r="BM7857" s="2"/>
      <c r="BN7857" s="151"/>
      <c r="BO7857" s="2"/>
      <c r="BP7857" s="2"/>
      <c r="BQ7857" s="2"/>
      <c r="BR7857" s="2"/>
      <c r="BS7857" s="2"/>
      <c r="BT7857" s="2"/>
    </row>
    <row r="7858" spans="63:72" x14ac:dyDescent="0.3">
      <c r="BK7858" s="5"/>
      <c r="BL7858" s="5"/>
      <c r="BM7858" s="2"/>
      <c r="BN7858" s="151"/>
      <c r="BO7858" s="2"/>
      <c r="BP7858" s="2"/>
      <c r="BQ7858" s="2"/>
      <c r="BR7858" s="2"/>
      <c r="BS7858" s="2"/>
      <c r="BT7858" s="2"/>
    </row>
    <row r="7859" spans="63:72" x14ac:dyDescent="0.3">
      <c r="BK7859" s="5"/>
      <c r="BL7859" s="5"/>
      <c r="BM7859" s="2"/>
      <c r="BN7859" s="151"/>
      <c r="BO7859" s="2"/>
      <c r="BP7859" s="2"/>
      <c r="BQ7859" s="2"/>
      <c r="BR7859" s="2"/>
      <c r="BS7859" s="2"/>
      <c r="BT7859" s="2"/>
    </row>
    <row r="7860" spans="63:72" x14ac:dyDescent="0.3">
      <c r="BK7860" s="5"/>
      <c r="BL7860" s="5"/>
      <c r="BM7860" s="2"/>
      <c r="BN7860" s="151"/>
      <c r="BO7860" s="2"/>
      <c r="BP7860" s="2"/>
      <c r="BQ7860" s="2"/>
      <c r="BR7860" s="2"/>
      <c r="BS7860" s="2"/>
      <c r="BT7860" s="2"/>
    </row>
    <row r="7861" spans="63:72" x14ac:dyDescent="0.3">
      <c r="BK7861" s="5"/>
      <c r="BL7861" s="5"/>
      <c r="BM7861" s="2"/>
      <c r="BN7861" s="151"/>
      <c r="BO7861" s="2"/>
      <c r="BP7861" s="2"/>
      <c r="BQ7861" s="2"/>
      <c r="BR7861" s="2"/>
      <c r="BS7861" s="2"/>
      <c r="BT7861" s="2"/>
    </row>
    <row r="7862" spans="63:72" x14ac:dyDescent="0.3">
      <c r="BK7862" s="5"/>
      <c r="BL7862" s="5"/>
      <c r="BM7862" s="2"/>
      <c r="BN7862" s="151"/>
      <c r="BO7862" s="2"/>
      <c r="BP7862" s="2"/>
      <c r="BQ7862" s="2"/>
      <c r="BR7862" s="2"/>
      <c r="BS7862" s="2"/>
      <c r="BT7862" s="2"/>
    </row>
    <row r="7863" spans="63:72" x14ac:dyDescent="0.3">
      <c r="BK7863" s="5"/>
      <c r="BL7863" s="5"/>
      <c r="BM7863" s="2"/>
      <c r="BN7863" s="151"/>
      <c r="BO7863" s="2"/>
      <c r="BP7863" s="2"/>
      <c r="BQ7863" s="2"/>
      <c r="BR7863" s="2"/>
      <c r="BS7863" s="2"/>
      <c r="BT7863" s="2"/>
    </row>
    <row r="7864" spans="63:72" x14ac:dyDescent="0.3">
      <c r="BK7864" s="5"/>
      <c r="BL7864" s="5"/>
      <c r="BM7864" s="2"/>
      <c r="BN7864" s="151"/>
      <c r="BO7864" s="2"/>
      <c r="BP7864" s="2"/>
      <c r="BQ7864" s="2"/>
      <c r="BR7864" s="2"/>
      <c r="BS7864" s="2"/>
      <c r="BT7864" s="2"/>
    </row>
    <row r="7865" spans="63:72" x14ac:dyDescent="0.3">
      <c r="BK7865" s="5"/>
      <c r="BL7865" s="5"/>
      <c r="BM7865" s="2"/>
      <c r="BN7865" s="151"/>
      <c r="BO7865" s="2"/>
      <c r="BP7865" s="2"/>
      <c r="BQ7865" s="2"/>
      <c r="BR7865" s="2"/>
      <c r="BS7865" s="2"/>
      <c r="BT7865" s="2"/>
    </row>
    <row r="7866" spans="63:72" x14ac:dyDescent="0.3">
      <c r="BK7866" s="5"/>
      <c r="BL7866" s="5"/>
      <c r="BM7866" s="2"/>
      <c r="BN7866" s="151"/>
      <c r="BO7866" s="2"/>
      <c r="BP7866" s="2"/>
      <c r="BQ7866" s="2"/>
      <c r="BR7866" s="2"/>
      <c r="BS7866" s="2"/>
      <c r="BT7866" s="2"/>
    </row>
    <row r="7867" spans="63:72" x14ac:dyDescent="0.3">
      <c r="BK7867" s="5"/>
      <c r="BL7867" s="5"/>
      <c r="BM7867" s="2"/>
      <c r="BN7867" s="151"/>
      <c r="BO7867" s="2"/>
      <c r="BP7867" s="2"/>
      <c r="BQ7867" s="2"/>
      <c r="BR7867" s="2"/>
      <c r="BS7867" s="2"/>
      <c r="BT7867" s="2"/>
    </row>
    <row r="7868" spans="63:72" x14ac:dyDescent="0.3">
      <c r="BK7868" s="5"/>
      <c r="BL7868" s="5"/>
      <c r="BM7868" s="2"/>
      <c r="BN7868" s="151"/>
      <c r="BO7868" s="2"/>
      <c r="BP7868" s="2"/>
      <c r="BQ7868" s="2"/>
      <c r="BR7868" s="2"/>
      <c r="BS7868" s="2"/>
      <c r="BT7868" s="2"/>
    </row>
    <row r="7869" spans="63:72" x14ac:dyDescent="0.3">
      <c r="BK7869" s="5"/>
      <c r="BL7869" s="5"/>
      <c r="BM7869" s="2"/>
      <c r="BN7869" s="151"/>
      <c r="BO7869" s="2"/>
      <c r="BP7869" s="2"/>
      <c r="BQ7869" s="2"/>
      <c r="BR7869" s="2"/>
      <c r="BS7869" s="2"/>
      <c r="BT7869" s="2"/>
    </row>
    <row r="7870" spans="63:72" x14ac:dyDescent="0.3">
      <c r="BK7870" s="5"/>
      <c r="BL7870" s="5"/>
      <c r="BM7870" s="2"/>
      <c r="BN7870" s="151"/>
      <c r="BO7870" s="2"/>
      <c r="BP7870" s="2"/>
      <c r="BQ7870" s="2"/>
      <c r="BR7870" s="2"/>
      <c r="BS7870" s="2"/>
      <c r="BT7870" s="2"/>
    </row>
    <row r="7871" spans="63:72" x14ac:dyDescent="0.3">
      <c r="BK7871" s="5"/>
      <c r="BL7871" s="5"/>
      <c r="BM7871" s="2"/>
      <c r="BN7871" s="151"/>
      <c r="BO7871" s="2"/>
      <c r="BP7871" s="2"/>
      <c r="BQ7871" s="2"/>
      <c r="BR7871" s="2"/>
      <c r="BS7871" s="2"/>
      <c r="BT7871" s="2"/>
    </row>
    <row r="7872" spans="63:72" x14ac:dyDescent="0.3">
      <c r="BK7872" s="5"/>
      <c r="BL7872" s="5"/>
      <c r="BM7872" s="2"/>
      <c r="BN7872" s="151"/>
      <c r="BO7872" s="2"/>
      <c r="BP7872" s="2"/>
      <c r="BQ7872" s="2"/>
      <c r="BR7872" s="2"/>
      <c r="BS7872" s="2"/>
      <c r="BT7872" s="2"/>
    </row>
    <row r="7873" spans="63:72" x14ac:dyDescent="0.3">
      <c r="BK7873" s="5"/>
      <c r="BL7873" s="5"/>
      <c r="BM7873" s="2"/>
      <c r="BN7873" s="151"/>
      <c r="BO7873" s="2"/>
      <c r="BP7873" s="2"/>
      <c r="BQ7873" s="2"/>
      <c r="BR7873" s="2"/>
      <c r="BS7873" s="2"/>
      <c r="BT7873" s="2"/>
    </row>
    <row r="7874" spans="63:72" x14ac:dyDescent="0.3">
      <c r="BK7874" s="5"/>
      <c r="BL7874" s="5"/>
      <c r="BM7874" s="2"/>
      <c r="BN7874" s="151"/>
      <c r="BO7874" s="2"/>
      <c r="BP7874" s="2"/>
      <c r="BQ7874" s="2"/>
      <c r="BR7874" s="2"/>
      <c r="BS7874" s="2"/>
      <c r="BT7874" s="2"/>
    </row>
    <row r="7875" spans="63:72" x14ac:dyDescent="0.3">
      <c r="BK7875" s="5"/>
      <c r="BL7875" s="5"/>
      <c r="BM7875" s="2"/>
      <c r="BN7875" s="151"/>
      <c r="BO7875" s="2"/>
      <c r="BP7875" s="2"/>
      <c r="BQ7875" s="2"/>
      <c r="BR7875" s="2"/>
      <c r="BS7875" s="2"/>
      <c r="BT7875" s="2"/>
    </row>
    <row r="7876" spans="63:72" x14ac:dyDescent="0.3">
      <c r="BK7876" s="5"/>
      <c r="BL7876" s="5"/>
      <c r="BM7876" s="2"/>
      <c r="BN7876" s="151"/>
      <c r="BO7876" s="2"/>
      <c r="BP7876" s="2"/>
      <c r="BQ7876" s="2"/>
      <c r="BR7876" s="2"/>
      <c r="BS7876" s="2"/>
      <c r="BT7876" s="2"/>
    </row>
    <row r="7877" spans="63:72" x14ac:dyDescent="0.3">
      <c r="BK7877" s="5"/>
      <c r="BL7877" s="5"/>
      <c r="BM7877" s="2"/>
      <c r="BN7877" s="151"/>
      <c r="BO7877" s="2"/>
      <c r="BP7877" s="2"/>
      <c r="BQ7877" s="2"/>
      <c r="BR7877" s="2"/>
      <c r="BS7877" s="2"/>
      <c r="BT7877" s="2"/>
    </row>
    <row r="7878" spans="63:72" x14ac:dyDescent="0.3">
      <c r="BK7878" s="5"/>
      <c r="BL7878" s="5"/>
      <c r="BM7878" s="2"/>
      <c r="BN7878" s="151"/>
      <c r="BO7878" s="2"/>
      <c r="BP7878" s="2"/>
      <c r="BQ7878" s="2"/>
      <c r="BR7878" s="2"/>
      <c r="BS7878" s="2"/>
      <c r="BT7878" s="2"/>
    </row>
    <row r="7879" spans="63:72" x14ac:dyDescent="0.3">
      <c r="BK7879" s="5"/>
      <c r="BL7879" s="5"/>
      <c r="BM7879" s="2"/>
      <c r="BN7879" s="151"/>
      <c r="BO7879" s="2"/>
      <c r="BP7879" s="2"/>
      <c r="BQ7879" s="2"/>
      <c r="BR7879" s="2"/>
      <c r="BS7879" s="2"/>
      <c r="BT7879" s="2"/>
    </row>
    <row r="7880" spans="63:72" x14ac:dyDescent="0.3">
      <c r="BK7880" s="5"/>
      <c r="BL7880" s="5"/>
      <c r="BM7880" s="2"/>
      <c r="BN7880" s="151"/>
      <c r="BO7880" s="2"/>
      <c r="BP7880" s="2"/>
      <c r="BQ7880" s="2"/>
      <c r="BR7880" s="2"/>
      <c r="BS7880" s="2"/>
      <c r="BT7880" s="2"/>
    </row>
    <row r="7881" spans="63:72" x14ac:dyDescent="0.3">
      <c r="BK7881" s="5"/>
      <c r="BL7881" s="5"/>
      <c r="BM7881" s="2"/>
      <c r="BN7881" s="151"/>
      <c r="BO7881" s="2"/>
      <c r="BP7881" s="2"/>
      <c r="BQ7881" s="2"/>
      <c r="BR7881" s="2"/>
      <c r="BS7881" s="2"/>
      <c r="BT7881" s="2"/>
    </row>
    <row r="7882" spans="63:72" x14ac:dyDescent="0.3">
      <c r="BK7882" s="5"/>
      <c r="BL7882" s="5"/>
      <c r="BM7882" s="2"/>
      <c r="BN7882" s="151"/>
      <c r="BO7882" s="2"/>
      <c r="BP7882" s="2"/>
      <c r="BQ7882" s="2"/>
      <c r="BR7882" s="2"/>
      <c r="BS7882" s="2"/>
      <c r="BT7882" s="2"/>
    </row>
    <row r="7883" spans="63:72" x14ac:dyDescent="0.3">
      <c r="BK7883" s="5"/>
      <c r="BL7883" s="5"/>
      <c r="BM7883" s="2"/>
      <c r="BN7883" s="151"/>
      <c r="BO7883" s="2"/>
      <c r="BP7883" s="2"/>
      <c r="BQ7883" s="2"/>
      <c r="BR7883" s="2"/>
      <c r="BS7883" s="2"/>
      <c r="BT7883" s="2"/>
    </row>
    <row r="7884" spans="63:72" x14ac:dyDescent="0.3">
      <c r="BK7884" s="5"/>
      <c r="BL7884" s="5"/>
      <c r="BM7884" s="2"/>
      <c r="BN7884" s="151"/>
      <c r="BO7884" s="2"/>
      <c r="BP7884" s="2"/>
      <c r="BQ7884" s="2"/>
      <c r="BR7884" s="2"/>
      <c r="BS7884" s="2"/>
      <c r="BT7884" s="2"/>
    </row>
    <row r="7885" spans="63:72" x14ac:dyDescent="0.3">
      <c r="BK7885" s="5"/>
      <c r="BL7885" s="5"/>
      <c r="BM7885" s="2"/>
      <c r="BN7885" s="151"/>
      <c r="BO7885" s="2"/>
      <c r="BP7885" s="2"/>
      <c r="BQ7885" s="2"/>
      <c r="BR7885" s="2"/>
      <c r="BS7885" s="2"/>
      <c r="BT7885" s="2"/>
    </row>
    <row r="7886" spans="63:72" x14ac:dyDescent="0.3">
      <c r="BK7886" s="5"/>
      <c r="BL7886" s="5"/>
      <c r="BM7886" s="2"/>
      <c r="BN7886" s="151"/>
      <c r="BO7886" s="2"/>
      <c r="BP7886" s="2"/>
      <c r="BQ7886" s="2"/>
      <c r="BR7886" s="2"/>
      <c r="BS7886" s="2"/>
      <c r="BT7886" s="2"/>
    </row>
    <row r="7887" spans="63:72" x14ac:dyDescent="0.3">
      <c r="BK7887" s="5"/>
      <c r="BL7887" s="5"/>
      <c r="BM7887" s="2"/>
      <c r="BN7887" s="151"/>
      <c r="BO7887" s="2"/>
      <c r="BP7887" s="2"/>
      <c r="BQ7887" s="2"/>
      <c r="BR7887" s="2"/>
      <c r="BS7887" s="2"/>
      <c r="BT7887" s="2"/>
    </row>
    <row r="7888" spans="63:72" x14ac:dyDescent="0.3">
      <c r="BK7888" s="5"/>
      <c r="BL7888" s="5"/>
      <c r="BM7888" s="2"/>
      <c r="BN7888" s="151"/>
      <c r="BO7888" s="2"/>
      <c r="BP7888" s="2"/>
      <c r="BQ7888" s="2"/>
      <c r="BR7888" s="2"/>
      <c r="BS7888" s="2"/>
      <c r="BT7888" s="2"/>
    </row>
    <row r="7889" spans="63:72" x14ac:dyDescent="0.3">
      <c r="BK7889" s="5"/>
      <c r="BL7889" s="5"/>
      <c r="BM7889" s="2"/>
      <c r="BN7889" s="151"/>
      <c r="BO7889" s="2"/>
      <c r="BP7889" s="2"/>
      <c r="BQ7889" s="2"/>
      <c r="BR7889" s="2"/>
      <c r="BS7889" s="2"/>
      <c r="BT7889" s="2"/>
    </row>
    <row r="7890" spans="63:72" x14ac:dyDescent="0.3">
      <c r="BK7890" s="5"/>
      <c r="BL7890" s="5"/>
      <c r="BM7890" s="2"/>
      <c r="BN7890" s="151"/>
      <c r="BO7890" s="2"/>
      <c r="BP7890" s="2"/>
      <c r="BQ7890" s="2"/>
      <c r="BR7890" s="2"/>
      <c r="BS7890" s="2"/>
      <c r="BT7890" s="2"/>
    </row>
    <row r="7891" spans="63:72" x14ac:dyDescent="0.3">
      <c r="BK7891" s="5"/>
      <c r="BL7891" s="5"/>
      <c r="BM7891" s="2"/>
      <c r="BN7891" s="151"/>
      <c r="BO7891" s="2"/>
      <c r="BP7891" s="2"/>
      <c r="BQ7891" s="2"/>
      <c r="BR7891" s="2"/>
      <c r="BS7891" s="2"/>
      <c r="BT7891" s="2"/>
    </row>
    <row r="7892" spans="63:72" x14ac:dyDescent="0.3">
      <c r="BK7892" s="5"/>
      <c r="BL7892" s="5"/>
      <c r="BM7892" s="2"/>
      <c r="BN7892" s="151"/>
      <c r="BO7892" s="2"/>
      <c r="BP7892" s="2"/>
      <c r="BQ7892" s="2"/>
      <c r="BR7892" s="2"/>
      <c r="BS7892" s="2"/>
      <c r="BT7892" s="2"/>
    </row>
    <row r="7893" spans="63:72" x14ac:dyDescent="0.3">
      <c r="BK7893" s="5"/>
      <c r="BL7893" s="5"/>
      <c r="BM7893" s="2"/>
      <c r="BN7893" s="151"/>
      <c r="BO7893" s="2"/>
      <c r="BP7893" s="2"/>
      <c r="BQ7893" s="2"/>
      <c r="BR7893" s="2"/>
      <c r="BS7893" s="2"/>
      <c r="BT7893" s="2"/>
    </row>
    <row r="7894" spans="63:72" x14ac:dyDescent="0.3">
      <c r="BK7894" s="5"/>
      <c r="BL7894" s="5"/>
      <c r="BM7894" s="2"/>
      <c r="BN7894" s="151"/>
      <c r="BO7894" s="2"/>
      <c r="BP7894" s="2"/>
      <c r="BQ7894" s="2"/>
      <c r="BR7894" s="2"/>
      <c r="BS7894" s="2"/>
      <c r="BT7894" s="2"/>
    </row>
    <row r="7895" spans="63:72" x14ac:dyDescent="0.3">
      <c r="BK7895" s="5"/>
      <c r="BL7895" s="5"/>
      <c r="BM7895" s="2"/>
      <c r="BN7895" s="151"/>
      <c r="BO7895" s="2"/>
      <c r="BP7895" s="2"/>
      <c r="BQ7895" s="2"/>
      <c r="BR7895" s="2"/>
      <c r="BS7895" s="2"/>
      <c r="BT7895" s="2"/>
    </row>
    <row r="7896" spans="63:72" x14ac:dyDescent="0.3">
      <c r="BK7896" s="5"/>
      <c r="BL7896" s="5"/>
      <c r="BM7896" s="2"/>
      <c r="BN7896" s="151"/>
      <c r="BO7896" s="2"/>
      <c r="BP7896" s="2"/>
      <c r="BQ7896" s="2"/>
      <c r="BR7896" s="2"/>
      <c r="BS7896" s="2"/>
      <c r="BT7896" s="2"/>
    </row>
    <row r="7897" spans="63:72" x14ac:dyDescent="0.3">
      <c r="BK7897" s="5"/>
      <c r="BL7897" s="5"/>
      <c r="BM7897" s="2"/>
      <c r="BN7897" s="151"/>
      <c r="BO7897" s="2"/>
      <c r="BP7897" s="2"/>
      <c r="BQ7897" s="2"/>
      <c r="BR7897" s="2"/>
      <c r="BS7897" s="2"/>
      <c r="BT7897" s="2"/>
    </row>
    <row r="7898" spans="63:72" x14ac:dyDescent="0.3">
      <c r="BK7898" s="5"/>
      <c r="BL7898" s="5"/>
      <c r="BM7898" s="2"/>
      <c r="BN7898" s="151"/>
      <c r="BO7898" s="2"/>
      <c r="BP7898" s="2"/>
      <c r="BQ7898" s="2"/>
      <c r="BR7898" s="2"/>
      <c r="BS7898" s="2"/>
      <c r="BT7898" s="2"/>
    </row>
    <row r="7899" spans="63:72" x14ac:dyDescent="0.3">
      <c r="BK7899" s="5"/>
      <c r="BL7899" s="5"/>
      <c r="BM7899" s="2"/>
      <c r="BN7899" s="151"/>
      <c r="BO7899" s="2"/>
      <c r="BP7899" s="2"/>
      <c r="BQ7899" s="2"/>
      <c r="BR7899" s="2"/>
      <c r="BS7899" s="2"/>
      <c r="BT7899" s="2"/>
    </row>
    <row r="7900" spans="63:72" x14ac:dyDescent="0.3">
      <c r="BK7900" s="5"/>
      <c r="BL7900" s="5"/>
      <c r="BM7900" s="2"/>
      <c r="BN7900" s="151"/>
      <c r="BO7900" s="2"/>
      <c r="BP7900" s="2"/>
      <c r="BQ7900" s="2"/>
      <c r="BR7900" s="2"/>
      <c r="BS7900" s="2"/>
      <c r="BT7900" s="2"/>
    </row>
    <row r="7901" spans="63:72" x14ac:dyDescent="0.3">
      <c r="BK7901" s="5"/>
      <c r="BL7901" s="5"/>
      <c r="BM7901" s="2"/>
      <c r="BN7901" s="151"/>
      <c r="BO7901" s="2"/>
      <c r="BP7901" s="2"/>
      <c r="BQ7901" s="2"/>
      <c r="BR7901" s="2"/>
      <c r="BS7901" s="2"/>
      <c r="BT7901" s="2"/>
    </row>
    <row r="7902" spans="63:72" x14ac:dyDescent="0.3">
      <c r="BK7902" s="5"/>
      <c r="BL7902" s="5"/>
      <c r="BM7902" s="2"/>
      <c r="BN7902" s="151"/>
      <c r="BO7902" s="2"/>
      <c r="BP7902" s="2"/>
      <c r="BQ7902" s="2"/>
      <c r="BR7902" s="2"/>
      <c r="BS7902" s="2"/>
      <c r="BT7902" s="2"/>
    </row>
    <row r="7903" spans="63:72" x14ac:dyDescent="0.3">
      <c r="BK7903" s="5"/>
      <c r="BL7903" s="5"/>
      <c r="BM7903" s="2"/>
      <c r="BN7903" s="151"/>
      <c r="BO7903" s="2"/>
      <c r="BP7903" s="2"/>
      <c r="BQ7903" s="2"/>
      <c r="BR7903" s="2"/>
      <c r="BS7903" s="2"/>
      <c r="BT7903" s="2"/>
    </row>
    <row r="7904" spans="63:72" x14ac:dyDescent="0.3">
      <c r="BK7904" s="5"/>
      <c r="BL7904" s="5"/>
      <c r="BM7904" s="2"/>
      <c r="BN7904" s="151"/>
      <c r="BO7904" s="2"/>
      <c r="BP7904" s="2"/>
      <c r="BQ7904" s="2"/>
      <c r="BR7904" s="2"/>
      <c r="BS7904" s="2"/>
      <c r="BT7904" s="2"/>
    </row>
    <row r="7905" spans="63:72" x14ac:dyDescent="0.3">
      <c r="BK7905" s="5"/>
      <c r="BL7905" s="5"/>
      <c r="BM7905" s="2"/>
      <c r="BN7905" s="151"/>
      <c r="BO7905" s="2"/>
      <c r="BP7905" s="2"/>
      <c r="BQ7905" s="2"/>
      <c r="BR7905" s="2"/>
      <c r="BS7905" s="2"/>
      <c r="BT7905" s="2"/>
    </row>
    <row r="7906" spans="63:72" x14ac:dyDescent="0.3">
      <c r="BK7906" s="5"/>
      <c r="BL7906" s="5"/>
      <c r="BM7906" s="2"/>
      <c r="BN7906" s="151"/>
      <c r="BO7906" s="2"/>
      <c r="BP7906" s="2"/>
      <c r="BQ7906" s="2"/>
      <c r="BR7906" s="2"/>
      <c r="BS7906" s="2"/>
      <c r="BT7906" s="2"/>
    </row>
    <row r="7907" spans="63:72" x14ac:dyDescent="0.3">
      <c r="BK7907" s="5"/>
      <c r="BL7907" s="5"/>
      <c r="BM7907" s="2"/>
      <c r="BN7907" s="151"/>
      <c r="BO7907" s="2"/>
      <c r="BP7907" s="2"/>
      <c r="BQ7907" s="2"/>
      <c r="BR7907" s="2"/>
      <c r="BS7907" s="2"/>
      <c r="BT7907" s="2"/>
    </row>
    <row r="7908" spans="63:72" x14ac:dyDescent="0.3">
      <c r="BK7908" s="5"/>
      <c r="BL7908" s="5"/>
      <c r="BM7908" s="2"/>
      <c r="BN7908" s="151"/>
      <c r="BO7908" s="2"/>
      <c r="BP7908" s="2"/>
      <c r="BQ7908" s="2"/>
      <c r="BR7908" s="2"/>
      <c r="BS7908" s="2"/>
      <c r="BT7908" s="2"/>
    </row>
    <row r="7909" spans="63:72" x14ac:dyDescent="0.3">
      <c r="BK7909" s="5"/>
      <c r="BL7909" s="5"/>
      <c r="BM7909" s="2"/>
      <c r="BN7909" s="151"/>
      <c r="BO7909" s="2"/>
      <c r="BP7909" s="2"/>
      <c r="BQ7909" s="2"/>
      <c r="BR7909" s="2"/>
      <c r="BS7909" s="2"/>
      <c r="BT7909" s="2"/>
    </row>
    <row r="7910" spans="63:72" x14ac:dyDescent="0.3">
      <c r="BK7910" s="5"/>
      <c r="BL7910" s="5"/>
      <c r="BM7910" s="2"/>
      <c r="BN7910" s="151"/>
      <c r="BO7910" s="2"/>
      <c r="BP7910" s="2"/>
      <c r="BQ7910" s="2"/>
      <c r="BR7910" s="2"/>
      <c r="BS7910" s="2"/>
      <c r="BT7910" s="2"/>
    </row>
    <row r="7911" spans="63:72" x14ac:dyDescent="0.3">
      <c r="BK7911" s="5"/>
      <c r="BL7911" s="5"/>
      <c r="BM7911" s="2"/>
      <c r="BN7911" s="151"/>
      <c r="BO7911" s="2"/>
      <c r="BP7911" s="2"/>
      <c r="BQ7911" s="2"/>
      <c r="BR7911" s="2"/>
      <c r="BS7911" s="2"/>
      <c r="BT7911" s="2"/>
    </row>
    <row r="7912" spans="63:72" x14ac:dyDescent="0.3">
      <c r="BK7912" s="5"/>
      <c r="BL7912" s="5"/>
      <c r="BM7912" s="2"/>
      <c r="BN7912" s="151"/>
      <c r="BO7912" s="2"/>
      <c r="BP7912" s="2"/>
      <c r="BQ7912" s="2"/>
      <c r="BR7912" s="2"/>
      <c r="BS7912" s="2"/>
      <c r="BT7912" s="2"/>
    </row>
    <row r="7913" spans="63:72" x14ac:dyDescent="0.3">
      <c r="BK7913" s="5"/>
      <c r="BL7913" s="5"/>
      <c r="BM7913" s="2"/>
      <c r="BN7913" s="151"/>
      <c r="BO7913" s="2"/>
      <c r="BP7913" s="2"/>
      <c r="BQ7913" s="2"/>
      <c r="BR7913" s="2"/>
      <c r="BS7913" s="2"/>
      <c r="BT7913" s="2"/>
    </row>
    <row r="7914" spans="63:72" x14ac:dyDescent="0.3">
      <c r="BK7914" s="5"/>
      <c r="BL7914" s="5"/>
      <c r="BM7914" s="2"/>
      <c r="BN7914" s="151"/>
      <c r="BO7914" s="2"/>
      <c r="BP7914" s="2"/>
      <c r="BQ7914" s="2"/>
      <c r="BR7914" s="2"/>
      <c r="BS7914" s="2"/>
      <c r="BT7914" s="2"/>
    </row>
    <row r="7915" spans="63:72" x14ac:dyDescent="0.3">
      <c r="BK7915" s="5"/>
      <c r="BL7915" s="5"/>
      <c r="BM7915" s="2"/>
      <c r="BN7915" s="151"/>
      <c r="BO7915" s="2"/>
      <c r="BP7915" s="2"/>
      <c r="BQ7915" s="2"/>
      <c r="BR7915" s="2"/>
      <c r="BS7915" s="2"/>
      <c r="BT7915" s="2"/>
    </row>
    <row r="7916" spans="63:72" x14ac:dyDescent="0.3">
      <c r="BK7916" s="5"/>
      <c r="BL7916" s="5"/>
      <c r="BM7916" s="2"/>
      <c r="BN7916" s="151"/>
      <c r="BO7916" s="2"/>
      <c r="BP7916" s="2"/>
      <c r="BQ7916" s="2"/>
      <c r="BR7916" s="2"/>
      <c r="BS7916" s="2"/>
      <c r="BT7916" s="2"/>
    </row>
    <row r="7917" spans="63:72" x14ac:dyDescent="0.3">
      <c r="BK7917" s="5"/>
      <c r="BL7917" s="5"/>
      <c r="BM7917" s="2"/>
      <c r="BN7917" s="151"/>
      <c r="BO7917" s="2"/>
      <c r="BP7917" s="2"/>
      <c r="BQ7917" s="2"/>
      <c r="BR7917" s="2"/>
      <c r="BS7917" s="2"/>
      <c r="BT7917" s="2"/>
    </row>
    <row r="7918" spans="63:72" x14ac:dyDescent="0.3">
      <c r="BK7918" s="5"/>
      <c r="BL7918" s="5"/>
      <c r="BM7918" s="2"/>
      <c r="BN7918" s="151"/>
      <c r="BO7918" s="2"/>
      <c r="BP7918" s="2"/>
      <c r="BQ7918" s="2"/>
      <c r="BR7918" s="2"/>
      <c r="BS7918" s="2"/>
      <c r="BT7918" s="2"/>
    </row>
    <row r="7919" spans="63:72" x14ac:dyDescent="0.3">
      <c r="BK7919" s="5"/>
      <c r="BL7919" s="5"/>
      <c r="BM7919" s="2"/>
      <c r="BN7919" s="151"/>
      <c r="BO7919" s="2"/>
      <c r="BP7919" s="2"/>
      <c r="BQ7919" s="2"/>
      <c r="BR7919" s="2"/>
      <c r="BS7919" s="2"/>
      <c r="BT7919" s="2"/>
    </row>
    <row r="7920" spans="63:72" x14ac:dyDescent="0.3">
      <c r="BK7920" s="5"/>
      <c r="BL7920" s="5"/>
      <c r="BM7920" s="2"/>
      <c r="BN7920" s="151"/>
      <c r="BO7920" s="2"/>
      <c r="BP7920" s="2"/>
      <c r="BQ7920" s="2"/>
      <c r="BR7920" s="2"/>
      <c r="BS7920" s="2"/>
      <c r="BT7920" s="2"/>
    </row>
    <row r="7921" spans="63:72" x14ac:dyDescent="0.3">
      <c r="BK7921" s="5"/>
      <c r="BL7921" s="5"/>
      <c r="BM7921" s="2"/>
      <c r="BN7921" s="151"/>
      <c r="BO7921" s="2"/>
      <c r="BP7921" s="2"/>
      <c r="BQ7921" s="2"/>
      <c r="BR7921" s="2"/>
      <c r="BS7921" s="2"/>
      <c r="BT7921" s="2"/>
    </row>
    <row r="7922" spans="63:72" x14ac:dyDescent="0.3">
      <c r="BK7922" s="5"/>
      <c r="BL7922" s="5"/>
      <c r="BM7922" s="2"/>
      <c r="BN7922" s="151"/>
      <c r="BO7922" s="2"/>
      <c r="BP7922" s="2"/>
      <c r="BQ7922" s="2"/>
      <c r="BR7922" s="2"/>
      <c r="BS7922" s="2"/>
      <c r="BT7922" s="2"/>
    </row>
    <row r="7923" spans="63:72" x14ac:dyDescent="0.3">
      <c r="BK7923" s="5"/>
      <c r="BL7923" s="5"/>
      <c r="BM7923" s="2"/>
      <c r="BN7923" s="151"/>
      <c r="BO7923" s="2"/>
      <c r="BP7923" s="2"/>
      <c r="BQ7923" s="2"/>
      <c r="BR7923" s="2"/>
      <c r="BS7923" s="2"/>
      <c r="BT7923" s="2"/>
    </row>
    <row r="7924" spans="63:72" x14ac:dyDescent="0.3">
      <c r="BK7924" s="5"/>
      <c r="BL7924" s="5"/>
      <c r="BM7924" s="2"/>
      <c r="BN7924" s="151"/>
      <c r="BO7924" s="2"/>
      <c r="BP7924" s="2"/>
      <c r="BQ7924" s="2"/>
      <c r="BR7924" s="2"/>
      <c r="BS7924" s="2"/>
      <c r="BT7924" s="2"/>
    </row>
    <row r="7925" spans="63:72" x14ac:dyDescent="0.3">
      <c r="BK7925" s="5"/>
      <c r="BL7925" s="5"/>
      <c r="BM7925" s="2"/>
      <c r="BN7925" s="151"/>
      <c r="BO7925" s="2"/>
      <c r="BP7925" s="2"/>
      <c r="BQ7925" s="2"/>
      <c r="BR7925" s="2"/>
      <c r="BS7925" s="2"/>
      <c r="BT7925" s="2"/>
    </row>
    <row r="7926" spans="63:72" x14ac:dyDescent="0.3">
      <c r="BK7926" s="5"/>
      <c r="BL7926" s="5"/>
      <c r="BM7926" s="2"/>
      <c r="BN7926" s="151"/>
      <c r="BO7926" s="2"/>
      <c r="BP7926" s="2"/>
      <c r="BQ7926" s="2"/>
      <c r="BR7926" s="2"/>
      <c r="BS7926" s="2"/>
      <c r="BT7926" s="2"/>
    </row>
    <row r="7927" spans="63:72" x14ac:dyDescent="0.3">
      <c r="BK7927" s="5"/>
      <c r="BL7927" s="5"/>
      <c r="BM7927" s="2"/>
      <c r="BN7927" s="151"/>
      <c r="BO7927" s="2"/>
      <c r="BP7927" s="2"/>
      <c r="BQ7927" s="2"/>
      <c r="BR7927" s="2"/>
      <c r="BS7927" s="2"/>
      <c r="BT7927" s="2"/>
    </row>
    <row r="7928" spans="63:72" x14ac:dyDescent="0.3">
      <c r="BK7928" s="5"/>
      <c r="BL7928" s="5"/>
      <c r="BM7928" s="2"/>
      <c r="BN7928" s="151"/>
      <c r="BO7928" s="2"/>
      <c r="BP7928" s="2"/>
      <c r="BQ7928" s="2"/>
      <c r="BR7928" s="2"/>
      <c r="BS7928" s="2"/>
      <c r="BT7928" s="2"/>
    </row>
    <row r="7929" spans="63:72" x14ac:dyDescent="0.3">
      <c r="BK7929" s="5"/>
      <c r="BL7929" s="5"/>
      <c r="BM7929" s="2"/>
      <c r="BN7929" s="151"/>
      <c r="BO7929" s="2"/>
      <c r="BP7929" s="2"/>
      <c r="BQ7929" s="2"/>
      <c r="BR7929" s="2"/>
      <c r="BS7929" s="2"/>
      <c r="BT7929" s="2"/>
    </row>
    <row r="7930" spans="63:72" x14ac:dyDescent="0.3">
      <c r="BK7930" s="5"/>
      <c r="BL7930" s="5"/>
      <c r="BM7930" s="2"/>
      <c r="BN7930" s="151"/>
      <c r="BO7930" s="2"/>
      <c r="BP7930" s="2"/>
      <c r="BQ7930" s="2"/>
      <c r="BR7930" s="2"/>
      <c r="BS7930" s="2"/>
      <c r="BT7930" s="2"/>
    </row>
    <row r="7931" spans="63:72" x14ac:dyDescent="0.3">
      <c r="BK7931" s="5"/>
      <c r="BL7931" s="5"/>
      <c r="BM7931" s="2"/>
      <c r="BN7931" s="151"/>
      <c r="BO7931" s="2"/>
      <c r="BP7931" s="2"/>
      <c r="BQ7931" s="2"/>
      <c r="BR7931" s="2"/>
      <c r="BS7931" s="2"/>
      <c r="BT7931" s="2"/>
    </row>
    <row r="7932" spans="63:72" x14ac:dyDescent="0.3">
      <c r="BK7932" s="5"/>
      <c r="BL7932" s="5"/>
      <c r="BM7932" s="2"/>
      <c r="BN7932" s="151"/>
      <c r="BO7932" s="2"/>
      <c r="BP7932" s="2"/>
      <c r="BQ7932" s="2"/>
      <c r="BR7932" s="2"/>
      <c r="BS7932" s="2"/>
      <c r="BT7932" s="2"/>
    </row>
    <row r="7933" spans="63:72" x14ac:dyDescent="0.3">
      <c r="BK7933" s="5"/>
      <c r="BL7933" s="5"/>
      <c r="BM7933" s="2"/>
      <c r="BN7933" s="151"/>
      <c r="BO7933" s="2"/>
      <c r="BP7933" s="2"/>
      <c r="BQ7933" s="2"/>
      <c r="BR7933" s="2"/>
      <c r="BS7933" s="2"/>
      <c r="BT7933" s="2"/>
    </row>
    <row r="7934" spans="63:72" x14ac:dyDescent="0.3">
      <c r="BK7934" s="5"/>
      <c r="BL7934" s="5"/>
      <c r="BM7934" s="2"/>
      <c r="BN7934" s="151"/>
      <c r="BO7934" s="2"/>
      <c r="BP7934" s="2"/>
      <c r="BQ7934" s="2"/>
      <c r="BR7934" s="2"/>
      <c r="BS7934" s="2"/>
      <c r="BT7934" s="2"/>
    </row>
    <row r="7935" spans="63:72" x14ac:dyDescent="0.3">
      <c r="BK7935" s="5"/>
      <c r="BL7935" s="5"/>
      <c r="BM7935" s="2"/>
      <c r="BN7935" s="151"/>
      <c r="BO7935" s="2"/>
      <c r="BP7935" s="2"/>
      <c r="BQ7935" s="2"/>
      <c r="BR7935" s="2"/>
      <c r="BS7935" s="2"/>
      <c r="BT7935" s="2"/>
    </row>
    <row r="7936" spans="63:72" x14ac:dyDescent="0.3">
      <c r="BK7936" s="5"/>
      <c r="BL7936" s="5"/>
      <c r="BM7936" s="2"/>
      <c r="BN7936" s="151"/>
      <c r="BO7936" s="2"/>
      <c r="BP7936" s="2"/>
      <c r="BQ7936" s="2"/>
      <c r="BR7936" s="2"/>
      <c r="BS7936" s="2"/>
      <c r="BT7936" s="2"/>
    </row>
    <row r="7937" spans="63:72" x14ac:dyDescent="0.3">
      <c r="BK7937" s="5"/>
      <c r="BL7937" s="5"/>
      <c r="BM7937" s="2"/>
      <c r="BN7937" s="151"/>
      <c r="BO7937" s="2"/>
      <c r="BP7937" s="2"/>
      <c r="BQ7937" s="2"/>
      <c r="BR7937" s="2"/>
      <c r="BS7937" s="2"/>
      <c r="BT7937" s="2"/>
    </row>
    <row r="7938" spans="63:72" x14ac:dyDescent="0.3">
      <c r="BK7938" s="5"/>
      <c r="BL7938" s="5"/>
      <c r="BM7938" s="2"/>
      <c r="BN7938" s="151"/>
      <c r="BO7938" s="2"/>
      <c r="BP7938" s="2"/>
      <c r="BQ7938" s="2"/>
      <c r="BR7938" s="2"/>
      <c r="BS7938" s="2"/>
      <c r="BT7938" s="2"/>
    </row>
    <row r="7939" spans="63:72" x14ac:dyDescent="0.3">
      <c r="BK7939" s="5"/>
      <c r="BL7939" s="5"/>
      <c r="BM7939" s="2"/>
      <c r="BN7939" s="151"/>
      <c r="BO7939" s="2"/>
      <c r="BP7939" s="2"/>
      <c r="BQ7939" s="2"/>
      <c r="BR7939" s="2"/>
      <c r="BS7939" s="2"/>
      <c r="BT7939" s="2"/>
    </row>
    <row r="7940" spans="63:72" x14ac:dyDescent="0.3">
      <c r="BK7940" s="5"/>
      <c r="BL7940" s="5"/>
      <c r="BM7940" s="2"/>
      <c r="BN7940" s="151"/>
      <c r="BO7940" s="2"/>
      <c r="BP7940" s="2"/>
      <c r="BQ7940" s="2"/>
      <c r="BR7940" s="2"/>
      <c r="BS7940" s="2"/>
      <c r="BT7940" s="2"/>
    </row>
    <row r="7941" spans="63:72" x14ac:dyDescent="0.3">
      <c r="BK7941" s="5"/>
      <c r="BL7941" s="5"/>
      <c r="BM7941" s="2"/>
      <c r="BN7941" s="151"/>
      <c r="BO7941" s="2"/>
      <c r="BP7941" s="2"/>
      <c r="BQ7941" s="2"/>
      <c r="BR7941" s="2"/>
      <c r="BS7941" s="2"/>
      <c r="BT7941" s="2"/>
    </row>
    <row r="7942" spans="63:72" x14ac:dyDescent="0.3">
      <c r="BK7942" s="5"/>
      <c r="BL7942" s="5"/>
      <c r="BM7942" s="2"/>
      <c r="BN7942" s="151"/>
      <c r="BO7942" s="2"/>
      <c r="BP7942" s="2"/>
      <c r="BQ7942" s="2"/>
      <c r="BR7942" s="2"/>
      <c r="BS7942" s="2"/>
      <c r="BT7942" s="2"/>
    </row>
    <row r="7943" spans="63:72" x14ac:dyDescent="0.3">
      <c r="BK7943" s="5"/>
      <c r="BL7943" s="5"/>
      <c r="BM7943" s="2"/>
      <c r="BN7943" s="151"/>
      <c r="BO7943" s="2"/>
      <c r="BP7943" s="2"/>
      <c r="BQ7943" s="2"/>
      <c r="BR7943" s="2"/>
      <c r="BS7943" s="2"/>
      <c r="BT7943" s="2"/>
    </row>
    <row r="7944" spans="63:72" x14ac:dyDescent="0.3">
      <c r="BK7944" s="5"/>
      <c r="BL7944" s="5"/>
      <c r="BM7944" s="2"/>
      <c r="BN7944" s="151"/>
      <c r="BO7944" s="2"/>
      <c r="BP7944" s="2"/>
      <c r="BQ7944" s="2"/>
      <c r="BR7944" s="2"/>
      <c r="BS7944" s="2"/>
      <c r="BT7944" s="2"/>
    </row>
    <row r="7945" spans="63:72" x14ac:dyDescent="0.3">
      <c r="BK7945" s="5"/>
      <c r="BL7945" s="5"/>
      <c r="BM7945" s="2"/>
      <c r="BN7945" s="151"/>
      <c r="BO7945" s="2"/>
      <c r="BP7945" s="2"/>
      <c r="BQ7945" s="2"/>
      <c r="BR7945" s="2"/>
      <c r="BS7945" s="2"/>
      <c r="BT7945" s="2"/>
    </row>
    <row r="7946" spans="63:72" x14ac:dyDescent="0.3">
      <c r="BK7946" s="5"/>
      <c r="BL7946" s="5"/>
      <c r="BM7946" s="2"/>
      <c r="BN7946" s="151"/>
      <c r="BO7946" s="2"/>
      <c r="BP7946" s="2"/>
      <c r="BQ7946" s="2"/>
      <c r="BR7946" s="2"/>
      <c r="BS7946" s="2"/>
      <c r="BT7946" s="2"/>
    </row>
    <row r="7947" spans="63:72" x14ac:dyDescent="0.3">
      <c r="BK7947" s="5"/>
      <c r="BL7947" s="5"/>
      <c r="BM7947" s="2"/>
      <c r="BN7947" s="151"/>
      <c r="BO7947" s="2"/>
      <c r="BP7947" s="2"/>
      <c r="BQ7947" s="2"/>
      <c r="BR7947" s="2"/>
      <c r="BS7947" s="2"/>
      <c r="BT7947" s="2"/>
    </row>
    <row r="7948" spans="63:72" x14ac:dyDescent="0.3">
      <c r="BK7948" s="5"/>
      <c r="BL7948" s="5"/>
      <c r="BM7948" s="2"/>
      <c r="BN7948" s="151"/>
      <c r="BO7948" s="2"/>
      <c r="BP7948" s="2"/>
      <c r="BQ7948" s="2"/>
      <c r="BR7948" s="2"/>
      <c r="BS7948" s="2"/>
      <c r="BT7948" s="2"/>
    </row>
    <row r="7949" spans="63:72" x14ac:dyDescent="0.3">
      <c r="BK7949" s="5"/>
      <c r="BL7949" s="5"/>
      <c r="BM7949" s="2"/>
      <c r="BN7949" s="151"/>
      <c r="BO7949" s="2"/>
      <c r="BP7949" s="2"/>
      <c r="BQ7949" s="2"/>
      <c r="BR7949" s="2"/>
      <c r="BS7949" s="2"/>
      <c r="BT7949" s="2"/>
    </row>
    <row r="7950" spans="63:72" x14ac:dyDescent="0.3">
      <c r="BK7950" s="5"/>
      <c r="BL7950" s="5"/>
      <c r="BM7950" s="2"/>
      <c r="BN7950" s="151"/>
      <c r="BO7950" s="2"/>
      <c r="BP7950" s="2"/>
      <c r="BQ7950" s="2"/>
      <c r="BR7950" s="2"/>
      <c r="BS7950" s="2"/>
      <c r="BT7950" s="2"/>
    </row>
    <row r="7951" spans="63:72" x14ac:dyDescent="0.3">
      <c r="BK7951" s="5"/>
      <c r="BL7951" s="5"/>
      <c r="BM7951" s="2"/>
      <c r="BN7951" s="151"/>
      <c r="BO7951" s="2"/>
      <c r="BP7951" s="2"/>
      <c r="BQ7951" s="2"/>
      <c r="BR7951" s="2"/>
      <c r="BS7951" s="2"/>
      <c r="BT7951" s="2"/>
    </row>
    <row r="7952" spans="63:72" x14ac:dyDescent="0.3">
      <c r="BK7952" s="5"/>
      <c r="BL7952" s="5"/>
      <c r="BM7952" s="2"/>
      <c r="BN7952" s="151"/>
      <c r="BO7952" s="2"/>
      <c r="BP7952" s="2"/>
      <c r="BQ7952" s="2"/>
      <c r="BR7952" s="2"/>
      <c r="BS7952" s="2"/>
      <c r="BT7952" s="2"/>
    </row>
    <row r="7953" spans="63:72" x14ac:dyDescent="0.3">
      <c r="BK7953" s="5"/>
      <c r="BL7953" s="5"/>
      <c r="BM7953" s="2"/>
      <c r="BN7953" s="151"/>
      <c r="BO7953" s="2"/>
      <c r="BP7953" s="2"/>
      <c r="BQ7953" s="2"/>
      <c r="BR7953" s="2"/>
      <c r="BS7953" s="2"/>
      <c r="BT7953" s="2"/>
    </row>
    <row r="7954" spans="63:72" x14ac:dyDescent="0.3">
      <c r="BK7954" s="5"/>
      <c r="BL7954" s="5"/>
      <c r="BM7954" s="2"/>
      <c r="BN7954" s="151"/>
      <c r="BO7954" s="2"/>
      <c r="BP7954" s="2"/>
      <c r="BQ7954" s="2"/>
      <c r="BR7954" s="2"/>
      <c r="BS7954" s="2"/>
      <c r="BT7954" s="2"/>
    </row>
    <row r="7955" spans="63:72" x14ac:dyDescent="0.3">
      <c r="BK7955" s="5"/>
      <c r="BL7955" s="5"/>
      <c r="BM7955" s="2"/>
      <c r="BN7955" s="151"/>
      <c r="BO7955" s="2"/>
      <c r="BP7955" s="2"/>
      <c r="BQ7955" s="2"/>
      <c r="BR7955" s="2"/>
      <c r="BS7955" s="2"/>
      <c r="BT7955" s="2"/>
    </row>
    <row r="7956" spans="63:72" x14ac:dyDescent="0.3">
      <c r="BK7956" s="5"/>
      <c r="BL7956" s="5"/>
      <c r="BM7956" s="2"/>
      <c r="BN7956" s="151"/>
      <c r="BO7956" s="2"/>
      <c r="BP7956" s="2"/>
      <c r="BQ7956" s="2"/>
      <c r="BR7956" s="2"/>
      <c r="BS7956" s="2"/>
      <c r="BT7956" s="2"/>
    </row>
    <row r="7957" spans="63:72" x14ac:dyDescent="0.3">
      <c r="BK7957" s="5"/>
      <c r="BL7957" s="5"/>
      <c r="BM7957" s="2"/>
      <c r="BN7957" s="151"/>
      <c r="BO7957" s="2"/>
      <c r="BP7957" s="2"/>
      <c r="BQ7957" s="2"/>
      <c r="BR7957" s="2"/>
      <c r="BS7957" s="2"/>
      <c r="BT7957" s="2"/>
    </row>
    <row r="7958" spans="63:72" x14ac:dyDescent="0.3">
      <c r="BK7958" s="5"/>
      <c r="BL7958" s="5"/>
      <c r="BM7958" s="2"/>
      <c r="BN7958" s="151"/>
      <c r="BO7958" s="2"/>
      <c r="BP7958" s="2"/>
      <c r="BQ7958" s="2"/>
      <c r="BR7958" s="2"/>
      <c r="BS7958" s="2"/>
      <c r="BT7958" s="2"/>
    </row>
    <row r="7959" spans="63:72" x14ac:dyDescent="0.3">
      <c r="BK7959" s="5"/>
      <c r="BL7959" s="5"/>
      <c r="BM7959" s="2"/>
      <c r="BN7959" s="151"/>
      <c r="BO7959" s="2"/>
      <c r="BP7959" s="2"/>
      <c r="BQ7959" s="2"/>
      <c r="BR7959" s="2"/>
      <c r="BS7959" s="2"/>
      <c r="BT7959" s="2"/>
    </row>
    <row r="7960" spans="63:72" x14ac:dyDescent="0.3">
      <c r="BK7960" s="5"/>
      <c r="BL7960" s="5"/>
      <c r="BM7960" s="2"/>
      <c r="BN7960" s="151"/>
      <c r="BO7960" s="2"/>
      <c r="BP7960" s="2"/>
      <c r="BQ7960" s="2"/>
      <c r="BR7960" s="2"/>
      <c r="BS7960" s="2"/>
      <c r="BT7960" s="2"/>
    </row>
    <row r="7961" spans="63:72" x14ac:dyDescent="0.3">
      <c r="BK7961" s="5"/>
      <c r="BL7961" s="5"/>
      <c r="BM7961" s="2"/>
      <c r="BN7961" s="151"/>
      <c r="BO7961" s="2"/>
      <c r="BP7961" s="2"/>
      <c r="BQ7961" s="2"/>
      <c r="BR7961" s="2"/>
      <c r="BS7961" s="2"/>
      <c r="BT7961" s="2"/>
    </row>
    <row r="7962" spans="63:72" x14ac:dyDescent="0.3">
      <c r="BK7962" s="5"/>
      <c r="BL7962" s="5"/>
      <c r="BM7962" s="2"/>
      <c r="BN7962" s="151"/>
      <c r="BO7962" s="2"/>
      <c r="BP7962" s="2"/>
      <c r="BQ7962" s="2"/>
      <c r="BR7962" s="2"/>
      <c r="BS7962" s="2"/>
      <c r="BT7962" s="2"/>
    </row>
    <row r="7963" spans="63:72" x14ac:dyDescent="0.3">
      <c r="BK7963" s="5"/>
      <c r="BL7963" s="5"/>
      <c r="BM7963" s="2"/>
      <c r="BN7963" s="151"/>
      <c r="BO7963" s="2"/>
      <c r="BP7963" s="2"/>
      <c r="BQ7963" s="2"/>
      <c r="BR7963" s="2"/>
      <c r="BS7963" s="2"/>
      <c r="BT7963" s="2"/>
    </row>
    <row r="7964" spans="63:72" x14ac:dyDescent="0.3">
      <c r="BK7964" s="5"/>
      <c r="BL7964" s="5"/>
      <c r="BM7964" s="2"/>
      <c r="BN7964" s="151"/>
      <c r="BO7964" s="2"/>
      <c r="BP7964" s="2"/>
      <c r="BQ7964" s="2"/>
      <c r="BR7964" s="2"/>
      <c r="BS7964" s="2"/>
      <c r="BT7964" s="2"/>
    </row>
    <row r="7965" spans="63:72" x14ac:dyDescent="0.3">
      <c r="BK7965" s="5"/>
      <c r="BL7965" s="5"/>
      <c r="BM7965" s="2"/>
      <c r="BN7965" s="151"/>
      <c r="BO7965" s="2"/>
      <c r="BP7965" s="2"/>
      <c r="BQ7965" s="2"/>
      <c r="BR7965" s="2"/>
      <c r="BS7965" s="2"/>
      <c r="BT7965" s="2"/>
    </row>
    <row r="7966" spans="63:72" x14ac:dyDescent="0.3">
      <c r="BK7966" s="5"/>
      <c r="BL7966" s="5"/>
      <c r="BM7966" s="2"/>
      <c r="BN7966" s="151"/>
      <c r="BO7966" s="2"/>
      <c r="BP7966" s="2"/>
      <c r="BQ7966" s="2"/>
      <c r="BR7966" s="2"/>
      <c r="BS7966" s="2"/>
      <c r="BT7966" s="2"/>
    </row>
    <row r="7967" spans="63:72" x14ac:dyDescent="0.3">
      <c r="BK7967" s="5"/>
      <c r="BL7967" s="5"/>
      <c r="BM7967" s="2"/>
      <c r="BN7967" s="151"/>
      <c r="BO7967" s="2"/>
      <c r="BP7967" s="2"/>
      <c r="BQ7967" s="2"/>
      <c r="BR7967" s="2"/>
      <c r="BS7967" s="2"/>
      <c r="BT7967" s="2"/>
    </row>
    <row r="7968" spans="63:72" x14ac:dyDescent="0.3">
      <c r="BK7968" s="5"/>
      <c r="BL7968" s="5"/>
      <c r="BM7968" s="2"/>
      <c r="BN7968" s="151"/>
      <c r="BO7968" s="2"/>
      <c r="BP7968" s="2"/>
      <c r="BQ7968" s="2"/>
      <c r="BR7968" s="2"/>
      <c r="BS7968" s="2"/>
      <c r="BT7968" s="2"/>
    </row>
    <row r="7969" spans="63:72" x14ac:dyDescent="0.3">
      <c r="BK7969" s="5"/>
      <c r="BL7969" s="5"/>
      <c r="BM7969" s="2"/>
      <c r="BN7969" s="151"/>
      <c r="BO7969" s="2"/>
      <c r="BP7969" s="2"/>
      <c r="BQ7969" s="2"/>
      <c r="BR7969" s="2"/>
      <c r="BS7969" s="2"/>
      <c r="BT7969" s="2"/>
    </row>
    <row r="7970" spans="63:72" x14ac:dyDescent="0.3">
      <c r="BK7970" s="5"/>
      <c r="BL7970" s="5"/>
      <c r="BM7970" s="2"/>
      <c r="BN7970" s="151"/>
      <c r="BO7970" s="2"/>
      <c r="BP7970" s="2"/>
      <c r="BQ7970" s="2"/>
      <c r="BR7970" s="2"/>
      <c r="BS7970" s="2"/>
      <c r="BT7970" s="2"/>
    </row>
    <row r="7971" spans="63:72" x14ac:dyDescent="0.3">
      <c r="BK7971" s="5"/>
      <c r="BL7971" s="5"/>
      <c r="BM7971" s="2"/>
      <c r="BN7971" s="151"/>
      <c r="BO7971" s="2"/>
      <c r="BP7971" s="2"/>
      <c r="BQ7971" s="2"/>
      <c r="BR7971" s="2"/>
      <c r="BS7971" s="2"/>
      <c r="BT7971" s="2"/>
    </row>
    <row r="7972" spans="63:72" x14ac:dyDescent="0.3">
      <c r="BK7972" s="5"/>
      <c r="BL7972" s="5"/>
      <c r="BM7972" s="2"/>
      <c r="BN7972" s="151"/>
      <c r="BO7972" s="2"/>
      <c r="BP7972" s="2"/>
      <c r="BQ7972" s="2"/>
      <c r="BR7972" s="2"/>
      <c r="BS7972" s="2"/>
      <c r="BT7972" s="2"/>
    </row>
    <row r="7973" spans="63:72" x14ac:dyDescent="0.3">
      <c r="BK7973" s="5"/>
      <c r="BL7973" s="5"/>
      <c r="BM7973" s="2"/>
      <c r="BN7973" s="151"/>
      <c r="BO7973" s="2"/>
      <c r="BP7973" s="2"/>
      <c r="BQ7973" s="2"/>
      <c r="BR7973" s="2"/>
      <c r="BS7973" s="2"/>
      <c r="BT7973" s="2"/>
    </row>
    <row r="7974" spans="63:72" x14ac:dyDescent="0.3">
      <c r="BK7974" s="5"/>
      <c r="BL7974" s="5"/>
      <c r="BM7974" s="2"/>
      <c r="BN7974" s="151"/>
      <c r="BO7974" s="2"/>
      <c r="BP7974" s="2"/>
      <c r="BQ7974" s="2"/>
      <c r="BR7974" s="2"/>
      <c r="BS7974" s="2"/>
      <c r="BT7974" s="2"/>
    </row>
    <row r="7975" spans="63:72" x14ac:dyDescent="0.3">
      <c r="BK7975" s="5"/>
      <c r="BL7975" s="5"/>
      <c r="BM7975" s="2"/>
      <c r="BN7975" s="151"/>
      <c r="BO7975" s="2"/>
      <c r="BP7975" s="2"/>
      <c r="BQ7975" s="2"/>
      <c r="BR7975" s="2"/>
      <c r="BS7975" s="2"/>
      <c r="BT7975" s="2"/>
    </row>
    <row r="7976" spans="63:72" x14ac:dyDescent="0.3">
      <c r="BK7976" s="5"/>
      <c r="BL7976" s="5"/>
      <c r="BM7976" s="2"/>
      <c r="BN7976" s="151"/>
      <c r="BO7976" s="2"/>
      <c r="BP7976" s="2"/>
      <c r="BQ7976" s="2"/>
      <c r="BR7976" s="2"/>
      <c r="BS7976" s="2"/>
      <c r="BT7976" s="2"/>
    </row>
    <row r="7977" spans="63:72" x14ac:dyDescent="0.3">
      <c r="BK7977" s="5"/>
      <c r="BL7977" s="5"/>
      <c r="BM7977" s="2"/>
      <c r="BN7977" s="151"/>
      <c r="BO7977" s="2"/>
      <c r="BP7977" s="2"/>
      <c r="BQ7977" s="2"/>
      <c r="BR7977" s="2"/>
      <c r="BS7977" s="2"/>
      <c r="BT7977" s="2"/>
    </row>
    <row r="7978" spans="63:72" x14ac:dyDescent="0.3">
      <c r="BK7978" s="5"/>
      <c r="BL7978" s="5"/>
      <c r="BM7978" s="2"/>
      <c r="BN7978" s="151"/>
      <c r="BO7978" s="2"/>
      <c r="BP7978" s="2"/>
      <c r="BQ7978" s="2"/>
      <c r="BR7978" s="2"/>
      <c r="BS7978" s="2"/>
      <c r="BT7978" s="2"/>
    </row>
    <row r="7979" spans="63:72" x14ac:dyDescent="0.3">
      <c r="BK7979" s="5"/>
      <c r="BL7979" s="5"/>
      <c r="BM7979" s="2"/>
      <c r="BN7979" s="151"/>
      <c r="BO7979" s="2"/>
      <c r="BP7979" s="2"/>
      <c r="BQ7979" s="2"/>
      <c r="BR7979" s="2"/>
      <c r="BS7979" s="2"/>
      <c r="BT7979" s="2"/>
    </row>
    <row r="7980" spans="63:72" x14ac:dyDescent="0.3">
      <c r="BK7980" s="5"/>
      <c r="BL7980" s="5"/>
      <c r="BM7980" s="2"/>
      <c r="BN7980" s="151"/>
      <c r="BO7980" s="2"/>
      <c r="BP7980" s="2"/>
      <c r="BQ7980" s="2"/>
      <c r="BR7980" s="2"/>
      <c r="BS7980" s="2"/>
      <c r="BT7980" s="2"/>
    </row>
    <row r="7981" spans="63:72" x14ac:dyDescent="0.3">
      <c r="BK7981" s="5"/>
      <c r="BL7981" s="5"/>
      <c r="BM7981" s="2"/>
      <c r="BN7981" s="151"/>
      <c r="BO7981" s="2"/>
      <c r="BP7981" s="2"/>
      <c r="BQ7981" s="2"/>
      <c r="BR7981" s="2"/>
      <c r="BS7981" s="2"/>
      <c r="BT7981" s="2"/>
    </row>
    <row r="7982" spans="63:72" x14ac:dyDescent="0.3">
      <c r="BK7982" s="5"/>
      <c r="BL7982" s="5"/>
      <c r="BM7982" s="2"/>
      <c r="BN7982" s="151"/>
      <c r="BO7982" s="2"/>
      <c r="BP7982" s="2"/>
      <c r="BQ7982" s="2"/>
      <c r="BR7982" s="2"/>
      <c r="BS7982" s="2"/>
      <c r="BT7982" s="2"/>
    </row>
    <row r="7983" spans="63:72" x14ac:dyDescent="0.3">
      <c r="BK7983" s="5"/>
      <c r="BL7983" s="5"/>
      <c r="BM7983" s="2"/>
      <c r="BN7983" s="151"/>
      <c r="BO7983" s="2"/>
      <c r="BP7983" s="2"/>
      <c r="BQ7983" s="2"/>
      <c r="BR7983" s="2"/>
      <c r="BS7983" s="2"/>
      <c r="BT7983" s="2"/>
    </row>
    <row r="7984" spans="63:72" x14ac:dyDescent="0.3">
      <c r="BK7984" s="5"/>
      <c r="BL7984" s="5"/>
      <c r="BM7984" s="2"/>
      <c r="BN7984" s="151"/>
      <c r="BO7984" s="2"/>
      <c r="BP7984" s="2"/>
      <c r="BQ7984" s="2"/>
      <c r="BR7984" s="2"/>
      <c r="BS7984" s="2"/>
      <c r="BT7984" s="2"/>
    </row>
    <row r="7985" spans="63:72" x14ac:dyDescent="0.3">
      <c r="BK7985" s="5"/>
      <c r="BL7985" s="5"/>
      <c r="BM7985" s="2"/>
      <c r="BN7985" s="151"/>
      <c r="BO7985" s="2"/>
      <c r="BP7985" s="2"/>
      <c r="BQ7985" s="2"/>
      <c r="BR7985" s="2"/>
      <c r="BS7985" s="2"/>
      <c r="BT7985" s="2"/>
    </row>
    <row r="7986" spans="63:72" x14ac:dyDescent="0.3">
      <c r="BK7986" s="5"/>
      <c r="BL7986" s="5"/>
      <c r="BM7986" s="2"/>
      <c r="BN7986" s="151"/>
      <c r="BO7986" s="2"/>
      <c r="BP7986" s="2"/>
      <c r="BQ7986" s="2"/>
      <c r="BR7986" s="2"/>
      <c r="BS7986" s="2"/>
      <c r="BT7986" s="2"/>
    </row>
    <row r="7987" spans="63:72" x14ac:dyDescent="0.3">
      <c r="BK7987" s="5"/>
      <c r="BL7987" s="5"/>
      <c r="BM7987" s="2"/>
      <c r="BN7987" s="151"/>
      <c r="BO7987" s="2"/>
      <c r="BP7987" s="2"/>
      <c r="BQ7987" s="2"/>
      <c r="BR7987" s="2"/>
      <c r="BS7987" s="2"/>
      <c r="BT7987" s="2"/>
    </row>
    <row r="7988" spans="63:72" x14ac:dyDescent="0.3">
      <c r="BK7988" s="5"/>
      <c r="BL7988" s="5"/>
      <c r="BM7988" s="2"/>
      <c r="BN7988" s="151"/>
      <c r="BO7988" s="2"/>
      <c r="BP7988" s="2"/>
      <c r="BQ7988" s="2"/>
      <c r="BR7988" s="2"/>
      <c r="BS7988" s="2"/>
      <c r="BT7988" s="2"/>
    </row>
    <row r="7989" spans="63:72" x14ac:dyDescent="0.3">
      <c r="BK7989" s="5"/>
      <c r="BL7989" s="5"/>
      <c r="BM7989" s="2"/>
      <c r="BN7989" s="151"/>
      <c r="BO7989" s="2"/>
      <c r="BP7989" s="2"/>
      <c r="BQ7989" s="2"/>
      <c r="BR7989" s="2"/>
      <c r="BS7989" s="2"/>
      <c r="BT7989" s="2"/>
    </row>
    <row r="7990" spans="63:72" x14ac:dyDescent="0.3">
      <c r="BK7990" s="5"/>
      <c r="BL7990" s="5"/>
      <c r="BM7990" s="2"/>
      <c r="BN7990" s="151"/>
      <c r="BO7990" s="2"/>
      <c r="BP7990" s="2"/>
      <c r="BQ7990" s="2"/>
      <c r="BR7990" s="2"/>
      <c r="BS7990" s="2"/>
      <c r="BT7990" s="2"/>
    </row>
    <row r="7991" spans="63:72" x14ac:dyDescent="0.3">
      <c r="BK7991" s="5"/>
      <c r="BL7991" s="5"/>
      <c r="BM7991" s="2"/>
      <c r="BN7991" s="151"/>
      <c r="BO7991" s="2"/>
      <c r="BP7991" s="2"/>
      <c r="BQ7991" s="2"/>
      <c r="BR7991" s="2"/>
      <c r="BS7991" s="2"/>
      <c r="BT7991" s="2"/>
    </row>
    <row r="7992" spans="63:72" x14ac:dyDescent="0.3">
      <c r="BK7992" s="5"/>
      <c r="BL7992" s="5"/>
      <c r="BM7992" s="2"/>
      <c r="BN7992" s="151"/>
      <c r="BO7992" s="2"/>
      <c r="BP7992" s="2"/>
      <c r="BQ7992" s="2"/>
      <c r="BR7992" s="2"/>
      <c r="BS7992" s="2"/>
      <c r="BT7992" s="2"/>
    </row>
    <row r="7993" spans="63:72" x14ac:dyDescent="0.3">
      <c r="BK7993" s="5"/>
      <c r="BL7993" s="5"/>
      <c r="BM7993" s="2"/>
      <c r="BN7993" s="151"/>
      <c r="BO7993" s="2"/>
      <c r="BP7993" s="2"/>
      <c r="BQ7993" s="2"/>
      <c r="BR7993" s="2"/>
      <c r="BS7993" s="2"/>
      <c r="BT7993" s="2"/>
    </row>
    <row r="7994" spans="63:72" x14ac:dyDescent="0.3">
      <c r="BK7994" s="5"/>
      <c r="BL7994" s="5"/>
      <c r="BM7994" s="2"/>
      <c r="BN7994" s="151"/>
      <c r="BO7994" s="2"/>
      <c r="BP7994" s="2"/>
      <c r="BQ7994" s="2"/>
      <c r="BR7994" s="2"/>
      <c r="BS7994" s="2"/>
      <c r="BT7994" s="2"/>
    </row>
    <row r="7995" spans="63:72" x14ac:dyDescent="0.3">
      <c r="BK7995" s="5"/>
      <c r="BL7995" s="5"/>
      <c r="BM7995" s="2"/>
      <c r="BN7995" s="151"/>
      <c r="BO7995" s="2"/>
      <c r="BP7995" s="2"/>
      <c r="BQ7995" s="2"/>
      <c r="BR7995" s="2"/>
      <c r="BS7995" s="2"/>
      <c r="BT7995" s="2"/>
    </row>
    <row r="7996" spans="63:72" x14ac:dyDescent="0.3">
      <c r="BK7996" s="5"/>
      <c r="BL7996" s="5"/>
      <c r="BM7996" s="2"/>
      <c r="BN7996" s="151"/>
      <c r="BO7996" s="2"/>
      <c r="BP7996" s="2"/>
      <c r="BQ7996" s="2"/>
      <c r="BR7996" s="2"/>
      <c r="BS7996" s="2"/>
      <c r="BT7996" s="2"/>
    </row>
    <row r="7997" spans="63:72" x14ac:dyDescent="0.3">
      <c r="BK7997" s="5"/>
      <c r="BL7997" s="5"/>
      <c r="BM7997" s="2"/>
      <c r="BN7997" s="151"/>
      <c r="BO7997" s="2"/>
      <c r="BP7997" s="2"/>
      <c r="BQ7997" s="2"/>
      <c r="BR7997" s="2"/>
      <c r="BS7997" s="2"/>
      <c r="BT7997" s="2"/>
    </row>
    <row r="7998" spans="63:72" x14ac:dyDescent="0.3">
      <c r="BK7998" s="5"/>
      <c r="BL7998" s="5"/>
      <c r="BM7998" s="2"/>
      <c r="BN7998" s="151"/>
      <c r="BO7998" s="2"/>
      <c r="BP7998" s="2"/>
      <c r="BQ7998" s="2"/>
      <c r="BR7998" s="2"/>
      <c r="BS7998" s="2"/>
      <c r="BT7998" s="2"/>
    </row>
    <row r="7999" spans="63:72" x14ac:dyDescent="0.3">
      <c r="BK7999" s="5"/>
      <c r="BL7999" s="5"/>
      <c r="BM7999" s="2"/>
      <c r="BN7999" s="151"/>
      <c r="BO7999" s="2"/>
      <c r="BP7999" s="2"/>
      <c r="BQ7999" s="2"/>
      <c r="BR7999" s="2"/>
      <c r="BS7999" s="2"/>
      <c r="BT7999" s="2"/>
    </row>
    <row r="8000" spans="63:72" x14ac:dyDescent="0.3">
      <c r="BK8000" s="5"/>
      <c r="BL8000" s="5"/>
      <c r="BM8000" s="2"/>
      <c r="BN8000" s="151"/>
      <c r="BO8000" s="2"/>
      <c r="BP8000" s="2"/>
      <c r="BQ8000" s="2"/>
      <c r="BR8000" s="2"/>
      <c r="BS8000" s="2"/>
      <c r="BT8000" s="2"/>
    </row>
    <row r="8001" spans="63:72" x14ac:dyDescent="0.3">
      <c r="BK8001" s="5"/>
      <c r="BL8001" s="5"/>
      <c r="BM8001" s="2"/>
      <c r="BN8001" s="151"/>
      <c r="BO8001" s="2"/>
      <c r="BP8001" s="2"/>
      <c r="BQ8001" s="2"/>
      <c r="BR8001" s="2"/>
      <c r="BS8001" s="2"/>
      <c r="BT8001" s="2"/>
    </row>
    <row r="8002" spans="63:72" x14ac:dyDescent="0.3">
      <c r="BK8002" s="5"/>
      <c r="BL8002" s="5"/>
      <c r="BM8002" s="2"/>
      <c r="BN8002" s="151"/>
      <c r="BO8002" s="2"/>
      <c r="BP8002" s="2"/>
      <c r="BQ8002" s="2"/>
      <c r="BR8002" s="2"/>
      <c r="BS8002" s="2"/>
      <c r="BT8002" s="2"/>
    </row>
    <row r="8003" spans="63:72" x14ac:dyDescent="0.3">
      <c r="BK8003" s="5"/>
      <c r="BL8003" s="5"/>
      <c r="BM8003" s="2"/>
      <c r="BN8003" s="151"/>
      <c r="BO8003" s="2"/>
      <c r="BP8003" s="2"/>
      <c r="BQ8003" s="2"/>
      <c r="BR8003" s="2"/>
      <c r="BS8003" s="2"/>
      <c r="BT8003" s="2"/>
    </row>
    <row r="8004" spans="63:72" x14ac:dyDescent="0.3">
      <c r="BK8004" s="5"/>
      <c r="BL8004" s="5"/>
      <c r="BM8004" s="2"/>
      <c r="BN8004" s="151"/>
      <c r="BO8004" s="2"/>
      <c r="BP8004" s="2"/>
      <c r="BQ8004" s="2"/>
      <c r="BR8004" s="2"/>
      <c r="BS8004" s="2"/>
      <c r="BT8004" s="2"/>
    </row>
    <row r="8005" spans="63:72" x14ac:dyDescent="0.3">
      <c r="BK8005" s="5"/>
      <c r="BL8005" s="5"/>
      <c r="BM8005" s="2"/>
      <c r="BN8005" s="151"/>
      <c r="BO8005" s="2"/>
      <c r="BP8005" s="2"/>
      <c r="BQ8005" s="2"/>
      <c r="BR8005" s="2"/>
      <c r="BS8005" s="2"/>
      <c r="BT8005" s="2"/>
    </row>
    <row r="8006" spans="63:72" x14ac:dyDescent="0.3">
      <c r="BK8006" s="5"/>
      <c r="BL8006" s="5"/>
      <c r="BM8006" s="2"/>
      <c r="BN8006" s="151"/>
      <c r="BO8006" s="2"/>
      <c r="BP8006" s="2"/>
      <c r="BQ8006" s="2"/>
      <c r="BR8006" s="2"/>
      <c r="BS8006" s="2"/>
      <c r="BT8006" s="2"/>
    </row>
    <row r="8007" spans="63:72" x14ac:dyDescent="0.3">
      <c r="BK8007" s="5"/>
      <c r="BL8007" s="5"/>
      <c r="BM8007" s="2"/>
      <c r="BN8007" s="151"/>
      <c r="BO8007" s="2"/>
      <c r="BP8007" s="2"/>
      <c r="BQ8007" s="2"/>
      <c r="BR8007" s="2"/>
      <c r="BS8007" s="2"/>
      <c r="BT8007" s="2"/>
    </row>
    <row r="8008" spans="63:72" x14ac:dyDescent="0.3">
      <c r="BK8008" s="5"/>
      <c r="BL8008" s="5"/>
      <c r="BM8008" s="2"/>
      <c r="BN8008" s="151"/>
      <c r="BO8008" s="2"/>
      <c r="BP8008" s="2"/>
      <c r="BQ8008" s="2"/>
      <c r="BR8008" s="2"/>
      <c r="BS8008" s="2"/>
      <c r="BT8008" s="2"/>
    </row>
    <row r="8009" spans="63:72" x14ac:dyDescent="0.3">
      <c r="BK8009" s="5"/>
      <c r="BL8009" s="5"/>
      <c r="BM8009" s="2"/>
      <c r="BN8009" s="151"/>
      <c r="BO8009" s="2"/>
      <c r="BP8009" s="2"/>
      <c r="BQ8009" s="2"/>
      <c r="BR8009" s="2"/>
      <c r="BS8009" s="2"/>
      <c r="BT8009" s="2"/>
    </row>
    <row r="8010" spans="63:72" x14ac:dyDescent="0.3">
      <c r="BK8010" s="5"/>
      <c r="BL8010" s="5"/>
      <c r="BM8010" s="2"/>
      <c r="BN8010" s="151"/>
      <c r="BO8010" s="2"/>
      <c r="BP8010" s="2"/>
      <c r="BQ8010" s="2"/>
      <c r="BR8010" s="2"/>
      <c r="BS8010" s="2"/>
      <c r="BT8010" s="2"/>
    </row>
    <row r="8011" spans="63:72" x14ac:dyDescent="0.3">
      <c r="BK8011" s="5"/>
      <c r="BL8011" s="5"/>
      <c r="BM8011" s="2"/>
      <c r="BN8011" s="151"/>
      <c r="BO8011" s="2"/>
      <c r="BP8011" s="2"/>
      <c r="BQ8011" s="2"/>
      <c r="BR8011" s="2"/>
      <c r="BS8011" s="2"/>
      <c r="BT8011" s="2"/>
    </row>
    <row r="8012" spans="63:72" x14ac:dyDescent="0.3">
      <c r="BK8012" s="5"/>
      <c r="BL8012" s="5"/>
      <c r="BM8012" s="2"/>
      <c r="BN8012" s="151"/>
      <c r="BO8012" s="2"/>
      <c r="BP8012" s="2"/>
      <c r="BQ8012" s="2"/>
      <c r="BR8012" s="2"/>
      <c r="BS8012" s="2"/>
      <c r="BT8012" s="2"/>
    </row>
    <row r="8013" spans="63:72" x14ac:dyDescent="0.3">
      <c r="BK8013" s="5"/>
      <c r="BL8013" s="5"/>
      <c r="BM8013" s="2"/>
      <c r="BN8013" s="151"/>
      <c r="BO8013" s="2"/>
      <c r="BP8013" s="2"/>
      <c r="BQ8013" s="2"/>
      <c r="BR8013" s="2"/>
      <c r="BS8013" s="2"/>
      <c r="BT8013" s="2"/>
    </row>
    <row r="8014" spans="63:72" x14ac:dyDescent="0.3">
      <c r="BK8014" s="5"/>
      <c r="BL8014" s="5"/>
      <c r="BM8014" s="2"/>
      <c r="BN8014" s="151"/>
      <c r="BO8014" s="2"/>
      <c r="BP8014" s="2"/>
      <c r="BQ8014" s="2"/>
      <c r="BR8014" s="2"/>
      <c r="BS8014" s="2"/>
      <c r="BT8014" s="2"/>
    </row>
    <row r="8015" spans="63:72" x14ac:dyDescent="0.3">
      <c r="BK8015" s="5"/>
      <c r="BL8015" s="5"/>
      <c r="BM8015" s="2"/>
      <c r="BN8015" s="151"/>
      <c r="BO8015" s="2"/>
      <c r="BP8015" s="2"/>
      <c r="BQ8015" s="2"/>
      <c r="BR8015" s="2"/>
      <c r="BS8015" s="2"/>
      <c r="BT8015" s="2"/>
    </row>
    <row r="8016" spans="63:72" x14ac:dyDescent="0.3">
      <c r="BK8016" s="5"/>
      <c r="BL8016" s="5"/>
      <c r="BM8016" s="2"/>
      <c r="BN8016" s="151"/>
      <c r="BO8016" s="2"/>
      <c r="BP8016" s="2"/>
      <c r="BQ8016" s="2"/>
      <c r="BR8016" s="2"/>
      <c r="BS8016" s="2"/>
      <c r="BT8016" s="2"/>
    </row>
    <row r="8017" spans="63:72" x14ac:dyDescent="0.3">
      <c r="BK8017" s="5"/>
      <c r="BL8017" s="5"/>
      <c r="BM8017" s="2"/>
      <c r="BN8017" s="151"/>
      <c r="BO8017" s="2"/>
      <c r="BP8017" s="2"/>
      <c r="BQ8017" s="2"/>
      <c r="BR8017" s="2"/>
      <c r="BS8017" s="2"/>
      <c r="BT8017" s="2"/>
    </row>
    <row r="8018" spans="63:72" x14ac:dyDescent="0.3">
      <c r="BK8018" s="5"/>
      <c r="BL8018" s="5"/>
      <c r="BM8018" s="2"/>
      <c r="BN8018" s="151"/>
      <c r="BO8018" s="2"/>
      <c r="BP8018" s="2"/>
      <c r="BQ8018" s="2"/>
      <c r="BR8018" s="2"/>
      <c r="BS8018" s="2"/>
      <c r="BT8018" s="2"/>
    </row>
    <row r="8019" spans="63:72" x14ac:dyDescent="0.3">
      <c r="BK8019" s="5"/>
      <c r="BL8019" s="5"/>
      <c r="BM8019" s="2"/>
      <c r="BN8019" s="151"/>
      <c r="BO8019" s="2"/>
      <c r="BP8019" s="2"/>
      <c r="BQ8019" s="2"/>
      <c r="BR8019" s="2"/>
      <c r="BS8019" s="2"/>
      <c r="BT8019" s="2"/>
    </row>
    <row r="8020" spans="63:72" x14ac:dyDescent="0.3">
      <c r="BK8020" s="5"/>
      <c r="BL8020" s="5"/>
      <c r="BM8020" s="2"/>
      <c r="BN8020" s="151"/>
      <c r="BO8020" s="2"/>
      <c r="BP8020" s="2"/>
      <c r="BQ8020" s="2"/>
      <c r="BR8020" s="2"/>
      <c r="BS8020" s="2"/>
      <c r="BT8020" s="2"/>
    </row>
    <row r="8021" spans="63:72" x14ac:dyDescent="0.3">
      <c r="BK8021" s="5"/>
      <c r="BL8021" s="5"/>
      <c r="BM8021" s="2"/>
      <c r="BN8021" s="151"/>
      <c r="BO8021" s="2"/>
      <c r="BP8021" s="2"/>
      <c r="BQ8021" s="2"/>
      <c r="BR8021" s="2"/>
      <c r="BS8021" s="2"/>
      <c r="BT8021" s="2"/>
    </row>
    <row r="8022" spans="63:72" x14ac:dyDescent="0.3">
      <c r="BK8022" s="5"/>
      <c r="BL8022" s="5"/>
      <c r="BM8022" s="2"/>
      <c r="BN8022" s="151"/>
      <c r="BO8022" s="2"/>
      <c r="BP8022" s="2"/>
      <c r="BQ8022" s="2"/>
      <c r="BR8022" s="2"/>
      <c r="BS8022" s="2"/>
      <c r="BT8022" s="2"/>
    </row>
    <row r="8023" spans="63:72" x14ac:dyDescent="0.3">
      <c r="BK8023" s="5"/>
      <c r="BL8023" s="5"/>
      <c r="BM8023" s="2"/>
      <c r="BN8023" s="151"/>
      <c r="BO8023" s="2"/>
      <c r="BP8023" s="2"/>
      <c r="BQ8023" s="2"/>
      <c r="BR8023" s="2"/>
      <c r="BS8023" s="2"/>
      <c r="BT8023" s="2"/>
    </row>
    <row r="8024" spans="63:72" x14ac:dyDescent="0.3">
      <c r="BK8024" s="5"/>
      <c r="BL8024" s="5"/>
      <c r="BM8024" s="2"/>
      <c r="BN8024" s="151"/>
      <c r="BO8024" s="2"/>
      <c r="BP8024" s="2"/>
      <c r="BQ8024" s="2"/>
      <c r="BR8024" s="2"/>
      <c r="BS8024" s="2"/>
      <c r="BT8024" s="2"/>
    </row>
    <row r="8025" spans="63:72" x14ac:dyDescent="0.3">
      <c r="BK8025" s="5"/>
      <c r="BL8025" s="5"/>
      <c r="BM8025" s="2"/>
      <c r="BN8025" s="151"/>
      <c r="BO8025" s="2"/>
      <c r="BP8025" s="2"/>
      <c r="BQ8025" s="2"/>
      <c r="BR8025" s="2"/>
      <c r="BS8025" s="2"/>
      <c r="BT8025" s="2"/>
    </row>
    <row r="8026" spans="63:72" x14ac:dyDescent="0.3">
      <c r="BK8026" s="5"/>
      <c r="BL8026" s="5"/>
      <c r="BM8026" s="2"/>
      <c r="BN8026" s="151"/>
      <c r="BO8026" s="2"/>
      <c r="BP8026" s="2"/>
      <c r="BQ8026" s="2"/>
      <c r="BR8026" s="2"/>
      <c r="BS8026" s="2"/>
      <c r="BT8026" s="2"/>
    </row>
    <row r="8027" spans="63:72" x14ac:dyDescent="0.3">
      <c r="BK8027" s="5"/>
      <c r="BL8027" s="5"/>
      <c r="BM8027" s="2"/>
      <c r="BN8027" s="151"/>
      <c r="BO8027" s="2"/>
      <c r="BP8027" s="2"/>
      <c r="BQ8027" s="2"/>
      <c r="BR8027" s="2"/>
      <c r="BS8027" s="2"/>
      <c r="BT8027" s="2"/>
    </row>
    <row r="8028" spans="63:72" x14ac:dyDescent="0.3">
      <c r="BK8028" s="5"/>
      <c r="BL8028" s="5"/>
      <c r="BM8028" s="2"/>
      <c r="BN8028" s="151"/>
      <c r="BO8028" s="2"/>
      <c r="BP8028" s="2"/>
      <c r="BQ8028" s="2"/>
      <c r="BR8028" s="2"/>
      <c r="BS8028" s="2"/>
      <c r="BT8028" s="2"/>
    </row>
    <row r="8029" spans="63:72" x14ac:dyDescent="0.3">
      <c r="BK8029" s="5"/>
      <c r="BL8029" s="5"/>
      <c r="BM8029" s="2"/>
      <c r="BN8029" s="151"/>
      <c r="BO8029" s="2"/>
      <c r="BP8029" s="2"/>
      <c r="BQ8029" s="2"/>
      <c r="BR8029" s="2"/>
      <c r="BS8029" s="2"/>
      <c r="BT8029" s="2"/>
    </row>
    <row r="8030" spans="63:72" x14ac:dyDescent="0.3">
      <c r="BK8030" s="5"/>
      <c r="BL8030" s="5"/>
      <c r="BM8030" s="2"/>
      <c r="BN8030" s="151"/>
      <c r="BO8030" s="2"/>
      <c r="BP8030" s="2"/>
      <c r="BQ8030" s="2"/>
      <c r="BR8030" s="2"/>
      <c r="BS8030" s="2"/>
      <c r="BT8030" s="2"/>
    </row>
    <row r="8031" spans="63:72" x14ac:dyDescent="0.3">
      <c r="BK8031" s="5"/>
      <c r="BL8031" s="5"/>
      <c r="BM8031" s="2"/>
      <c r="BN8031" s="151"/>
      <c r="BO8031" s="2"/>
      <c r="BP8031" s="2"/>
      <c r="BQ8031" s="2"/>
      <c r="BR8031" s="2"/>
      <c r="BS8031" s="2"/>
      <c r="BT8031" s="2"/>
    </row>
    <row r="8032" spans="63:72" x14ac:dyDescent="0.3">
      <c r="BK8032" s="5"/>
      <c r="BL8032" s="5"/>
      <c r="BM8032" s="2"/>
      <c r="BN8032" s="151"/>
      <c r="BO8032" s="2"/>
      <c r="BP8032" s="2"/>
      <c r="BQ8032" s="2"/>
      <c r="BR8032" s="2"/>
      <c r="BS8032" s="2"/>
      <c r="BT8032" s="2"/>
    </row>
    <row r="8033" spans="63:72" x14ac:dyDescent="0.3">
      <c r="BK8033" s="5"/>
      <c r="BL8033" s="5"/>
      <c r="BM8033" s="2"/>
      <c r="BN8033" s="151"/>
      <c r="BO8033" s="2"/>
      <c r="BP8033" s="2"/>
      <c r="BQ8033" s="2"/>
      <c r="BR8033" s="2"/>
      <c r="BS8033" s="2"/>
      <c r="BT8033" s="2"/>
    </row>
    <row r="8034" spans="63:72" x14ac:dyDescent="0.3">
      <c r="BK8034" s="5"/>
      <c r="BL8034" s="5"/>
      <c r="BM8034" s="2"/>
      <c r="BN8034" s="151"/>
      <c r="BO8034" s="2"/>
      <c r="BP8034" s="2"/>
      <c r="BQ8034" s="2"/>
      <c r="BR8034" s="2"/>
      <c r="BS8034" s="2"/>
      <c r="BT8034" s="2"/>
    </row>
    <row r="8035" spans="63:72" x14ac:dyDescent="0.3">
      <c r="BK8035" s="5"/>
      <c r="BL8035" s="5"/>
      <c r="BM8035" s="2"/>
      <c r="BN8035" s="151"/>
      <c r="BO8035" s="2"/>
      <c r="BP8035" s="2"/>
      <c r="BQ8035" s="2"/>
      <c r="BR8035" s="2"/>
      <c r="BS8035" s="2"/>
      <c r="BT8035" s="2"/>
    </row>
    <row r="8036" spans="63:72" x14ac:dyDescent="0.3">
      <c r="BK8036" s="5"/>
      <c r="BL8036" s="5"/>
      <c r="BM8036" s="2"/>
      <c r="BN8036" s="151"/>
      <c r="BO8036" s="2"/>
      <c r="BP8036" s="2"/>
      <c r="BQ8036" s="2"/>
      <c r="BR8036" s="2"/>
      <c r="BS8036" s="2"/>
      <c r="BT8036" s="2"/>
    </row>
    <row r="8037" spans="63:72" x14ac:dyDescent="0.3">
      <c r="BK8037" s="5"/>
      <c r="BL8037" s="5"/>
      <c r="BM8037" s="2"/>
      <c r="BN8037" s="151"/>
      <c r="BO8037" s="2"/>
      <c r="BP8037" s="2"/>
      <c r="BQ8037" s="2"/>
      <c r="BR8037" s="2"/>
      <c r="BS8037" s="2"/>
      <c r="BT8037" s="2"/>
    </row>
    <row r="8038" spans="63:72" x14ac:dyDescent="0.3">
      <c r="BK8038" s="5"/>
      <c r="BL8038" s="5"/>
      <c r="BM8038" s="2"/>
      <c r="BN8038" s="151"/>
      <c r="BO8038" s="2"/>
      <c r="BP8038" s="2"/>
      <c r="BQ8038" s="2"/>
      <c r="BR8038" s="2"/>
      <c r="BS8038" s="2"/>
      <c r="BT8038" s="2"/>
    </row>
    <row r="8039" spans="63:72" x14ac:dyDescent="0.3">
      <c r="BK8039" s="5"/>
      <c r="BL8039" s="5"/>
      <c r="BM8039" s="2"/>
      <c r="BN8039" s="151"/>
      <c r="BO8039" s="2"/>
      <c r="BP8039" s="2"/>
      <c r="BQ8039" s="2"/>
      <c r="BR8039" s="2"/>
      <c r="BS8039" s="2"/>
      <c r="BT8039" s="2"/>
    </row>
    <row r="8040" spans="63:72" x14ac:dyDescent="0.3">
      <c r="BK8040" s="5"/>
      <c r="BL8040" s="5"/>
      <c r="BM8040" s="2"/>
      <c r="BN8040" s="151"/>
      <c r="BO8040" s="2"/>
      <c r="BP8040" s="2"/>
      <c r="BQ8040" s="2"/>
      <c r="BR8040" s="2"/>
      <c r="BS8040" s="2"/>
      <c r="BT8040" s="2"/>
    </row>
    <row r="8041" spans="63:72" x14ac:dyDescent="0.3">
      <c r="BK8041" s="5"/>
      <c r="BL8041" s="5"/>
      <c r="BM8041" s="2"/>
      <c r="BN8041" s="151"/>
      <c r="BO8041" s="2"/>
      <c r="BP8041" s="2"/>
      <c r="BQ8041" s="2"/>
      <c r="BR8041" s="2"/>
      <c r="BS8041" s="2"/>
      <c r="BT8041" s="2"/>
    </row>
    <row r="8042" spans="63:72" x14ac:dyDescent="0.3">
      <c r="BK8042" s="5"/>
      <c r="BL8042" s="5"/>
      <c r="BM8042" s="2"/>
      <c r="BN8042" s="151"/>
      <c r="BO8042" s="2"/>
      <c r="BP8042" s="2"/>
      <c r="BQ8042" s="2"/>
      <c r="BR8042" s="2"/>
      <c r="BS8042" s="2"/>
      <c r="BT8042" s="2"/>
    </row>
    <row r="8043" spans="63:72" x14ac:dyDescent="0.3">
      <c r="BK8043" s="5"/>
      <c r="BL8043" s="5"/>
      <c r="BM8043" s="2"/>
      <c r="BN8043" s="151"/>
      <c r="BO8043" s="2"/>
      <c r="BP8043" s="2"/>
      <c r="BQ8043" s="2"/>
      <c r="BR8043" s="2"/>
      <c r="BS8043" s="2"/>
      <c r="BT8043" s="2"/>
    </row>
    <row r="8044" spans="63:72" x14ac:dyDescent="0.3">
      <c r="BK8044" s="5"/>
      <c r="BL8044" s="5"/>
      <c r="BM8044" s="2"/>
      <c r="BN8044" s="151"/>
      <c r="BO8044" s="2"/>
      <c r="BP8044" s="2"/>
      <c r="BQ8044" s="2"/>
      <c r="BR8044" s="2"/>
      <c r="BS8044" s="2"/>
      <c r="BT8044" s="2"/>
    </row>
    <row r="8045" spans="63:72" x14ac:dyDescent="0.3">
      <c r="BK8045" s="5"/>
      <c r="BL8045" s="5"/>
      <c r="BM8045" s="2"/>
      <c r="BN8045" s="151"/>
      <c r="BO8045" s="2"/>
      <c r="BP8045" s="2"/>
      <c r="BQ8045" s="2"/>
      <c r="BR8045" s="2"/>
      <c r="BS8045" s="2"/>
      <c r="BT8045" s="2"/>
    </row>
    <row r="8046" spans="63:72" x14ac:dyDescent="0.3">
      <c r="BK8046" s="5"/>
      <c r="BL8046" s="5"/>
      <c r="BM8046" s="2"/>
      <c r="BN8046" s="151"/>
      <c r="BO8046" s="2"/>
      <c r="BP8046" s="2"/>
      <c r="BQ8046" s="2"/>
      <c r="BR8046" s="2"/>
      <c r="BS8046" s="2"/>
      <c r="BT8046" s="2"/>
    </row>
    <row r="8047" spans="63:72" x14ac:dyDescent="0.3">
      <c r="BK8047" s="5"/>
      <c r="BL8047" s="5"/>
      <c r="BM8047" s="2"/>
      <c r="BN8047" s="151"/>
      <c r="BO8047" s="2"/>
      <c r="BP8047" s="2"/>
      <c r="BQ8047" s="2"/>
      <c r="BR8047" s="2"/>
      <c r="BS8047" s="2"/>
      <c r="BT8047" s="2"/>
    </row>
    <row r="8048" spans="63:72" x14ac:dyDescent="0.3">
      <c r="BK8048" s="5"/>
      <c r="BL8048" s="5"/>
      <c r="BM8048" s="2"/>
      <c r="BN8048" s="151"/>
      <c r="BO8048" s="2"/>
      <c r="BP8048" s="2"/>
      <c r="BQ8048" s="2"/>
      <c r="BR8048" s="2"/>
      <c r="BS8048" s="2"/>
      <c r="BT8048" s="2"/>
    </row>
    <row r="8049" spans="63:72" x14ac:dyDescent="0.3">
      <c r="BK8049" s="5"/>
      <c r="BL8049" s="5"/>
      <c r="BM8049" s="2"/>
      <c r="BN8049" s="151"/>
      <c r="BO8049" s="2"/>
      <c r="BP8049" s="2"/>
      <c r="BQ8049" s="2"/>
      <c r="BR8049" s="2"/>
      <c r="BS8049" s="2"/>
      <c r="BT8049" s="2"/>
    </row>
    <row r="8050" spans="63:72" x14ac:dyDescent="0.3">
      <c r="BK8050" s="5"/>
      <c r="BL8050" s="5"/>
      <c r="BM8050" s="2"/>
      <c r="BN8050" s="151"/>
      <c r="BO8050" s="2"/>
      <c r="BP8050" s="2"/>
      <c r="BQ8050" s="2"/>
      <c r="BR8050" s="2"/>
      <c r="BS8050" s="2"/>
      <c r="BT8050" s="2"/>
    </row>
    <row r="8051" spans="63:72" x14ac:dyDescent="0.3">
      <c r="BK8051" s="5"/>
      <c r="BL8051" s="5"/>
      <c r="BM8051" s="2"/>
      <c r="BN8051" s="151"/>
      <c r="BO8051" s="2"/>
      <c r="BP8051" s="2"/>
      <c r="BQ8051" s="2"/>
      <c r="BR8051" s="2"/>
      <c r="BS8051" s="2"/>
      <c r="BT8051" s="2"/>
    </row>
    <row r="8052" spans="63:72" x14ac:dyDescent="0.3">
      <c r="BK8052" s="5"/>
      <c r="BL8052" s="5"/>
      <c r="BM8052" s="2"/>
      <c r="BN8052" s="151"/>
      <c r="BO8052" s="2"/>
      <c r="BP8052" s="2"/>
      <c r="BQ8052" s="2"/>
      <c r="BR8052" s="2"/>
      <c r="BS8052" s="2"/>
      <c r="BT8052" s="2"/>
    </row>
    <row r="8053" spans="63:72" x14ac:dyDescent="0.3">
      <c r="BK8053" s="5"/>
      <c r="BL8053" s="5"/>
      <c r="BM8053" s="2"/>
      <c r="BN8053" s="151"/>
      <c r="BO8053" s="2"/>
      <c r="BP8053" s="2"/>
      <c r="BQ8053" s="2"/>
      <c r="BR8053" s="2"/>
      <c r="BS8053" s="2"/>
      <c r="BT8053" s="2"/>
    </row>
    <row r="8054" spans="63:72" x14ac:dyDescent="0.3">
      <c r="BK8054" s="5"/>
      <c r="BL8054" s="5"/>
      <c r="BM8054" s="2"/>
      <c r="BN8054" s="151"/>
      <c r="BO8054" s="2"/>
      <c r="BP8054" s="2"/>
      <c r="BQ8054" s="2"/>
      <c r="BR8054" s="2"/>
      <c r="BS8054" s="2"/>
      <c r="BT8054" s="2"/>
    </row>
    <row r="8055" spans="63:72" x14ac:dyDescent="0.3">
      <c r="BK8055" s="5"/>
      <c r="BL8055" s="5"/>
      <c r="BM8055" s="2"/>
      <c r="BN8055" s="151"/>
      <c r="BO8055" s="2"/>
      <c r="BP8055" s="2"/>
      <c r="BQ8055" s="2"/>
      <c r="BR8055" s="2"/>
      <c r="BS8055" s="2"/>
      <c r="BT8055" s="2"/>
    </row>
    <row r="8056" spans="63:72" x14ac:dyDescent="0.3">
      <c r="BK8056" s="5"/>
      <c r="BL8056" s="5"/>
      <c r="BM8056" s="2"/>
      <c r="BN8056" s="151"/>
      <c r="BO8056" s="2"/>
      <c r="BP8056" s="2"/>
      <c r="BQ8056" s="2"/>
      <c r="BR8056" s="2"/>
      <c r="BS8056" s="2"/>
      <c r="BT8056" s="2"/>
    </row>
    <row r="8057" spans="63:72" x14ac:dyDescent="0.3">
      <c r="BK8057" s="5"/>
      <c r="BL8057" s="5"/>
      <c r="BM8057" s="2"/>
      <c r="BN8057" s="151"/>
      <c r="BO8057" s="2"/>
      <c r="BP8057" s="2"/>
      <c r="BQ8057" s="2"/>
      <c r="BR8057" s="2"/>
      <c r="BS8057" s="2"/>
      <c r="BT8057" s="2"/>
    </row>
    <row r="8058" spans="63:72" x14ac:dyDescent="0.3">
      <c r="BK8058" s="5"/>
      <c r="BL8058" s="5"/>
      <c r="BM8058" s="2"/>
      <c r="BN8058" s="151"/>
      <c r="BO8058" s="2"/>
      <c r="BP8058" s="2"/>
      <c r="BQ8058" s="2"/>
      <c r="BR8058" s="2"/>
      <c r="BS8058" s="2"/>
      <c r="BT8058" s="2"/>
    </row>
    <row r="8059" spans="63:72" x14ac:dyDescent="0.3">
      <c r="BK8059" s="5"/>
      <c r="BL8059" s="5"/>
      <c r="BM8059" s="2"/>
      <c r="BN8059" s="151"/>
      <c r="BO8059" s="2"/>
      <c r="BP8059" s="2"/>
      <c r="BQ8059" s="2"/>
      <c r="BR8059" s="2"/>
      <c r="BS8059" s="2"/>
      <c r="BT8059" s="2"/>
    </row>
    <row r="8060" spans="63:72" x14ac:dyDescent="0.3">
      <c r="BK8060" s="5"/>
      <c r="BL8060" s="5"/>
      <c r="BM8060" s="2"/>
      <c r="BN8060" s="151"/>
      <c r="BO8060" s="2"/>
      <c r="BP8060" s="2"/>
      <c r="BQ8060" s="2"/>
      <c r="BR8060" s="2"/>
      <c r="BS8060" s="2"/>
      <c r="BT8060" s="2"/>
    </row>
    <row r="8061" spans="63:72" x14ac:dyDescent="0.3">
      <c r="BK8061" s="5"/>
      <c r="BL8061" s="5"/>
      <c r="BM8061" s="2"/>
      <c r="BN8061" s="151"/>
      <c r="BO8061" s="2"/>
      <c r="BP8061" s="2"/>
      <c r="BQ8061" s="2"/>
      <c r="BR8061" s="2"/>
      <c r="BS8061" s="2"/>
      <c r="BT8061" s="2"/>
    </row>
    <row r="8062" spans="63:72" x14ac:dyDescent="0.3">
      <c r="BK8062" s="5"/>
      <c r="BL8062" s="5"/>
      <c r="BM8062" s="2"/>
      <c r="BN8062" s="151"/>
      <c r="BO8062" s="2"/>
      <c r="BP8062" s="2"/>
      <c r="BQ8062" s="2"/>
      <c r="BR8062" s="2"/>
      <c r="BS8062" s="2"/>
      <c r="BT8062" s="2"/>
    </row>
    <row r="8063" spans="63:72" x14ac:dyDescent="0.3">
      <c r="BK8063" s="5"/>
      <c r="BL8063" s="5"/>
      <c r="BM8063" s="2"/>
      <c r="BN8063" s="151"/>
      <c r="BO8063" s="2"/>
      <c r="BP8063" s="2"/>
      <c r="BQ8063" s="2"/>
      <c r="BR8063" s="2"/>
      <c r="BS8063" s="2"/>
      <c r="BT8063" s="2"/>
    </row>
    <row r="8064" spans="63:72" x14ac:dyDescent="0.3">
      <c r="BK8064" s="5"/>
      <c r="BL8064" s="5"/>
      <c r="BM8064" s="2"/>
      <c r="BN8064" s="151"/>
      <c r="BO8064" s="2"/>
      <c r="BP8064" s="2"/>
      <c r="BQ8064" s="2"/>
      <c r="BR8064" s="2"/>
      <c r="BS8064" s="2"/>
      <c r="BT8064" s="2"/>
    </row>
    <row r="8065" spans="63:72" x14ac:dyDescent="0.3">
      <c r="BK8065" s="5"/>
      <c r="BL8065" s="5"/>
      <c r="BM8065" s="2"/>
      <c r="BN8065" s="151"/>
      <c r="BO8065" s="2"/>
      <c r="BP8065" s="2"/>
      <c r="BQ8065" s="2"/>
      <c r="BR8065" s="2"/>
      <c r="BS8065" s="2"/>
      <c r="BT8065" s="2"/>
    </row>
    <row r="8066" spans="63:72" x14ac:dyDescent="0.3">
      <c r="BK8066" s="5"/>
      <c r="BL8066" s="5"/>
      <c r="BM8066" s="2"/>
      <c r="BN8066" s="151"/>
      <c r="BO8066" s="2"/>
      <c r="BP8066" s="2"/>
      <c r="BQ8066" s="2"/>
      <c r="BR8066" s="2"/>
      <c r="BS8066" s="2"/>
      <c r="BT8066" s="2"/>
    </row>
    <row r="8067" spans="63:72" x14ac:dyDescent="0.3">
      <c r="BK8067" s="5"/>
      <c r="BL8067" s="5"/>
      <c r="BM8067" s="2"/>
      <c r="BN8067" s="151"/>
      <c r="BO8067" s="2"/>
      <c r="BP8067" s="2"/>
      <c r="BQ8067" s="2"/>
      <c r="BR8067" s="2"/>
      <c r="BS8067" s="2"/>
      <c r="BT8067" s="2"/>
    </row>
    <row r="8068" spans="63:72" x14ac:dyDescent="0.3">
      <c r="BK8068" s="5"/>
      <c r="BL8068" s="5"/>
      <c r="BM8068" s="2"/>
      <c r="BN8068" s="151"/>
      <c r="BO8068" s="2"/>
      <c r="BP8068" s="2"/>
      <c r="BQ8068" s="2"/>
      <c r="BR8068" s="2"/>
      <c r="BS8068" s="2"/>
      <c r="BT8068" s="2"/>
    </row>
    <row r="8069" spans="63:72" x14ac:dyDescent="0.3">
      <c r="BK8069" s="5"/>
      <c r="BL8069" s="5"/>
      <c r="BM8069" s="2"/>
      <c r="BN8069" s="151"/>
      <c r="BO8069" s="2"/>
      <c r="BP8069" s="2"/>
      <c r="BQ8069" s="2"/>
      <c r="BR8069" s="2"/>
      <c r="BS8069" s="2"/>
      <c r="BT8069" s="2"/>
    </row>
    <row r="8070" spans="63:72" x14ac:dyDescent="0.3">
      <c r="BK8070" s="5"/>
      <c r="BL8070" s="5"/>
      <c r="BM8070" s="2"/>
      <c r="BN8070" s="151"/>
      <c r="BO8070" s="2"/>
      <c r="BP8070" s="2"/>
      <c r="BQ8070" s="2"/>
      <c r="BR8070" s="2"/>
      <c r="BS8070" s="2"/>
      <c r="BT8070" s="2"/>
    </row>
    <row r="8071" spans="63:72" x14ac:dyDescent="0.3">
      <c r="BK8071" s="5"/>
      <c r="BL8071" s="5"/>
      <c r="BM8071" s="2"/>
      <c r="BN8071" s="151"/>
      <c r="BO8071" s="2"/>
      <c r="BP8071" s="2"/>
      <c r="BQ8071" s="2"/>
      <c r="BR8071" s="2"/>
      <c r="BS8071" s="2"/>
      <c r="BT8071" s="2"/>
    </row>
    <row r="8072" spans="63:72" x14ac:dyDescent="0.3">
      <c r="BK8072" s="5"/>
      <c r="BL8072" s="5"/>
      <c r="BM8072" s="2"/>
      <c r="BN8072" s="151"/>
      <c r="BO8072" s="2"/>
      <c r="BP8072" s="2"/>
      <c r="BQ8072" s="2"/>
      <c r="BR8072" s="2"/>
      <c r="BS8072" s="2"/>
      <c r="BT8072" s="2"/>
    </row>
    <row r="8073" spans="63:72" x14ac:dyDescent="0.3">
      <c r="BK8073" s="5"/>
      <c r="BL8073" s="5"/>
      <c r="BM8073" s="2"/>
      <c r="BN8073" s="151"/>
      <c r="BO8073" s="2"/>
      <c r="BP8073" s="2"/>
      <c r="BQ8073" s="2"/>
      <c r="BR8073" s="2"/>
      <c r="BS8073" s="2"/>
      <c r="BT8073" s="2"/>
    </row>
    <row r="8074" spans="63:72" x14ac:dyDescent="0.3">
      <c r="BK8074" s="5"/>
      <c r="BL8074" s="5"/>
      <c r="BM8074" s="2"/>
      <c r="BN8074" s="151"/>
      <c r="BO8074" s="2"/>
      <c r="BP8074" s="2"/>
      <c r="BQ8074" s="2"/>
      <c r="BR8074" s="2"/>
      <c r="BS8074" s="2"/>
      <c r="BT8074" s="2"/>
    </row>
    <row r="8075" spans="63:72" x14ac:dyDescent="0.3">
      <c r="BK8075" s="5"/>
      <c r="BL8075" s="5"/>
      <c r="BM8075" s="2"/>
      <c r="BN8075" s="151"/>
      <c r="BO8075" s="2"/>
      <c r="BP8075" s="2"/>
      <c r="BQ8075" s="2"/>
      <c r="BR8075" s="2"/>
      <c r="BS8075" s="2"/>
      <c r="BT8075" s="2"/>
    </row>
    <row r="8076" spans="63:72" x14ac:dyDescent="0.3">
      <c r="BK8076" s="5"/>
      <c r="BL8076" s="5"/>
      <c r="BM8076" s="2"/>
      <c r="BN8076" s="151"/>
      <c r="BO8076" s="2"/>
      <c r="BP8076" s="2"/>
      <c r="BQ8076" s="2"/>
      <c r="BR8076" s="2"/>
      <c r="BS8076" s="2"/>
      <c r="BT8076" s="2"/>
    </row>
    <row r="8077" spans="63:72" x14ac:dyDescent="0.3">
      <c r="BK8077" s="5"/>
      <c r="BL8077" s="5"/>
      <c r="BM8077" s="2"/>
      <c r="BN8077" s="151"/>
      <c r="BO8077" s="2"/>
      <c r="BP8077" s="2"/>
      <c r="BQ8077" s="2"/>
      <c r="BR8077" s="2"/>
      <c r="BS8077" s="2"/>
      <c r="BT8077" s="2"/>
    </row>
    <row r="8078" spans="63:72" x14ac:dyDescent="0.3">
      <c r="BK8078" s="5"/>
      <c r="BL8078" s="5"/>
      <c r="BM8078" s="2"/>
      <c r="BN8078" s="151"/>
      <c r="BO8078" s="2"/>
      <c r="BP8078" s="2"/>
      <c r="BQ8078" s="2"/>
      <c r="BR8078" s="2"/>
      <c r="BS8078" s="2"/>
      <c r="BT8078" s="2"/>
    </row>
    <row r="8079" spans="63:72" x14ac:dyDescent="0.3">
      <c r="BK8079" s="5"/>
      <c r="BL8079" s="5"/>
      <c r="BM8079" s="2"/>
      <c r="BN8079" s="151"/>
      <c r="BO8079" s="2"/>
      <c r="BP8079" s="2"/>
      <c r="BQ8079" s="2"/>
      <c r="BR8079" s="2"/>
      <c r="BS8079" s="2"/>
      <c r="BT8079" s="2"/>
    </row>
    <row r="8080" spans="63:72" x14ac:dyDescent="0.3">
      <c r="BK8080" s="5"/>
      <c r="BL8080" s="5"/>
      <c r="BM8080" s="2"/>
      <c r="BN8080" s="151"/>
      <c r="BO8080" s="2"/>
      <c r="BP8080" s="2"/>
      <c r="BQ8080" s="2"/>
      <c r="BR8080" s="2"/>
      <c r="BS8080" s="2"/>
      <c r="BT8080" s="2"/>
    </row>
    <row r="8081" spans="63:72" x14ac:dyDescent="0.3">
      <c r="BK8081" s="5"/>
      <c r="BL8081" s="5"/>
      <c r="BM8081" s="2"/>
      <c r="BN8081" s="151"/>
      <c r="BO8081" s="2"/>
      <c r="BP8081" s="2"/>
      <c r="BQ8081" s="2"/>
      <c r="BR8081" s="2"/>
      <c r="BS8081" s="2"/>
      <c r="BT8081" s="2"/>
    </row>
    <row r="8082" spans="63:72" x14ac:dyDescent="0.3">
      <c r="BK8082" s="5"/>
      <c r="BL8082" s="5"/>
      <c r="BM8082" s="2"/>
      <c r="BN8082" s="151"/>
      <c r="BO8082" s="2"/>
      <c r="BP8082" s="2"/>
      <c r="BQ8082" s="2"/>
      <c r="BR8082" s="2"/>
      <c r="BS8082" s="2"/>
      <c r="BT8082" s="2"/>
    </row>
    <row r="8083" spans="63:72" x14ac:dyDescent="0.3">
      <c r="BK8083" s="5"/>
      <c r="BL8083" s="5"/>
      <c r="BM8083" s="2"/>
      <c r="BN8083" s="151"/>
      <c r="BO8083" s="2"/>
      <c r="BP8083" s="2"/>
      <c r="BQ8083" s="2"/>
      <c r="BR8083" s="2"/>
      <c r="BS8083" s="2"/>
      <c r="BT8083" s="2"/>
    </row>
    <row r="8084" spans="63:72" x14ac:dyDescent="0.3">
      <c r="BK8084" s="5"/>
      <c r="BL8084" s="5"/>
      <c r="BM8084" s="2"/>
      <c r="BN8084" s="151"/>
      <c r="BO8084" s="2"/>
      <c r="BP8084" s="2"/>
      <c r="BQ8084" s="2"/>
      <c r="BR8084" s="2"/>
      <c r="BS8084" s="2"/>
      <c r="BT8084" s="2"/>
    </row>
    <row r="8085" spans="63:72" x14ac:dyDescent="0.3">
      <c r="BK8085" s="5"/>
      <c r="BL8085" s="5"/>
      <c r="BM8085" s="2"/>
      <c r="BN8085" s="151"/>
      <c r="BO8085" s="2"/>
      <c r="BP8085" s="2"/>
      <c r="BQ8085" s="2"/>
      <c r="BR8085" s="2"/>
      <c r="BS8085" s="2"/>
      <c r="BT8085" s="2"/>
    </row>
    <row r="8086" spans="63:72" x14ac:dyDescent="0.3">
      <c r="BK8086" s="5"/>
      <c r="BL8086" s="5"/>
      <c r="BM8086" s="2"/>
      <c r="BN8086" s="151"/>
      <c r="BO8086" s="2"/>
      <c r="BP8086" s="2"/>
      <c r="BQ8086" s="2"/>
      <c r="BR8086" s="2"/>
      <c r="BS8086" s="2"/>
      <c r="BT8086" s="2"/>
    </row>
    <row r="8087" spans="63:72" x14ac:dyDescent="0.3">
      <c r="BK8087" s="5"/>
      <c r="BL8087" s="5"/>
      <c r="BM8087" s="2"/>
      <c r="BN8087" s="151"/>
      <c r="BO8087" s="2"/>
      <c r="BP8087" s="2"/>
      <c r="BQ8087" s="2"/>
      <c r="BR8087" s="2"/>
      <c r="BS8087" s="2"/>
      <c r="BT8087" s="2"/>
    </row>
    <row r="8088" spans="63:72" x14ac:dyDescent="0.3">
      <c r="BK8088" s="5"/>
      <c r="BL8088" s="5"/>
      <c r="BM8088" s="2"/>
      <c r="BN8088" s="151"/>
      <c r="BO8088" s="2"/>
      <c r="BP8088" s="2"/>
      <c r="BQ8088" s="2"/>
      <c r="BR8088" s="2"/>
      <c r="BS8088" s="2"/>
      <c r="BT8088" s="2"/>
    </row>
    <row r="8089" spans="63:72" x14ac:dyDescent="0.3">
      <c r="BK8089" s="5"/>
      <c r="BL8089" s="5"/>
      <c r="BM8089" s="2"/>
      <c r="BN8089" s="151"/>
      <c r="BO8089" s="2"/>
      <c r="BP8089" s="2"/>
      <c r="BQ8089" s="2"/>
      <c r="BR8089" s="2"/>
      <c r="BS8089" s="2"/>
      <c r="BT8089" s="2"/>
    </row>
    <row r="8090" spans="63:72" x14ac:dyDescent="0.3">
      <c r="BK8090" s="5"/>
      <c r="BL8090" s="5"/>
      <c r="BM8090" s="2"/>
      <c r="BN8090" s="151"/>
      <c r="BO8090" s="2"/>
      <c r="BP8090" s="2"/>
      <c r="BQ8090" s="2"/>
      <c r="BR8090" s="2"/>
      <c r="BS8090" s="2"/>
      <c r="BT8090" s="2"/>
    </row>
    <row r="8091" spans="63:72" x14ac:dyDescent="0.3">
      <c r="BK8091" s="5"/>
      <c r="BL8091" s="5"/>
      <c r="BM8091" s="2"/>
      <c r="BN8091" s="151"/>
      <c r="BO8091" s="2"/>
      <c r="BP8091" s="2"/>
      <c r="BQ8091" s="2"/>
      <c r="BR8091" s="2"/>
      <c r="BS8091" s="2"/>
      <c r="BT8091" s="2"/>
    </row>
    <row r="8092" spans="63:72" x14ac:dyDescent="0.3">
      <c r="BK8092" s="5"/>
      <c r="BL8092" s="5"/>
      <c r="BM8092" s="2"/>
      <c r="BN8092" s="151"/>
      <c r="BO8092" s="2"/>
      <c r="BP8092" s="2"/>
      <c r="BQ8092" s="2"/>
      <c r="BR8092" s="2"/>
      <c r="BS8092" s="2"/>
      <c r="BT8092" s="2"/>
    </row>
    <row r="8093" spans="63:72" x14ac:dyDescent="0.3">
      <c r="BK8093" s="5"/>
      <c r="BL8093" s="5"/>
      <c r="BM8093" s="2"/>
      <c r="BN8093" s="151"/>
      <c r="BO8093" s="2"/>
      <c r="BP8093" s="2"/>
      <c r="BQ8093" s="2"/>
      <c r="BR8093" s="2"/>
      <c r="BS8093" s="2"/>
      <c r="BT8093" s="2"/>
    </row>
    <row r="8094" spans="63:72" x14ac:dyDescent="0.3">
      <c r="BK8094" s="5"/>
      <c r="BL8094" s="5"/>
      <c r="BM8094" s="2"/>
      <c r="BN8094" s="151"/>
      <c r="BO8094" s="2"/>
      <c r="BP8094" s="2"/>
      <c r="BQ8094" s="2"/>
      <c r="BR8094" s="2"/>
      <c r="BS8094" s="2"/>
      <c r="BT8094" s="2"/>
    </row>
    <row r="8095" spans="63:72" x14ac:dyDescent="0.3">
      <c r="BK8095" s="5"/>
      <c r="BL8095" s="5"/>
      <c r="BM8095" s="2"/>
      <c r="BN8095" s="151"/>
      <c r="BO8095" s="2"/>
      <c r="BP8095" s="2"/>
      <c r="BQ8095" s="2"/>
      <c r="BR8095" s="2"/>
      <c r="BS8095" s="2"/>
      <c r="BT8095" s="2"/>
    </row>
    <row r="8096" spans="63:72" x14ac:dyDescent="0.3">
      <c r="BK8096" s="5"/>
      <c r="BL8096" s="5"/>
      <c r="BM8096" s="2"/>
      <c r="BN8096" s="151"/>
      <c r="BO8096" s="2"/>
      <c r="BP8096" s="2"/>
      <c r="BQ8096" s="2"/>
      <c r="BR8096" s="2"/>
      <c r="BS8096" s="2"/>
      <c r="BT8096" s="2"/>
    </row>
    <row r="8097" spans="63:72" x14ac:dyDescent="0.3">
      <c r="BK8097" s="5"/>
      <c r="BL8097" s="5"/>
      <c r="BM8097" s="2"/>
      <c r="BN8097" s="151"/>
      <c r="BO8097" s="2"/>
      <c r="BP8097" s="2"/>
      <c r="BQ8097" s="2"/>
      <c r="BR8097" s="2"/>
      <c r="BS8097" s="2"/>
      <c r="BT8097" s="2"/>
    </row>
    <row r="8098" spans="63:72" x14ac:dyDescent="0.3">
      <c r="BK8098" s="5"/>
      <c r="BL8098" s="5"/>
      <c r="BM8098" s="2"/>
      <c r="BN8098" s="151"/>
      <c r="BO8098" s="2"/>
      <c r="BP8098" s="2"/>
      <c r="BQ8098" s="2"/>
      <c r="BR8098" s="2"/>
      <c r="BS8098" s="2"/>
      <c r="BT8098" s="2"/>
    </row>
    <row r="8099" spans="63:72" x14ac:dyDescent="0.3">
      <c r="BK8099" s="5"/>
      <c r="BL8099" s="5"/>
      <c r="BM8099" s="2"/>
      <c r="BN8099" s="151"/>
      <c r="BO8099" s="2"/>
      <c r="BP8099" s="2"/>
      <c r="BQ8099" s="2"/>
      <c r="BR8099" s="2"/>
      <c r="BS8099" s="2"/>
      <c r="BT8099" s="2"/>
    </row>
    <row r="8100" spans="63:72" x14ac:dyDescent="0.3">
      <c r="BK8100" s="5"/>
      <c r="BL8100" s="5"/>
      <c r="BM8100" s="2"/>
      <c r="BN8100" s="151"/>
      <c r="BO8100" s="2"/>
      <c r="BP8100" s="2"/>
      <c r="BQ8100" s="2"/>
      <c r="BR8100" s="2"/>
      <c r="BS8100" s="2"/>
      <c r="BT8100" s="2"/>
    </row>
    <row r="8101" spans="63:72" x14ac:dyDescent="0.3">
      <c r="BK8101" s="5"/>
      <c r="BL8101" s="5"/>
      <c r="BM8101" s="2"/>
      <c r="BN8101" s="151"/>
      <c r="BO8101" s="2"/>
      <c r="BP8101" s="2"/>
      <c r="BQ8101" s="2"/>
      <c r="BR8101" s="2"/>
      <c r="BS8101" s="2"/>
      <c r="BT8101" s="2"/>
    </row>
    <row r="8102" spans="63:72" x14ac:dyDescent="0.3">
      <c r="BK8102" s="5"/>
      <c r="BL8102" s="5"/>
      <c r="BM8102" s="2"/>
      <c r="BN8102" s="151"/>
      <c r="BO8102" s="2"/>
      <c r="BP8102" s="2"/>
      <c r="BQ8102" s="2"/>
      <c r="BR8102" s="2"/>
      <c r="BS8102" s="2"/>
      <c r="BT8102" s="2"/>
    </row>
    <row r="8103" spans="63:72" x14ac:dyDescent="0.3">
      <c r="BK8103" s="5"/>
      <c r="BL8103" s="5"/>
      <c r="BM8103" s="2"/>
      <c r="BN8103" s="151"/>
      <c r="BO8103" s="2"/>
      <c r="BP8103" s="2"/>
      <c r="BQ8103" s="2"/>
      <c r="BR8103" s="2"/>
      <c r="BS8103" s="2"/>
      <c r="BT8103" s="2"/>
    </row>
    <row r="8104" spans="63:72" x14ac:dyDescent="0.3">
      <c r="BK8104" s="5"/>
      <c r="BL8104" s="5"/>
      <c r="BM8104" s="2"/>
      <c r="BN8104" s="151"/>
      <c r="BO8104" s="2"/>
      <c r="BP8104" s="2"/>
      <c r="BQ8104" s="2"/>
      <c r="BR8104" s="2"/>
      <c r="BS8104" s="2"/>
      <c r="BT8104" s="2"/>
    </row>
    <row r="8105" spans="63:72" x14ac:dyDescent="0.3">
      <c r="BK8105" s="5"/>
      <c r="BL8105" s="5"/>
      <c r="BM8105" s="2"/>
      <c r="BN8105" s="151"/>
      <c r="BO8105" s="2"/>
      <c r="BP8105" s="2"/>
      <c r="BQ8105" s="2"/>
      <c r="BR8105" s="2"/>
      <c r="BS8105" s="2"/>
      <c r="BT8105" s="2"/>
    </row>
    <row r="8106" spans="63:72" x14ac:dyDescent="0.3">
      <c r="BK8106" s="5"/>
      <c r="BL8106" s="5"/>
      <c r="BM8106" s="2"/>
      <c r="BN8106" s="151"/>
      <c r="BO8106" s="2"/>
      <c r="BP8106" s="2"/>
      <c r="BQ8106" s="2"/>
      <c r="BR8106" s="2"/>
      <c r="BS8106" s="2"/>
      <c r="BT8106" s="2"/>
    </row>
    <row r="8107" spans="63:72" x14ac:dyDescent="0.3">
      <c r="BK8107" s="5"/>
      <c r="BL8107" s="5"/>
      <c r="BM8107" s="2"/>
      <c r="BN8107" s="151"/>
      <c r="BO8107" s="2"/>
      <c r="BP8107" s="2"/>
      <c r="BQ8107" s="2"/>
      <c r="BR8107" s="2"/>
      <c r="BS8107" s="2"/>
      <c r="BT8107" s="2"/>
    </row>
    <row r="8108" spans="63:72" x14ac:dyDescent="0.3">
      <c r="BK8108" s="5"/>
      <c r="BL8108" s="5"/>
      <c r="BM8108" s="2"/>
      <c r="BN8108" s="151"/>
      <c r="BO8108" s="2"/>
      <c r="BP8108" s="2"/>
      <c r="BQ8108" s="2"/>
      <c r="BR8108" s="2"/>
      <c r="BS8108" s="2"/>
      <c r="BT8108" s="2"/>
    </row>
    <row r="8109" spans="63:72" x14ac:dyDescent="0.3">
      <c r="BK8109" s="5"/>
      <c r="BL8109" s="5"/>
      <c r="BM8109" s="2"/>
      <c r="BN8109" s="151"/>
      <c r="BO8109" s="2"/>
      <c r="BP8109" s="2"/>
      <c r="BQ8109" s="2"/>
      <c r="BR8109" s="2"/>
      <c r="BS8109" s="2"/>
      <c r="BT8109" s="2"/>
    </row>
    <row r="8110" spans="63:72" x14ac:dyDescent="0.3">
      <c r="BK8110" s="5"/>
      <c r="BL8110" s="5"/>
      <c r="BM8110" s="2"/>
      <c r="BN8110" s="151"/>
      <c r="BO8110" s="2"/>
      <c r="BP8110" s="2"/>
      <c r="BQ8110" s="2"/>
      <c r="BR8110" s="2"/>
      <c r="BS8110" s="2"/>
      <c r="BT8110" s="2"/>
    </row>
    <row r="8111" spans="63:72" x14ac:dyDescent="0.3">
      <c r="BK8111" s="5"/>
      <c r="BL8111" s="5"/>
      <c r="BM8111" s="2"/>
      <c r="BN8111" s="151"/>
      <c r="BO8111" s="2"/>
      <c r="BP8111" s="2"/>
      <c r="BQ8111" s="2"/>
      <c r="BR8111" s="2"/>
      <c r="BS8111" s="2"/>
      <c r="BT8111" s="2"/>
    </row>
    <row r="8112" spans="63:72" x14ac:dyDescent="0.3">
      <c r="BK8112" s="5"/>
      <c r="BL8112" s="5"/>
      <c r="BM8112" s="2"/>
      <c r="BN8112" s="151"/>
      <c r="BO8112" s="2"/>
      <c r="BP8112" s="2"/>
      <c r="BQ8112" s="2"/>
      <c r="BR8112" s="2"/>
      <c r="BS8112" s="2"/>
      <c r="BT8112" s="2"/>
    </row>
    <row r="8113" spans="63:72" x14ac:dyDescent="0.3">
      <c r="BK8113" s="5"/>
      <c r="BL8113" s="5"/>
      <c r="BM8113" s="2"/>
      <c r="BN8113" s="151"/>
      <c r="BO8113" s="2"/>
      <c r="BP8113" s="2"/>
      <c r="BQ8113" s="2"/>
      <c r="BR8113" s="2"/>
      <c r="BS8113" s="2"/>
      <c r="BT8113" s="2"/>
    </row>
    <row r="8114" spans="63:72" x14ac:dyDescent="0.3">
      <c r="BK8114" s="5"/>
      <c r="BL8114" s="5"/>
      <c r="BM8114" s="2"/>
      <c r="BN8114" s="151"/>
      <c r="BO8114" s="2"/>
      <c r="BP8114" s="2"/>
      <c r="BQ8114" s="2"/>
      <c r="BR8114" s="2"/>
      <c r="BS8114" s="2"/>
      <c r="BT8114" s="2"/>
    </row>
    <row r="8115" spans="63:72" x14ac:dyDescent="0.3">
      <c r="BK8115" s="5"/>
      <c r="BL8115" s="5"/>
      <c r="BM8115" s="2"/>
      <c r="BN8115" s="151"/>
      <c r="BO8115" s="2"/>
      <c r="BP8115" s="2"/>
      <c r="BQ8115" s="2"/>
      <c r="BR8115" s="2"/>
      <c r="BS8115" s="2"/>
      <c r="BT8115" s="2"/>
    </row>
    <row r="8116" spans="63:72" x14ac:dyDescent="0.3">
      <c r="BK8116" s="5"/>
      <c r="BL8116" s="5"/>
      <c r="BM8116" s="2"/>
      <c r="BN8116" s="151"/>
      <c r="BO8116" s="2"/>
      <c r="BP8116" s="2"/>
      <c r="BQ8116" s="2"/>
      <c r="BR8116" s="2"/>
      <c r="BS8116" s="2"/>
      <c r="BT8116" s="2"/>
    </row>
    <row r="8117" spans="63:72" x14ac:dyDescent="0.3">
      <c r="BK8117" s="5"/>
      <c r="BL8117" s="5"/>
      <c r="BM8117" s="2"/>
      <c r="BN8117" s="151"/>
      <c r="BO8117" s="2"/>
      <c r="BP8117" s="2"/>
      <c r="BQ8117" s="2"/>
      <c r="BR8117" s="2"/>
      <c r="BS8117" s="2"/>
      <c r="BT8117" s="2"/>
    </row>
    <row r="8118" spans="63:72" x14ac:dyDescent="0.3">
      <c r="BK8118" s="5"/>
      <c r="BL8118" s="5"/>
      <c r="BM8118" s="2"/>
      <c r="BN8118" s="151"/>
      <c r="BO8118" s="2"/>
      <c r="BP8118" s="2"/>
      <c r="BQ8118" s="2"/>
      <c r="BR8118" s="2"/>
      <c r="BS8118" s="2"/>
      <c r="BT8118" s="2"/>
    </row>
    <row r="8119" spans="63:72" x14ac:dyDescent="0.3">
      <c r="BK8119" s="5"/>
      <c r="BL8119" s="5"/>
      <c r="BM8119" s="2"/>
      <c r="BN8119" s="151"/>
      <c r="BO8119" s="2"/>
      <c r="BP8119" s="2"/>
      <c r="BQ8119" s="2"/>
      <c r="BR8119" s="2"/>
      <c r="BS8119" s="2"/>
      <c r="BT8119" s="2"/>
    </row>
    <row r="8120" spans="63:72" x14ac:dyDescent="0.3">
      <c r="BK8120" s="5"/>
      <c r="BL8120" s="5"/>
      <c r="BM8120" s="2"/>
      <c r="BN8120" s="151"/>
      <c r="BO8120" s="2"/>
      <c r="BP8120" s="2"/>
      <c r="BQ8120" s="2"/>
      <c r="BR8120" s="2"/>
      <c r="BS8120" s="2"/>
      <c r="BT8120" s="2"/>
    </row>
    <row r="8121" spans="63:72" x14ac:dyDescent="0.3">
      <c r="BK8121" s="5"/>
      <c r="BL8121" s="5"/>
      <c r="BM8121" s="2"/>
      <c r="BN8121" s="151"/>
      <c r="BO8121" s="2"/>
      <c r="BP8121" s="2"/>
      <c r="BQ8121" s="2"/>
      <c r="BR8121" s="2"/>
      <c r="BS8121" s="2"/>
      <c r="BT8121" s="2"/>
    </row>
    <row r="8122" spans="63:72" x14ac:dyDescent="0.3">
      <c r="BK8122" s="5"/>
      <c r="BL8122" s="5"/>
      <c r="BM8122" s="2"/>
      <c r="BN8122" s="151"/>
      <c r="BO8122" s="2"/>
      <c r="BP8122" s="2"/>
      <c r="BQ8122" s="2"/>
      <c r="BR8122" s="2"/>
      <c r="BS8122" s="2"/>
      <c r="BT8122" s="2"/>
    </row>
    <row r="8123" spans="63:72" x14ac:dyDescent="0.3">
      <c r="BK8123" s="5"/>
      <c r="BL8123" s="5"/>
      <c r="BM8123" s="2"/>
      <c r="BN8123" s="151"/>
      <c r="BO8123" s="2"/>
      <c r="BP8123" s="2"/>
      <c r="BQ8123" s="2"/>
      <c r="BR8123" s="2"/>
      <c r="BS8123" s="2"/>
      <c r="BT8123" s="2"/>
    </row>
    <row r="8124" spans="63:72" x14ac:dyDescent="0.3">
      <c r="BK8124" s="5"/>
      <c r="BL8124" s="5"/>
      <c r="BM8124" s="2"/>
      <c r="BN8124" s="151"/>
      <c r="BO8124" s="2"/>
      <c r="BP8124" s="2"/>
      <c r="BQ8124" s="2"/>
      <c r="BR8124" s="2"/>
      <c r="BS8124" s="2"/>
      <c r="BT8124" s="2"/>
    </row>
    <row r="8125" spans="63:72" x14ac:dyDescent="0.3">
      <c r="BK8125" s="5"/>
      <c r="BL8125" s="5"/>
      <c r="BM8125" s="2"/>
      <c r="BN8125" s="151"/>
      <c r="BO8125" s="2"/>
      <c r="BP8125" s="2"/>
      <c r="BQ8125" s="2"/>
      <c r="BR8125" s="2"/>
      <c r="BS8125" s="2"/>
      <c r="BT8125" s="2"/>
    </row>
    <row r="8126" spans="63:72" x14ac:dyDescent="0.3">
      <c r="BK8126" s="5"/>
      <c r="BL8126" s="5"/>
      <c r="BM8126" s="2"/>
      <c r="BN8126" s="151"/>
      <c r="BO8126" s="2"/>
      <c r="BP8126" s="2"/>
      <c r="BQ8126" s="2"/>
      <c r="BR8126" s="2"/>
      <c r="BS8126" s="2"/>
      <c r="BT8126" s="2"/>
    </row>
    <row r="8127" spans="63:72" x14ac:dyDescent="0.3">
      <c r="BK8127" s="5"/>
      <c r="BL8127" s="5"/>
      <c r="BM8127" s="2"/>
      <c r="BN8127" s="151"/>
      <c r="BO8127" s="2"/>
      <c r="BP8127" s="2"/>
      <c r="BQ8127" s="2"/>
      <c r="BR8127" s="2"/>
      <c r="BS8127" s="2"/>
      <c r="BT8127" s="2"/>
    </row>
    <row r="8128" spans="63:72" x14ac:dyDescent="0.3">
      <c r="BK8128" s="5"/>
      <c r="BL8128" s="5"/>
      <c r="BM8128" s="2"/>
      <c r="BN8128" s="151"/>
      <c r="BO8128" s="2"/>
      <c r="BP8128" s="2"/>
      <c r="BQ8128" s="2"/>
      <c r="BR8128" s="2"/>
      <c r="BS8128" s="2"/>
      <c r="BT8128" s="2"/>
    </row>
    <row r="8129" spans="63:72" x14ac:dyDescent="0.3">
      <c r="BK8129" s="5"/>
      <c r="BL8129" s="5"/>
      <c r="BM8129" s="2"/>
      <c r="BN8129" s="151"/>
      <c r="BO8129" s="2"/>
      <c r="BP8129" s="2"/>
      <c r="BQ8129" s="2"/>
      <c r="BR8129" s="2"/>
      <c r="BS8129" s="2"/>
      <c r="BT8129" s="2"/>
    </row>
    <row r="8130" spans="63:72" x14ac:dyDescent="0.3">
      <c r="BK8130" s="5"/>
      <c r="BL8130" s="5"/>
      <c r="BM8130" s="2"/>
      <c r="BN8130" s="151"/>
      <c r="BO8130" s="2"/>
      <c r="BP8130" s="2"/>
      <c r="BQ8130" s="2"/>
      <c r="BR8130" s="2"/>
      <c r="BS8130" s="2"/>
      <c r="BT8130" s="2"/>
    </row>
    <row r="8131" spans="63:72" x14ac:dyDescent="0.3">
      <c r="BK8131" s="5"/>
      <c r="BL8131" s="5"/>
      <c r="BM8131" s="2"/>
      <c r="BN8131" s="151"/>
      <c r="BO8131" s="2"/>
      <c r="BP8131" s="2"/>
      <c r="BQ8131" s="2"/>
      <c r="BR8131" s="2"/>
      <c r="BS8131" s="2"/>
      <c r="BT8131" s="2"/>
    </row>
    <row r="8132" spans="63:72" x14ac:dyDescent="0.3">
      <c r="BK8132" s="5"/>
      <c r="BL8132" s="5"/>
      <c r="BM8132" s="2"/>
      <c r="BN8132" s="151"/>
      <c r="BO8132" s="2"/>
      <c r="BP8132" s="2"/>
      <c r="BQ8132" s="2"/>
      <c r="BR8132" s="2"/>
      <c r="BS8132" s="2"/>
      <c r="BT8132" s="2"/>
    </row>
    <row r="8133" spans="63:72" x14ac:dyDescent="0.3">
      <c r="BK8133" s="5"/>
      <c r="BL8133" s="5"/>
      <c r="BM8133" s="2"/>
      <c r="BN8133" s="151"/>
      <c r="BO8133" s="2"/>
      <c r="BP8133" s="2"/>
      <c r="BQ8133" s="2"/>
      <c r="BR8133" s="2"/>
      <c r="BS8133" s="2"/>
      <c r="BT8133" s="2"/>
    </row>
    <row r="8134" spans="63:72" x14ac:dyDescent="0.3">
      <c r="BK8134" s="5"/>
      <c r="BL8134" s="5"/>
      <c r="BM8134" s="2"/>
      <c r="BN8134" s="151"/>
      <c r="BO8134" s="2"/>
      <c r="BP8134" s="2"/>
      <c r="BQ8134" s="2"/>
      <c r="BR8134" s="2"/>
      <c r="BS8134" s="2"/>
      <c r="BT8134" s="2"/>
    </row>
    <row r="8135" spans="63:72" x14ac:dyDescent="0.3">
      <c r="BK8135" s="5"/>
      <c r="BL8135" s="5"/>
      <c r="BM8135" s="2"/>
      <c r="BN8135" s="151"/>
      <c r="BO8135" s="2"/>
      <c r="BP8135" s="2"/>
      <c r="BQ8135" s="2"/>
      <c r="BR8135" s="2"/>
      <c r="BS8135" s="2"/>
      <c r="BT8135" s="2"/>
    </row>
    <row r="8136" spans="63:72" x14ac:dyDescent="0.3">
      <c r="BK8136" s="5"/>
      <c r="BL8136" s="5"/>
      <c r="BM8136" s="2"/>
      <c r="BN8136" s="151"/>
      <c r="BO8136" s="2"/>
      <c r="BP8136" s="2"/>
      <c r="BQ8136" s="2"/>
      <c r="BR8136" s="2"/>
      <c r="BS8136" s="2"/>
      <c r="BT8136" s="2"/>
    </row>
    <row r="8137" spans="63:72" x14ac:dyDescent="0.3">
      <c r="BK8137" s="5"/>
      <c r="BL8137" s="5"/>
      <c r="BM8137" s="2"/>
      <c r="BN8137" s="151"/>
      <c r="BO8137" s="2"/>
      <c r="BP8137" s="2"/>
      <c r="BQ8137" s="2"/>
      <c r="BR8137" s="2"/>
      <c r="BS8137" s="2"/>
      <c r="BT8137" s="2"/>
    </row>
    <row r="8138" spans="63:72" x14ac:dyDescent="0.3">
      <c r="BK8138" s="5"/>
      <c r="BL8138" s="5"/>
      <c r="BM8138" s="2"/>
      <c r="BN8138" s="151"/>
      <c r="BO8138" s="2"/>
      <c r="BP8138" s="2"/>
      <c r="BQ8138" s="2"/>
      <c r="BR8138" s="2"/>
      <c r="BS8138" s="2"/>
      <c r="BT8138" s="2"/>
    </row>
    <row r="8139" spans="63:72" x14ac:dyDescent="0.3">
      <c r="BK8139" s="5"/>
      <c r="BL8139" s="5"/>
      <c r="BM8139" s="2"/>
      <c r="BN8139" s="151"/>
      <c r="BO8139" s="2"/>
      <c r="BP8139" s="2"/>
      <c r="BQ8139" s="2"/>
      <c r="BR8139" s="2"/>
      <c r="BS8139" s="2"/>
      <c r="BT8139" s="2"/>
    </row>
    <row r="8140" spans="63:72" x14ac:dyDescent="0.3">
      <c r="BK8140" s="5"/>
      <c r="BL8140" s="5"/>
      <c r="BM8140" s="2"/>
      <c r="BN8140" s="151"/>
      <c r="BO8140" s="2"/>
      <c r="BP8140" s="2"/>
      <c r="BQ8140" s="2"/>
      <c r="BR8140" s="2"/>
      <c r="BS8140" s="2"/>
      <c r="BT8140" s="2"/>
    </row>
    <row r="8141" spans="63:72" x14ac:dyDescent="0.3">
      <c r="BK8141" s="5"/>
      <c r="BL8141" s="5"/>
      <c r="BM8141" s="2"/>
      <c r="BN8141" s="151"/>
      <c r="BO8141" s="2"/>
      <c r="BP8141" s="2"/>
      <c r="BQ8141" s="2"/>
      <c r="BR8141" s="2"/>
      <c r="BS8141" s="2"/>
      <c r="BT8141" s="2"/>
    </row>
    <row r="8142" spans="63:72" x14ac:dyDescent="0.3">
      <c r="BK8142" s="5"/>
      <c r="BL8142" s="5"/>
      <c r="BM8142" s="2"/>
      <c r="BN8142" s="151"/>
      <c r="BO8142" s="2"/>
      <c r="BP8142" s="2"/>
      <c r="BQ8142" s="2"/>
      <c r="BR8142" s="2"/>
      <c r="BS8142" s="2"/>
      <c r="BT8142" s="2"/>
    </row>
    <row r="8143" spans="63:72" x14ac:dyDescent="0.3">
      <c r="BK8143" s="5"/>
      <c r="BL8143" s="5"/>
      <c r="BM8143" s="2"/>
      <c r="BN8143" s="151"/>
      <c r="BO8143" s="2"/>
      <c r="BP8143" s="2"/>
      <c r="BQ8143" s="2"/>
      <c r="BR8143" s="2"/>
      <c r="BS8143" s="2"/>
      <c r="BT8143" s="2"/>
    </row>
    <row r="8144" spans="63:72" x14ac:dyDescent="0.3">
      <c r="BK8144" s="5"/>
      <c r="BL8144" s="5"/>
      <c r="BM8144" s="2"/>
      <c r="BN8144" s="151"/>
      <c r="BO8144" s="2"/>
      <c r="BP8144" s="2"/>
      <c r="BQ8144" s="2"/>
      <c r="BR8144" s="2"/>
      <c r="BS8144" s="2"/>
      <c r="BT8144" s="2"/>
    </row>
    <row r="8145" spans="63:72" x14ac:dyDescent="0.3">
      <c r="BK8145" s="5"/>
      <c r="BL8145" s="5"/>
      <c r="BM8145" s="2"/>
      <c r="BN8145" s="151"/>
      <c r="BO8145" s="2"/>
      <c r="BP8145" s="2"/>
      <c r="BQ8145" s="2"/>
      <c r="BR8145" s="2"/>
      <c r="BS8145" s="2"/>
      <c r="BT8145" s="2"/>
    </row>
    <row r="8146" spans="63:72" x14ac:dyDescent="0.3">
      <c r="BK8146" s="5"/>
      <c r="BL8146" s="5"/>
      <c r="BM8146" s="2"/>
      <c r="BN8146" s="151"/>
      <c r="BO8146" s="2"/>
      <c r="BP8146" s="2"/>
      <c r="BQ8146" s="2"/>
      <c r="BR8146" s="2"/>
      <c r="BS8146" s="2"/>
      <c r="BT8146" s="2"/>
    </row>
    <row r="8147" spans="63:72" x14ac:dyDescent="0.3">
      <c r="BK8147" s="5"/>
      <c r="BL8147" s="5"/>
      <c r="BM8147" s="2"/>
      <c r="BN8147" s="151"/>
      <c r="BO8147" s="2"/>
      <c r="BP8147" s="2"/>
      <c r="BQ8147" s="2"/>
      <c r="BR8147" s="2"/>
      <c r="BS8147" s="2"/>
      <c r="BT8147" s="2"/>
    </row>
    <row r="8148" spans="63:72" x14ac:dyDescent="0.3">
      <c r="BK8148" s="5"/>
      <c r="BL8148" s="5"/>
      <c r="BM8148" s="2"/>
      <c r="BN8148" s="151"/>
      <c r="BO8148" s="2"/>
      <c r="BP8148" s="2"/>
      <c r="BQ8148" s="2"/>
      <c r="BR8148" s="2"/>
      <c r="BS8148" s="2"/>
      <c r="BT8148" s="2"/>
    </row>
    <row r="8149" spans="63:72" x14ac:dyDescent="0.3">
      <c r="BK8149" s="5"/>
      <c r="BL8149" s="5"/>
      <c r="BM8149" s="2"/>
      <c r="BN8149" s="151"/>
      <c r="BO8149" s="2"/>
      <c r="BP8149" s="2"/>
      <c r="BQ8149" s="2"/>
      <c r="BR8149" s="2"/>
      <c r="BS8149" s="2"/>
      <c r="BT8149" s="2"/>
    </row>
    <row r="8150" spans="63:72" x14ac:dyDescent="0.3">
      <c r="BK8150" s="5"/>
      <c r="BL8150" s="5"/>
      <c r="BM8150" s="2"/>
      <c r="BN8150" s="151"/>
      <c r="BO8150" s="2"/>
      <c r="BP8150" s="2"/>
      <c r="BQ8150" s="2"/>
      <c r="BR8150" s="2"/>
      <c r="BS8150" s="2"/>
      <c r="BT8150" s="2"/>
    </row>
    <row r="8151" spans="63:72" x14ac:dyDescent="0.3">
      <c r="BK8151" s="5"/>
      <c r="BL8151" s="5"/>
      <c r="BM8151" s="2"/>
      <c r="BN8151" s="151"/>
      <c r="BO8151" s="2"/>
      <c r="BP8151" s="2"/>
      <c r="BQ8151" s="2"/>
      <c r="BR8151" s="2"/>
      <c r="BS8151" s="2"/>
      <c r="BT8151" s="2"/>
    </row>
    <row r="8152" spans="63:72" x14ac:dyDescent="0.3">
      <c r="BK8152" s="5"/>
      <c r="BL8152" s="5"/>
      <c r="BM8152" s="2"/>
      <c r="BN8152" s="151"/>
      <c r="BO8152" s="2"/>
      <c r="BP8152" s="2"/>
      <c r="BQ8152" s="2"/>
      <c r="BR8152" s="2"/>
      <c r="BS8152" s="2"/>
      <c r="BT8152" s="2"/>
    </row>
    <row r="8153" spans="63:72" x14ac:dyDescent="0.3">
      <c r="BK8153" s="5"/>
      <c r="BL8153" s="5"/>
      <c r="BM8153" s="2"/>
      <c r="BN8153" s="151"/>
      <c r="BO8153" s="2"/>
      <c r="BP8153" s="2"/>
      <c r="BQ8153" s="2"/>
      <c r="BR8153" s="2"/>
      <c r="BS8153" s="2"/>
      <c r="BT8153" s="2"/>
    </row>
    <row r="8154" spans="63:72" x14ac:dyDescent="0.3">
      <c r="BK8154" s="5"/>
      <c r="BL8154" s="5"/>
      <c r="BM8154" s="2"/>
      <c r="BN8154" s="151"/>
      <c r="BO8154" s="2"/>
      <c r="BP8154" s="2"/>
      <c r="BQ8154" s="2"/>
      <c r="BR8154" s="2"/>
      <c r="BS8154" s="2"/>
      <c r="BT8154" s="2"/>
    </row>
    <row r="8155" spans="63:72" x14ac:dyDescent="0.3">
      <c r="BK8155" s="5"/>
      <c r="BL8155" s="5"/>
      <c r="BM8155" s="2"/>
      <c r="BN8155" s="151"/>
      <c r="BO8155" s="2"/>
      <c r="BP8155" s="2"/>
      <c r="BQ8155" s="2"/>
      <c r="BR8155" s="2"/>
      <c r="BS8155" s="2"/>
      <c r="BT8155" s="2"/>
    </row>
    <row r="8156" spans="63:72" x14ac:dyDescent="0.3">
      <c r="BK8156" s="5"/>
      <c r="BL8156" s="5"/>
      <c r="BM8156" s="2"/>
      <c r="BN8156" s="151"/>
      <c r="BO8156" s="2"/>
      <c r="BP8156" s="2"/>
      <c r="BQ8156" s="2"/>
      <c r="BR8156" s="2"/>
      <c r="BS8156" s="2"/>
      <c r="BT8156" s="2"/>
    </row>
    <row r="8157" spans="63:72" x14ac:dyDescent="0.3">
      <c r="BK8157" s="5"/>
      <c r="BL8157" s="5"/>
      <c r="BM8157" s="2"/>
      <c r="BN8157" s="151"/>
      <c r="BO8157" s="2"/>
      <c r="BP8157" s="2"/>
      <c r="BQ8157" s="2"/>
      <c r="BR8157" s="2"/>
      <c r="BS8157" s="2"/>
      <c r="BT8157" s="2"/>
    </row>
    <row r="8158" spans="63:72" x14ac:dyDescent="0.3">
      <c r="BK8158" s="5"/>
      <c r="BL8158" s="5"/>
      <c r="BM8158" s="2"/>
      <c r="BN8158" s="151"/>
      <c r="BO8158" s="2"/>
      <c r="BP8158" s="2"/>
      <c r="BQ8158" s="2"/>
      <c r="BR8158" s="2"/>
      <c r="BS8158" s="2"/>
      <c r="BT8158" s="2"/>
    </row>
    <row r="8159" spans="63:72" x14ac:dyDescent="0.3">
      <c r="BK8159" s="5"/>
      <c r="BL8159" s="5"/>
      <c r="BM8159" s="2"/>
      <c r="BN8159" s="151"/>
      <c r="BO8159" s="2"/>
      <c r="BP8159" s="2"/>
      <c r="BQ8159" s="2"/>
      <c r="BR8159" s="2"/>
      <c r="BS8159" s="2"/>
      <c r="BT8159" s="2"/>
    </row>
    <row r="8160" spans="63:72" x14ac:dyDescent="0.3">
      <c r="BK8160" s="5"/>
      <c r="BL8160" s="5"/>
      <c r="BM8160" s="2"/>
      <c r="BN8160" s="151"/>
      <c r="BO8160" s="2"/>
      <c r="BP8160" s="2"/>
      <c r="BQ8160" s="2"/>
      <c r="BR8160" s="2"/>
      <c r="BS8160" s="2"/>
      <c r="BT8160" s="2"/>
    </row>
    <row r="8161" spans="63:72" x14ac:dyDescent="0.3">
      <c r="BK8161" s="5"/>
      <c r="BL8161" s="5"/>
      <c r="BM8161" s="2"/>
      <c r="BN8161" s="151"/>
      <c r="BO8161" s="2"/>
      <c r="BP8161" s="2"/>
      <c r="BQ8161" s="2"/>
      <c r="BR8161" s="2"/>
      <c r="BS8161" s="2"/>
      <c r="BT8161" s="2"/>
    </row>
    <row r="8162" spans="63:72" x14ac:dyDescent="0.3">
      <c r="BK8162" s="5"/>
      <c r="BL8162" s="5"/>
      <c r="BM8162" s="2"/>
      <c r="BN8162" s="151"/>
      <c r="BO8162" s="2"/>
      <c r="BP8162" s="2"/>
      <c r="BQ8162" s="2"/>
      <c r="BR8162" s="2"/>
      <c r="BS8162" s="2"/>
      <c r="BT8162" s="2"/>
    </row>
    <row r="8163" spans="63:72" x14ac:dyDescent="0.3">
      <c r="BK8163" s="5"/>
      <c r="BL8163" s="5"/>
      <c r="BM8163" s="2"/>
      <c r="BN8163" s="151"/>
      <c r="BO8163" s="2"/>
      <c r="BP8163" s="2"/>
      <c r="BQ8163" s="2"/>
      <c r="BR8163" s="2"/>
      <c r="BS8163" s="2"/>
      <c r="BT8163" s="2"/>
    </row>
    <row r="8164" spans="63:72" x14ac:dyDescent="0.3">
      <c r="BK8164" s="5"/>
      <c r="BL8164" s="5"/>
      <c r="BM8164" s="2"/>
      <c r="BN8164" s="151"/>
      <c r="BO8164" s="2"/>
      <c r="BP8164" s="2"/>
      <c r="BQ8164" s="2"/>
      <c r="BR8164" s="2"/>
      <c r="BS8164" s="2"/>
      <c r="BT8164" s="2"/>
    </row>
    <row r="8165" spans="63:72" x14ac:dyDescent="0.3">
      <c r="BK8165" s="5"/>
      <c r="BL8165" s="5"/>
      <c r="BM8165" s="2"/>
      <c r="BN8165" s="151"/>
      <c r="BO8165" s="2"/>
      <c r="BP8165" s="2"/>
      <c r="BQ8165" s="2"/>
      <c r="BR8165" s="2"/>
      <c r="BS8165" s="2"/>
      <c r="BT8165" s="2"/>
    </row>
    <row r="8166" spans="63:72" x14ac:dyDescent="0.3">
      <c r="BK8166" s="5"/>
      <c r="BL8166" s="5"/>
      <c r="BM8166" s="2"/>
      <c r="BN8166" s="151"/>
      <c r="BO8166" s="2"/>
      <c r="BP8166" s="2"/>
      <c r="BQ8166" s="2"/>
      <c r="BR8166" s="2"/>
      <c r="BS8166" s="2"/>
      <c r="BT8166" s="2"/>
    </row>
    <row r="8167" spans="63:72" x14ac:dyDescent="0.3">
      <c r="BK8167" s="5"/>
      <c r="BL8167" s="5"/>
      <c r="BM8167" s="2"/>
      <c r="BN8167" s="151"/>
      <c r="BO8167" s="2"/>
      <c r="BP8167" s="2"/>
      <c r="BQ8167" s="2"/>
      <c r="BR8167" s="2"/>
      <c r="BS8167" s="2"/>
      <c r="BT8167" s="2"/>
    </row>
    <row r="8168" spans="63:72" x14ac:dyDescent="0.3">
      <c r="BK8168" s="5"/>
      <c r="BL8168" s="5"/>
      <c r="BM8168" s="2"/>
      <c r="BN8168" s="151"/>
      <c r="BO8168" s="2"/>
      <c r="BP8168" s="2"/>
      <c r="BQ8168" s="2"/>
      <c r="BR8168" s="2"/>
      <c r="BS8168" s="2"/>
      <c r="BT8168" s="2"/>
    </row>
    <row r="8169" spans="63:72" x14ac:dyDescent="0.3">
      <c r="BK8169" s="5"/>
      <c r="BL8169" s="5"/>
      <c r="BM8169" s="2"/>
      <c r="BN8169" s="151"/>
      <c r="BO8169" s="2"/>
      <c r="BP8169" s="2"/>
      <c r="BQ8169" s="2"/>
      <c r="BR8169" s="2"/>
      <c r="BS8169" s="2"/>
      <c r="BT8169" s="2"/>
    </row>
    <row r="8170" spans="63:72" x14ac:dyDescent="0.3">
      <c r="BK8170" s="5"/>
      <c r="BL8170" s="5"/>
      <c r="BM8170" s="2"/>
      <c r="BN8170" s="151"/>
      <c r="BO8170" s="2"/>
      <c r="BP8170" s="2"/>
      <c r="BQ8170" s="2"/>
      <c r="BR8170" s="2"/>
      <c r="BS8170" s="2"/>
      <c r="BT8170" s="2"/>
    </row>
    <row r="8171" spans="63:72" x14ac:dyDescent="0.3">
      <c r="BK8171" s="5"/>
      <c r="BL8171" s="5"/>
      <c r="BM8171" s="2"/>
      <c r="BN8171" s="151"/>
      <c r="BO8171" s="2"/>
      <c r="BP8171" s="2"/>
      <c r="BQ8171" s="2"/>
      <c r="BR8171" s="2"/>
      <c r="BS8171" s="2"/>
      <c r="BT8171" s="2"/>
    </row>
    <row r="8172" spans="63:72" x14ac:dyDescent="0.3">
      <c r="BK8172" s="5"/>
      <c r="BL8172" s="5"/>
      <c r="BM8172" s="2"/>
      <c r="BN8172" s="151"/>
      <c r="BO8172" s="2"/>
      <c r="BP8172" s="2"/>
      <c r="BQ8172" s="2"/>
      <c r="BR8172" s="2"/>
      <c r="BS8172" s="2"/>
      <c r="BT8172" s="2"/>
    </row>
    <row r="8173" spans="63:72" x14ac:dyDescent="0.3">
      <c r="BK8173" s="5"/>
      <c r="BL8173" s="5"/>
      <c r="BM8173" s="2"/>
      <c r="BN8173" s="151"/>
      <c r="BO8173" s="2"/>
      <c r="BP8173" s="2"/>
      <c r="BQ8173" s="2"/>
      <c r="BR8173" s="2"/>
      <c r="BS8173" s="2"/>
      <c r="BT8173" s="2"/>
    </row>
    <row r="8174" spans="63:72" x14ac:dyDescent="0.3">
      <c r="BK8174" s="5"/>
      <c r="BL8174" s="5"/>
      <c r="BM8174" s="2"/>
      <c r="BN8174" s="151"/>
      <c r="BO8174" s="2"/>
      <c r="BP8174" s="2"/>
      <c r="BQ8174" s="2"/>
      <c r="BR8174" s="2"/>
      <c r="BS8174" s="2"/>
      <c r="BT8174" s="2"/>
    </row>
    <row r="8175" spans="63:72" x14ac:dyDescent="0.3">
      <c r="BK8175" s="5"/>
      <c r="BL8175" s="5"/>
      <c r="BM8175" s="2"/>
      <c r="BN8175" s="151"/>
      <c r="BO8175" s="2"/>
      <c r="BP8175" s="2"/>
      <c r="BQ8175" s="2"/>
      <c r="BR8175" s="2"/>
      <c r="BS8175" s="2"/>
      <c r="BT8175" s="2"/>
    </row>
    <row r="8176" spans="63:72" x14ac:dyDescent="0.3">
      <c r="BK8176" s="5"/>
      <c r="BL8176" s="5"/>
      <c r="BM8176" s="2"/>
      <c r="BN8176" s="151"/>
      <c r="BO8176" s="2"/>
      <c r="BP8176" s="2"/>
      <c r="BQ8176" s="2"/>
      <c r="BR8176" s="2"/>
      <c r="BS8176" s="2"/>
      <c r="BT8176" s="2"/>
    </row>
    <row r="8177" spans="63:72" x14ac:dyDescent="0.3">
      <c r="BK8177" s="5"/>
      <c r="BL8177" s="5"/>
      <c r="BM8177" s="2"/>
      <c r="BN8177" s="151"/>
      <c r="BO8177" s="2"/>
      <c r="BP8177" s="2"/>
      <c r="BQ8177" s="2"/>
      <c r="BR8177" s="2"/>
      <c r="BS8177" s="2"/>
      <c r="BT8177" s="2"/>
    </row>
    <row r="8178" spans="63:72" x14ac:dyDescent="0.3">
      <c r="BK8178" s="5"/>
      <c r="BL8178" s="5"/>
      <c r="BM8178" s="2"/>
      <c r="BN8178" s="151"/>
      <c r="BO8178" s="2"/>
      <c r="BP8178" s="2"/>
      <c r="BQ8178" s="2"/>
      <c r="BR8178" s="2"/>
      <c r="BS8178" s="2"/>
      <c r="BT8178" s="2"/>
    </row>
    <row r="8179" spans="63:72" x14ac:dyDescent="0.3">
      <c r="BK8179" s="5"/>
      <c r="BL8179" s="5"/>
      <c r="BM8179" s="2"/>
      <c r="BN8179" s="151"/>
      <c r="BO8179" s="2"/>
      <c r="BP8179" s="2"/>
      <c r="BQ8179" s="2"/>
      <c r="BR8179" s="2"/>
      <c r="BS8179" s="2"/>
      <c r="BT8179" s="2"/>
    </row>
    <row r="8180" spans="63:72" x14ac:dyDescent="0.3">
      <c r="BK8180" s="5"/>
      <c r="BL8180" s="5"/>
      <c r="BM8180" s="2"/>
      <c r="BN8180" s="151"/>
      <c r="BO8180" s="2"/>
      <c r="BP8180" s="2"/>
      <c r="BQ8180" s="2"/>
      <c r="BR8180" s="2"/>
      <c r="BS8180" s="2"/>
      <c r="BT8180" s="2"/>
    </row>
    <row r="8181" spans="63:72" x14ac:dyDescent="0.3">
      <c r="BK8181" s="5"/>
      <c r="BL8181" s="5"/>
      <c r="BM8181" s="2"/>
      <c r="BN8181" s="151"/>
      <c r="BO8181" s="2"/>
      <c r="BP8181" s="2"/>
      <c r="BQ8181" s="2"/>
      <c r="BR8181" s="2"/>
      <c r="BS8181" s="2"/>
      <c r="BT8181" s="2"/>
    </row>
    <row r="8182" spans="63:72" x14ac:dyDescent="0.3">
      <c r="BK8182" s="5"/>
      <c r="BL8182" s="5"/>
      <c r="BM8182" s="2"/>
      <c r="BN8182" s="151"/>
      <c r="BO8182" s="2"/>
      <c r="BP8182" s="2"/>
      <c r="BQ8182" s="2"/>
      <c r="BR8182" s="2"/>
      <c r="BS8182" s="2"/>
      <c r="BT8182" s="2"/>
    </row>
    <row r="8183" spans="63:72" x14ac:dyDescent="0.3">
      <c r="BK8183" s="5"/>
      <c r="BL8183" s="5"/>
      <c r="BM8183" s="2"/>
      <c r="BN8183" s="151"/>
      <c r="BO8183" s="2"/>
      <c r="BP8183" s="2"/>
      <c r="BQ8183" s="2"/>
      <c r="BR8183" s="2"/>
      <c r="BS8183" s="2"/>
      <c r="BT8183" s="2"/>
    </row>
    <row r="8184" spans="63:72" x14ac:dyDescent="0.3">
      <c r="BK8184" s="5"/>
      <c r="BL8184" s="5"/>
      <c r="BM8184" s="2"/>
      <c r="BN8184" s="151"/>
      <c r="BO8184" s="2"/>
      <c r="BP8184" s="2"/>
      <c r="BQ8184" s="2"/>
      <c r="BR8184" s="2"/>
      <c r="BS8184" s="2"/>
      <c r="BT8184" s="2"/>
    </row>
    <row r="8185" spans="63:72" x14ac:dyDescent="0.3">
      <c r="BK8185" s="5"/>
      <c r="BL8185" s="5"/>
      <c r="BM8185" s="2"/>
      <c r="BN8185" s="151"/>
      <c r="BO8185" s="2"/>
      <c r="BP8185" s="2"/>
      <c r="BQ8185" s="2"/>
      <c r="BR8185" s="2"/>
      <c r="BS8185" s="2"/>
      <c r="BT8185" s="2"/>
    </row>
    <row r="8186" spans="63:72" x14ac:dyDescent="0.3">
      <c r="BK8186" s="5"/>
      <c r="BL8186" s="5"/>
      <c r="BM8186" s="2"/>
      <c r="BN8186" s="151"/>
      <c r="BO8186" s="2"/>
      <c r="BP8186" s="2"/>
      <c r="BQ8186" s="2"/>
      <c r="BR8186" s="2"/>
      <c r="BS8186" s="2"/>
      <c r="BT8186" s="2"/>
    </row>
    <row r="8187" spans="63:72" x14ac:dyDescent="0.3">
      <c r="BK8187" s="5"/>
      <c r="BL8187" s="5"/>
      <c r="BM8187" s="2"/>
      <c r="BN8187" s="151"/>
      <c r="BO8187" s="2"/>
      <c r="BP8187" s="2"/>
      <c r="BQ8187" s="2"/>
      <c r="BR8187" s="2"/>
      <c r="BS8187" s="2"/>
      <c r="BT8187" s="2"/>
    </row>
    <row r="8188" spans="63:72" x14ac:dyDescent="0.3">
      <c r="BK8188" s="5"/>
      <c r="BL8188" s="5"/>
      <c r="BM8188" s="2"/>
      <c r="BN8188" s="151"/>
      <c r="BO8188" s="2"/>
      <c r="BP8188" s="2"/>
      <c r="BQ8188" s="2"/>
      <c r="BR8188" s="2"/>
      <c r="BS8188" s="2"/>
      <c r="BT8188" s="2"/>
    </row>
    <row r="8189" spans="63:72" x14ac:dyDescent="0.3">
      <c r="BK8189" s="5"/>
      <c r="BL8189" s="5"/>
      <c r="BM8189" s="2"/>
      <c r="BN8189" s="151"/>
      <c r="BO8189" s="2"/>
      <c r="BP8189" s="2"/>
      <c r="BQ8189" s="2"/>
      <c r="BR8189" s="2"/>
      <c r="BS8189" s="2"/>
      <c r="BT8189" s="2"/>
    </row>
    <row r="8190" spans="63:72" x14ac:dyDescent="0.3">
      <c r="BK8190" s="5"/>
      <c r="BL8190" s="5"/>
      <c r="BM8190" s="2"/>
      <c r="BN8190" s="151"/>
      <c r="BO8190" s="2"/>
      <c r="BP8190" s="2"/>
      <c r="BQ8190" s="2"/>
      <c r="BR8190" s="2"/>
      <c r="BS8190" s="2"/>
      <c r="BT8190" s="2"/>
    </row>
    <row r="8191" spans="63:72" x14ac:dyDescent="0.3">
      <c r="BK8191" s="5"/>
      <c r="BL8191" s="5"/>
      <c r="BM8191" s="2"/>
      <c r="BN8191" s="151"/>
      <c r="BO8191" s="2"/>
      <c r="BP8191" s="2"/>
      <c r="BQ8191" s="2"/>
      <c r="BR8191" s="2"/>
      <c r="BS8191" s="2"/>
      <c r="BT8191" s="2"/>
    </row>
    <row r="8192" spans="63:72" x14ac:dyDescent="0.3">
      <c r="BK8192" s="5"/>
      <c r="BL8192" s="5"/>
      <c r="BM8192" s="2"/>
      <c r="BN8192" s="151"/>
      <c r="BO8192" s="2"/>
      <c r="BP8192" s="2"/>
      <c r="BQ8192" s="2"/>
      <c r="BR8192" s="2"/>
      <c r="BS8192" s="2"/>
      <c r="BT8192" s="2"/>
    </row>
    <row r="8193" spans="63:72" x14ac:dyDescent="0.3">
      <c r="BK8193" s="5"/>
      <c r="BL8193" s="5"/>
      <c r="BM8193" s="2"/>
      <c r="BN8193" s="151"/>
      <c r="BO8193" s="2"/>
      <c r="BP8193" s="2"/>
      <c r="BQ8193" s="2"/>
      <c r="BR8193" s="2"/>
      <c r="BS8193" s="2"/>
      <c r="BT8193" s="2"/>
    </row>
    <row r="8194" spans="63:72" x14ac:dyDescent="0.3">
      <c r="BK8194" s="5"/>
      <c r="BL8194" s="5"/>
      <c r="BM8194" s="2"/>
      <c r="BN8194" s="151"/>
      <c r="BO8194" s="2"/>
      <c r="BP8194" s="2"/>
      <c r="BQ8194" s="2"/>
      <c r="BR8194" s="2"/>
      <c r="BS8194" s="2"/>
      <c r="BT8194" s="2"/>
    </row>
    <row r="8195" spans="63:72" x14ac:dyDescent="0.3">
      <c r="BK8195" s="5"/>
      <c r="BL8195" s="5"/>
      <c r="BM8195" s="2"/>
      <c r="BN8195" s="151"/>
      <c r="BO8195" s="2"/>
      <c r="BP8195" s="2"/>
      <c r="BQ8195" s="2"/>
      <c r="BR8195" s="2"/>
      <c r="BS8195" s="2"/>
      <c r="BT8195" s="2"/>
    </row>
    <row r="8196" spans="63:72" x14ac:dyDescent="0.3">
      <c r="BK8196" s="5"/>
      <c r="BL8196" s="5"/>
      <c r="BM8196" s="2"/>
      <c r="BN8196" s="151"/>
      <c r="BO8196" s="2"/>
      <c r="BP8196" s="2"/>
      <c r="BQ8196" s="2"/>
      <c r="BR8196" s="2"/>
      <c r="BS8196" s="2"/>
      <c r="BT8196" s="2"/>
    </row>
    <row r="8197" spans="63:72" x14ac:dyDescent="0.3">
      <c r="BK8197" s="5"/>
      <c r="BL8197" s="5"/>
      <c r="BM8197" s="2"/>
      <c r="BN8197" s="151"/>
      <c r="BO8197" s="2"/>
      <c r="BP8197" s="2"/>
      <c r="BQ8197" s="2"/>
      <c r="BR8197" s="2"/>
      <c r="BS8197" s="2"/>
      <c r="BT8197" s="2"/>
    </row>
    <row r="8198" spans="63:72" x14ac:dyDescent="0.3">
      <c r="BK8198" s="5"/>
      <c r="BL8198" s="5"/>
      <c r="BM8198" s="2"/>
      <c r="BN8198" s="151"/>
      <c r="BO8198" s="2"/>
      <c r="BP8198" s="2"/>
      <c r="BQ8198" s="2"/>
      <c r="BR8198" s="2"/>
      <c r="BS8198" s="2"/>
      <c r="BT8198" s="2"/>
    </row>
    <row r="8199" spans="63:72" x14ac:dyDescent="0.3">
      <c r="BK8199" s="5"/>
      <c r="BL8199" s="5"/>
      <c r="BM8199" s="2"/>
      <c r="BN8199" s="151"/>
      <c r="BO8199" s="2"/>
      <c r="BP8199" s="2"/>
      <c r="BQ8199" s="2"/>
      <c r="BR8199" s="2"/>
      <c r="BS8199" s="2"/>
      <c r="BT8199" s="2"/>
    </row>
    <row r="8200" spans="63:72" x14ac:dyDescent="0.3">
      <c r="BK8200" s="5"/>
      <c r="BL8200" s="5"/>
      <c r="BM8200" s="2"/>
      <c r="BN8200" s="151"/>
      <c r="BO8200" s="2"/>
      <c r="BP8200" s="2"/>
      <c r="BQ8200" s="2"/>
      <c r="BR8200" s="2"/>
      <c r="BS8200" s="2"/>
      <c r="BT8200" s="2"/>
    </row>
    <row r="8201" spans="63:72" x14ac:dyDescent="0.3">
      <c r="BK8201" s="5"/>
      <c r="BL8201" s="5"/>
      <c r="BM8201" s="2"/>
      <c r="BN8201" s="151"/>
      <c r="BO8201" s="2"/>
      <c r="BP8201" s="2"/>
      <c r="BQ8201" s="2"/>
      <c r="BR8201" s="2"/>
      <c r="BS8201" s="2"/>
      <c r="BT8201" s="2"/>
    </row>
    <row r="8202" spans="63:72" x14ac:dyDescent="0.3">
      <c r="BK8202" s="5"/>
      <c r="BL8202" s="5"/>
      <c r="BM8202" s="2"/>
      <c r="BN8202" s="151"/>
      <c r="BO8202" s="2"/>
      <c r="BP8202" s="2"/>
      <c r="BQ8202" s="2"/>
      <c r="BR8202" s="2"/>
      <c r="BS8202" s="2"/>
      <c r="BT8202" s="2"/>
    </row>
    <row r="8203" spans="63:72" x14ac:dyDescent="0.3">
      <c r="BK8203" s="5"/>
      <c r="BL8203" s="5"/>
      <c r="BM8203" s="2"/>
      <c r="BN8203" s="151"/>
      <c r="BO8203" s="2"/>
      <c r="BP8203" s="2"/>
      <c r="BQ8203" s="2"/>
      <c r="BR8203" s="2"/>
      <c r="BS8203" s="2"/>
      <c r="BT8203" s="2"/>
    </row>
    <row r="8204" spans="63:72" x14ac:dyDescent="0.3">
      <c r="BK8204" s="5"/>
      <c r="BL8204" s="5"/>
      <c r="BM8204" s="2"/>
      <c r="BN8204" s="151"/>
      <c r="BO8204" s="2"/>
      <c r="BP8204" s="2"/>
      <c r="BQ8204" s="2"/>
      <c r="BR8204" s="2"/>
      <c r="BS8204" s="2"/>
      <c r="BT8204" s="2"/>
    </row>
    <row r="8205" spans="63:72" x14ac:dyDescent="0.3">
      <c r="BK8205" s="5"/>
      <c r="BL8205" s="5"/>
      <c r="BM8205" s="2"/>
      <c r="BN8205" s="151"/>
      <c r="BO8205" s="2"/>
      <c r="BP8205" s="2"/>
      <c r="BQ8205" s="2"/>
      <c r="BR8205" s="2"/>
      <c r="BS8205" s="2"/>
      <c r="BT8205" s="2"/>
    </row>
    <row r="8206" spans="63:72" x14ac:dyDescent="0.3">
      <c r="BK8206" s="5"/>
      <c r="BL8206" s="5"/>
      <c r="BM8206" s="2"/>
      <c r="BN8206" s="151"/>
      <c r="BO8206" s="2"/>
      <c r="BP8206" s="2"/>
      <c r="BQ8206" s="2"/>
      <c r="BR8206" s="2"/>
      <c r="BS8206" s="2"/>
      <c r="BT8206" s="2"/>
    </row>
    <row r="8207" spans="63:72" x14ac:dyDescent="0.3">
      <c r="BK8207" s="5"/>
      <c r="BL8207" s="5"/>
      <c r="BM8207" s="2"/>
      <c r="BN8207" s="151"/>
      <c r="BO8207" s="2"/>
      <c r="BP8207" s="2"/>
      <c r="BQ8207" s="2"/>
      <c r="BR8207" s="2"/>
      <c r="BS8207" s="2"/>
      <c r="BT8207" s="2"/>
    </row>
    <row r="8208" spans="63:72" x14ac:dyDescent="0.3">
      <c r="BK8208" s="5"/>
      <c r="BL8208" s="5"/>
      <c r="BM8208" s="2"/>
      <c r="BN8208" s="151"/>
      <c r="BO8208" s="2"/>
      <c r="BP8208" s="2"/>
      <c r="BQ8208" s="2"/>
      <c r="BR8208" s="2"/>
      <c r="BS8208" s="2"/>
      <c r="BT8208" s="2"/>
    </row>
    <row r="8209" spans="63:72" x14ac:dyDescent="0.3">
      <c r="BK8209" s="5"/>
      <c r="BL8209" s="5"/>
      <c r="BM8209" s="2"/>
      <c r="BN8209" s="151"/>
      <c r="BO8209" s="2"/>
      <c r="BP8209" s="2"/>
      <c r="BQ8209" s="2"/>
      <c r="BR8209" s="2"/>
      <c r="BS8209" s="2"/>
      <c r="BT8209" s="2"/>
    </row>
    <row r="8210" spans="63:72" x14ac:dyDescent="0.3">
      <c r="BK8210" s="5"/>
      <c r="BL8210" s="5"/>
      <c r="BM8210" s="2"/>
      <c r="BN8210" s="151"/>
      <c r="BO8210" s="2"/>
      <c r="BP8210" s="2"/>
      <c r="BQ8210" s="2"/>
      <c r="BR8210" s="2"/>
      <c r="BS8210" s="2"/>
      <c r="BT8210" s="2"/>
    </row>
    <row r="8211" spans="63:72" x14ac:dyDescent="0.3">
      <c r="BK8211" s="5"/>
      <c r="BL8211" s="5"/>
      <c r="BM8211" s="2"/>
      <c r="BN8211" s="151"/>
      <c r="BO8211" s="2"/>
      <c r="BP8211" s="2"/>
      <c r="BQ8211" s="2"/>
      <c r="BR8211" s="2"/>
      <c r="BS8211" s="2"/>
      <c r="BT8211" s="2"/>
    </row>
    <row r="8212" spans="63:72" x14ac:dyDescent="0.3">
      <c r="BK8212" s="5"/>
      <c r="BL8212" s="5"/>
      <c r="BM8212" s="2"/>
      <c r="BN8212" s="151"/>
      <c r="BO8212" s="2"/>
      <c r="BP8212" s="2"/>
      <c r="BQ8212" s="2"/>
      <c r="BR8212" s="2"/>
      <c r="BS8212" s="2"/>
      <c r="BT8212" s="2"/>
    </row>
    <row r="8213" spans="63:72" x14ac:dyDescent="0.3">
      <c r="BK8213" s="5"/>
      <c r="BL8213" s="5"/>
      <c r="BM8213" s="2"/>
      <c r="BN8213" s="151"/>
      <c r="BO8213" s="2"/>
      <c r="BP8213" s="2"/>
      <c r="BQ8213" s="2"/>
      <c r="BR8213" s="2"/>
      <c r="BS8213" s="2"/>
      <c r="BT8213" s="2"/>
    </row>
    <row r="8214" spans="63:72" x14ac:dyDescent="0.3">
      <c r="BK8214" s="5"/>
      <c r="BL8214" s="5"/>
      <c r="BM8214" s="2"/>
      <c r="BN8214" s="151"/>
      <c r="BO8214" s="2"/>
      <c r="BP8214" s="2"/>
      <c r="BQ8214" s="2"/>
      <c r="BR8214" s="2"/>
      <c r="BS8214" s="2"/>
      <c r="BT8214" s="2"/>
    </row>
    <row r="8215" spans="63:72" x14ac:dyDescent="0.3">
      <c r="BK8215" s="5"/>
      <c r="BL8215" s="5"/>
      <c r="BM8215" s="2"/>
      <c r="BN8215" s="151"/>
      <c r="BO8215" s="2"/>
      <c r="BP8215" s="2"/>
      <c r="BQ8215" s="2"/>
      <c r="BR8215" s="2"/>
      <c r="BS8215" s="2"/>
      <c r="BT8215" s="2"/>
    </row>
    <row r="8216" spans="63:72" x14ac:dyDescent="0.3">
      <c r="BK8216" s="5"/>
      <c r="BL8216" s="5"/>
      <c r="BM8216" s="2"/>
      <c r="BN8216" s="151"/>
      <c r="BO8216" s="2"/>
      <c r="BP8216" s="2"/>
      <c r="BQ8216" s="2"/>
      <c r="BR8216" s="2"/>
      <c r="BS8216" s="2"/>
      <c r="BT8216" s="2"/>
    </row>
    <row r="8217" spans="63:72" x14ac:dyDescent="0.3">
      <c r="BK8217" s="5"/>
      <c r="BL8217" s="5"/>
      <c r="BM8217" s="2"/>
      <c r="BN8217" s="151"/>
      <c r="BO8217" s="2"/>
      <c r="BP8217" s="2"/>
      <c r="BQ8217" s="2"/>
      <c r="BR8217" s="2"/>
      <c r="BS8217" s="2"/>
      <c r="BT8217" s="2"/>
    </row>
    <row r="8218" spans="63:72" x14ac:dyDescent="0.3">
      <c r="BK8218" s="5"/>
      <c r="BL8218" s="5"/>
      <c r="BM8218" s="2"/>
      <c r="BN8218" s="151"/>
      <c r="BO8218" s="2"/>
      <c r="BP8218" s="2"/>
      <c r="BQ8218" s="2"/>
      <c r="BR8218" s="2"/>
      <c r="BS8218" s="2"/>
      <c r="BT8218" s="2"/>
    </row>
    <row r="8219" spans="63:72" x14ac:dyDescent="0.3">
      <c r="BK8219" s="5"/>
      <c r="BL8219" s="5"/>
      <c r="BM8219" s="2"/>
      <c r="BN8219" s="151"/>
      <c r="BO8219" s="2"/>
      <c r="BP8219" s="2"/>
      <c r="BQ8219" s="2"/>
      <c r="BR8219" s="2"/>
      <c r="BS8219" s="2"/>
      <c r="BT8219" s="2"/>
    </row>
    <row r="8220" spans="63:72" x14ac:dyDescent="0.3">
      <c r="BK8220" s="5"/>
      <c r="BL8220" s="5"/>
      <c r="BM8220" s="2"/>
      <c r="BN8220" s="151"/>
      <c r="BO8220" s="2"/>
      <c r="BP8220" s="2"/>
      <c r="BQ8220" s="2"/>
      <c r="BR8220" s="2"/>
      <c r="BS8220" s="2"/>
      <c r="BT8220" s="2"/>
    </row>
    <row r="8221" spans="63:72" x14ac:dyDescent="0.3">
      <c r="BK8221" s="5"/>
      <c r="BL8221" s="5"/>
      <c r="BM8221" s="2"/>
      <c r="BN8221" s="151"/>
      <c r="BO8221" s="2"/>
      <c r="BP8221" s="2"/>
      <c r="BQ8221" s="2"/>
      <c r="BR8221" s="2"/>
      <c r="BS8221" s="2"/>
      <c r="BT8221" s="2"/>
    </row>
    <row r="8222" spans="63:72" x14ac:dyDescent="0.3">
      <c r="BK8222" s="5"/>
      <c r="BL8222" s="5"/>
      <c r="BM8222" s="2"/>
      <c r="BN8222" s="151"/>
      <c r="BO8222" s="2"/>
      <c r="BP8222" s="2"/>
      <c r="BQ8222" s="2"/>
      <c r="BR8222" s="2"/>
      <c r="BS8222" s="2"/>
      <c r="BT8222" s="2"/>
    </row>
    <row r="8223" spans="63:72" x14ac:dyDescent="0.3">
      <c r="BK8223" s="5"/>
      <c r="BL8223" s="5"/>
      <c r="BM8223" s="2"/>
      <c r="BN8223" s="151"/>
      <c r="BO8223" s="2"/>
      <c r="BP8223" s="2"/>
      <c r="BQ8223" s="2"/>
      <c r="BR8223" s="2"/>
      <c r="BS8223" s="2"/>
      <c r="BT8223" s="2"/>
    </row>
    <row r="8224" spans="63:72" x14ac:dyDescent="0.3">
      <c r="BK8224" s="5"/>
      <c r="BL8224" s="5"/>
      <c r="BM8224" s="2"/>
      <c r="BN8224" s="151"/>
      <c r="BO8224" s="2"/>
      <c r="BP8224" s="2"/>
      <c r="BQ8224" s="2"/>
      <c r="BR8224" s="2"/>
      <c r="BS8224" s="2"/>
      <c r="BT8224" s="2"/>
    </row>
    <row r="8225" spans="63:72" x14ac:dyDescent="0.3">
      <c r="BK8225" s="5"/>
      <c r="BL8225" s="5"/>
      <c r="BM8225" s="2"/>
      <c r="BN8225" s="151"/>
      <c r="BO8225" s="2"/>
      <c r="BP8225" s="2"/>
      <c r="BQ8225" s="2"/>
      <c r="BR8225" s="2"/>
      <c r="BS8225" s="2"/>
      <c r="BT8225" s="2"/>
    </row>
    <row r="8226" spans="63:72" x14ac:dyDescent="0.3">
      <c r="BK8226" s="5"/>
      <c r="BL8226" s="5"/>
      <c r="BM8226" s="2"/>
      <c r="BN8226" s="151"/>
      <c r="BO8226" s="2"/>
      <c r="BP8226" s="2"/>
      <c r="BQ8226" s="2"/>
      <c r="BR8226" s="2"/>
      <c r="BS8226" s="2"/>
      <c r="BT8226" s="2"/>
    </row>
    <row r="8227" spans="63:72" x14ac:dyDescent="0.3">
      <c r="BK8227" s="5"/>
      <c r="BL8227" s="5"/>
      <c r="BM8227" s="2"/>
      <c r="BN8227" s="151"/>
      <c r="BO8227" s="2"/>
      <c r="BP8227" s="2"/>
      <c r="BQ8227" s="2"/>
      <c r="BR8227" s="2"/>
      <c r="BS8227" s="2"/>
      <c r="BT8227" s="2"/>
    </row>
    <row r="8228" spans="63:72" x14ac:dyDescent="0.3">
      <c r="BK8228" s="5"/>
      <c r="BL8228" s="5"/>
      <c r="BM8228" s="2"/>
      <c r="BN8228" s="151"/>
      <c r="BO8228" s="2"/>
      <c r="BP8228" s="2"/>
      <c r="BQ8228" s="2"/>
      <c r="BR8228" s="2"/>
      <c r="BS8228" s="2"/>
      <c r="BT8228" s="2"/>
    </row>
    <row r="8229" spans="63:72" x14ac:dyDescent="0.3">
      <c r="BK8229" s="5"/>
      <c r="BL8229" s="5"/>
      <c r="BM8229" s="2"/>
      <c r="BN8229" s="151"/>
      <c r="BO8229" s="2"/>
      <c r="BP8229" s="2"/>
      <c r="BQ8229" s="2"/>
      <c r="BR8229" s="2"/>
      <c r="BS8229" s="2"/>
      <c r="BT8229" s="2"/>
    </row>
    <row r="8230" spans="63:72" x14ac:dyDescent="0.3">
      <c r="BK8230" s="5"/>
      <c r="BL8230" s="5"/>
      <c r="BM8230" s="2"/>
      <c r="BN8230" s="151"/>
      <c r="BO8230" s="2"/>
      <c r="BP8230" s="2"/>
      <c r="BQ8230" s="2"/>
      <c r="BR8230" s="2"/>
      <c r="BS8230" s="2"/>
      <c r="BT8230" s="2"/>
    </row>
    <row r="8231" spans="63:72" x14ac:dyDescent="0.3">
      <c r="BK8231" s="5"/>
      <c r="BL8231" s="5"/>
      <c r="BM8231" s="2"/>
      <c r="BN8231" s="151"/>
      <c r="BO8231" s="2"/>
      <c r="BP8231" s="2"/>
      <c r="BQ8231" s="2"/>
      <c r="BR8231" s="2"/>
      <c r="BS8231" s="2"/>
      <c r="BT8231" s="2"/>
    </row>
    <row r="8232" spans="63:72" x14ac:dyDescent="0.3">
      <c r="BK8232" s="5"/>
      <c r="BL8232" s="5"/>
      <c r="BM8232" s="2"/>
      <c r="BN8232" s="151"/>
      <c r="BO8232" s="2"/>
      <c r="BP8232" s="2"/>
      <c r="BQ8232" s="2"/>
      <c r="BR8232" s="2"/>
      <c r="BS8232" s="2"/>
      <c r="BT8232" s="2"/>
    </row>
    <row r="8233" spans="63:72" x14ac:dyDescent="0.3">
      <c r="BK8233" s="5"/>
      <c r="BL8233" s="5"/>
      <c r="BM8233" s="2"/>
      <c r="BN8233" s="151"/>
      <c r="BO8233" s="2"/>
      <c r="BP8233" s="2"/>
      <c r="BQ8233" s="2"/>
      <c r="BR8233" s="2"/>
      <c r="BS8233" s="2"/>
      <c r="BT8233" s="2"/>
    </row>
    <row r="8234" spans="63:72" x14ac:dyDescent="0.3">
      <c r="BK8234" s="5"/>
      <c r="BL8234" s="5"/>
      <c r="BM8234" s="2"/>
      <c r="BN8234" s="151"/>
      <c r="BO8234" s="2"/>
      <c r="BP8234" s="2"/>
      <c r="BQ8234" s="2"/>
      <c r="BR8234" s="2"/>
      <c r="BS8234" s="2"/>
      <c r="BT8234" s="2"/>
    </row>
    <row r="8235" spans="63:72" x14ac:dyDescent="0.3">
      <c r="BK8235" s="5"/>
      <c r="BL8235" s="5"/>
      <c r="BM8235" s="2"/>
      <c r="BN8235" s="151"/>
      <c r="BO8235" s="2"/>
      <c r="BP8235" s="2"/>
      <c r="BQ8235" s="2"/>
      <c r="BR8235" s="2"/>
      <c r="BS8235" s="2"/>
      <c r="BT8235" s="2"/>
    </row>
    <row r="8236" spans="63:72" x14ac:dyDescent="0.3">
      <c r="BK8236" s="5"/>
      <c r="BL8236" s="5"/>
      <c r="BM8236" s="2"/>
      <c r="BN8236" s="151"/>
      <c r="BO8236" s="2"/>
      <c r="BP8236" s="2"/>
      <c r="BQ8236" s="2"/>
      <c r="BR8236" s="2"/>
      <c r="BS8236" s="2"/>
      <c r="BT8236" s="2"/>
    </row>
    <row r="8237" spans="63:72" x14ac:dyDescent="0.3">
      <c r="BK8237" s="5"/>
      <c r="BL8237" s="5"/>
      <c r="BM8237" s="2"/>
      <c r="BN8237" s="151"/>
      <c r="BO8237" s="2"/>
      <c r="BP8237" s="2"/>
      <c r="BQ8237" s="2"/>
      <c r="BR8237" s="2"/>
      <c r="BS8237" s="2"/>
      <c r="BT8237" s="2"/>
    </row>
    <row r="8238" spans="63:72" x14ac:dyDescent="0.3">
      <c r="BK8238" s="5"/>
      <c r="BL8238" s="5"/>
      <c r="BM8238" s="2"/>
      <c r="BN8238" s="151"/>
      <c r="BO8238" s="2"/>
      <c r="BP8238" s="2"/>
      <c r="BQ8238" s="2"/>
      <c r="BR8238" s="2"/>
      <c r="BS8238" s="2"/>
      <c r="BT8238" s="2"/>
    </row>
    <row r="8239" spans="63:72" x14ac:dyDescent="0.3">
      <c r="BK8239" s="5"/>
      <c r="BL8239" s="5"/>
      <c r="BM8239" s="2"/>
      <c r="BN8239" s="151"/>
      <c r="BO8239" s="2"/>
      <c r="BP8239" s="2"/>
      <c r="BQ8239" s="2"/>
      <c r="BR8239" s="2"/>
      <c r="BS8239" s="2"/>
      <c r="BT8239" s="2"/>
    </row>
    <row r="8240" spans="63:72" x14ac:dyDescent="0.3">
      <c r="BK8240" s="5"/>
      <c r="BL8240" s="5"/>
      <c r="BM8240" s="2"/>
      <c r="BN8240" s="151"/>
      <c r="BO8240" s="2"/>
      <c r="BP8240" s="2"/>
      <c r="BQ8240" s="2"/>
      <c r="BR8240" s="2"/>
      <c r="BS8240" s="2"/>
      <c r="BT8240" s="2"/>
    </row>
    <row r="8241" spans="63:72" x14ac:dyDescent="0.3">
      <c r="BK8241" s="5"/>
      <c r="BL8241" s="5"/>
      <c r="BM8241" s="2"/>
      <c r="BN8241" s="151"/>
      <c r="BO8241" s="2"/>
      <c r="BP8241" s="2"/>
      <c r="BQ8241" s="2"/>
      <c r="BR8241" s="2"/>
      <c r="BS8241" s="2"/>
      <c r="BT8241" s="2"/>
    </row>
    <row r="8242" spans="63:72" x14ac:dyDescent="0.3">
      <c r="BK8242" s="5"/>
      <c r="BL8242" s="5"/>
      <c r="BM8242" s="2"/>
      <c r="BN8242" s="151"/>
      <c r="BO8242" s="2"/>
      <c r="BP8242" s="2"/>
      <c r="BQ8242" s="2"/>
      <c r="BR8242" s="2"/>
      <c r="BS8242" s="2"/>
      <c r="BT8242" s="2"/>
    </row>
    <row r="8243" spans="63:72" x14ac:dyDescent="0.3">
      <c r="BK8243" s="5"/>
      <c r="BL8243" s="5"/>
      <c r="BM8243" s="2"/>
      <c r="BN8243" s="151"/>
      <c r="BO8243" s="2"/>
      <c r="BP8243" s="2"/>
      <c r="BQ8243" s="2"/>
      <c r="BR8243" s="2"/>
      <c r="BS8243" s="2"/>
      <c r="BT8243" s="2"/>
    </row>
    <row r="8244" spans="63:72" x14ac:dyDescent="0.3">
      <c r="BK8244" s="5"/>
      <c r="BL8244" s="5"/>
      <c r="BM8244" s="2"/>
      <c r="BN8244" s="151"/>
      <c r="BO8244" s="2"/>
      <c r="BP8244" s="2"/>
      <c r="BQ8244" s="2"/>
      <c r="BR8244" s="2"/>
      <c r="BS8244" s="2"/>
      <c r="BT8244" s="2"/>
    </row>
    <row r="8245" spans="63:72" x14ac:dyDescent="0.3">
      <c r="BK8245" s="5"/>
      <c r="BL8245" s="5"/>
      <c r="BM8245" s="2"/>
      <c r="BN8245" s="151"/>
      <c r="BO8245" s="2"/>
      <c r="BP8245" s="2"/>
      <c r="BQ8245" s="2"/>
      <c r="BR8245" s="2"/>
      <c r="BS8245" s="2"/>
      <c r="BT8245" s="2"/>
    </row>
    <row r="8246" spans="63:72" x14ac:dyDescent="0.3">
      <c r="BK8246" s="5"/>
      <c r="BL8246" s="5"/>
      <c r="BM8246" s="2"/>
      <c r="BN8246" s="151"/>
      <c r="BO8246" s="2"/>
      <c r="BP8246" s="2"/>
      <c r="BQ8246" s="2"/>
      <c r="BR8246" s="2"/>
      <c r="BS8246" s="2"/>
      <c r="BT8246" s="2"/>
    </row>
    <row r="8247" spans="63:72" x14ac:dyDescent="0.3">
      <c r="BK8247" s="5"/>
      <c r="BL8247" s="5"/>
      <c r="BM8247" s="2"/>
      <c r="BN8247" s="151"/>
      <c r="BO8247" s="2"/>
      <c r="BP8247" s="2"/>
      <c r="BQ8247" s="2"/>
      <c r="BR8247" s="2"/>
      <c r="BS8247" s="2"/>
      <c r="BT8247" s="2"/>
    </row>
    <row r="8248" spans="63:72" x14ac:dyDescent="0.3">
      <c r="BK8248" s="5"/>
      <c r="BL8248" s="5"/>
      <c r="BM8248" s="2"/>
      <c r="BN8248" s="151"/>
      <c r="BO8248" s="2"/>
      <c r="BP8248" s="2"/>
      <c r="BQ8248" s="2"/>
      <c r="BR8248" s="2"/>
      <c r="BS8248" s="2"/>
      <c r="BT8248" s="2"/>
    </row>
    <row r="8249" spans="63:72" x14ac:dyDescent="0.3">
      <c r="BK8249" s="5"/>
      <c r="BL8249" s="5"/>
      <c r="BM8249" s="2"/>
      <c r="BN8249" s="151"/>
      <c r="BO8249" s="2"/>
      <c r="BP8249" s="2"/>
      <c r="BQ8249" s="2"/>
      <c r="BR8249" s="2"/>
      <c r="BS8249" s="2"/>
      <c r="BT8249" s="2"/>
    </row>
    <row r="8250" spans="63:72" x14ac:dyDescent="0.3">
      <c r="BK8250" s="5"/>
      <c r="BL8250" s="5"/>
      <c r="BM8250" s="2"/>
      <c r="BN8250" s="151"/>
      <c r="BO8250" s="2"/>
      <c r="BP8250" s="2"/>
      <c r="BQ8250" s="2"/>
      <c r="BR8250" s="2"/>
      <c r="BS8250" s="2"/>
      <c r="BT8250" s="2"/>
    </row>
    <row r="8251" spans="63:72" x14ac:dyDescent="0.3">
      <c r="BK8251" s="5"/>
      <c r="BL8251" s="5"/>
      <c r="BM8251" s="2"/>
      <c r="BN8251" s="151"/>
      <c r="BO8251" s="2"/>
      <c r="BP8251" s="2"/>
      <c r="BQ8251" s="2"/>
      <c r="BR8251" s="2"/>
      <c r="BS8251" s="2"/>
      <c r="BT8251" s="2"/>
    </row>
    <row r="8252" spans="63:72" x14ac:dyDescent="0.3">
      <c r="BK8252" s="5"/>
      <c r="BL8252" s="5"/>
      <c r="BM8252" s="2"/>
      <c r="BN8252" s="151"/>
      <c r="BO8252" s="2"/>
      <c r="BP8252" s="2"/>
      <c r="BQ8252" s="2"/>
      <c r="BR8252" s="2"/>
      <c r="BS8252" s="2"/>
      <c r="BT8252" s="2"/>
    </row>
    <row r="8253" spans="63:72" x14ac:dyDescent="0.3">
      <c r="BK8253" s="5"/>
      <c r="BL8253" s="5"/>
      <c r="BM8253" s="2"/>
      <c r="BN8253" s="151"/>
      <c r="BO8253" s="2"/>
      <c r="BP8253" s="2"/>
      <c r="BQ8253" s="2"/>
      <c r="BR8253" s="2"/>
      <c r="BS8253" s="2"/>
      <c r="BT8253" s="2"/>
    </row>
    <row r="8254" spans="63:72" x14ac:dyDescent="0.3">
      <c r="BK8254" s="5"/>
      <c r="BL8254" s="5"/>
      <c r="BM8254" s="2"/>
      <c r="BN8254" s="151"/>
      <c r="BO8254" s="2"/>
      <c r="BP8254" s="2"/>
      <c r="BQ8254" s="2"/>
      <c r="BR8254" s="2"/>
      <c r="BS8254" s="2"/>
      <c r="BT8254" s="2"/>
    </row>
    <row r="8255" spans="63:72" x14ac:dyDescent="0.3">
      <c r="BK8255" s="5"/>
      <c r="BL8255" s="5"/>
      <c r="BM8255" s="2"/>
      <c r="BN8255" s="151"/>
      <c r="BO8255" s="2"/>
      <c r="BP8255" s="2"/>
      <c r="BQ8255" s="2"/>
      <c r="BR8255" s="2"/>
      <c r="BS8255" s="2"/>
      <c r="BT8255" s="2"/>
    </row>
    <row r="8256" spans="63:72" x14ac:dyDescent="0.3">
      <c r="BK8256" s="5"/>
      <c r="BL8256" s="5"/>
      <c r="BM8256" s="2"/>
      <c r="BN8256" s="151"/>
      <c r="BO8256" s="2"/>
      <c r="BP8256" s="2"/>
      <c r="BQ8256" s="2"/>
      <c r="BR8256" s="2"/>
      <c r="BS8256" s="2"/>
      <c r="BT8256" s="2"/>
    </row>
    <row r="8257" spans="63:72" x14ac:dyDescent="0.3">
      <c r="BK8257" s="5"/>
      <c r="BL8257" s="5"/>
      <c r="BM8257" s="2"/>
      <c r="BN8257" s="151"/>
      <c r="BO8257" s="2"/>
      <c r="BP8257" s="2"/>
      <c r="BQ8257" s="2"/>
      <c r="BR8257" s="2"/>
      <c r="BS8257" s="2"/>
      <c r="BT8257" s="2"/>
    </row>
    <row r="8258" spans="63:72" x14ac:dyDescent="0.3">
      <c r="BK8258" s="5"/>
      <c r="BL8258" s="5"/>
      <c r="BM8258" s="2"/>
      <c r="BN8258" s="151"/>
      <c r="BO8258" s="2"/>
      <c r="BP8258" s="2"/>
      <c r="BQ8258" s="2"/>
      <c r="BR8258" s="2"/>
      <c r="BS8258" s="2"/>
      <c r="BT8258" s="2"/>
    </row>
    <row r="8259" spans="63:72" x14ac:dyDescent="0.3">
      <c r="BK8259" s="5"/>
      <c r="BL8259" s="5"/>
      <c r="BM8259" s="2"/>
      <c r="BN8259" s="151"/>
      <c r="BO8259" s="2"/>
      <c r="BP8259" s="2"/>
      <c r="BQ8259" s="2"/>
      <c r="BR8259" s="2"/>
      <c r="BS8259" s="2"/>
      <c r="BT8259" s="2"/>
    </row>
    <row r="8260" spans="63:72" x14ac:dyDescent="0.3">
      <c r="BK8260" s="5"/>
      <c r="BL8260" s="5"/>
      <c r="BM8260" s="2"/>
      <c r="BN8260" s="151"/>
      <c r="BO8260" s="2"/>
      <c r="BP8260" s="2"/>
      <c r="BQ8260" s="2"/>
      <c r="BR8260" s="2"/>
      <c r="BS8260" s="2"/>
      <c r="BT8260" s="2"/>
    </row>
    <row r="8261" spans="63:72" x14ac:dyDescent="0.3">
      <c r="BK8261" s="5"/>
      <c r="BL8261" s="5"/>
      <c r="BM8261" s="2"/>
      <c r="BN8261" s="151"/>
      <c r="BO8261" s="2"/>
      <c r="BP8261" s="2"/>
      <c r="BQ8261" s="2"/>
      <c r="BR8261" s="2"/>
      <c r="BS8261" s="2"/>
      <c r="BT8261" s="2"/>
    </row>
    <row r="8262" spans="63:72" x14ac:dyDescent="0.3">
      <c r="BK8262" s="5"/>
      <c r="BL8262" s="5"/>
      <c r="BM8262" s="2"/>
      <c r="BN8262" s="151"/>
      <c r="BO8262" s="2"/>
      <c r="BP8262" s="2"/>
      <c r="BQ8262" s="2"/>
      <c r="BR8262" s="2"/>
      <c r="BS8262" s="2"/>
      <c r="BT8262" s="2"/>
    </row>
    <row r="8263" spans="63:72" x14ac:dyDescent="0.3">
      <c r="BK8263" s="5"/>
      <c r="BL8263" s="5"/>
      <c r="BM8263" s="2"/>
      <c r="BN8263" s="151"/>
      <c r="BO8263" s="2"/>
      <c r="BP8263" s="2"/>
      <c r="BQ8263" s="2"/>
      <c r="BR8263" s="2"/>
      <c r="BS8263" s="2"/>
      <c r="BT8263" s="2"/>
    </row>
    <row r="8264" spans="63:72" x14ac:dyDescent="0.3">
      <c r="BK8264" s="5"/>
      <c r="BL8264" s="5"/>
      <c r="BM8264" s="2"/>
      <c r="BN8264" s="151"/>
      <c r="BO8264" s="2"/>
      <c r="BP8264" s="2"/>
      <c r="BQ8264" s="2"/>
      <c r="BR8264" s="2"/>
      <c r="BS8264" s="2"/>
      <c r="BT8264" s="2"/>
    </row>
    <row r="8265" spans="63:72" x14ac:dyDescent="0.3">
      <c r="BK8265" s="5"/>
      <c r="BL8265" s="5"/>
      <c r="BM8265" s="2"/>
      <c r="BN8265" s="151"/>
      <c r="BO8265" s="2"/>
      <c r="BP8265" s="2"/>
      <c r="BQ8265" s="2"/>
      <c r="BR8265" s="2"/>
      <c r="BS8265" s="2"/>
      <c r="BT8265" s="2"/>
    </row>
    <row r="8266" spans="63:72" x14ac:dyDescent="0.3">
      <c r="BK8266" s="5"/>
      <c r="BL8266" s="5"/>
      <c r="BM8266" s="2"/>
      <c r="BN8266" s="151"/>
      <c r="BO8266" s="2"/>
      <c r="BP8266" s="2"/>
      <c r="BQ8266" s="2"/>
      <c r="BR8266" s="2"/>
      <c r="BS8266" s="2"/>
      <c r="BT8266" s="2"/>
    </row>
    <row r="8267" spans="63:72" x14ac:dyDescent="0.3">
      <c r="BK8267" s="5"/>
      <c r="BL8267" s="5"/>
      <c r="BM8267" s="2"/>
      <c r="BN8267" s="151"/>
      <c r="BO8267" s="2"/>
      <c r="BP8267" s="2"/>
      <c r="BQ8267" s="2"/>
      <c r="BR8267" s="2"/>
      <c r="BS8267" s="2"/>
      <c r="BT8267" s="2"/>
    </row>
    <row r="8268" spans="63:72" x14ac:dyDescent="0.3">
      <c r="BK8268" s="5"/>
      <c r="BL8268" s="5"/>
      <c r="BM8268" s="2"/>
      <c r="BN8268" s="151"/>
      <c r="BO8268" s="2"/>
      <c r="BP8268" s="2"/>
      <c r="BQ8268" s="2"/>
      <c r="BR8268" s="2"/>
      <c r="BS8268" s="2"/>
      <c r="BT8268" s="2"/>
    </row>
    <row r="8269" spans="63:72" x14ac:dyDescent="0.3">
      <c r="BK8269" s="5"/>
      <c r="BL8269" s="5"/>
      <c r="BM8269" s="2"/>
      <c r="BN8269" s="151"/>
      <c r="BO8269" s="2"/>
      <c r="BP8269" s="2"/>
      <c r="BQ8269" s="2"/>
      <c r="BR8269" s="2"/>
      <c r="BS8269" s="2"/>
      <c r="BT8269" s="2"/>
    </row>
    <row r="8270" spans="63:72" x14ac:dyDescent="0.3">
      <c r="BK8270" s="5"/>
      <c r="BL8270" s="5"/>
      <c r="BM8270" s="2"/>
      <c r="BN8270" s="151"/>
      <c r="BO8270" s="2"/>
      <c r="BP8270" s="2"/>
      <c r="BQ8270" s="2"/>
      <c r="BR8270" s="2"/>
      <c r="BS8270" s="2"/>
      <c r="BT8270" s="2"/>
    </row>
    <row r="8271" spans="63:72" x14ac:dyDescent="0.3">
      <c r="BK8271" s="5"/>
      <c r="BL8271" s="5"/>
      <c r="BM8271" s="2"/>
      <c r="BN8271" s="151"/>
      <c r="BO8271" s="2"/>
      <c r="BP8271" s="2"/>
      <c r="BQ8271" s="2"/>
      <c r="BR8271" s="2"/>
      <c r="BS8271" s="2"/>
      <c r="BT8271" s="2"/>
    </row>
    <row r="8272" spans="63:72" x14ac:dyDescent="0.3">
      <c r="BK8272" s="5"/>
      <c r="BL8272" s="5"/>
      <c r="BM8272" s="2"/>
      <c r="BN8272" s="151"/>
      <c r="BO8272" s="2"/>
      <c r="BP8272" s="2"/>
      <c r="BQ8272" s="2"/>
      <c r="BR8272" s="2"/>
      <c r="BS8272" s="2"/>
      <c r="BT8272" s="2"/>
    </row>
    <row r="8273" spans="63:72" x14ac:dyDescent="0.3">
      <c r="BK8273" s="5"/>
      <c r="BL8273" s="5"/>
      <c r="BM8273" s="2"/>
      <c r="BN8273" s="151"/>
      <c r="BO8273" s="2"/>
      <c r="BP8273" s="2"/>
      <c r="BQ8273" s="2"/>
      <c r="BR8273" s="2"/>
      <c r="BS8273" s="2"/>
      <c r="BT8273" s="2"/>
    </row>
    <row r="8274" spans="63:72" x14ac:dyDescent="0.3">
      <c r="BK8274" s="5"/>
      <c r="BL8274" s="5"/>
      <c r="BM8274" s="2"/>
      <c r="BN8274" s="151"/>
      <c r="BO8274" s="2"/>
      <c r="BP8274" s="2"/>
      <c r="BQ8274" s="2"/>
      <c r="BR8274" s="2"/>
      <c r="BS8274" s="2"/>
      <c r="BT8274" s="2"/>
    </row>
    <row r="8275" spans="63:72" x14ac:dyDescent="0.3">
      <c r="BK8275" s="5"/>
      <c r="BL8275" s="5"/>
      <c r="BM8275" s="2"/>
      <c r="BN8275" s="151"/>
      <c r="BO8275" s="2"/>
      <c r="BP8275" s="2"/>
      <c r="BQ8275" s="2"/>
      <c r="BR8275" s="2"/>
      <c r="BS8275" s="2"/>
      <c r="BT8275" s="2"/>
    </row>
    <row r="8276" spans="63:72" x14ac:dyDescent="0.3">
      <c r="BK8276" s="5"/>
      <c r="BL8276" s="5"/>
      <c r="BM8276" s="2"/>
      <c r="BN8276" s="151"/>
      <c r="BO8276" s="2"/>
      <c r="BP8276" s="2"/>
      <c r="BQ8276" s="2"/>
      <c r="BR8276" s="2"/>
      <c r="BS8276" s="2"/>
      <c r="BT8276" s="2"/>
    </row>
    <row r="8277" spans="63:72" x14ac:dyDescent="0.3">
      <c r="BK8277" s="5"/>
      <c r="BL8277" s="5"/>
      <c r="BM8277" s="2"/>
      <c r="BN8277" s="151"/>
      <c r="BO8277" s="2"/>
      <c r="BP8277" s="2"/>
      <c r="BQ8277" s="2"/>
      <c r="BR8277" s="2"/>
      <c r="BS8277" s="2"/>
      <c r="BT8277" s="2"/>
    </row>
    <row r="8278" spans="63:72" x14ac:dyDescent="0.3">
      <c r="BK8278" s="5"/>
      <c r="BL8278" s="5"/>
      <c r="BM8278" s="2"/>
      <c r="BN8278" s="151"/>
      <c r="BO8278" s="2"/>
      <c r="BP8278" s="2"/>
      <c r="BQ8278" s="2"/>
      <c r="BR8278" s="2"/>
      <c r="BS8278" s="2"/>
      <c r="BT8278" s="2"/>
    </row>
    <row r="8279" spans="63:72" x14ac:dyDescent="0.3">
      <c r="BK8279" s="5"/>
      <c r="BL8279" s="5"/>
      <c r="BM8279" s="2"/>
      <c r="BN8279" s="151"/>
      <c r="BO8279" s="2"/>
      <c r="BP8279" s="2"/>
      <c r="BQ8279" s="2"/>
      <c r="BR8279" s="2"/>
      <c r="BS8279" s="2"/>
      <c r="BT8279" s="2"/>
    </row>
    <row r="8280" spans="63:72" x14ac:dyDescent="0.3">
      <c r="BK8280" s="5"/>
      <c r="BL8280" s="5"/>
      <c r="BM8280" s="2"/>
      <c r="BN8280" s="151"/>
      <c r="BO8280" s="2"/>
      <c r="BP8280" s="2"/>
      <c r="BQ8280" s="2"/>
      <c r="BR8280" s="2"/>
      <c r="BS8280" s="2"/>
      <c r="BT8280" s="2"/>
    </row>
    <row r="8281" spans="63:72" x14ac:dyDescent="0.3">
      <c r="BK8281" s="5"/>
      <c r="BL8281" s="5"/>
      <c r="BM8281" s="2"/>
      <c r="BN8281" s="151"/>
      <c r="BO8281" s="2"/>
      <c r="BP8281" s="2"/>
      <c r="BQ8281" s="2"/>
      <c r="BR8281" s="2"/>
      <c r="BS8281" s="2"/>
      <c r="BT8281" s="2"/>
    </row>
    <row r="8282" spans="63:72" x14ac:dyDescent="0.3">
      <c r="BK8282" s="5"/>
      <c r="BL8282" s="5"/>
      <c r="BM8282" s="2"/>
      <c r="BN8282" s="151"/>
      <c r="BO8282" s="2"/>
      <c r="BP8282" s="2"/>
      <c r="BQ8282" s="2"/>
      <c r="BR8282" s="2"/>
      <c r="BS8282" s="2"/>
      <c r="BT8282" s="2"/>
    </row>
    <row r="8283" spans="63:72" x14ac:dyDescent="0.3">
      <c r="BK8283" s="5"/>
      <c r="BL8283" s="5"/>
      <c r="BM8283" s="2"/>
      <c r="BN8283" s="151"/>
      <c r="BO8283" s="2"/>
      <c r="BP8283" s="2"/>
      <c r="BQ8283" s="2"/>
      <c r="BR8283" s="2"/>
      <c r="BS8283" s="2"/>
      <c r="BT8283" s="2"/>
    </row>
    <row r="8284" spans="63:72" x14ac:dyDescent="0.3">
      <c r="BK8284" s="5"/>
      <c r="BL8284" s="5"/>
      <c r="BM8284" s="2"/>
      <c r="BN8284" s="151"/>
      <c r="BO8284" s="2"/>
      <c r="BP8284" s="2"/>
      <c r="BQ8284" s="2"/>
      <c r="BR8284" s="2"/>
      <c r="BS8284" s="2"/>
      <c r="BT8284" s="2"/>
    </row>
    <row r="8285" spans="63:72" x14ac:dyDescent="0.3">
      <c r="BK8285" s="5"/>
      <c r="BL8285" s="5"/>
      <c r="BM8285" s="2"/>
      <c r="BN8285" s="151"/>
      <c r="BO8285" s="2"/>
      <c r="BP8285" s="2"/>
      <c r="BQ8285" s="2"/>
      <c r="BR8285" s="2"/>
      <c r="BS8285" s="2"/>
      <c r="BT8285" s="2"/>
    </row>
    <row r="8286" spans="63:72" x14ac:dyDescent="0.3">
      <c r="BK8286" s="5"/>
      <c r="BL8286" s="5"/>
      <c r="BM8286" s="2"/>
      <c r="BN8286" s="151"/>
      <c r="BO8286" s="2"/>
      <c r="BP8286" s="2"/>
      <c r="BQ8286" s="2"/>
      <c r="BR8286" s="2"/>
      <c r="BS8286" s="2"/>
      <c r="BT8286" s="2"/>
    </row>
    <row r="8287" spans="63:72" x14ac:dyDescent="0.3">
      <c r="BK8287" s="5"/>
      <c r="BL8287" s="5"/>
      <c r="BM8287" s="2"/>
      <c r="BN8287" s="151"/>
      <c r="BO8287" s="2"/>
      <c r="BP8287" s="2"/>
      <c r="BQ8287" s="2"/>
      <c r="BR8287" s="2"/>
      <c r="BS8287" s="2"/>
      <c r="BT8287" s="2"/>
    </row>
    <row r="8288" spans="63:72" x14ac:dyDescent="0.3">
      <c r="BK8288" s="5"/>
      <c r="BL8288" s="5"/>
      <c r="BM8288" s="2"/>
      <c r="BN8288" s="151"/>
      <c r="BO8288" s="2"/>
      <c r="BP8288" s="2"/>
      <c r="BQ8288" s="2"/>
      <c r="BR8288" s="2"/>
      <c r="BS8288" s="2"/>
      <c r="BT8288" s="2"/>
    </row>
    <row r="8289" spans="63:72" x14ac:dyDescent="0.3">
      <c r="BK8289" s="5"/>
      <c r="BL8289" s="5"/>
      <c r="BM8289" s="2"/>
      <c r="BN8289" s="151"/>
      <c r="BO8289" s="2"/>
      <c r="BP8289" s="2"/>
      <c r="BQ8289" s="2"/>
      <c r="BR8289" s="2"/>
      <c r="BS8289" s="2"/>
      <c r="BT8289" s="2"/>
    </row>
    <row r="8290" spans="63:72" x14ac:dyDescent="0.3">
      <c r="BK8290" s="5"/>
      <c r="BL8290" s="5"/>
      <c r="BM8290" s="2"/>
      <c r="BN8290" s="151"/>
      <c r="BO8290" s="2"/>
      <c r="BP8290" s="2"/>
      <c r="BQ8290" s="2"/>
      <c r="BR8290" s="2"/>
      <c r="BS8290" s="2"/>
      <c r="BT8290" s="2"/>
    </row>
    <row r="8291" spans="63:72" x14ac:dyDescent="0.3">
      <c r="BK8291" s="5"/>
      <c r="BL8291" s="5"/>
      <c r="BM8291" s="2"/>
      <c r="BN8291" s="151"/>
      <c r="BO8291" s="2"/>
      <c r="BP8291" s="2"/>
      <c r="BQ8291" s="2"/>
      <c r="BR8291" s="2"/>
      <c r="BS8291" s="2"/>
      <c r="BT8291" s="2"/>
    </row>
    <row r="8292" spans="63:72" x14ac:dyDescent="0.3">
      <c r="BK8292" s="5"/>
      <c r="BL8292" s="5"/>
      <c r="BM8292" s="2"/>
      <c r="BN8292" s="151"/>
      <c r="BO8292" s="2"/>
      <c r="BP8292" s="2"/>
      <c r="BQ8292" s="2"/>
      <c r="BR8292" s="2"/>
      <c r="BS8292" s="2"/>
      <c r="BT8292" s="2"/>
    </row>
    <row r="8293" spans="63:72" x14ac:dyDescent="0.3">
      <c r="BK8293" s="5"/>
      <c r="BL8293" s="5"/>
      <c r="BM8293" s="2"/>
      <c r="BN8293" s="151"/>
      <c r="BO8293" s="2"/>
      <c r="BP8293" s="2"/>
      <c r="BQ8293" s="2"/>
      <c r="BR8293" s="2"/>
      <c r="BS8293" s="2"/>
      <c r="BT8293" s="2"/>
    </row>
    <row r="8294" spans="63:72" x14ac:dyDescent="0.3">
      <c r="BK8294" s="5"/>
      <c r="BL8294" s="5"/>
      <c r="BM8294" s="2"/>
      <c r="BN8294" s="151"/>
      <c r="BO8294" s="2"/>
      <c r="BP8294" s="2"/>
      <c r="BQ8294" s="2"/>
      <c r="BR8294" s="2"/>
      <c r="BS8294" s="2"/>
      <c r="BT8294" s="2"/>
    </row>
    <row r="8295" spans="63:72" x14ac:dyDescent="0.3">
      <c r="BK8295" s="5"/>
      <c r="BL8295" s="5"/>
      <c r="BM8295" s="2"/>
      <c r="BN8295" s="151"/>
      <c r="BO8295" s="2"/>
      <c r="BP8295" s="2"/>
      <c r="BQ8295" s="2"/>
      <c r="BR8295" s="2"/>
      <c r="BS8295" s="2"/>
      <c r="BT8295" s="2"/>
    </row>
    <row r="8296" spans="63:72" x14ac:dyDescent="0.3">
      <c r="BK8296" s="5"/>
      <c r="BL8296" s="5"/>
      <c r="BM8296" s="2"/>
      <c r="BN8296" s="151"/>
      <c r="BO8296" s="2"/>
      <c r="BP8296" s="2"/>
      <c r="BQ8296" s="2"/>
      <c r="BR8296" s="2"/>
      <c r="BS8296" s="2"/>
      <c r="BT8296" s="2"/>
    </row>
    <row r="8297" spans="63:72" x14ac:dyDescent="0.3">
      <c r="BK8297" s="5"/>
      <c r="BL8297" s="5"/>
      <c r="BM8297" s="2"/>
      <c r="BN8297" s="151"/>
      <c r="BO8297" s="2"/>
      <c r="BP8297" s="2"/>
      <c r="BQ8297" s="2"/>
      <c r="BR8297" s="2"/>
      <c r="BS8297" s="2"/>
      <c r="BT8297" s="2"/>
    </row>
    <row r="8298" spans="63:72" x14ac:dyDescent="0.3">
      <c r="BK8298" s="5"/>
      <c r="BL8298" s="5"/>
      <c r="BM8298" s="2"/>
      <c r="BN8298" s="151"/>
      <c r="BO8298" s="2"/>
      <c r="BP8298" s="2"/>
      <c r="BQ8298" s="2"/>
      <c r="BR8298" s="2"/>
      <c r="BS8298" s="2"/>
      <c r="BT8298" s="2"/>
    </row>
    <row r="8299" spans="63:72" x14ac:dyDescent="0.3">
      <c r="BK8299" s="5"/>
      <c r="BL8299" s="5"/>
      <c r="BM8299" s="2"/>
      <c r="BN8299" s="151"/>
      <c r="BO8299" s="2"/>
      <c r="BP8299" s="2"/>
      <c r="BQ8299" s="2"/>
      <c r="BR8299" s="2"/>
      <c r="BS8299" s="2"/>
      <c r="BT8299" s="2"/>
    </row>
    <row r="8300" spans="63:72" x14ac:dyDescent="0.3">
      <c r="BK8300" s="5"/>
      <c r="BL8300" s="5"/>
      <c r="BM8300" s="2"/>
      <c r="BN8300" s="151"/>
      <c r="BO8300" s="2"/>
      <c r="BP8300" s="2"/>
      <c r="BQ8300" s="2"/>
      <c r="BR8300" s="2"/>
      <c r="BS8300" s="2"/>
      <c r="BT8300" s="2"/>
    </row>
    <row r="8301" spans="63:72" x14ac:dyDescent="0.3">
      <c r="BK8301" s="5"/>
      <c r="BL8301" s="5"/>
      <c r="BM8301" s="2"/>
      <c r="BN8301" s="151"/>
      <c r="BO8301" s="2"/>
      <c r="BP8301" s="2"/>
      <c r="BQ8301" s="2"/>
      <c r="BR8301" s="2"/>
      <c r="BS8301" s="2"/>
      <c r="BT8301" s="2"/>
    </row>
    <row r="8302" spans="63:72" x14ac:dyDescent="0.3">
      <c r="BK8302" s="5"/>
      <c r="BL8302" s="5"/>
      <c r="BM8302" s="2"/>
      <c r="BN8302" s="151"/>
      <c r="BO8302" s="2"/>
      <c r="BP8302" s="2"/>
      <c r="BQ8302" s="2"/>
      <c r="BR8302" s="2"/>
      <c r="BS8302" s="2"/>
      <c r="BT8302" s="2"/>
    </row>
    <row r="8303" spans="63:72" x14ac:dyDescent="0.3">
      <c r="BK8303" s="5"/>
      <c r="BL8303" s="5"/>
      <c r="BM8303" s="2"/>
      <c r="BN8303" s="151"/>
      <c r="BO8303" s="2"/>
      <c r="BP8303" s="2"/>
      <c r="BQ8303" s="2"/>
      <c r="BR8303" s="2"/>
      <c r="BS8303" s="2"/>
      <c r="BT8303" s="2"/>
    </row>
    <row r="8304" spans="63:72" x14ac:dyDescent="0.3">
      <c r="BK8304" s="5"/>
      <c r="BL8304" s="5"/>
      <c r="BM8304" s="2"/>
      <c r="BN8304" s="151"/>
      <c r="BO8304" s="2"/>
      <c r="BP8304" s="2"/>
      <c r="BQ8304" s="2"/>
      <c r="BR8304" s="2"/>
      <c r="BS8304" s="2"/>
      <c r="BT8304" s="2"/>
    </row>
    <row r="8305" spans="63:72" x14ac:dyDescent="0.3">
      <c r="BK8305" s="5"/>
      <c r="BL8305" s="5"/>
      <c r="BM8305" s="2"/>
      <c r="BN8305" s="151"/>
      <c r="BO8305" s="2"/>
      <c r="BP8305" s="2"/>
      <c r="BQ8305" s="2"/>
      <c r="BR8305" s="2"/>
      <c r="BS8305" s="2"/>
      <c r="BT8305" s="2"/>
    </row>
    <row r="8306" spans="63:72" x14ac:dyDescent="0.3">
      <c r="BK8306" s="5"/>
      <c r="BL8306" s="5"/>
      <c r="BM8306" s="2"/>
      <c r="BN8306" s="151"/>
      <c r="BO8306" s="2"/>
      <c r="BP8306" s="2"/>
      <c r="BQ8306" s="2"/>
      <c r="BR8306" s="2"/>
      <c r="BS8306" s="2"/>
      <c r="BT8306" s="2"/>
    </row>
    <row r="8307" spans="63:72" x14ac:dyDescent="0.3">
      <c r="BK8307" s="5"/>
      <c r="BL8307" s="5"/>
      <c r="BM8307" s="2"/>
      <c r="BN8307" s="151"/>
      <c r="BO8307" s="2"/>
      <c r="BP8307" s="2"/>
      <c r="BQ8307" s="2"/>
      <c r="BR8307" s="2"/>
      <c r="BS8307" s="2"/>
      <c r="BT8307" s="2"/>
    </row>
    <row r="8308" spans="63:72" x14ac:dyDescent="0.3">
      <c r="BK8308" s="5"/>
      <c r="BL8308" s="5"/>
      <c r="BM8308" s="2"/>
      <c r="BN8308" s="151"/>
      <c r="BO8308" s="2"/>
      <c r="BP8308" s="2"/>
      <c r="BQ8308" s="2"/>
      <c r="BR8308" s="2"/>
      <c r="BS8308" s="2"/>
      <c r="BT8308" s="2"/>
    </row>
    <row r="8309" spans="63:72" x14ac:dyDescent="0.3">
      <c r="BK8309" s="5"/>
      <c r="BL8309" s="5"/>
      <c r="BM8309" s="2"/>
      <c r="BN8309" s="151"/>
      <c r="BO8309" s="2"/>
      <c r="BP8309" s="2"/>
      <c r="BQ8309" s="2"/>
      <c r="BR8309" s="2"/>
      <c r="BS8309" s="2"/>
      <c r="BT8309" s="2"/>
    </row>
    <row r="8310" spans="63:72" x14ac:dyDescent="0.3">
      <c r="BK8310" s="5"/>
      <c r="BL8310" s="5"/>
      <c r="BM8310" s="2"/>
      <c r="BN8310" s="151"/>
      <c r="BO8310" s="2"/>
      <c r="BP8310" s="2"/>
      <c r="BQ8310" s="2"/>
      <c r="BR8310" s="2"/>
      <c r="BS8310" s="2"/>
      <c r="BT8310" s="2"/>
    </row>
    <row r="8311" spans="63:72" x14ac:dyDescent="0.3">
      <c r="BK8311" s="5"/>
      <c r="BL8311" s="5"/>
      <c r="BM8311" s="2"/>
      <c r="BN8311" s="151"/>
      <c r="BO8311" s="2"/>
      <c r="BP8311" s="2"/>
      <c r="BQ8311" s="2"/>
      <c r="BR8311" s="2"/>
      <c r="BS8311" s="2"/>
      <c r="BT8311" s="2"/>
    </row>
    <row r="8312" spans="63:72" x14ac:dyDescent="0.3">
      <c r="BK8312" s="5"/>
      <c r="BL8312" s="5"/>
      <c r="BM8312" s="2"/>
      <c r="BN8312" s="151"/>
      <c r="BO8312" s="2"/>
      <c r="BP8312" s="2"/>
      <c r="BQ8312" s="2"/>
      <c r="BR8312" s="2"/>
      <c r="BS8312" s="2"/>
      <c r="BT8312" s="2"/>
    </row>
    <row r="8313" spans="63:72" x14ac:dyDescent="0.3">
      <c r="BK8313" s="5"/>
      <c r="BL8313" s="5"/>
      <c r="BM8313" s="2"/>
      <c r="BN8313" s="151"/>
      <c r="BO8313" s="2"/>
      <c r="BP8313" s="2"/>
      <c r="BQ8313" s="2"/>
      <c r="BR8313" s="2"/>
      <c r="BS8313" s="2"/>
      <c r="BT8313" s="2"/>
    </row>
    <row r="8314" spans="63:72" x14ac:dyDescent="0.3">
      <c r="BK8314" s="5"/>
      <c r="BL8314" s="5"/>
      <c r="BM8314" s="2"/>
      <c r="BN8314" s="151"/>
      <c r="BO8314" s="2"/>
      <c r="BP8314" s="2"/>
      <c r="BQ8314" s="2"/>
      <c r="BR8314" s="2"/>
      <c r="BS8314" s="2"/>
      <c r="BT8314" s="2"/>
    </row>
    <row r="8315" spans="63:72" x14ac:dyDescent="0.3">
      <c r="BK8315" s="5"/>
      <c r="BL8315" s="5"/>
      <c r="BM8315" s="2"/>
      <c r="BN8315" s="151"/>
      <c r="BO8315" s="2"/>
      <c r="BP8315" s="2"/>
      <c r="BQ8315" s="2"/>
      <c r="BR8315" s="2"/>
      <c r="BS8315" s="2"/>
      <c r="BT8315" s="2"/>
    </row>
    <row r="8316" spans="63:72" x14ac:dyDescent="0.3">
      <c r="BK8316" s="5"/>
      <c r="BL8316" s="5"/>
      <c r="BM8316" s="2"/>
      <c r="BN8316" s="151"/>
      <c r="BO8316" s="2"/>
      <c r="BP8316" s="2"/>
      <c r="BQ8316" s="2"/>
      <c r="BR8316" s="2"/>
      <c r="BS8316" s="2"/>
      <c r="BT8316" s="2"/>
    </row>
    <row r="8317" spans="63:72" x14ac:dyDescent="0.3">
      <c r="BK8317" s="5"/>
      <c r="BL8317" s="5"/>
      <c r="BM8317" s="2"/>
      <c r="BN8317" s="151"/>
      <c r="BO8317" s="2"/>
      <c r="BP8317" s="2"/>
      <c r="BQ8317" s="2"/>
      <c r="BR8317" s="2"/>
      <c r="BS8317" s="2"/>
      <c r="BT8317" s="2"/>
    </row>
    <row r="8318" spans="63:72" x14ac:dyDescent="0.3">
      <c r="BK8318" s="5"/>
      <c r="BL8318" s="5"/>
      <c r="BM8318" s="2"/>
      <c r="BN8318" s="151"/>
      <c r="BO8318" s="2"/>
      <c r="BP8318" s="2"/>
      <c r="BQ8318" s="2"/>
      <c r="BR8318" s="2"/>
      <c r="BS8318" s="2"/>
      <c r="BT8318" s="2"/>
    </row>
    <row r="8319" spans="63:72" x14ac:dyDescent="0.3">
      <c r="BK8319" s="5"/>
      <c r="BL8319" s="5"/>
      <c r="BM8319" s="2"/>
      <c r="BN8319" s="151"/>
      <c r="BO8319" s="2"/>
      <c r="BP8319" s="2"/>
      <c r="BQ8319" s="2"/>
      <c r="BR8319" s="2"/>
      <c r="BS8319" s="2"/>
      <c r="BT8319" s="2"/>
    </row>
    <row r="8320" spans="63:72" x14ac:dyDescent="0.3">
      <c r="BK8320" s="5"/>
      <c r="BL8320" s="5"/>
      <c r="BM8320" s="2"/>
      <c r="BN8320" s="151"/>
      <c r="BO8320" s="2"/>
      <c r="BP8320" s="2"/>
      <c r="BQ8320" s="2"/>
      <c r="BR8320" s="2"/>
      <c r="BS8320" s="2"/>
      <c r="BT8320" s="2"/>
    </row>
    <row r="8321" spans="63:72" x14ac:dyDescent="0.3">
      <c r="BK8321" s="5"/>
      <c r="BL8321" s="5"/>
      <c r="BM8321" s="2"/>
      <c r="BN8321" s="151"/>
      <c r="BO8321" s="2"/>
      <c r="BP8321" s="2"/>
      <c r="BQ8321" s="2"/>
      <c r="BR8321" s="2"/>
      <c r="BS8321" s="2"/>
      <c r="BT8321" s="2"/>
    </row>
    <row r="8322" spans="63:72" x14ac:dyDescent="0.3">
      <c r="BK8322" s="5"/>
      <c r="BL8322" s="5"/>
      <c r="BM8322" s="2"/>
      <c r="BN8322" s="151"/>
      <c r="BO8322" s="2"/>
      <c r="BP8322" s="2"/>
      <c r="BQ8322" s="2"/>
      <c r="BR8322" s="2"/>
      <c r="BS8322" s="2"/>
      <c r="BT8322" s="2"/>
    </row>
    <row r="8323" spans="63:72" x14ac:dyDescent="0.3">
      <c r="BK8323" s="5"/>
      <c r="BL8323" s="5"/>
      <c r="BM8323" s="2"/>
      <c r="BN8323" s="151"/>
      <c r="BO8323" s="2"/>
      <c r="BP8323" s="2"/>
      <c r="BQ8323" s="2"/>
      <c r="BR8323" s="2"/>
      <c r="BS8323" s="2"/>
      <c r="BT8323" s="2"/>
    </row>
    <row r="8324" spans="63:72" x14ac:dyDescent="0.3">
      <c r="BK8324" s="5"/>
      <c r="BL8324" s="5"/>
      <c r="BM8324" s="2"/>
      <c r="BN8324" s="151"/>
      <c r="BO8324" s="2"/>
      <c r="BP8324" s="2"/>
      <c r="BQ8324" s="2"/>
      <c r="BR8324" s="2"/>
      <c r="BS8324" s="2"/>
      <c r="BT8324" s="2"/>
    </row>
    <row r="8325" spans="63:72" x14ac:dyDescent="0.3">
      <c r="BK8325" s="5"/>
      <c r="BL8325" s="5"/>
      <c r="BM8325" s="2"/>
      <c r="BN8325" s="151"/>
      <c r="BO8325" s="2"/>
      <c r="BP8325" s="2"/>
      <c r="BQ8325" s="2"/>
      <c r="BR8325" s="2"/>
      <c r="BS8325" s="2"/>
      <c r="BT8325" s="2"/>
    </row>
    <row r="8326" spans="63:72" x14ac:dyDescent="0.3">
      <c r="BK8326" s="5"/>
      <c r="BL8326" s="5"/>
      <c r="BM8326" s="2"/>
      <c r="BN8326" s="151"/>
      <c r="BO8326" s="2"/>
      <c r="BP8326" s="2"/>
      <c r="BQ8326" s="2"/>
      <c r="BR8326" s="2"/>
      <c r="BS8326" s="2"/>
      <c r="BT8326" s="2"/>
    </row>
    <row r="8327" spans="63:72" x14ac:dyDescent="0.3">
      <c r="BK8327" s="5"/>
      <c r="BL8327" s="5"/>
      <c r="BM8327" s="2"/>
      <c r="BN8327" s="151"/>
      <c r="BO8327" s="2"/>
      <c r="BP8327" s="2"/>
      <c r="BQ8327" s="2"/>
      <c r="BR8327" s="2"/>
      <c r="BS8327" s="2"/>
      <c r="BT8327" s="2"/>
    </row>
    <row r="8328" spans="63:72" x14ac:dyDescent="0.3">
      <c r="BK8328" s="5"/>
      <c r="BL8328" s="5"/>
      <c r="BM8328" s="2"/>
      <c r="BN8328" s="151"/>
      <c r="BO8328" s="2"/>
      <c r="BP8328" s="2"/>
      <c r="BQ8328" s="2"/>
      <c r="BR8328" s="2"/>
      <c r="BS8328" s="2"/>
      <c r="BT8328" s="2"/>
    </row>
    <row r="8329" spans="63:72" x14ac:dyDescent="0.3">
      <c r="BK8329" s="5"/>
      <c r="BL8329" s="5"/>
      <c r="BM8329" s="2"/>
      <c r="BN8329" s="151"/>
      <c r="BO8329" s="2"/>
      <c r="BP8329" s="2"/>
      <c r="BQ8329" s="2"/>
      <c r="BR8329" s="2"/>
      <c r="BS8329" s="2"/>
      <c r="BT8329" s="2"/>
    </row>
    <row r="8330" spans="63:72" x14ac:dyDescent="0.3">
      <c r="BK8330" s="5"/>
      <c r="BL8330" s="5"/>
      <c r="BM8330" s="2"/>
      <c r="BN8330" s="151"/>
      <c r="BO8330" s="2"/>
      <c r="BP8330" s="2"/>
      <c r="BQ8330" s="2"/>
      <c r="BR8330" s="2"/>
      <c r="BS8330" s="2"/>
      <c r="BT8330" s="2"/>
    </row>
    <row r="8331" spans="63:72" x14ac:dyDescent="0.3">
      <c r="BK8331" s="5"/>
      <c r="BL8331" s="5"/>
      <c r="BM8331" s="2"/>
      <c r="BN8331" s="151"/>
      <c r="BO8331" s="2"/>
      <c r="BP8331" s="2"/>
      <c r="BQ8331" s="2"/>
      <c r="BR8331" s="2"/>
      <c r="BS8331" s="2"/>
      <c r="BT8331" s="2"/>
    </row>
    <row r="8332" spans="63:72" x14ac:dyDescent="0.3">
      <c r="BK8332" s="5"/>
      <c r="BL8332" s="5"/>
      <c r="BM8332" s="2"/>
      <c r="BN8332" s="151"/>
      <c r="BO8332" s="2"/>
      <c r="BP8332" s="2"/>
      <c r="BQ8332" s="2"/>
      <c r="BR8332" s="2"/>
      <c r="BS8332" s="2"/>
      <c r="BT8332" s="2"/>
    </row>
    <row r="8333" spans="63:72" x14ac:dyDescent="0.3">
      <c r="BK8333" s="5"/>
      <c r="BL8333" s="5"/>
      <c r="BM8333" s="2"/>
      <c r="BN8333" s="151"/>
      <c r="BO8333" s="2"/>
      <c r="BP8333" s="2"/>
      <c r="BQ8333" s="2"/>
      <c r="BR8333" s="2"/>
      <c r="BS8333" s="2"/>
      <c r="BT8333" s="2"/>
    </row>
    <row r="8334" spans="63:72" x14ac:dyDescent="0.3">
      <c r="BK8334" s="5"/>
      <c r="BL8334" s="5"/>
      <c r="BM8334" s="2"/>
      <c r="BN8334" s="151"/>
      <c r="BO8334" s="2"/>
      <c r="BP8334" s="2"/>
      <c r="BQ8334" s="2"/>
      <c r="BR8334" s="2"/>
      <c r="BS8334" s="2"/>
      <c r="BT8334" s="2"/>
    </row>
    <row r="8335" spans="63:72" x14ac:dyDescent="0.3">
      <c r="BK8335" s="5"/>
      <c r="BL8335" s="5"/>
      <c r="BM8335" s="2"/>
      <c r="BN8335" s="151"/>
      <c r="BO8335" s="2"/>
      <c r="BP8335" s="2"/>
      <c r="BQ8335" s="2"/>
      <c r="BR8335" s="2"/>
      <c r="BS8335" s="2"/>
      <c r="BT8335" s="2"/>
    </row>
    <row r="8336" spans="63:72" x14ac:dyDescent="0.3">
      <c r="BK8336" s="5"/>
      <c r="BL8336" s="5"/>
      <c r="BM8336" s="2"/>
      <c r="BN8336" s="151"/>
      <c r="BO8336" s="2"/>
      <c r="BP8336" s="2"/>
      <c r="BQ8336" s="2"/>
      <c r="BR8336" s="2"/>
      <c r="BS8336" s="2"/>
      <c r="BT8336" s="2"/>
    </row>
    <row r="8337" spans="63:72" x14ac:dyDescent="0.3">
      <c r="BK8337" s="5"/>
      <c r="BL8337" s="5"/>
      <c r="BM8337" s="2"/>
      <c r="BN8337" s="151"/>
      <c r="BO8337" s="2"/>
      <c r="BP8337" s="2"/>
      <c r="BQ8337" s="2"/>
      <c r="BR8337" s="2"/>
      <c r="BS8337" s="2"/>
      <c r="BT8337" s="2"/>
    </row>
    <row r="8338" spans="63:72" x14ac:dyDescent="0.3">
      <c r="BK8338" s="5"/>
      <c r="BL8338" s="5"/>
      <c r="BM8338" s="2"/>
      <c r="BN8338" s="151"/>
      <c r="BO8338" s="2"/>
      <c r="BP8338" s="2"/>
      <c r="BQ8338" s="2"/>
      <c r="BR8338" s="2"/>
      <c r="BS8338" s="2"/>
      <c r="BT8338" s="2"/>
    </row>
    <row r="8339" spans="63:72" x14ac:dyDescent="0.3">
      <c r="BK8339" s="5"/>
      <c r="BL8339" s="5"/>
      <c r="BM8339" s="2"/>
      <c r="BN8339" s="151"/>
      <c r="BO8339" s="2"/>
      <c r="BP8339" s="2"/>
      <c r="BQ8339" s="2"/>
      <c r="BR8339" s="2"/>
      <c r="BS8339" s="2"/>
      <c r="BT8339" s="2"/>
    </row>
    <row r="8340" spans="63:72" x14ac:dyDescent="0.3">
      <c r="BK8340" s="5"/>
      <c r="BL8340" s="5"/>
      <c r="BM8340" s="2"/>
      <c r="BN8340" s="151"/>
      <c r="BO8340" s="2"/>
      <c r="BP8340" s="2"/>
      <c r="BQ8340" s="2"/>
      <c r="BR8340" s="2"/>
      <c r="BS8340" s="2"/>
      <c r="BT8340" s="2"/>
    </row>
    <row r="8341" spans="63:72" x14ac:dyDescent="0.3">
      <c r="BK8341" s="5"/>
      <c r="BL8341" s="5"/>
      <c r="BM8341" s="2"/>
      <c r="BN8341" s="151"/>
      <c r="BO8341" s="2"/>
      <c r="BP8341" s="2"/>
      <c r="BQ8341" s="2"/>
      <c r="BR8341" s="2"/>
      <c r="BS8341" s="2"/>
      <c r="BT8341" s="2"/>
    </row>
    <row r="8342" spans="63:72" x14ac:dyDescent="0.3">
      <c r="BK8342" s="5"/>
      <c r="BL8342" s="5"/>
      <c r="BM8342" s="2"/>
      <c r="BN8342" s="151"/>
      <c r="BO8342" s="2"/>
      <c r="BP8342" s="2"/>
      <c r="BQ8342" s="2"/>
      <c r="BR8342" s="2"/>
      <c r="BS8342" s="2"/>
      <c r="BT8342" s="2"/>
    </row>
    <row r="8343" spans="63:72" x14ac:dyDescent="0.3">
      <c r="BK8343" s="5"/>
      <c r="BL8343" s="5"/>
      <c r="BM8343" s="2"/>
      <c r="BN8343" s="151"/>
      <c r="BO8343" s="2"/>
      <c r="BP8343" s="2"/>
      <c r="BQ8343" s="2"/>
      <c r="BR8343" s="2"/>
      <c r="BS8343" s="2"/>
      <c r="BT8343" s="2"/>
    </row>
    <row r="8344" spans="63:72" x14ac:dyDescent="0.3">
      <c r="BK8344" s="5"/>
      <c r="BL8344" s="5"/>
      <c r="BM8344" s="2"/>
      <c r="BN8344" s="151"/>
      <c r="BO8344" s="2"/>
      <c r="BP8344" s="2"/>
      <c r="BQ8344" s="2"/>
      <c r="BR8344" s="2"/>
      <c r="BS8344" s="2"/>
      <c r="BT8344" s="2"/>
    </row>
    <row r="8345" spans="63:72" x14ac:dyDescent="0.3">
      <c r="BK8345" s="5"/>
      <c r="BL8345" s="5"/>
      <c r="BM8345" s="2"/>
      <c r="BN8345" s="151"/>
      <c r="BO8345" s="2"/>
      <c r="BP8345" s="2"/>
      <c r="BQ8345" s="2"/>
      <c r="BR8345" s="2"/>
      <c r="BS8345" s="2"/>
      <c r="BT8345" s="2"/>
    </row>
    <row r="8346" spans="63:72" x14ac:dyDescent="0.3">
      <c r="BK8346" s="5"/>
      <c r="BL8346" s="5"/>
      <c r="BM8346" s="2"/>
      <c r="BN8346" s="151"/>
      <c r="BO8346" s="2"/>
      <c r="BP8346" s="2"/>
      <c r="BQ8346" s="2"/>
      <c r="BR8346" s="2"/>
      <c r="BS8346" s="2"/>
      <c r="BT8346" s="2"/>
    </row>
    <row r="8347" spans="63:72" x14ac:dyDescent="0.3">
      <c r="BK8347" s="5"/>
      <c r="BL8347" s="5"/>
      <c r="BM8347" s="2"/>
      <c r="BN8347" s="151"/>
      <c r="BO8347" s="2"/>
      <c r="BP8347" s="2"/>
      <c r="BQ8347" s="2"/>
      <c r="BR8347" s="2"/>
      <c r="BS8347" s="2"/>
      <c r="BT8347" s="2"/>
    </row>
    <row r="8348" spans="63:72" x14ac:dyDescent="0.3">
      <c r="BK8348" s="5"/>
      <c r="BL8348" s="5"/>
      <c r="BM8348" s="2"/>
      <c r="BN8348" s="151"/>
      <c r="BO8348" s="2"/>
      <c r="BP8348" s="2"/>
      <c r="BQ8348" s="2"/>
      <c r="BR8348" s="2"/>
      <c r="BS8348" s="2"/>
      <c r="BT8348" s="2"/>
    </row>
    <row r="8349" spans="63:72" x14ac:dyDescent="0.3">
      <c r="BK8349" s="5"/>
      <c r="BL8349" s="5"/>
      <c r="BM8349" s="2"/>
      <c r="BN8349" s="151"/>
      <c r="BO8349" s="2"/>
      <c r="BP8349" s="2"/>
      <c r="BQ8349" s="2"/>
      <c r="BR8349" s="2"/>
      <c r="BS8349" s="2"/>
      <c r="BT8349" s="2"/>
    </row>
    <row r="8350" spans="63:72" x14ac:dyDescent="0.3">
      <c r="BK8350" s="5"/>
      <c r="BL8350" s="5"/>
      <c r="BM8350" s="2"/>
      <c r="BN8350" s="151"/>
      <c r="BO8350" s="2"/>
      <c r="BP8350" s="2"/>
      <c r="BQ8350" s="2"/>
      <c r="BR8350" s="2"/>
      <c r="BS8350" s="2"/>
      <c r="BT8350" s="2"/>
    </row>
    <row r="8351" spans="63:72" x14ac:dyDescent="0.3">
      <c r="BK8351" s="5"/>
      <c r="BL8351" s="5"/>
      <c r="BM8351" s="2"/>
      <c r="BN8351" s="151"/>
      <c r="BO8351" s="2"/>
      <c r="BP8351" s="2"/>
      <c r="BQ8351" s="2"/>
      <c r="BR8351" s="2"/>
      <c r="BS8351" s="2"/>
      <c r="BT8351" s="2"/>
    </row>
    <row r="8352" spans="63:72" x14ac:dyDescent="0.3">
      <c r="BK8352" s="5"/>
      <c r="BL8352" s="5"/>
      <c r="BM8352" s="2"/>
      <c r="BN8352" s="151"/>
      <c r="BO8352" s="2"/>
      <c r="BP8352" s="2"/>
      <c r="BQ8352" s="2"/>
      <c r="BR8352" s="2"/>
      <c r="BS8352" s="2"/>
      <c r="BT8352" s="2"/>
    </row>
    <row r="8353" spans="63:72" x14ac:dyDescent="0.3">
      <c r="BK8353" s="5"/>
      <c r="BL8353" s="5"/>
      <c r="BM8353" s="2"/>
      <c r="BN8353" s="151"/>
      <c r="BO8353" s="2"/>
      <c r="BP8353" s="2"/>
      <c r="BQ8353" s="2"/>
      <c r="BR8353" s="2"/>
      <c r="BS8353" s="2"/>
      <c r="BT8353" s="2"/>
    </row>
    <row r="8354" spans="63:72" x14ac:dyDescent="0.3">
      <c r="BK8354" s="5"/>
      <c r="BL8354" s="5"/>
      <c r="BM8354" s="2"/>
      <c r="BN8354" s="151"/>
      <c r="BO8354" s="2"/>
      <c r="BP8354" s="2"/>
      <c r="BQ8354" s="2"/>
      <c r="BR8354" s="2"/>
      <c r="BS8354" s="2"/>
      <c r="BT8354" s="2"/>
    </row>
    <row r="8355" spans="63:72" x14ac:dyDescent="0.3">
      <c r="BK8355" s="5"/>
      <c r="BL8355" s="5"/>
      <c r="BM8355" s="2"/>
      <c r="BN8355" s="151"/>
      <c r="BO8355" s="2"/>
      <c r="BP8355" s="2"/>
      <c r="BQ8355" s="2"/>
      <c r="BR8355" s="2"/>
      <c r="BS8355" s="2"/>
      <c r="BT8355" s="2"/>
    </row>
    <row r="8356" spans="63:72" x14ac:dyDescent="0.3">
      <c r="BK8356" s="5"/>
      <c r="BL8356" s="5"/>
      <c r="BM8356" s="2"/>
      <c r="BN8356" s="151"/>
      <c r="BO8356" s="2"/>
      <c r="BP8356" s="2"/>
      <c r="BQ8356" s="2"/>
      <c r="BR8356" s="2"/>
      <c r="BS8356" s="2"/>
      <c r="BT8356" s="2"/>
    </row>
    <row r="8357" spans="63:72" x14ac:dyDescent="0.3">
      <c r="BK8357" s="5"/>
      <c r="BL8357" s="5"/>
      <c r="BM8357" s="2"/>
      <c r="BN8357" s="151"/>
      <c r="BO8357" s="2"/>
      <c r="BP8357" s="2"/>
      <c r="BQ8357" s="2"/>
      <c r="BR8357" s="2"/>
      <c r="BS8357" s="2"/>
      <c r="BT8357" s="2"/>
    </row>
    <row r="8358" spans="63:72" x14ac:dyDescent="0.3">
      <c r="BK8358" s="5"/>
      <c r="BL8358" s="5"/>
      <c r="BM8358" s="2"/>
      <c r="BN8358" s="151"/>
      <c r="BO8358" s="2"/>
      <c r="BP8358" s="2"/>
      <c r="BQ8358" s="2"/>
      <c r="BR8358" s="2"/>
      <c r="BS8358" s="2"/>
      <c r="BT8358" s="2"/>
    </row>
    <row r="8359" spans="63:72" x14ac:dyDescent="0.3">
      <c r="BK8359" s="5"/>
      <c r="BL8359" s="5"/>
      <c r="BM8359" s="2"/>
      <c r="BN8359" s="151"/>
      <c r="BO8359" s="2"/>
      <c r="BP8359" s="2"/>
      <c r="BQ8359" s="2"/>
      <c r="BR8359" s="2"/>
      <c r="BS8359" s="2"/>
      <c r="BT8359" s="2"/>
    </row>
    <row r="8360" spans="63:72" x14ac:dyDescent="0.3">
      <c r="BK8360" s="5"/>
      <c r="BL8360" s="5"/>
      <c r="BM8360" s="2"/>
      <c r="BN8360" s="151"/>
      <c r="BO8360" s="2"/>
      <c r="BP8360" s="2"/>
      <c r="BQ8360" s="2"/>
      <c r="BR8360" s="2"/>
      <c r="BS8360" s="2"/>
      <c r="BT8360" s="2"/>
    </row>
    <row r="8361" spans="63:72" x14ac:dyDescent="0.3">
      <c r="BK8361" s="5"/>
      <c r="BL8361" s="5"/>
      <c r="BM8361" s="2"/>
      <c r="BN8361" s="151"/>
      <c r="BO8361" s="2"/>
      <c r="BP8361" s="2"/>
      <c r="BQ8361" s="2"/>
      <c r="BR8361" s="2"/>
      <c r="BS8361" s="2"/>
      <c r="BT8361" s="2"/>
    </row>
    <row r="8362" spans="63:72" x14ac:dyDescent="0.3">
      <c r="BK8362" s="5"/>
      <c r="BL8362" s="5"/>
      <c r="BM8362" s="2"/>
      <c r="BN8362" s="151"/>
      <c r="BO8362" s="2"/>
      <c r="BP8362" s="2"/>
      <c r="BQ8362" s="2"/>
      <c r="BR8362" s="2"/>
      <c r="BS8362" s="2"/>
      <c r="BT8362" s="2"/>
    </row>
    <row r="8363" spans="63:72" x14ac:dyDescent="0.3">
      <c r="BK8363" s="5"/>
      <c r="BL8363" s="5"/>
      <c r="BM8363" s="2"/>
      <c r="BN8363" s="151"/>
      <c r="BO8363" s="2"/>
      <c r="BP8363" s="2"/>
      <c r="BQ8363" s="2"/>
      <c r="BR8363" s="2"/>
      <c r="BS8363" s="2"/>
      <c r="BT8363" s="2"/>
    </row>
    <row r="8364" spans="63:72" x14ac:dyDescent="0.3">
      <c r="BK8364" s="5"/>
      <c r="BL8364" s="5"/>
      <c r="BM8364" s="2"/>
      <c r="BN8364" s="151"/>
      <c r="BO8364" s="2"/>
      <c r="BP8364" s="2"/>
      <c r="BQ8364" s="2"/>
      <c r="BR8364" s="2"/>
      <c r="BS8364" s="2"/>
      <c r="BT8364" s="2"/>
    </row>
    <row r="8365" spans="63:72" x14ac:dyDescent="0.3">
      <c r="BK8365" s="5"/>
      <c r="BL8365" s="5"/>
      <c r="BM8365" s="2"/>
      <c r="BN8365" s="151"/>
      <c r="BO8365" s="2"/>
      <c r="BP8365" s="2"/>
      <c r="BQ8365" s="2"/>
      <c r="BR8365" s="2"/>
      <c r="BS8365" s="2"/>
      <c r="BT8365" s="2"/>
    </row>
    <row r="8366" spans="63:72" x14ac:dyDescent="0.3">
      <c r="BK8366" s="5"/>
      <c r="BL8366" s="5"/>
      <c r="BM8366" s="2"/>
      <c r="BN8366" s="151"/>
      <c r="BO8366" s="2"/>
      <c r="BP8366" s="2"/>
      <c r="BQ8366" s="2"/>
      <c r="BR8366" s="2"/>
      <c r="BS8366" s="2"/>
      <c r="BT8366" s="2"/>
    </row>
    <row r="8367" spans="63:72" x14ac:dyDescent="0.3">
      <c r="BK8367" s="5"/>
      <c r="BL8367" s="5"/>
      <c r="BM8367" s="2"/>
      <c r="BN8367" s="151"/>
      <c r="BO8367" s="2"/>
      <c r="BP8367" s="2"/>
      <c r="BQ8367" s="2"/>
      <c r="BR8367" s="2"/>
      <c r="BS8367" s="2"/>
      <c r="BT8367" s="2"/>
    </row>
    <row r="8368" spans="63:72" x14ac:dyDescent="0.3">
      <c r="BK8368" s="5"/>
      <c r="BL8368" s="5"/>
      <c r="BM8368" s="2"/>
      <c r="BN8368" s="151"/>
      <c r="BO8368" s="2"/>
      <c r="BP8368" s="2"/>
      <c r="BQ8368" s="2"/>
      <c r="BR8368" s="2"/>
      <c r="BS8368" s="2"/>
      <c r="BT8368" s="2"/>
    </row>
    <row r="8369" spans="63:72" x14ac:dyDescent="0.3">
      <c r="BK8369" s="5"/>
      <c r="BL8369" s="5"/>
      <c r="BM8369" s="2"/>
      <c r="BN8369" s="151"/>
      <c r="BO8369" s="2"/>
      <c r="BP8369" s="2"/>
      <c r="BQ8369" s="2"/>
      <c r="BR8369" s="2"/>
      <c r="BS8369" s="2"/>
      <c r="BT8369" s="2"/>
    </row>
    <row r="8370" spans="63:72" x14ac:dyDescent="0.3">
      <c r="BK8370" s="5"/>
      <c r="BL8370" s="5"/>
      <c r="BM8370" s="2"/>
      <c r="BN8370" s="151"/>
      <c r="BO8370" s="2"/>
      <c r="BP8370" s="2"/>
      <c r="BQ8370" s="2"/>
      <c r="BR8370" s="2"/>
      <c r="BS8370" s="2"/>
      <c r="BT8370" s="2"/>
    </row>
    <row r="8371" spans="63:72" x14ac:dyDescent="0.3">
      <c r="BK8371" s="5"/>
      <c r="BL8371" s="5"/>
      <c r="BM8371" s="2"/>
      <c r="BN8371" s="151"/>
      <c r="BO8371" s="2"/>
      <c r="BP8371" s="2"/>
      <c r="BQ8371" s="2"/>
      <c r="BR8371" s="2"/>
      <c r="BS8371" s="2"/>
      <c r="BT8371" s="2"/>
    </row>
    <row r="8372" spans="63:72" x14ac:dyDescent="0.3">
      <c r="BK8372" s="5"/>
      <c r="BL8372" s="5"/>
      <c r="BM8372" s="2"/>
      <c r="BN8372" s="151"/>
      <c r="BO8372" s="2"/>
      <c r="BP8372" s="2"/>
      <c r="BQ8372" s="2"/>
      <c r="BR8372" s="2"/>
      <c r="BS8372" s="2"/>
      <c r="BT8372" s="2"/>
    </row>
    <row r="8373" spans="63:72" x14ac:dyDescent="0.3">
      <c r="BK8373" s="5"/>
      <c r="BL8373" s="5"/>
      <c r="BM8373" s="2"/>
      <c r="BN8373" s="151"/>
      <c r="BO8373" s="2"/>
      <c r="BP8373" s="2"/>
      <c r="BQ8373" s="2"/>
      <c r="BR8373" s="2"/>
      <c r="BS8373" s="2"/>
      <c r="BT8373" s="2"/>
    </row>
    <row r="8374" spans="63:72" x14ac:dyDescent="0.3">
      <c r="BK8374" s="5"/>
      <c r="BL8374" s="5"/>
      <c r="BM8374" s="2"/>
      <c r="BN8374" s="151"/>
      <c r="BO8374" s="2"/>
      <c r="BP8374" s="2"/>
      <c r="BQ8374" s="2"/>
      <c r="BR8374" s="2"/>
      <c r="BS8374" s="2"/>
      <c r="BT8374" s="2"/>
    </row>
    <row r="8375" spans="63:72" x14ac:dyDescent="0.3">
      <c r="BK8375" s="5"/>
      <c r="BL8375" s="5"/>
      <c r="BM8375" s="2"/>
      <c r="BN8375" s="151"/>
      <c r="BO8375" s="2"/>
      <c r="BP8375" s="2"/>
      <c r="BQ8375" s="2"/>
      <c r="BR8375" s="2"/>
      <c r="BS8375" s="2"/>
      <c r="BT8375" s="2"/>
    </row>
    <row r="8376" spans="63:72" x14ac:dyDescent="0.3">
      <c r="BK8376" s="5"/>
      <c r="BL8376" s="5"/>
      <c r="BM8376" s="2"/>
      <c r="BN8376" s="151"/>
      <c r="BO8376" s="2"/>
      <c r="BP8376" s="2"/>
      <c r="BQ8376" s="2"/>
      <c r="BR8376" s="2"/>
      <c r="BS8376" s="2"/>
      <c r="BT8376" s="2"/>
    </row>
    <row r="8377" spans="63:72" x14ac:dyDescent="0.3">
      <c r="BK8377" s="5"/>
      <c r="BL8377" s="5"/>
      <c r="BM8377" s="2"/>
      <c r="BN8377" s="151"/>
      <c r="BO8377" s="2"/>
      <c r="BP8377" s="2"/>
      <c r="BQ8377" s="2"/>
      <c r="BR8377" s="2"/>
      <c r="BS8377" s="2"/>
      <c r="BT8377" s="2"/>
    </row>
    <row r="8378" spans="63:72" x14ac:dyDescent="0.3">
      <c r="BK8378" s="5"/>
      <c r="BL8378" s="5"/>
      <c r="BM8378" s="2"/>
      <c r="BN8378" s="151"/>
      <c r="BO8378" s="2"/>
      <c r="BP8378" s="2"/>
      <c r="BQ8378" s="2"/>
      <c r="BR8378" s="2"/>
      <c r="BS8378" s="2"/>
      <c r="BT8378" s="2"/>
    </row>
    <row r="8379" spans="63:72" x14ac:dyDescent="0.3">
      <c r="BK8379" s="5"/>
      <c r="BL8379" s="5"/>
      <c r="BM8379" s="2"/>
      <c r="BN8379" s="151"/>
      <c r="BO8379" s="2"/>
      <c r="BP8379" s="2"/>
      <c r="BQ8379" s="2"/>
      <c r="BR8379" s="2"/>
      <c r="BS8379" s="2"/>
      <c r="BT8379" s="2"/>
    </row>
    <row r="8380" spans="63:72" x14ac:dyDescent="0.3">
      <c r="BK8380" s="5"/>
      <c r="BL8380" s="5"/>
      <c r="BM8380" s="2"/>
      <c r="BN8380" s="151"/>
      <c r="BO8380" s="2"/>
      <c r="BP8380" s="2"/>
      <c r="BQ8380" s="2"/>
      <c r="BR8380" s="2"/>
      <c r="BS8380" s="2"/>
      <c r="BT8380" s="2"/>
    </row>
    <row r="8381" spans="63:72" x14ac:dyDescent="0.3">
      <c r="BK8381" s="5"/>
      <c r="BL8381" s="5"/>
      <c r="BM8381" s="2"/>
      <c r="BN8381" s="151"/>
      <c r="BO8381" s="2"/>
      <c r="BP8381" s="2"/>
      <c r="BQ8381" s="2"/>
      <c r="BR8381" s="2"/>
      <c r="BS8381" s="2"/>
      <c r="BT8381" s="2"/>
    </row>
    <row r="8382" spans="63:72" x14ac:dyDescent="0.3">
      <c r="BK8382" s="5"/>
      <c r="BL8382" s="5"/>
      <c r="BM8382" s="2"/>
      <c r="BN8382" s="151"/>
      <c r="BO8382" s="2"/>
      <c r="BP8382" s="2"/>
      <c r="BQ8382" s="2"/>
      <c r="BR8382" s="2"/>
      <c r="BS8382" s="2"/>
      <c r="BT8382" s="2"/>
    </row>
    <row r="8383" spans="63:72" x14ac:dyDescent="0.3">
      <c r="BK8383" s="5"/>
      <c r="BL8383" s="5"/>
      <c r="BM8383" s="2"/>
      <c r="BN8383" s="151"/>
      <c r="BO8383" s="2"/>
      <c r="BP8383" s="2"/>
      <c r="BQ8383" s="2"/>
      <c r="BR8383" s="2"/>
      <c r="BS8383" s="2"/>
      <c r="BT8383" s="2"/>
    </row>
    <row r="8384" spans="63:72" x14ac:dyDescent="0.3">
      <c r="BK8384" s="5"/>
      <c r="BL8384" s="5"/>
      <c r="BM8384" s="2"/>
      <c r="BN8384" s="151"/>
      <c r="BO8384" s="2"/>
      <c r="BP8384" s="2"/>
      <c r="BQ8384" s="2"/>
      <c r="BR8384" s="2"/>
      <c r="BS8384" s="2"/>
      <c r="BT8384" s="2"/>
    </row>
    <row r="8385" spans="63:72" x14ac:dyDescent="0.3">
      <c r="BK8385" s="5"/>
      <c r="BL8385" s="5"/>
      <c r="BM8385" s="2"/>
      <c r="BN8385" s="151"/>
      <c r="BO8385" s="2"/>
      <c r="BP8385" s="2"/>
      <c r="BQ8385" s="2"/>
      <c r="BR8385" s="2"/>
      <c r="BS8385" s="2"/>
      <c r="BT8385" s="2"/>
    </row>
    <row r="8386" spans="63:72" x14ac:dyDescent="0.3">
      <c r="BK8386" s="5"/>
      <c r="BL8386" s="5"/>
      <c r="BM8386" s="2"/>
      <c r="BN8386" s="151"/>
      <c r="BO8386" s="2"/>
      <c r="BP8386" s="2"/>
      <c r="BQ8386" s="2"/>
      <c r="BR8386" s="2"/>
      <c r="BS8386" s="2"/>
      <c r="BT8386" s="2"/>
    </row>
    <row r="8387" spans="63:72" x14ac:dyDescent="0.3">
      <c r="BK8387" s="5"/>
      <c r="BL8387" s="5"/>
      <c r="BM8387" s="2"/>
      <c r="BN8387" s="151"/>
      <c r="BO8387" s="2"/>
      <c r="BP8387" s="2"/>
      <c r="BQ8387" s="2"/>
      <c r="BR8387" s="2"/>
      <c r="BS8387" s="2"/>
      <c r="BT8387" s="2"/>
    </row>
    <row r="8388" spans="63:72" x14ac:dyDescent="0.3">
      <c r="BK8388" s="5"/>
      <c r="BL8388" s="5"/>
      <c r="BM8388" s="2"/>
      <c r="BN8388" s="151"/>
      <c r="BO8388" s="2"/>
      <c r="BP8388" s="2"/>
      <c r="BQ8388" s="2"/>
      <c r="BR8388" s="2"/>
      <c r="BS8388" s="2"/>
      <c r="BT8388" s="2"/>
    </row>
    <row r="8389" spans="63:72" x14ac:dyDescent="0.3">
      <c r="BK8389" s="5"/>
      <c r="BL8389" s="5"/>
      <c r="BM8389" s="2"/>
      <c r="BN8389" s="151"/>
      <c r="BO8389" s="2"/>
      <c r="BP8389" s="2"/>
      <c r="BQ8389" s="2"/>
      <c r="BR8389" s="2"/>
      <c r="BS8389" s="2"/>
      <c r="BT8389" s="2"/>
    </row>
    <row r="8390" spans="63:72" x14ac:dyDescent="0.3">
      <c r="BK8390" s="5"/>
      <c r="BL8390" s="5"/>
      <c r="BM8390" s="2"/>
      <c r="BN8390" s="151"/>
      <c r="BO8390" s="2"/>
      <c r="BP8390" s="2"/>
      <c r="BQ8390" s="2"/>
      <c r="BR8390" s="2"/>
      <c r="BS8390" s="2"/>
      <c r="BT8390" s="2"/>
    </row>
    <row r="8391" spans="63:72" x14ac:dyDescent="0.3">
      <c r="BK8391" s="5"/>
      <c r="BL8391" s="5"/>
      <c r="BM8391" s="2"/>
      <c r="BN8391" s="151"/>
      <c r="BO8391" s="2"/>
      <c r="BP8391" s="2"/>
      <c r="BQ8391" s="2"/>
      <c r="BR8391" s="2"/>
      <c r="BS8391" s="2"/>
      <c r="BT8391" s="2"/>
    </row>
    <row r="8392" spans="63:72" x14ac:dyDescent="0.3">
      <c r="BK8392" s="5"/>
      <c r="BL8392" s="5"/>
      <c r="BM8392" s="2"/>
      <c r="BN8392" s="151"/>
      <c r="BO8392" s="2"/>
      <c r="BP8392" s="2"/>
      <c r="BQ8392" s="2"/>
      <c r="BR8392" s="2"/>
      <c r="BS8392" s="2"/>
      <c r="BT8392" s="2"/>
    </row>
    <row r="8393" spans="63:72" x14ac:dyDescent="0.3">
      <c r="BK8393" s="5"/>
      <c r="BL8393" s="5"/>
      <c r="BM8393" s="2"/>
      <c r="BN8393" s="151"/>
      <c r="BO8393" s="2"/>
      <c r="BP8393" s="2"/>
      <c r="BQ8393" s="2"/>
      <c r="BR8393" s="2"/>
      <c r="BS8393" s="2"/>
      <c r="BT8393" s="2"/>
    </row>
    <row r="8394" spans="63:72" x14ac:dyDescent="0.3">
      <c r="BK8394" s="5"/>
      <c r="BL8394" s="5"/>
      <c r="BM8394" s="2"/>
      <c r="BN8394" s="151"/>
      <c r="BO8394" s="2"/>
      <c r="BP8394" s="2"/>
      <c r="BQ8394" s="2"/>
      <c r="BR8394" s="2"/>
      <c r="BS8394" s="2"/>
      <c r="BT8394" s="2"/>
    </row>
    <row r="8395" spans="63:72" x14ac:dyDescent="0.3">
      <c r="BK8395" s="5"/>
      <c r="BL8395" s="5"/>
      <c r="BM8395" s="2"/>
      <c r="BN8395" s="151"/>
      <c r="BO8395" s="2"/>
      <c r="BP8395" s="2"/>
      <c r="BQ8395" s="2"/>
      <c r="BR8395" s="2"/>
      <c r="BS8395" s="2"/>
      <c r="BT8395" s="2"/>
    </row>
    <row r="8396" spans="63:72" x14ac:dyDescent="0.3">
      <c r="BK8396" s="5"/>
      <c r="BL8396" s="5"/>
      <c r="BM8396" s="2"/>
      <c r="BN8396" s="151"/>
      <c r="BO8396" s="2"/>
      <c r="BP8396" s="2"/>
      <c r="BQ8396" s="2"/>
      <c r="BR8396" s="2"/>
      <c r="BS8396" s="2"/>
      <c r="BT8396" s="2"/>
    </row>
    <row r="8397" spans="63:72" x14ac:dyDescent="0.3">
      <c r="BK8397" s="5"/>
      <c r="BL8397" s="5"/>
      <c r="BM8397" s="2"/>
      <c r="BN8397" s="151"/>
      <c r="BO8397" s="2"/>
      <c r="BP8397" s="2"/>
      <c r="BQ8397" s="2"/>
      <c r="BR8397" s="2"/>
      <c r="BS8397" s="2"/>
      <c r="BT8397" s="2"/>
    </row>
    <row r="8398" spans="63:72" x14ac:dyDescent="0.3">
      <c r="BK8398" s="5"/>
      <c r="BL8398" s="5"/>
      <c r="BM8398" s="2"/>
      <c r="BN8398" s="151"/>
      <c r="BO8398" s="2"/>
      <c r="BP8398" s="2"/>
      <c r="BQ8398" s="2"/>
      <c r="BR8398" s="2"/>
      <c r="BS8398" s="2"/>
      <c r="BT8398" s="2"/>
    </row>
    <row r="8399" spans="63:72" x14ac:dyDescent="0.3">
      <c r="BK8399" s="5"/>
      <c r="BL8399" s="5"/>
      <c r="BM8399" s="2"/>
      <c r="BN8399" s="151"/>
      <c r="BO8399" s="2"/>
      <c r="BP8399" s="2"/>
      <c r="BQ8399" s="2"/>
      <c r="BR8399" s="2"/>
      <c r="BS8399" s="2"/>
      <c r="BT8399" s="2"/>
    </row>
    <row r="8400" spans="63:72" x14ac:dyDescent="0.3">
      <c r="BK8400" s="5"/>
      <c r="BL8400" s="5"/>
      <c r="BM8400" s="2"/>
      <c r="BN8400" s="151"/>
      <c r="BO8400" s="2"/>
      <c r="BP8400" s="2"/>
      <c r="BQ8400" s="2"/>
      <c r="BR8400" s="2"/>
      <c r="BS8400" s="2"/>
      <c r="BT8400" s="2"/>
    </row>
    <row r="8401" spans="63:72" x14ac:dyDescent="0.3">
      <c r="BK8401" s="5"/>
      <c r="BL8401" s="5"/>
      <c r="BM8401" s="2"/>
      <c r="BN8401" s="151"/>
      <c r="BO8401" s="2"/>
      <c r="BP8401" s="2"/>
      <c r="BQ8401" s="2"/>
      <c r="BR8401" s="2"/>
      <c r="BS8401" s="2"/>
      <c r="BT8401" s="2"/>
    </row>
    <row r="8402" spans="63:72" x14ac:dyDescent="0.3">
      <c r="BK8402" s="5"/>
      <c r="BL8402" s="5"/>
      <c r="BM8402" s="2"/>
      <c r="BN8402" s="151"/>
      <c r="BO8402" s="2"/>
      <c r="BP8402" s="2"/>
      <c r="BQ8402" s="2"/>
      <c r="BR8402" s="2"/>
      <c r="BS8402" s="2"/>
      <c r="BT8402" s="2"/>
    </row>
    <row r="8403" spans="63:72" x14ac:dyDescent="0.3">
      <c r="BK8403" s="5"/>
      <c r="BL8403" s="5"/>
      <c r="BM8403" s="2"/>
      <c r="BN8403" s="151"/>
      <c r="BO8403" s="2"/>
      <c r="BP8403" s="2"/>
      <c r="BQ8403" s="2"/>
      <c r="BR8403" s="2"/>
      <c r="BS8403" s="2"/>
      <c r="BT8403" s="2"/>
    </row>
    <row r="8404" spans="63:72" x14ac:dyDescent="0.3">
      <c r="BK8404" s="5"/>
      <c r="BL8404" s="5"/>
      <c r="BM8404" s="2"/>
      <c r="BN8404" s="151"/>
      <c r="BO8404" s="2"/>
      <c r="BP8404" s="2"/>
      <c r="BQ8404" s="2"/>
      <c r="BR8404" s="2"/>
      <c r="BS8404" s="2"/>
      <c r="BT8404" s="2"/>
    </row>
    <row r="8405" spans="63:72" x14ac:dyDescent="0.3">
      <c r="BK8405" s="5"/>
      <c r="BL8405" s="5"/>
      <c r="BM8405" s="2"/>
      <c r="BN8405" s="151"/>
      <c r="BO8405" s="2"/>
      <c r="BP8405" s="2"/>
      <c r="BQ8405" s="2"/>
      <c r="BR8405" s="2"/>
      <c r="BS8405" s="2"/>
      <c r="BT8405" s="2"/>
    </row>
    <row r="8406" spans="63:72" x14ac:dyDescent="0.3">
      <c r="BK8406" s="5"/>
      <c r="BL8406" s="5"/>
      <c r="BM8406" s="2"/>
      <c r="BN8406" s="151"/>
      <c r="BO8406" s="2"/>
      <c r="BP8406" s="2"/>
      <c r="BQ8406" s="2"/>
      <c r="BR8406" s="2"/>
      <c r="BS8406" s="2"/>
      <c r="BT8406" s="2"/>
    </row>
    <row r="8407" spans="63:72" x14ac:dyDescent="0.3">
      <c r="BK8407" s="5"/>
      <c r="BL8407" s="5"/>
      <c r="BM8407" s="2"/>
      <c r="BN8407" s="151"/>
      <c r="BO8407" s="2"/>
      <c r="BP8407" s="2"/>
      <c r="BQ8407" s="2"/>
      <c r="BR8407" s="2"/>
      <c r="BS8407" s="2"/>
      <c r="BT8407" s="2"/>
    </row>
    <row r="8408" spans="63:72" x14ac:dyDescent="0.3">
      <c r="BK8408" s="5"/>
      <c r="BL8408" s="5"/>
      <c r="BM8408" s="2"/>
      <c r="BN8408" s="151"/>
      <c r="BO8408" s="2"/>
      <c r="BP8408" s="2"/>
      <c r="BQ8408" s="2"/>
      <c r="BR8408" s="2"/>
      <c r="BS8408" s="2"/>
      <c r="BT8408" s="2"/>
    </row>
    <row r="8409" spans="63:72" x14ac:dyDescent="0.3">
      <c r="BK8409" s="5"/>
      <c r="BL8409" s="5"/>
      <c r="BM8409" s="2"/>
      <c r="BN8409" s="151"/>
      <c r="BO8409" s="2"/>
      <c r="BP8409" s="2"/>
      <c r="BQ8409" s="2"/>
      <c r="BR8409" s="2"/>
      <c r="BS8409" s="2"/>
      <c r="BT8409" s="2"/>
    </row>
    <row r="8410" spans="63:72" x14ac:dyDescent="0.3">
      <c r="BK8410" s="5"/>
      <c r="BL8410" s="5"/>
      <c r="BM8410" s="2"/>
      <c r="BN8410" s="151"/>
      <c r="BO8410" s="2"/>
      <c r="BP8410" s="2"/>
      <c r="BQ8410" s="2"/>
      <c r="BR8410" s="2"/>
      <c r="BS8410" s="2"/>
      <c r="BT8410" s="2"/>
    </row>
    <row r="8411" spans="63:72" x14ac:dyDescent="0.3">
      <c r="BK8411" s="5"/>
      <c r="BL8411" s="5"/>
      <c r="BM8411" s="2"/>
      <c r="BN8411" s="151"/>
      <c r="BO8411" s="2"/>
      <c r="BP8411" s="2"/>
      <c r="BQ8411" s="2"/>
      <c r="BR8411" s="2"/>
      <c r="BS8411" s="2"/>
      <c r="BT8411" s="2"/>
    </row>
    <row r="8412" spans="63:72" x14ac:dyDescent="0.3">
      <c r="BK8412" s="5"/>
      <c r="BL8412" s="5"/>
      <c r="BM8412" s="2"/>
      <c r="BN8412" s="151"/>
      <c r="BO8412" s="2"/>
      <c r="BP8412" s="2"/>
      <c r="BQ8412" s="2"/>
      <c r="BR8412" s="2"/>
      <c r="BS8412" s="2"/>
      <c r="BT8412" s="2"/>
    </row>
    <row r="8413" spans="63:72" x14ac:dyDescent="0.3">
      <c r="BK8413" s="5"/>
      <c r="BL8413" s="5"/>
      <c r="BM8413" s="2"/>
      <c r="BN8413" s="151"/>
      <c r="BO8413" s="2"/>
      <c r="BP8413" s="2"/>
      <c r="BQ8413" s="2"/>
      <c r="BR8413" s="2"/>
      <c r="BS8413" s="2"/>
      <c r="BT8413" s="2"/>
    </row>
    <row r="8414" spans="63:72" x14ac:dyDescent="0.3">
      <c r="BK8414" s="5"/>
      <c r="BL8414" s="5"/>
      <c r="BM8414" s="2"/>
      <c r="BN8414" s="151"/>
      <c r="BO8414" s="2"/>
      <c r="BP8414" s="2"/>
      <c r="BQ8414" s="2"/>
      <c r="BR8414" s="2"/>
      <c r="BS8414" s="2"/>
      <c r="BT8414" s="2"/>
    </row>
    <row r="8415" spans="63:72" x14ac:dyDescent="0.3">
      <c r="BK8415" s="5"/>
      <c r="BL8415" s="5"/>
      <c r="BM8415" s="2"/>
      <c r="BN8415" s="151"/>
      <c r="BO8415" s="2"/>
      <c r="BP8415" s="2"/>
      <c r="BQ8415" s="2"/>
      <c r="BR8415" s="2"/>
      <c r="BS8415" s="2"/>
      <c r="BT8415" s="2"/>
    </row>
    <row r="8416" spans="63:72" x14ac:dyDescent="0.3">
      <c r="BK8416" s="5"/>
      <c r="BL8416" s="5"/>
      <c r="BM8416" s="2"/>
      <c r="BN8416" s="151"/>
      <c r="BO8416" s="2"/>
      <c r="BP8416" s="2"/>
      <c r="BQ8416" s="2"/>
      <c r="BR8416" s="2"/>
      <c r="BS8416" s="2"/>
      <c r="BT8416" s="2"/>
    </row>
    <row r="8417" spans="63:72" x14ac:dyDescent="0.3">
      <c r="BK8417" s="5"/>
      <c r="BL8417" s="5"/>
      <c r="BM8417" s="2"/>
      <c r="BN8417" s="151"/>
      <c r="BO8417" s="2"/>
      <c r="BP8417" s="2"/>
      <c r="BQ8417" s="2"/>
      <c r="BR8417" s="2"/>
      <c r="BS8417" s="2"/>
      <c r="BT8417" s="2"/>
    </row>
    <row r="8418" spans="63:72" x14ac:dyDescent="0.3">
      <c r="BK8418" s="5"/>
      <c r="BL8418" s="5"/>
      <c r="BM8418" s="2"/>
      <c r="BN8418" s="151"/>
      <c r="BO8418" s="2"/>
      <c r="BP8418" s="2"/>
      <c r="BQ8418" s="2"/>
      <c r="BR8418" s="2"/>
      <c r="BS8418" s="2"/>
      <c r="BT8418" s="2"/>
    </row>
    <row r="8419" spans="63:72" x14ac:dyDescent="0.3">
      <c r="BK8419" s="5"/>
      <c r="BL8419" s="5"/>
      <c r="BM8419" s="2"/>
      <c r="BN8419" s="151"/>
      <c r="BO8419" s="2"/>
      <c r="BP8419" s="2"/>
      <c r="BQ8419" s="2"/>
      <c r="BR8419" s="2"/>
      <c r="BS8419" s="2"/>
      <c r="BT8419" s="2"/>
    </row>
    <row r="8420" spans="63:72" x14ac:dyDescent="0.3">
      <c r="BK8420" s="5"/>
      <c r="BL8420" s="5"/>
      <c r="BM8420" s="2"/>
      <c r="BN8420" s="151"/>
      <c r="BO8420" s="2"/>
      <c r="BP8420" s="2"/>
      <c r="BQ8420" s="2"/>
      <c r="BR8420" s="2"/>
      <c r="BS8420" s="2"/>
      <c r="BT8420" s="2"/>
    </row>
    <row r="8421" spans="63:72" x14ac:dyDescent="0.3">
      <c r="BK8421" s="5"/>
      <c r="BL8421" s="5"/>
      <c r="BM8421" s="2"/>
      <c r="BN8421" s="151"/>
      <c r="BO8421" s="2"/>
      <c r="BP8421" s="2"/>
      <c r="BQ8421" s="2"/>
      <c r="BR8421" s="2"/>
      <c r="BS8421" s="2"/>
      <c r="BT8421" s="2"/>
    </row>
    <row r="8422" spans="63:72" x14ac:dyDescent="0.3">
      <c r="BK8422" s="5"/>
      <c r="BL8422" s="5"/>
      <c r="BM8422" s="2"/>
      <c r="BN8422" s="151"/>
      <c r="BO8422" s="2"/>
      <c r="BP8422" s="2"/>
      <c r="BQ8422" s="2"/>
      <c r="BR8422" s="2"/>
      <c r="BS8422" s="2"/>
      <c r="BT8422" s="2"/>
    </row>
    <row r="8423" spans="63:72" x14ac:dyDescent="0.3">
      <c r="BK8423" s="5"/>
      <c r="BL8423" s="5"/>
      <c r="BM8423" s="2"/>
      <c r="BN8423" s="151"/>
      <c r="BO8423" s="2"/>
      <c r="BP8423" s="2"/>
      <c r="BQ8423" s="2"/>
      <c r="BR8423" s="2"/>
      <c r="BS8423" s="2"/>
      <c r="BT8423" s="2"/>
    </row>
    <row r="8424" spans="63:72" x14ac:dyDescent="0.3">
      <c r="BK8424" s="5"/>
      <c r="BL8424" s="5"/>
      <c r="BM8424" s="2"/>
      <c r="BN8424" s="151"/>
      <c r="BO8424" s="2"/>
      <c r="BP8424" s="2"/>
      <c r="BQ8424" s="2"/>
      <c r="BR8424" s="2"/>
      <c r="BS8424" s="2"/>
      <c r="BT8424" s="2"/>
    </row>
    <row r="8425" spans="63:72" x14ac:dyDescent="0.3">
      <c r="BK8425" s="5"/>
      <c r="BL8425" s="5"/>
      <c r="BM8425" s="2"/>
      <c r="BN8425" s="151"/>
      <c r="BO8425" s="2"/>
      <c r="BP8425" s="2"/>
      <c r="BQ8425" s="2"/>
      <c r="BR8425" s="2"/>
      <c r="BS8425" s="2"/>
      <c r="BT8425" s="2"/>
    </row>
    <row r="8426" spans="63:72" x14ac:dyDescent="0.3">
      <c r="BK8426" s="5"/>
      <c r="BL8426" s="5"/>
      <c r="BM8426" s="2"/>
      <c r="BN8426" s="151"/>
      <c r="BO8426" s="2"/>
      <c r="BP8426" s="2"/>
      <c r="BQ8426" s="2"/>
      <c r="BR8426" s="2"/>
      <c r="BS8426" s="2"/>
      <c r="BT8426" s="2"/>
    </row>
    <row r="8427" spans="63:72" x14ac:dyDescent="0.3">
      <c r="BK8427" s="5"/>
      <c r="BL8427" s="5"/>
      <c r="BM8427" s="2"/>
      <c r="BN8427" s="151"/>
      <c r="BO8427" s="2"/>
      <c r="BP8427" s="2"/>
      <c r="BQ8427" s="2"/>
      <c r="BR8427" s="2"/>
      <c r="BS8427" s="2"/>
      <c r="BT8427" s="2"/>
    </row>
    <row r="8428" spans="63:72" x14ac:dyDescent="0.3">
      <c r="BK8428" s="5"/>
      <c r="BL8428" s="5"/>
      <c r="BM8428" s="2"/>
      <c r="BN8428" s="151"/>
      <c r="BO8428" s="2"/>
      <c r="BP8428" s="2"/>
      <c r="BQ8428" s="2"/>
      <c r="BR8428" s="2"/>
      <c r="BS8428" s="2"/>
      <c r="BT8428" s="2"/>
    </row>
    <row r="8429" spans="63:72" x14ac:dyDescent="0.3">
      <c r="BK8429" s="5"/>
      <c r="BL8429" s="5"/>
      <c r="BM8429" s="2"/>
      <c r="BN8429" s="151"/>
      <c r="BO8429" s="2"/>
      <c r="BP8429" s="2"/>
      <c r="BQ8429" s="2"/>
      <c r="BR8429" s="2"/>
      <c r="BS8429" s="2"/>
      <c r="BT8429" s="2"/>
    </row>
    <row r="8430" spans="63:72" x14ac:dyDescent="0.3">
      <c r="BK8430" s="5"/>
      <c r="BL8430" s="5"/>
      <c r="BM8430" s="2"/>
      <c r="BN8430" s="151"/>
      <c r="BO8430" s="2"/>
      <c r="BP8430" s="2"/>
      <c r="BQ8430" s="2"/>
      <c r="BR8430" s="2"/>
      <c r="BS8430" s="2"/>
      <c r="BT8430" s="2"/>
    </row>
    <row r="8431" spans="63:72" x14ac:dyDescent="0.3">
      <c r="BK8431" s="5"/>
      <c r="BL8431" s="5"/>
      <c r="BM8431" s="2"/>
      <c r="BN8431" s="151"/>
      <c r="BO8431" s="2"/>
      <c r="BP8431" s="2"/>
      <c r="BQ8431" s="2"/>
      <c r="BR8431" s="2"/>
      <c r="BS8431" s="2"/>
      <c r="BT8431" s="2"/>
    </row>
    <row r="8432" spans="63:72" x14ac:dyDescent="0.3">
      <c r="BK8432" s="5"/>
      <c r="BL8432" s="5"/>
      <c r="BM8432" s="2"/>
      <c r="BN8432" s="151"/>
      <c r="BO8432" s="2"/>
      <c r="BP8432" s="2"/>
      <c r="BQ8432" s="2"/>
      <c r="BR8432" s="2"/>
      <c r="BS8432" s="2"/>
      <c r="BT8432" s="2"/>
    </row>
    <row r="8433" spans="63:72" x14ac:dyDescent="0.3">
      <c r="BK8433" s="5"/>
      <c r="BL8433" s="5"/>
      <c r="BM8433" s="2"/>
      <c r="BN8433" s="151"/>
      <c r="BO8433" s="2"/>
      <c r="BP8433" s="2"/>
      <c r="BQ8433" s="2"/>
      <c r="BR8433" s="2"/>
      <c r="BS8433" s="2"/>
      <c r="BT8433" s="2"/>
    </row>
    <row r="8434" spans="63:72" x14ac:dyDescent="0.3">
      <c r="BK8434" s="5"/>
      <c r="BL8434" s="5"/>
      <c r="BM8434" s="2"/>
      <c r="BN8434" s="151"/>
      <c r="BO8434" s="2"/>
      <c r="BP8434" s="2"/>
      <c r="BQ8434" s="2"/>
      <c r="BR8434" s="2"/>
      <c r="BS8434" s="2"/>
      <c r="BT8434" s="2"/>
    </row>
    <row r="8435" spans="63:72" x14ac:dyDescent="0.3">
      <c r="BK8435" s="5"/>
      <c r="BL8435" s="5"/>
      <c r="BM8435" s="2"/>
      <c r="BN8435" s="151"/>
      <c r="BO8435" s="2"/>
      <c r="BP8435" s="2"/>
      <c r="BQ8435" s="2"/>
      <c r="BR8435" s="2"/>
      <c r="BS8435" s="2"/>
      <c r="BT8435" s="2"/>
    </row>
    <row r="8436" spans="63:72" x14ac:dyDescent="0.3">
      <c r="BK8436" s="5"/>
      <c r="BL8436" s="5"/>
      <c r="BM8436" s="2"/>
      <c r="BN8436" s="151"/>
      <c r="BO8436" s="2"/>
      <c r="BP8436" s="2"/>
      <c r="BQ8436" s="2"/>
      <c r="BR8436" s="2"/>
      <c r="BS8436" s="2"/>
      <c r="BT8436" s="2"/>
    </row>
    <row r="8437" spans="63:72" x14ac:dyDescent="0.3">
      <c r="BK8437" s="5"/>
      <c r="BL8437" s="5"/>
      <c r="BM8437" s="2"/>
      <c r="BN8437" s="151"/>
      <c r="BO8437" s="2"/>
      <c r="BP8437" s="2"/>
      <c r="BQ8437" s="2"/>
      <c r="BR8437" s="2"/>
      <c r="BS8437" s="2"/>
      <c r="BT8437" s="2"/>
    </row>
    <row r="8438" spans="63:72" x14ac:dyDescent="0.3">
      <c r="BK8438" s="5"/>
      <c r="BL8438" s="5"/>
      <c r="BM8438" s="2"/>
      <c r="BN8438" s="151"/>
      <c r="BO8438" s="2"/>
      <c r="BP8438" s="2"/>
      <c r="BQ8438" s="2"/>
      <c r="BR8438" s="2"/>
      <c r="BS8438" s="2"/>
      <c r="BT8438" s="2"/>
    </row>
    <row r="8439" spans="63:72" x14ac:dyDescent="0.3">
      <c r="BK8439" s="5"/>
      <c r="BL8439" s="5"/>
      <c r="BM8439" s="2"/>
      <c r="BN8439" s="151"/>
      <c r="BO8439" s="2"/>
      <c r="BP8439" s="2"/>
      <c r="BQ8439" s="2"/>
      <c r="BR8439" s="2"/>
      <c r="BS8439" s="2"/>
      <c r="BT8439" s="2"/>
    </row>
    <row r="8440" spans="63:72" x14ac:dyDescent="0.3">
      <c r="BK8440" s="5"/>
      <c r="BL8440" s="5"/>
      <c r="BM8440" s="2"/>
      <c r="BN8440" s="151"/>
      <c r="BO8440" s="2"/>
      <c r="BP8440" s="2"/>
      <c r="BQ8440" s="2"/>
      <c r="BR8440" s="2"/>
      <c r="BS8440" s="2"/>
      <c r="BT8440" s="2"/>
    </row>
    <row r="8441" spans="63:72" x14ac:dyDescent="0.3">
      <c r="BK8441" s="5"/>
      <c r="BL8441" s="5"/>
      <c r="BM8441" s="2"/>
      <c r="BN8441" s="151"/>
      <c r="BO8441" s="2"/>
      <c r="BP8441" s="2"/>
      <c r="BQ8441" s="2"/>
      <c r="BR8441" s="2"/>
      <c r="BS8441" s="2"/>
      <c r="BT8441" s="2"/>
    </row>
    <row r="8442" spans="63:72" x14ac:dyDescent="0.3">
      <c r="BK8442" s="5"/>
      <c r="BL8442" s="5"/>
      <c r="BM8442" s="2"/>
      <c r="BN8442" s="151"/>
      <c r="BO8442" s="2"/>
      <c r="BP8442" s="2"/>
      <c r="BQ8442" s="2"/>
      <c r="BR8442" s="2"/>
      <c r="BS8442" s="2"/>
      <c r="BT8442" s="2"/>
    </row>
    <row r="8443" spans="63:72" x14ac:dyDescent="0.3">
      <c r="BK8443" s="5"/>
      <c r="BL8443" s="5"/>
      <c r="BM8443" s="2"/>
      <c r="BN8443" s="151"/>
      <c r="BO8443" s="2"/>
      <c r="BP8443" s="2"/>
      <c r="BQ8443" s="2"/>
      <c r="BR8443" s="2"/>
      <c r="BS8443" s="2"/>
      <c r="BT8443" s="2"/>
    </row>
    <row r="8444" spans="63:72" x14ac:dyDescent="0.3">
      <c r="BK8444" s="5"/>
      <c r="BL8444" s="5"/>
      <c r="BM8444" s="2"/>
      <c r="BN8444" s="151"/>
      <c r="BO8444" s="2"/>
      <c r="BP8444" s="2"/>
      <c r="BQ8444" s="2"/>
      <c r="BR8444" s="2"/>
      <c r="BS8444" s="2"/>
      <c r="BT8444" s="2"/>
    </row>
    <row r="8445" spans="63:72" x14ac:dyDescent="0.3">
      <c r="BK8445" s="5"/>
      <c r="BL8445" s="5"/>
      <c r="BM8445" s="2"/>
      <c r="BN8445" s="151"/>
      <c r="BO8445" s="2"/>
      <c r="BP8445" s="2"/>
      <c r="BQ8445" s="2"/>
      <c r="BR8445" s="2"/>
      <c r="BS8445" s="2"/>
      <c r="BT8445" s="2"/>
    </row>
    <row r="8446" spans="63:72" x14ac:dyDescent="0.3">
      <c r="BK8446" s="5"/>
      <c r="BL8446" s="5"/>
      <c r="BM8446" s="2"/>
      <c r="BN8446" s="151"/>
      <c r="BO8446" s="2"/>
      <c r="BP8446" s="2"/>
      <c r="BQ8446" s="2"/>
      <c r="BR8446" s="2"/>
      <c r="BS8446" s="2"/>
      <c r="BT8446" s="2"/>
    </row>
    <row r="8447" spans="63:72" x14ac:dyDescent="0.3">
      <c r="BK8447" s="5"/>
      <c r="BL8447" s="5"/>
      <c r="BM8447" s="2"/>
      <c r="BN8447" s="151"/>
      <c r="BO8447" s="2"/>
      <c r="BP8447" s="2"/>
      <c r="BQ8447" s="2"/>
      <c r="BR8447" s="2"/>
      <c r="BS8447" s="2"/>
      <c r="BT8447" s="2"/>
    </row>
    <row r="8448" spans="63:72" x14ac:dyDescent="0.3">
      <c r="BK8448" s="5"/>
      <c r="BL8448" s="5"/>
      <c r="BM8448" s="2"/>
      <c r="BN8448" s="151"/>
      <c r="BO8448" s="2"/>
      <c r="BP8448" s="2"/>
      <c r="BQ8448" s="2"/>
      <c r="BR8448" s="2"/>
      <c r="BS8448" s="2"/>
      <c r="BT8448" s="2"/>
    </row>
    <row r="8449" spans="63:72" x14ac:dyDescent="0.3">
      <c r="BK8449" s="5"/>
      <c r="BL8449" s="5"/>
      <c r="BM8449" s="2"/>
      <c r="BN8449" s="151"/>
      <c r="BO8449" s="2"/>
      <c r="BP8449" s="2"/>
      <c r="BQ8449" s="2"/>
      <c r="BR8449" s="2"/>
      <c r="BS8449" s="2"/>
      <c r="BT8449" s="2"/>
    </row>
    <row r="8450" spans="63:72" x14ac:dyDescent="0.3">
      <c r="BK8450" s="5"/>
      <c r="BL8450" s="5"/>
      <c r="BM8450" s="2"/>
      <c r="BN8450" s="151"/>
      <c r="BO8450" s="2"/>
      <c r="BP8450" s="2"/>
      <c r="BQ8450" s="2"/>
      <c r="BR8450" s="2"/>
      <c r="BS8450" s="2"/>
      <c r="BT8450" s="2"/>
    </row>
    <row r="8451" spans="63:72" x14ac:dyDescent="0.3">
      <c r="BK8451" s="5"/>
      <c r="BL8451" s="5"/>
      <c r="BM8451" s="2"/>
      <c r="BN8451" s="151"/>
      <c r="BO8451" s="2"/>
      <c r="BP8451" s="2"/>
      <c r="BQ8451" s="2"/>
      <c r="BR8451" s="2"/>
      <c r="BS8451" s="2"/>
      <c r="BT8451" s="2"/>
    </row>
    <row r="8452" spans="63:72" x14ac:dyDescent="0.3">
      <c r="BK8452" s="5"/>
      <c r="BL8452" s="5"/>
      <c r="BM8452" s="2"/>
      <c r="BN8452" s="151"/>
      <c r="BO8452" s="2"/>
      <c r="BP8452" s="2"/>
      <c r="BQ8452" s="2"/>
      <c r="BR8452" s="2"/>
      <c r="BS8452" s="2"/>
      <c r="BT8452" s="2"/>
    </row>
    <row r="8453" spans="63:72" x14ac:dyDescent="0.3">
      <c r="BK8453" s="5"/>
      <c r="BL8453" s="5"/>
      <c r="BM8453" s="2"/>
      <c r="BN8453" s="151"/>
      <c r="BO8453" s="2"/>
      <c r="BP8453" s="2"/>
      <c r="BQ8453" s="2"/>
      <c r="BR8453" s="2"/>
      <c r="BS8453" s="2"/>
      <c r="BT8453" s="2"/>
    </row>
    <row r="8454" spans="63:72" x14ac:dyDescent="0.3">
      <c r="BK8454" s="5"/>
      <c r="BL8454" s="5"/>
      <c r="BM8454" s="2"/>
      <c r="BN8454" s="151"/>
      <c r="BO8454" s="2"/>
      <c r="BP8454" s="2"/>
      <c r="BQ8454" s="2"/>
      <c r="BR8454" s="2"/>
      <c r="BS8454" s="2"/>
      <c r="BT8454" s="2"/>
    </row>
    <row r="8455" spans="63:72" x14ac:dyDescent="0.3">
      <c r="BK8455" s="5"/>
      <c r="BL8455" s="5"/>
      <c r="BM8455" s="2"/>
      <c r="BN8455" s="151"/>
      <c r="BO8455" s="2"/>
      <c r="BP8455" s="2"/>
      <c r="BQ8455" s="2"/>
      <c r="BR8455" s="2"/>
      <c r="BS8455" s="2"/>
      <c r="BT8455" s="2"/>
    </row>
    <row r="8456" spans="63:72" x14ac:dyDescent="0.3">
      <c r="BK8456" s="5"/>
      <c r="BL8456" s="5"/>
      <c r="BM8456" s="2"/>
      <c r="BN8456" s="151"/>
      <c r="BO8456" s="2"/>
      <c r="BP8456" s="2"/>
      <c r="BQ8456" s="2"/>
      <c r="BR8456" s="2"/>
      <c r="BS8456" s="2"/>
      <c r="BT8456" s="2"/>
    </row>
    <row r="8457" spans="63:72" x14ac:dyDescent="0.3">
      <c r="BK8457" s="5"/>
      <c r="BL8457" s="5"/>
      <c r="BM8457" s="2"/>
      <c r="BN8457" s="151"/>
      <c r="BO8457" s="2"/>
      <c r="BP8457" s="2"/>
      <c r="BQ8457" s="2"/>
      <c r="BR8457" s="2"/>
      <c r="BS8457" s="2"/>
      <c r="BT8457" s="2"/>
    </row>
    <row r="8458" spans="63:72" x14ac:dyDescent="0.3">
      <c r="BK8458" s="5"/>
      <c r="BL8458" s="5"/>
      <c r="BM8458" s="2"/>
      <c r="BN8458" s="151"/>
      <c r="BO8458" s="2"/>
      <c r="BP8458" s="2"/>
      <c r="BQ8458" s="2"/>
      <c r="BR8458" s="2"/>
      <c r="BS8458" s="2"/>
      <c r="BT8458" s="2"/>
    </row>
    <row r="8459" spans="63:72" x14ac:dyDescent="0.3">
      <c r="BK8459" s="5"/>
      <c r="BL8459" s="5"/>
      <c r="BM8459" s="2"/>
      <c r="BN8459" s="151"/>
      <c r="BO8459" s="2"/>
      <c r="BP8459" s="2"/>
      <c r="BQ8459" s="2"/>
      <c r="BR8459" s="2"/>
      <c r="BS8459" s="2"/>
      <c r="BT8459" s="2"/>
    </row>
    <row r="8460" spans="63:72" x14ac:dyDescent="0.3">
      <c r="BK8460" s="5"/>
      <c r="BL8460" s="5"/>
      <c r="BM8460" s="2"/>
      <c r="BN8460" s="151"/>
      <c r="BO8460" s="2"/>
      <c r="BP8460" s="2"/>
      <c r="BQ8460" s="2"/>
      <c r="BR8460" s="2"/>
      <c r="BS8460" s="2"/>
      <c r="BT8460" s="2"/>
    </row>
    <row r="8461" spans="63:72" x14ac:dyDescent="0.3">
      <c r="BK8461" s="5"/>
      <c r="BL8461" s="5"/>
      <c r="BM8461" s="2"/>
      <c r="BN8461" s="151"/>
      <c r="BO8461" s="2"/>
      <c r="BP8461" s="2"/>
      <c r="BQ8461" s="2"/>
      <c r="BR8461" s="2"/>
      <c r="BS8461" s="2"/>
      <c r="BT8461" s="2"/>
    </row>
    <row r="8462" spans="63:72" x14ac:dyDescent="0.3">
      <c r="BK8462" s="5"/>
      <c r="BL8462" s="5"/>
      <c r="BM8462" s="2"/>
      <c r="BN8462" s="151"/>
      <c r="BO8462" s="2"/>
      <c r="BP8462" s="2"/>
      <c r="BQ8462" s="2"/>
      <c r="BR8462" s="2"/>
      <c r="BS8462" s="2"/>
      <c r="BT8462" s="2"/>
    </row>
    <row r="8463" spans="63:72" x14ac:dyDescent="0.3">
      <c r="BK8463" s="5"/>
      <c r="BL8463" s="5"/>
      <c r="BM8463" s="2"/>
      <c r="BN8463" s="151"/>
      <c r="BO8463" s="2"/>
      <c r="BP8463" s="2"/>
      <c r="BQ8463" s="2"/>
      <c r="BR8463" s="2"/>
      <c r="BS8463" s="2"/>
      <c r="BT8463" s="2"/>
    </row>
    <row r="8464" spans="63:72" x14ac:dyDescent="0.3">
      <c r="BK8464" s="5"/>
      <c r="BL8464" s="5"/>
      <c r="BM8464" s="2"/>
      <c r="BN8464" s="151"/>
      <c r="BO8464" s="2"/>
      <c r="BP8464" s="2"/>
      <c r="BQ8464" s="2"/>
      <c r="BR8464" s="2"/>
      <c r="BS8464" s="2"/>
      <c r="BT8464" s="2"/>
    </row>
    <row r="8465" spans="63:72" x14ac:dyDescent="0.3">
      <c r="BK8465" s="5"/>
      <c r="BL8465" s="5"/>
      <c r="BM8465" s="2"/>
      <c r="BN8465" s="151"/>
      <c r="BO8465" s="2"/>
      <c r="BP8465" s="2"/>
      <c r="BQ8465" s="2"/>
      <c r="BR8465" s="2"/>
      <c r="BS8465" s="2"/>
      <c r="BT8465" s="2"/>
    </row>
    <row r="8466" spans="63:72" x14ac:dyDescent="0.3">
      <c r="BK8466" s="5"/>
      <c r="BL8466" s="5"/>
      <c r="BM8466" s="2"/>
      <c r="BN8466" s="151"/>
      <c r="BO8466" s="2"/>
      <c r="BP8466" s="2"/>
      <c r="BQ8466" s="2"/>
      <c r="BR8466" s="2"/>
      <c r="BS8466" s="2"/>
      <c r="BT8466" s="2"/>
    </row>
    <row r="8467" spans="63:72" x14ac:dyDescent="0.3">
      <c r="BK8467" s="5"/>
      <c r="BL8467" s="5"/>
      <c r="BM8467" s="2"/>
      <c r="BN8467" s="151"/>
      <c r="BO8467" s="2"/>
      <c r="BP8467" s="2"/>
      <c r="BQ8467" s="2"/>
      <c r="BR8467" s="2"/>
      <c r="BS8467" s="2"/>
      <c r="BT8467" s="2"/>
    </row>
    <row r="8468" spans="63:72" x14ac:dyDescent="0.3">
      <c r="BK8468" s="5"/>
      <c r="BL8468" s="5"/>
      <c r="BM8468" s="2"/>
      <c r="BN8468" s="151"/>
      <c r="BO8468" s="2"/>
      <c r="BP8468" s="2"/>
      <c r="BQ8468" s="2"/>
      <c r="BR8468" s="2"/>
      <c r="BS8468" s="2"/>
      <c r="BT8468" s="2"/>
    </row>
    <row r="8469" spans="63:72" x14ac:dyDescent="0.3">
      <c r="BK8469" s="5"/>
      <c r="BL8469" s="5"/>
      <c r="BM8469" s="2"/>
      <c r="BN8469" s="151"/>
      <c r="BO8469" s="2"/>
      <c r="BP8469" s="2"/>
      <c r="BQ8469" s="2"/>
      <c r="BR8469" s="2"/>
      <c r="BS8469" s="2"/>
      <c r="BT8469" s="2"/>
    </row>
    <row r="8470" spans="63:72" x14ac:dyDescent="0.3">
      <c r="BK8470" s="5"/>
      <c r="BL8470" s="5"/>
      <c r="BM8470" s="2"/>
      <c r="BN8470" s="151"/>
      <c r="BO8470" s="2"/>
      <c r="BP8470" s="2"/>
      <c r="BQ8470" s="2"/>
      <c r="BR8470" s="2"/>
      <c r="BS8470" s="2"/>
      <c r="BT8470" s="2"/>
    </row>
    <row r="8471" spans="63:72" x14ac:dyDescent="0.3">
      <c r="BK8471" s="5"/>
      <c r="BL8471" s="5"/>
      <c r="BM8471" s="2"/>
      <c r="BN8471" s="151"/>
      <c r="BO8471" s="2"/>
      <c r="BP8471" s="2"/>
      <c r="BQ8471" s="2"/>
      <c r="BR8471" s="2"/>
      <c r="BS8471" s="2"/>
      <c r="BT8471" s="2"/>
    </row>
    <row r="8472" spans="63:72" x14ac:dyDescent="0.3">
      <c r="BK8472" s="5"/>
      <c r="BL8472" s="5"/>
      <c r="BM8472" s="2"/>
      <c r="BN8472" s="151"/>
      <c r="BO8472" s="2"/>
      <c r="BP8472" s="2"/>
      <c r="BQ8472" s="2"/>
      <c r="BR8472" s="2"/>
      <c r="BS8472" s="2"/>
      <c r="BT8472" s="2"/>
    </row>
    <row r="8473" spans="63:72" x14ac:dyDescent="0.3">
      <c r="BK8473" s="5"/>
      <c r="BL8473" s="5"/>
      <c r="BM8473" s="2"/>
      <c r="BN8473" s="151"/>
      <c r="BO8473" s="2"/>
      <c r="BP8473" s="2"/>
      <c r="BQ8473" s="2"/>
      <c r="BR8473" s="2"/>
      <c r="BS8473" s="2"/>
      <c r="BT8473" s="2"/>
    </row>
    <row r="8474" spans="63:72" x14ac:dyDescent="0.3">
      <c r="BK8474" s="5"/>
      <c r="BL8474" s="5"/>
      <c r="BM8474" s="2"/>
      <c r="BN8474" s="151"/>
      <c r="BO8474" s="2"/>
      <c r="BP8474" s="2"/>
      <c r="BQ8474" s="2"/>
      <c r="BR8474" s="2"/>
      <c r="BS8474" s="2"/>
      <c r="BT8474" s="2"/>
    </row>
    <row r="8475" spans="63:72" x14ac:dyDescent="0.3">
      <c r="BK8475" s="5"/>
      <c r="BL8475" s="5"/>
      <c r="BM8475" s="2"/>
      <c r="BN8475" s="151"/>
      <c r="BO8475" s="2"/>
      <c r="BP8475" s="2"/>
      <c r="BQ8475" s="2"/>
      <c r="BR8475" s="2"/>
      <c r="BS8475" s="2"/>
      <c r="BT8475" s="2"/>
    </row>
    <row r="8476" spans="63:72" x14ac:dyDescent="0.3">
      <c r="BK8476" s="5"/>
      <c r="BL8476" s="5"/>
      <c r="BM8476" s="2"/>
      <c r="BN8476" s="151"/>
      <c r="BO8476" s="2"/>
      <c r="BP8476" s="2"/>
      <c r="BQ8476" s="2"/>
      <c r="BR8476" s="2"/>
      <c r="BS8476" s="2"/>
      <c r="BT8476" s="2"/>
    </row>
    <row r="8477" spans="63:72" x14ac:dyDescent="0.3">
      <c r="BK8477" s="5"/>
      <c r="BL8477" s="5"/>
      <c r="BM8477" s="2"/>
      <c r="BN8477" s="151"/>
      <c r="BO8477" s="2"/>
      <c r="BP8477" s="2"/>
      <c r="BQ8477" s="2"/>
      <c r="BR8477" s="2"/>
      <c r="BS8477" s="2"/>
      <c r="BT8477" s="2"/>
    </row>
    <row r="8478" spans="63:72" x14ac:dyDescent="0.3">
      <c r="BK8478" s="5"/>
      <c r="BL8478" s="5"/>
      <c r="BM8478" s="2"/>
      <c r="BN8478" s="151"/>
      <c r="BO8478" s="2"/>
      <c r="BP8478" s="2"/>
      <c r="BQ8478" s="2"/>
      <c r="BR8478" s="2"/>
      <c r="BS8478" s="2"/>
      <c r="BT8478" s="2"/>
    </row>
    <row r="8479" spans="63:72" x14ac:dyDescent="0.3">
      <c r="BK8479" s="5"/>
      <c r="BL8479" s="5"/>
      <c r="BM8479" s="2"/>
      <c r="BN8479" s="151"/>
      <c r="BO8479" s="2"/>
      <c r="BP8479" s="2"/>
      <c r="BQ8479" s="2"/>
      <c r="BR8479" s="2"/>
      <c r="BS8479" s="2"/>
      <c r="BT8479" s="2"/>
    </row>
    <row r="8480" spans="63:72" x14ac:dyDescent="0.3">
      <c r="BK8480" s="5"/>
      <c r="BL8480" s="5"/>
      <c r="BM8480" s="2"/>
      <c r="BN8480" s="151"/>
      <c r="BO8480" s="2"/>
      <c r="BP8480" s="2"/>
      <c r="BQ8480" s="2"/>
      <c r="BR8480" s="2"/>
      <c r="BS8480" s="2"/>
      <c r="BT8480" s="2"/>
    </row>
    <row r="8481" spans="63:72" x14ac:dyDescent="0.3">
      <c r="BK8481" s="5"/>
      <c r="BL8481" s="5"/>
      <c r="BM8481" s="2"/>
      <c r="BN8481" s="151"/>
      <c r="BO8481" s="2"/>
      <c r="BP8481" s="2"/>
      <c r="BQ8481" s="2"/>
      <c r="BR8481" s="2"/>
      <c r="BS8481" s="2"/>
      <c r="BT8481" s="2"/>
    </row>
    <row r="8482" spans="63:72" x14ac:dyDescent="0.3">
      <c r="BK8482" s="5"/>
      <c r="BL8482" s="5"/>
      <c r="BM8482" s="2"/>
      <c r="BN8482" s="151"/>
      <c r="BO8482" s="2"/>
      <c r="BP8482" s="2"/>
      <c r="BQ8482" s="2"/>
      <c r="BR8482" s="2"/>
      <c r="BS8482" s="2"/>
      <c r="BT8482" s="2"/>
    </row>
    <row r="8483" spans="63:72" x14ac:dyDescent="0.3">
      <c r="BK8483" s="5"/>
      <c r="BL8483" s="5"/>
      <c r="BM8483" s="2"/>
      <c r="BN8483" s="151"/>
      <c r="BO8483" s="2"/>
      <c r="BP8483" s="2"/>
      <c r="BQ8483" s="2"/>
      <c r="BR8483" s="2"/>
      <c r="BS8483" s="2"/>
      <c r="BT8483" s="2"/>
    </row>
    <row r="8484" spans="63:72" x14ac:dyDescent="0.3">
      <c r="BK8484" s="5"/>
      <c r="BL8484" s="5"/>
      <c r="BM8484" s="2"/>
      <c r="BN8484" s="151"/>
      <c r="BO8484" s="2"/>
      <c r="BP8484" s="2"/>
      <c r="BQ8484" s="2"/>
      <c r="BR8484" s="2"/>
      <c r="BS8484" s="2"/>
      <c r="BT8484" s="2"/>
    </row>
    <row r="8485" spans="63:72" x14ac:dyDescent="0.3">
      <c r="BK8485" s="5"/>
      <c r="BL8485" s="5"/>
      <c r="BM8485" s="2"/>
      <c r="BN8485" s="151"/>
      <c r="BO8485" s="2"/>
      <c r="BP8485" s="2"/>
      <c r="BQ8485" s="2"/>
      <c r="BR8485" s="2"/>
      <c r="BS8485" s="2"/>
      <c r="BT8485" s="2"/>
    </row>
    <row r="8486" spans="63:72" x14ac:dyDescent="0.3">
      <c r="BK8486" s="5"/>
      <c r="BL8486" s="5"/>
      <c r="BM8486" s="2"/>
      <c r="BN8486" s="151"/>
      <c r="BO8486" s="2"/>
      <c r="BP8486" s="2"/>
      <c r="BQ8486" s="2"/>
      <c r="BR8486" s="2"/>
      <c r="BS8486" s="2"/>
      <c r="BT8486" s="2"/>
    </row>
    <row r="8487" spans="63:72" x14ac:dyDescent="0.3">
      <c r="BK8487" s="5"/>
      <c r="BL8487" s="5"/>
      <c r="BM8487" s="2"/>
      <c r="BN8487" s="151"/>
      <c r="BO8487" s="2"/>
      <c r="BP8487" s="2"/>
      <c r="BQ8487" s="2"/>
      <c r="BR8487" s="2"/>
      <c r="BS8487" s="2"/>
      <c r="BT8487" s="2"/>
    </row>
    <row r="8488" spans="63:72" x14ac:dyDescent="0.3">
      <c r="BK8488" s="5"/>
      <c r="BL8488" s="5"/>
      <c r="BM8488" s="2"/>
      <c r="BN8488" s="151"/>
      <c r="BO8488" s="2"/>
      <c r="BP8488" s="2"/>
      <c r="BQ8488" s="2"/>
      <c r="BR8488" s="2"/>
      <c r="BS8488" s="2"/>
      <c r="BT8488" s="2"/>
    </row>
    <row r="8489" spans="63:72" x14ac:dyDescent="0.3">
      <c r="BK8489" s="5"/>
      <c r="BL8489" s="5"/>
      <c r="BM8489" s="2"/>
      <c r="BN8489" s="151"/>
      <c r="BO8489" s="2"/>
      <c r="BP8489" s="2"/>
      <c r="BQ8489" s="2"/>
      <c r="BR8489" s="2"/>
      <c r="BS8489" s="2"/>
      <c r="BT8489" s="2"/>
    </row>
    <row r="8490" spans="63:72" x14ac:dyDescent="0.3">
      <c r="BK8490" s="5"/>
      <c r="BL8490" s="5"/>
      <c r="BM8490" s="2"/>
      <c r="BN8490" s="151"/>
      <c r="BO8490" s="2"/>
      <c r="BP8490" s="2"/>
      <c r="BQ8490" s="2"/>
      <c r="BR8490" s="2"/>
      <c r="BS8490" s="2"/>
      <c r="BT8490" s="2"/>
    </row>
    <row r="8491" spans="63:72" x14ac:dyDescent="0.3">
      <c r="BK8491" s="5"/>
      <c r="BL8491" s="5"/>
      <c r="BM8491" s="2"/>
      <c r="BN8491" s="151"/>
      <c r="BO8491" s="2"/>
      <c r="BP8491" s="2"/>
      <c r="BQ8491" s="2"/>
      <c r="BR8491" s="2"/>
      <c r="BS8491" s="2"/>
      <c r="BT8491" s="2"/>
    </row>
    <row r="8492" spans="63:72" x14ac:dyDescent="0.3">
      <c r="BK8492" s="5"/>
      <c r="BL8492" s="5"/>
      <c r="BM8492" s="2"/>
      <c r="BN8492" s="151"/>
      <c r="BO8492" s="2"/>
      <c r="BP8492" s="2"/>
      <c r="BQ8492" s="2"/>
      <c r="BR8492" s="2"/>
      <c r="BS8492" s="2"/>
      <c r="BT8492" s="2"/>
    </row>
    <row r="8493" spans="63:72" x14ac:dyDescent="0.3">
      <c r="BK8493" s="5"/>
      <c r="BL8493" s="5"/>
      <c r="BM8493" s="2"/>
      <c r="BN8493" s="151"/>
      <c r="BO8493" s="2"/>
      <c r="BP8493" s="2"/>
      <c r="BQ8493" s="2"/>
      <c r="BR8493" s="2"/>
      <c r="BS8493" s="2"/>
      <c r="BT8493" s="2"/>
    </row>
    <row r="8494" spans="63:72" x14ac:dyDescent="0.3">
      <c r="BK8494" s="5"/>
      <c r="BL8494" s="5"/>
      <c r="BM8494" s="2"/>
      <c r="BN8494" s="151"/>
      <c r="BO8494" s="2"/>
      <c r="BP8494" s="2"/>
      <c r="BQ8494" s="2"/>
      <c r="BR8494" s="2"/>
      <c r="BS8494" s="2"/>
      <c r="BT8494" s="2"/>
    </row>
    <row r="8495" spans="63:72" x14ac:dyDescent="0.3">
      <c r="BK8495" s="5"/>
      <c r="BL8495" s="5"/>
      <c r="BM8495" s="2"/>
      <c r="BN8495" s="151"/>
      <c r="BO8495" s="2"/>
      <c r="BP8495" s="2"/>
      <c r="BQ8495" s="2"/>
      <c r="BR8495" s="2"/>
      <c r="BS8495" s="2"/>
      <c r="BT8495" s="2"/>
    </row>
    <row r="8496" spans="63:72" x14ac:dyDescent="0.3">
      <c r="BK8496" s="5"/>
      <c r="BL8496" s="5"/>
      <c r="BM8496" s="2"/>
      <c r="BN8496" s="151"/>
      <c r="BO8496" s="2"/>
      <c r="BP8496" s="2"/>
      <c r="BQ8496" s="2"/>
      <c r="BR8496" s="2"/>
      <c r="BS8496" s="2"/>
      <c r="BT8496" s="2"/>
    </row>
    <row r="8497" spans="63:72" x14ac:dyDescent="0.3">
      <c r="BK8497" s="5"/>
      <c r="BL8497" s="5"/>
      <c r="BM8497" s="2"/>
      <c r="BN8497" s="151"/>
      <c r="BO8497" s="2"/>
      <c r="BP8497" s="2"/>
      <c r="BQ8497" s="2"/>
      <c r="BR8497" s="2"/>
      <c r="BS8497" s="2"/>
      <c r="BT8497" s="2"/>
    </row>
    <row r="8498" spans="63:72" x14ac:dyDescent="0.3">
      <c r="BK8498" s="5"/>
      <c r="BL8498" s="5"/>
      <c r="BM8498" s="2"/>
      <c r="BN8498" s="151"/>
      <c r="BO8498" s="2"/>
      <c r="BP8498" s="2"/>
      <c r="BQ8498" s="2"/>
      <c r="BR8498" s="2"/>
      <c r="BS8498" s="2"/>
      <c r="BT8498" s="2"/>
    </row>
    <row r="8499" spans="63:72" x14ac:dyDescent="0.3">
      <c r="BK8499" s="5"/>
      <c r="BL8499" s="5"/>
      <c r="BM8499" s="2"/>
      <c r="BN8499" s="151"/>
      <c r="BO8499" s="2"/>
      <c r="BP8499" s="2"/>
      <c r="BQ8499" s="2"/>
      <c r="BR8499" s="2"/>
      <c r="BS8499" s="2"/>
      <c r="BT8499" s="2"/>
    </row>
    <row r="8500" spans="63:72" x14ac:dyDescent="0.3">
      <c r="BK8500" s="5"/>
      <c r="BL8500" s="5"/>
      <c r="BM8500" s="2"/>
      <c r="BN8500" s="151"/>
      <c r="BO8500" s="2"/>
      <c r="BP8500" s="2"/>
      <c r="BQ8500" s="2"/>
      <c r="BR8500" s="2"/>
      <c r="BS8500" s="2"/>
      <c r="BT8500" s="2"/>
    </row>
    <row r="8501" spans="63:72" x14ac:dyDescent="0.3">
      <c r="BK8501" s="5"/>
      <c r="BL8501" s="5"/>
      <c r="BM8501" s="2"/>
      <c r="BN8501" s="151"/>
      <c r="BO8501" s="2"/>
      <c r="BP8501" s="2"/>
      <c r="BQ8501" s="2"/>
      <c r="BR8501" s="2"/>
      <c r="BS8501" s="2"/>
      <c r="BT8501" s="2"/>
    </row>
    <row r="8502" spans="63:72" x14ac:dyDescent="0.3">
      <c r="BK8502" s="5"/>
      <c r="BL8502" s="5"/>
      <c r="BM8502" s="2"/>
      <c r="BN8502" s="151"/>
      <c r="BO8502" s="2"/>
      <c r="BP8502" s="2"/>
      <c r="BQ8502" s="2"/>
      <c r="BR8502" s="2"/>
      <c r="BS8502" s="2"/>
      <c r="BT8502" s="2"/>
    </row>
    <row r="8503" spans="63:72" x14ac:dyDescent="0.3">
      <c r="BK8503" s="5"/>
      <c r="BL8503" s="5"/>
      <c r="BM8503" s="2"/>
      <c r="BN8503" s="151"/>
      <c r="BO8503" s="2"/>
      <c r="BP8503" s="2"/>
      <c r="BQ8503" s="2"/>
      <c r="BR8503" s="2"/>
      <c r="BS8503" s="2"/>
      <c r="BT8503" s="2"/>
    </row>
    <row r="8504" spans="63:72" x14ac:dyDescent="0.3">
      <c r="BK8504" s="5"/>
      <c r="BL8504" s="5"/>
      <c r="BM8504" s="2"/>
      <c r="BN8504" s="151"/>
      <c r="BO8504" s="2"/>
      <c r="BP8504" s="2"/>
      <c r="BQ8504" s="2"/>
      <c r="BR8504" s="2"/>
      <c r="BS8504" s="2"/>
      <c r="BT8504" s="2"/>
    </row>
    <row r="8505" spans="63:72" x14ac:dyDescent="0.3">
      <c r="BK8505" s="5"/>
      <c r="BL8505" s="5"/>
      <c r="BM8505" s="2"/>
      <c r="BN8505" s="151"/>
      <c r="BO8505" s="2"/>
      <c r="BP8505" s="2"/>
      <c r="BQ8505" s="2"/>
      <c r="BR8505" s="2"/>
      <c r="BS8505" s="2"/>
      <c r="BT8505" s="2"/>
    </row>
    <row r="8506" spans="63:72" x14ac:dyDescent="0.3">
      <c r="BK8506" s="5"/>
      <c r="BL8506" s="5"/>
      <c r="BM8506" s="2"/>
      <c r="BN8506" s="151"/>
      <c r="BO8506" s="2"/>
      <c r="BP8506" s="2"/>
      <c r="BQ8506" s="2"/>
      <c r="BR8506" s="2"/>
      <c r="BS8506" s="2"/>
      <c r="BT8506" s="2"/>
    </row>
    <row r="8507" spans="63:72" x14ac:dyDescent="0.3">
      <c r="BK8507" s="5"/>
      <c r="BL8507" s="5"/>
      <c r="BM8507" s="2"/>
      <c r="BN8507" s="151"/>
      <c r="BO8507" s="2"/>
      <c r="BP8507" s="2"/>
      <c r="BQ8507" s="2"/>
      <c r="BR8507" s="2"/>
      <c r="BS8507" s="2"/>
      <c r="BT8507" s="2"/>
    </row>
    <row r="8508" spans="63:72" x14ac:dyDescent="0.3">
      <c r="BK8508" s="5"/>
      <c r="BL8508" s="5"/>
      <c r="BM8508" s="2"/>
      <c r="BN8508" s="151"/>
      <c r="BO8508" s="2"/>
      <c r="BP8508" s="2"/>
      <c r="BQ8508" s="2"/>
      <c r="BR8508" s="2"/>
      <c r="BS8508" s="2"/>
      <c r="BT8508" s="2"/>
    </row>
    <row r="8509" spans="63:72" x14ac:dyDescent="0.3">
      <c r="BK8509" s="5"/>
      <c r="BL8509" s="5"/>
      <c r="BM8509" s="2"/>
      <c r="BN8509" s="151"/>
      <c r="BO8509" s="2"/>
      <c r="BP8509" s="2"/>
      <c r="BQ8509" s="2"/>
      <c r="BR8509" s="2"/>
      <c r="BS8509" s="2"/>
      <c r="BT8509" s="2"/>
    </row>
    <row r="8510" spans="63:72" x14ac:dyDescent="0.3">
      <c r="BK8510" s="5"/>
      <c r="BL8510" s="5"/>
      <c r="BM8510" s="2"/>
      <c r="BN8510" s="151"/>
      <c r="BO8510" s="2"/>
      <c r="BP8510" s="2"/>
      <c r="BQ8510" s="2"/>
      <c r="BR8510" s="2"/>
      <c r="BS8510" s="2"/>
      <c r="BT8510" s="2"/>
    </row>
    <row r="8511" spans="63:72" x14ac:dyDescent="0.3">
      <c r="BK8511" s="5"/>
      <c r="BL8511" s="5"/>
      <c r="BM8511" s="2"/>
      <c r="BN8511" s="151"/>
      <c r="BO8511" s="2"/>
      <c r="BP8511" s="2"/>
      <c r="BQ8511" s="2"/>
      <c r="BR8511" s="2"/>
      <c r="BS8511" s="2"/>
      <c r="BT8511" s="2"/>
    </row>
    <row r="8512" spans="63:72" x14ac:dyDescent="0.3">
      <c r="BK8512" s="5"/>
      <c r="BL8512" s="5"/>
      <c r="BM8512" s="2"/>
      <c r="BN8512" s="151"/>
      <c r="BO8512" s="2"/>
      <c r="BP8512" s="2"/>
      <c r="BQ8512" s="2"/>
      <c r="BR8512" s="2"/>
      <c r="BS8512" s="2"/>
      <c r="BT8512" s="2"/>
    </row>
    <row r="8513" spans="63:72" x14ac:dyDescent="0.3">
      <c r="BK8513" s="5"/>
      <c r="BL8513" s="5"/>
      <c r="BM8513" s="2"/>
      <c r="BN8513" s="151"/>
      <c r="BO8513" s="2"/>
      <c r="BP8513" s="2"/>
      <c r="BQ8513" s="2"/>
      <c r="BR8513" s="2"/>
      <c r="BS8513" s="2"/>
      <c r="BT8513" s="2"/>
    </row>
    <row r="8514" spans="63:72" x14ac:dyDescent="0.3">
      <c r="BK8514" s="5"/>
      <c r="BL8514" s="5"/>
      <c r="BM8514" s="2"/>
      <c r="BN8514" s="151"/>
      <c r="BO8514" s="2"/>
      <c r="BP8514" s="2"/>
      <c r="BQ8514" s="2"/>
      <c r="BR8514" s="2"/>
      <c r="BS8514" s="2"/>
      <c r="BT8514" s="2"/>
    </row>
    <row r="8515" spans="63:72" x14ac:dyDescent="0.3">
      <c r="BK8515" s="5"/>
      <c r="BL8515" s="5"/>
      <c r="BM8515" s="2"/>
      <c r="BN8515" s="151"/>
      <c r="BO8515" s="2"/>
      <c r="BP8515" s="2"/>
      <c r="BQ8515" s="2"/>
      <c r="BR8515" s="2"/>
      <c r="BS8515" s="2"/>
      <c r="BT8515" s="2"/>
    </row>
    <row r="8516" spans="63:72" x14ac:dyDescent="0.3">
      <c r="BK8516" s="5"/>
      <c r="BL8516" s="5"/>
      <c r="BM8516" s="2"/>
      <c r="BN8516" s="151"/>
      <c r="BO8516" s="2"/>
      <c r="BP8516" s="2"/>
      <c r="BQ8516" s="2"/>
      <c r="BR8516" s="2"/>
      <c r="BS8516" s="2"/>
      <c r="BT8516" s="2"/>
    </row>
    <row r="8517" spans="63:72" x14ac:dyDescent="0.3">
      <c r="BK8517" s="5"/>
      <c r="BL8517" s="5"/>
      <c r="BM8517" s="2"/>
      <c r="BN8517" s="151"/>
      <c r="BO8517" s="2"/>
      <c r="BP8517" s="2"/>
      <c r="BQ8517" s="2"/>
      <c r="BR8517" s="2"/>
      <c r="BS8517" s="2"/>
      <c r="BT8517" s="2"/>
    </row>
    <row r="8518" spans="63:72" x14ac:dyDescent="0.3">
      <c r="BK8518" s="5"/>
      <c r="BL8518" s="5"/>
      <c r="BM8518" s="2"/>
      <c r="BN8518" s="151"/>
      <c r="BO8518" s="2"/>
      <c r="BP8518" s="2"/>
      <c r="BQ8518" s="2"/>
      <c r="BR8518" s="2"/>
      <c r="BS8518" s="2"/>
      <c r="BT8518" s="2"/>
    </row>
    <row r="8519" spans="63:72" x14ac:dyDescent="0.3">
      <c r="BK8519" s="5"/>
      <c r="BL8519" s="5"/>
      <c r="BM8519" s="2"/>
      <c r="BN8519" s="151"/>
      <c r="BO8519" s="2"/>
      <c r="BP8519" s="2"/>
      <c r="BQ8519" s="2"/>
      <c r="BR8519" s="2"/>
      <c r="BS8519" s="2"/>
      <c r="BT8519" s="2"/>
    </row>
    <row r="8520" spans="63:72" x14ac:dyDescent="0.3">
      <c r="BK8520" s="5"/>
      <c r="BL8520" s="5"/>
      <c r="BM8520" s="2"/>
      <c r="BN8520" s="151"/>
      <c r="BO8520" s="2"/>
      <c r="BP8520" s="2"/>
      <c r="BQ8520" s="2"/>
      <c r="BR8520" s="2"/>
      <c r="BS8520" s="2"/>
      <c r="BT8520" s="2"/>
    </row>
    <row r="8521" spans="63:72" x14ac:dyDescent="0.3">
      <c r="BK8521" s="5"/>
      <c r="BL8521" s="5"/>
      <c r="BM8521" s="2"/>
      <c r="BN8521" s="151"/>
      <c r="BO8521" s="2"/>
      <c r="BP8521" s="2"/>
      <c r="BQ8521" s="2"/>
      <c r="BR8521" s="2"/>
      <c r="BS8521" s="2"/>
      <c r="BT8521" s="2"/>
    </row>
    <row r="8522" spans="63:72" x14ac:dyDescent="0.3">
      <c r="BK8522" s="5"/>
      <c r="BL8522" s="5"/>
      <c r="BM8522" s="2"/>
      <c r="BN8522" s="151"/>
      <c r="BO8522" s="2"/>
      <c r="BP8522" s="2"/>
      <c r="BQ8522" s="2"/>
      <c r="BR8522" s="2"/>
      <c r="BS8522" s="2"/>
      <c r="BT8522" s="2"/>
    </row>
    <row r="8523" spans="63:72" x14ac:dyDescent="0.3">
      <c r="BK8523" s="5"/>
      <c r="BL8523" s="5"/>
      <c r="BM8523" s="2"/>
      <c r="BN8523" s="151"/>
      <c r="BO8523" s="2"/>
      <c r="BP8523" s="2"/>
      <c r="BQ8523" s="2"/>
      <c r="BR8523" s="2"/>
      <c r="BS8523" s="2"/>
      <c r="BT8523" s="2"/>
    </row>
    <row r="8524" spans="63:72" x14ac:dyDescent="0.3">
      <c r="BK8524" s="5"/>
      <c r="BL8524" s="5"/>
      <c r="BM8524" s="2"/>
      <c r="BN8524" s="151"/>
      <c r="BO8524" s="2"/>
      <c r="BP8524" s="2"/>
      <c r="BQ8524" s="2"/>
      <c r="BR8524" s="2"/>
      <c r="BS8524" s="2"/>
      <c r="BT8524" s="2"/>
    </row>
    <row r="8525" spans="63:72" x14ac:dyDescent="0.3">
      <c r="BK8525" s="5"/>
      <c r="BL8525" s="5"/>
      <c r="BM8525" s="2"/>
      <c r="BN8525" s="151"/>
      <c r="BO8525" s="2"/>
      <c r="BP8525" s="2"/>
      <c r="BQ8525" s="2"/>
      <c r="BR8525" s="2"/>
      <c r="BS8525" s="2"/>
      <c r="BT8525" s="2"/>
    </row>
    <row r="8526" spans="63:72" x14ac:dyDescent="0.3">
      <c r="BK8526" s="5"/>
      <c r="BL8526" s="5"/>
      <c r="BM8526" s="2"/>
      <c r="BN8526" s="151"/>
      <c r="BO8526" s="2"/>
      <c r="BP8526" s="2"/>
      <c r="BQ8526" s="2"/>
      <c r="BR8526" s="2"/>
      <c r="BS8526" s="2"/>
      <c r="BT8526" s="2"/>
    </row>
    <row r="8527" spans="63:72" x14ac:dyDescent="0.3">
      <c r="BK8527" s="5"/>
      <c r="BL8527" s="5"/>
      <c r="BM8527" s="2"/>
      <c r="BN8527" s="151"/>
      <c r="BO8527" s="2"/>
      <c r="BP8527" s="2"/>
      <c r="BQ8527" s="2"/>
      <c r="BR8527" s="2"/>
      <c r="BS8527" s="2"/>
      <c r="BT8527" s="2"/>
    </row>
    <row r="8528" spans="63:72" x14ac:dyDescent="0.3">
      <c r="BK8528" s="5"/>
      <c r="BL8528" s="5"/>
      <c r="BM8528" s="2"/>
      <c r="BN8528" s="151"/>
      <c r="BO8528" s="2"/>
      <c r="BP8528" s="2"/>
      <c r="BQ8528" s="2"/>
      <c r="BR8528" s="2"/>
      <c r="BS8528" s="2"/>
      <c r="BT8528" s="2"/>
    </row>
    <row r="8529" spans="63:72" x14ac:dyDescent="0.3">
      <c r="BK8529" s="5"/>
      <c r="BL8529" s="5"/>
      <c r="BM8529" s="2"/>
      <c r="BN8529" s="151"/>
      <c r="BO8529" s="2"/>
      <c r="BP8529" s="2"/>
      <c r="BQ8529" s="2"/>
      <c r="BR8529" s="2"/>
      <c r="BS8529" s="2"/>
      <c r="BT8529" s="2"/>
    </row>
    <row r="8530" spans="63:72" x14ac:dyDescent="0.3">
      <c r="BK8530" s="5"/>
      <c r="BL8530" s="5"/>
      <c r="BM8530" s="2"/>
      <c r="BN8530" s="151"/>
      <c r="BO8530" s="2"/>
      <c r="BP8530" s="2"/>
      <c r="BQ8530" s="2"/>
      <c r="BR8530" s="2"/>
      <c r="BS8530" s="2"/>
      <c r="BT8530" s="2"/>
    </row>
    <row r="8531" spans="63:72" x14ac:dyDescent="0.3">
      <c r="BK8531" s="5"/>
      <c r="BL8531" s="5"/>
      <c r="BM8531" s="2"/>
      <c r="BN8531" s="151"/>
      <c r="BO8531" s="2"/>
      <c r="BP8531" s="2"/>
      <c r="BQ8531" s="2"/>
      <c r="BR8531" s="2"/>
      <c r="BS8531" s="2"/>
      <c r="BT8531" s="2"/>
    </row>
    <row r="8532" spans="63:72" x14ac:dyDescent="0.3">
      <c r="BK8532" s="5"/>
      <c r="BL8532" s="5"/>
      <c r="BM8532" s="2"/>
      <c r="BN8532" s="151"/>
      <c r="BO8532" s="2"/>
      <c r="BP8532" s="2"/>
      <c r="BQ8532" s="2"/>
      <c r="BR8532" s="2"/>
      <c r="BS8532" s="2"/>
      <c r="BT8532" s="2"/>
    </row>
    <row r="8533" spans="63:72" x14ac:dyDescent="0.3">
      <c r="BK8533" s="5"/>
      <c r="BL8533" s="5"/>
      <c r="BM8533" s="2"/>
      <c r="BN8533" s="151"/>
      <c r="BO8533" s="2"/>
      <c r="BP8533" s="2"/>
      <c r="BQ8533" s="2"/>
      <c r="BR8533" s="2"/>
      <c r="BS8533" s="2"/>
      <c r="BT8533" s="2"/>
    </row>
    <row r="8534" spans="63:72" x14ac:dyDescent="0.3">
      <c r="BK8534" s="5"/>
      <c r="BL8534" s="5"/>
      <c r="BM8534" s="2"/>
      <c r="BN8534" s="151"/>
      <c r="BO8534" s="2"/>
      <c r="BP8534" s="2"/>
      <c r="BQ8534" s="2"/>
      <c r="BR8534" s="2"/>
      <c r="BS8534" s="2"/>
      <c r="BT8534" s="2"/>
    </row>
    <row r="8535" spans="63:72" x14ac:dyDescent="0.3">
      <c r="BK8535" s="5"/>
      <c r="BL8535" s="5"/>
      <c r="BM8535" s="2"/>
      <c r="BN8535" s="151"/>
      <c r="BO8535" s="2"/>
      <c r="BP8535" s="2"/>
      <c r="BQ8535" s="2"/>
      <c r="BR8535" s="2"/>
      <c r="BS8535" s="2"/>
      <c r="BT8535" s="2"/>
    </row>
    <row r="8536" spans="63:72" x14ac:dyDescent="0.3">
      <c r="BK8536" s="5"/>
      <c r="BL8536" s="5"/>
      <c r="BM8536" s="2"/>
      <c r="BN8536" s="151"/>
      <c r="BO8536" s="2"/>
      <c r="BP8536" s="2"/>
      <c r="BQ8536" s="2"/>
      <c r="BR8536" s="2"/>
      <c r="BS8536" s="2"/>
      <c r="BT8536" s="2"/>
    </row>
    <row r="8537" spans="63:72" x14ac:dyDescent="0.3">
      <c r="BK8537" s="5"/>
      <c r="BL8537" s="5"/>
      <c r="BM8537" s="2"/>
      <c r="BN8537" s="151"/>
      <c r="BO8537" s="2"/>
      <c r="BP8537" s="2"/>
      <c r="BQ8537" s="2"/>
      <c r="BR8537" s="2"/>
      <c r="BS8537" s="2"/>
      <c r="BT8537" s="2"/>
    </row>
    <row r="8538" spans="63:72" x14ac:dyDescent="0.3">
      <c r="BK8538" s="5"/>
      <c r="BL8538" s="5"/>
      <c r="BM8538" s="2"/>
      <c r="BN8538" s="151"/>
      <c r="BO8538" s="2"/>
      <c r="BP8538" s="2"/>
      <c r="BQ8538" s="2"/>
      <c r="BR8538" s="2"/>
      <c r="BS8538" s="2"/>
      <c r="BT8538" s="2"/>
    </row>
    <row r="8539" spans="63:72" x14ac:dyDescent="0.3">
      <c r="BK8539" s="5"/>
      <c r="BL8539" s="5"/>
      <c r="BM8539" s="2"/>
      <c r="BN8539" s="151"/>
      <c r="BO8539" s="2"/>
      <c r="BP8539" s="2"/>
      <c r="BQ8539" s="2"/>
      <c r="BR8539" s="2"/>
      <c r="BS8539" s="2"/>
      <c r="BT8539" s="2"/>
    </row>
    <row r="8540" spans="63:72" x14ac:dyDescent="0.3">
      <c r="BK8540" s="5"/>
      <c r="BL8540" s="5"/>
      <c r="BM8540" s="2"/>
      <c r="BN8540" s="151"/>
      <c r="BO8540" s="2"/>
      <c r="BP8540" s="2"/>
      <c r="BQ8540" s="2"/>
      <c r="BR8540" s="2"/>
      <c r="BS8540" s="2"/>
      <c r="BT8540" s="2"/>
    </row>
    <row r="8541" spans="63:72" x14ac:dyDescent="0.3">
      <c r="BK8541" s="5"/>
      <c r="BL8541" s="5"/>
      <c r="BM8541" s="2"/>
      <c r="BN8541" s="151"/>
      <c r="BO8541" s="2"/>
      <c r="BP8541" s="2"/>
      <c r="BQ8541" s="2"/>
      <c r="BR8541" s="2"/>
      <c r="BS8541" s="2"/>
      <c r="BT8541" s="2"/>
    </row>
    <row r="8542" spans="63:72" x14ac:dyDescent="0.3">
      <c r="BK8542" s="5"/>
      <c r="BL8542" s="5"/>
      <c r="BM8542" s="2"/>
      <c r="BN8542" s="151"/>
      <c r="BO8542" s="2"/>
      <c r="BP8542" s="2"/>
      <c r="BQ8542" s="2"/>
      <c r="BR8542" s="2"/>
      <c r="BS8542" s="2"/>
      <c r="BT8542" s="2"/>
    </row>
    <row r="8543" spans="63:72" x14ac:dyDescent="0.3">
      <c r="BK8543" s="5"/>
      <c r="BL8543" s="5"/>
      <c r="BM8543" s="2"/>
      <c r="BN8543" s="151"/>
      <c r="BO8543" s="2"/>
      <c r="BP8543" s="2"/>
      <c r="BQ8543" s="2"/>
      <c r="BR8543" s="2"/>
      <c r="BS8543" s="2"/>
      <c r="BT8543" s="2"/>
    </row>
    <row r="8544" spans="63:72" x14ac:dyDescent="0.3">
      <c r="BK8544" s="5"/>
      <c r="BL8544" s="5"/>
      <c r="BM8544" s="2"/>
      <c r="BN8544" s="151"/>
      <c r="BO8544" s="2"/>
      <c r="BP8544" s="2"/>
      <c r="BQ8544" s="2"/>
      <c r="BR8544" s="2"/>
      <c r="BS8544" s="2"/>
      <c r="BT8544" s="2"/>
    </row>
    <row r="8545" spans="63:72" x14ac:dyDescent="0.3">
      <c r="BK8545" s="5"/>
      <c r="BL8545" s="5"/>
      <c r="BM8545" s="2"/>
      <c r="BN8545" s="151"/>
      <c r="BO8545" s="2"/>
      <c r="BP8545" s="2"/>
      <c r="BQ8545" s="2"/>
      <c r="BR8545" s="2"/>
      <c r="BS8545" s="2"/>
      <c r="BT8545" s="2"/>
    </row>
    <row r="8546" spans="63:72" x14ac:dyDescent="0.3">
      <c r="BK8546" s="5"/>
      <c r="BL8546" s="5"/>
      <c r="BM8546" s="2"/>
      <c r="BN8546" s="151"/>
      <c r="BO8546" s="2"/>
      <c r="BP8546" s="2"/>
      <c r="BQ8546" s="2"/>
      <c r="BR8546" s="2"/>
      <c r="BS8546" s="2"/>
      <c r="BT8546" s="2"/>
    </row>
    <row r="8547" spans="63:72" x14ac:dyDescent="0.3">
      <c r="BK8547" s="5"/>
      <c r="BL8547" s="5"/>
      <c r="BM8547" s="2"/>
      <c r="BN8547" s="151"/>
      <c r="BO8547" s="2"/>
      <c r="BP8547" s="2"/>
      <c r="BQ8547" s="2"/>
      <c r="BR8547" s="2"/>
      <c r="BS8547" s="2"/>
      <c r="BT8547" s="2"/>
    </row>
    <row r="8548" spans="63:72" x14ac:dyDescent="0.3">
      <c r="BK8548" s="5"/>
      <c r="BL8548" s="5"/>
      <c r="BM8548" s="2"/>
      <c r="BN8548" s="151"/>
      <c r="BO8548" s="2"/>
      <c r="BP8548" s="2"/>
      <c r="BQ8548" s="2"/>
      <c r="BR8548" s="2"/>
      <c r="BS8548" s="2"/>
      <c r="BT8548" s="2"/>
    </row>
    <row r="8549" spans="63:72" x14ac:dyDescent="0.3">
      <c r="BK8549" s="5"/>
      <c r="BL8549" s="5"/>
      <c r="BM8549" s="2"/>
      <c r="BN8549" s="151"/>
      <c r="BO8549" s="2"/>
      <c r="BP8549" s="2"/>
      <c r="BQ8549" s="2"/>
      <c r="BR8549" s="2"/>
      <c r="BS8549" s="2"/>
      <c r="BT8549" s="2"/>
    </row>
    <row r="8550" spans="63:72" x14ac:dyDescent="0.3">
      <c r="BK8550" s="5"/>
      <c r="BL8550" s="5"/>
      <c r="BM8550" s="2"/>
      <c r="BN8550" s="151"/>
      <c r="BO8550" s="2"/>
      <c r="BP8550" s="2"/>
      <c r="BQ8550" s="2"/>
      <c r="BR8550" s="2"/>
      <c r="BS8550" s="2"/>
      <c r="BT8550" s="2"/>
    </row>
    <row r="8551" spans="63:72" x14ac:dyDescent="0.3">
      <c r="BK8551" s="5"/>
      <c r="BL8551" s="5"/>
      <c r="BM8551" s="2"/>
      <c r="BN8551" s="151"/>
      <c r="BO8551" s="2"/>
      <c r="BP8551" s="2"/>
      <c r="BQ8551" s="2"/>
      <c r="BR8551" s="2"/>
      <c r="BS8551" s="2"/>
      <c r="BT8551" s="2"/>
    </row>
    <row r="8552" spans="63:72" x14ac:dyDescent="0.3">
      <c r="BK8552" s="5"/>
      <c r="BL8552" s="5"/>
      <c r="BM8552" s="2"/>
      <c r="BN8552" s="151"/>
      <c r="BO8552" s="2"/>
      <c r="BP8552" s="2"/>
      <c r="BQ8552" s="2"/>
      <c r="BR8552" s="2"/>
      <c r="BS8552" s="2"/>
      <c r="BT8552" s="2"/>
    </row>
    <row r="8553" spans="63:72" x14ac:dyDescent="0.3">
      <c r="BK8553" s="5"/>
      <c r="BL8553" s="5"/>
      <c r="BM8553" s="2"/>
      <c r="BN8553" s="151"/>
      <c r="BO8553" s="2"/>
      <c r="BP8553" s="2"/>
      <c r="BQ8553" s="2"/>
      <c r="BR8553" s="2"/>
      <c r="BS8553" s="2"/>
      <c r="BT8553" s="2"/>
    </row>
    <row r="8554" spans="63:72" x14ac:dyDescent="0.3">
      <c r="BK8554" s="5"/>
      <c r="BL8554" s="5"/>
      <c r="BM8554" s="2"/>
      <c r="BN8554" s="151"/>
      <c r="BO8554" s="2"/>
      <c r="BP8554" s="2"/>
      <c r="BQ8554" s="2"/>
      <c r="BR8554" s="2"/>
      <c r="BS8554" s="2"/>
      <c r="BT8554" s="2"/>
    </row>
    <row r="8555" spans="63:72" x14ac:dyDescent="0.3">
      <c r="BK8555" s="5"/>
      <c r="BL8555" s="5"/>
      <c r="BM8555" s="2"/>
      <c r="BN8555" s="151"/>
      <c r="BO8555" s="2"/>
      <c r="BP8555" s="2"/>
      <c r="BQ8555" s="2"/>
      <c r="BR8555" s="2"/>
      <c r="BS8555" s="2"/>
      <c r="BT8555" s="2"/>
    </row>
    <row r="8556" spans="63:72" x14ac:dyDescent="0.3">
      <c r="BK8556" s="5"/>
      <c r="BL8556" s="5"/>
      <c r="BM8556" s="2"/>
      <c r="BN8556" s="151"/>
      <c r="BO8556" s="2"/>
      <c r="BP8556" s="2"/>
      <c r="BQ8556" s="2"/>
      <c r="BR8556" s="2"/>
      <c r="BS8556" s="2"/>
      <c r="BT8556" s="2"/>
    </row>
    <row r="8557" spans="63:72" x14ac:dyDescent="0.3">
      <c r="BK8557" s="5"/>
      <c r="BL8557" s="5"/>
      <c r="BM8557" s="2"/>
      <c r="BN8557" s="151"/>
      <c r="BO8557" s="2"/>
      <c r="BP8557" s="2"/>
      <c r="BQ8557" s="2"/>
      <c r="BR8557" s="2"/>
      <c r="BS8557" s="2"/>
      <c r="BT8557" s="2"/>
    </row>
    <row r="8558" spans="63:72" x14ac:dyDescent="0.3">
      <c r="BK8558" s="5"/>
      <c r="BL8558" s="5"/>
      <c r="BM8558" s="2"/>
      <c r="BN8558" s="151"/>
      <c r="BO8558" s="2"/>
      <c r="BP8558" s="2"/>
      <c r="BQ8558" s="2"/>
      <c r="BR8558" s="2"/>
      <c r="BS8558" s="2"/>
      <c r="BT8558" s="2"/>
    </row>
    <row r="8559" spans="63:72" x14ac:dyDescent="0.3">
      <c r="BK8559" s="5"/>
      <c r="BL8559" s="5"/>
      <c r="BM8559" s="2"/>
      <c r="BN8559" s="151"/>
      <c r="BO8559" s="2"/>
      <c r="BP8559" s="2"/>
      <c r="BQ8559" s="2"/>
      <c r="BR8559" s="2"/>
      <c r="BS8559" s="2"/>
      <c r="BT8559" s="2"/>
    </row>
    <row r="8560" spans="63:72" x14ac:dyDescent="0.3">
      <c r="BK8560" s="5"/>
      <c r="BL8560" s="5"/>
      <c r="BM8560" s="2"/>
      <c r="BN8560" s="151"/>
      <c r="BO8560" s="2"/>
      <c r="BP8560" s="2"/>
      <c r="BQ8560" s="2"/>
      <c r="BR8560" s="2"/>
      <c r="BS8560" s="2"/>
      <c r="BT8560" s="2"/>
    </row>
    <row r="8561" spans="63:72" x14ac:dyDescent="0.3">
      <c r="BK8561" s="5"/>
      <c r="BL8561" s="5"/>
      <c r="BM8561" s="2"/>
      <c r="BN8561" s="151"/>
      <c r="BO8561" s="2"/>
      <c r="BP8561" s="2"/>
      <c r="BQ8561" s="2"/>
      <c r="BR8561" s="2"/>
      <c r="BS8561" s="2"/>
      <c r="BT8561" s="2"/>
    </row>
    <row r="8562" spans="63:72" x14ac:dyDescent="0.3">
      <c r="BK8562" s="5"/>
      <c r="BL8562" s="5"/>
      <c r="BM8562" s="2"/>
      <c r="BN8562" s="151"/>
      <c r="BO8562" s="2"/>
      <c r="BP8562" s="2"/>
      <c r="BQ8562" s="2"/>
      <c r="BR8562" s="2"/>
      <c r="BS8562" s="2"/>
      <c r="BT8562" s="2"/>
    </row>
    <row r="8563" spans="63:72" x14ac:dyDescent="0.3">
      <c r="BK8563" s="5"/>
      <c r="BL8563" s="5"/>
      <c r="BM8563" s="2"/>
      <c r="BN8563" s="151"/>
      <c r="BO8563" s="2"/>
      <c r="BP8563" s="2"/>
      <c r="BQ8563" s="2"/>
      <c r="BR8563" s="2"/>
      <c r="BS8563" s="2"/>
      <c r="BT8563" s="2"/>
    </row>
    <row r="8564" spans="63:72" x14ac:dyDescent="0.3">
      <c r="BK8564" s="5"/>
      <c r="BL8564" s="5"/>
      <c r="BM8564" s="2"/>
      <c r="BN8564" s="151"/>
      <c r="BO8564" s="2"/>
      <c r="BP8564" s="2"/>
      <c r="BQ8564" s="2"/>
      <c r="BR8564" s="2"/>
      <c r="BS8564" s="2"/>
      <c r="BT8564" s="2"/>
    </row>
    <row r="8565" spans="63:72" x14ac:dyDescent="0.3">
      <c r="BK8565" s="5"/>
      <c r="BL8565" s="5"/>
      <c r="BM8565" s="2"/>
      <c r="BN8565" s="151"/>
      <c r="BO8565" s="2"/>
      <c r="BP8565" s="2"/>
      <c r="BQ8565" s="2"/>
      <c r="BR8565" s="2"/>
      <c r="BS8565" s="2"/>
      <c r="BT8565" s="2"/>
    </row>
    <row r="8566" spans="63:72" x14ac:dyDescent="0.3">
      <c r="BK8566" s="5"/>
      <c r="BL8566" s="5"/>
      <c r="BM8566" s="2"/>
      <c r="BN8566" s="151"/>
      <c r="BO8566" s="2"/>
      <c r="BP8566" s="2"/>
      <c r="BQ8566" s="2"/>
      <c r="BR8566" s="2"/>
      <c r="BS8566" s="2"/>
      <c r="BT8566" s="2"/>
    </row>
    <row r="8567" spans="63:72" x14ac:dyDescent="0.3">
      <c r="BK8567" s="5"/>
      <c r="BL8567" s="5"/>
      <c r="BM8567" s="2"/>
      <c r="BN8567" s="151"/>
      <c r="BO8567" s="2"/>
      <c r="BP8567" s="2"/>
      <c r="BQ8567" s="2"/>
      <c r="BR8567" s="2"/>
      <c r="BS8567" s="2"/>
      <c r="BT8567" s="2"/>
    </row>
    <row r="8568" spans="63:72" x14ac:dyDescent="0.3">
      <c r="BK8568" s="5"/>
      <c r="BL8568" s="5"/>
      <c r="BM8568" s="2"/>
      <c r="BN8568" s="151"/>
      <c r="BO8568" s="2"/>
      <c r="BP8568" s="2"/>
      <c r="BQ8568" s="2"/>
      <c r="BR8568" s="2"/>
      <c r="BS8568" s="2"/>
      <c r="BT8568" s="2"/>
    </row>
    <row r="8569" spans="63:72" x14ac:dyDescent="0.3">
      <c r="BK8569" s="5"/>
      <c r="BL8569" s="5"/>
      <c r="BM8569" s="2"/>
      <c r="BN8569" s="151"/>
      <c r="BO8569" s="2"/>
      <c r="BP8569" s="2"/>
      <c r="BQ8569" s="2"/>
      <c r="BR8569" s="2"/>
      <c r="BS8569" s="2"/>
      <c r="BT8569" s="2"/>
    </row>
    <row r="8570" spans="63:72" x14ac:dyDescent="0.3">
      <c r="BK8570" s="5"/>
      <c r="BL8570" s="5"/>
      <c r="BM8570" s="2"/>
      <c r="BN8570" s="151"/>
      <c r="BO8570" s="2"/>
      <c r="BP8570" s="2"/>
      <c r="BQ8570" s="2"/>
      <c r="BR8570" s="2"/>
      <c r="BS8570" s="2"/>
      <c r="BT8570" s="2"/>
    </row>
    <row r="8571" spans="63:72" x14ac:dyDescent="0.3">
      <c r="BK8571" s="5"/>
      <c r="BL8571" s="5"/>
      <c r="BM8571" s="2"/>
      <c r="BN8571" s="151"/>
      <c r="BO8571" s="2"/>
      <c r="BP8571" s="2"/>
      <c r="BQ8571" s="2"/>
      <c r="BR8571" s="2"/>
      <c r="BS8571" s="2"/>
      <c r="BT8571" s="2"/>
    </row>
    <row r="8572" spans="63:72" x14ac:dyDescent="0.3">
      <c r="BK8572" s="5"/>
      <c r="BL8572" s="5"/>
      <c r="BM8572" s="2"/>
      <c r="BN8572" s="151"/>
      <c r="BO8572" s="2"/>
      <c r="BP8572" s="2"/>
      <c r="BQ8572" s="2"/>
      <c r="BR8572" s="2"/>
      <c r="BS8572" s="2"/>
      <c r="BT8572" s="2"/>
    </row>
    <row r="8573" spans="63:72" x14ac:dyDescent="0.3">
      <c r="BK8573" s="5"/>
      <c r="BL8573" s="5"/>
      <c r="BM8573" s="2"/>
      <c r="BN8573" s="151"/>
      <c r="BO8573" s="2"/>
      <c r="BP8573" s="2"/>
      <c r="BQ8573" s="2"/>
      <c r="BR8573" s="2"/>
      <c r="BS8573" s="2"/>
      <c r="BT8573" s="2"/>
    </row>
    <row r="8574" spans="63:72" x14ac:dyDescent="0.3">
      <c r="BK8574" s="5"/>
      <c r="BL8574" s="5"/>
      <c r="BM8574" s="2"/>
      <c r="BN8574" s="151"/>
      <c r="BO8574" s="2"/>
      <c r="BP8574" s="2"/>
      <c r="BQ8574" s="2"/>
      <c r="BR8574" s="2"/>
      <c r="BS8574" s="2"/>
      <c r="BT8574" s="2"/>
    </row>
    <row r="8575" spans="63:72" x14ac:dyDescent="0.3">
      <c r="BK8575" s="5"/>
      <c r="BL8575" s="5"/>
      <c r="BM8575" s="2"/>
      <c r="BN8575" s="151"/>
      <c r="BO8575" s="2"/>
      <c r="BP8575" s="2"/>
      <c r="BQ8575" s="2"/>
      <c r="BR8575" s="2"/>
      <c r="BS8575" s="2"/>
      <c r="BT8575" s="2"/>
    </row>
    <row r="8576" spans="63:72" x14ac:dyDescent="0.3">
      <c r="BK8576" s="5"/>
      <c r="BL8576" s="5"/>
      <c r="BM8576" s="2"/>
      <c r="BN8576" s="151"/>
      <c r="BO8576" s="2"/>
      <c r="BP8576" s="2"/>
      <c r="BQ8576" s="2"/>
      <c r="BR8576" s="2"/>
      <c r="BS8576" s="2"/>
      <c r="BT8576" s="2"/>
    </row>
    <row r="8577" spans="63:72" x14ac:dyDescent="0.3">
      <c r="BK8577" s="5"/>
      <c r="BL8577" s="5"/>
      <c r="BM8577" s="2"/>
      <c r="BN8577" s="151"/>
      <c r="BO8577" s="2"/>
      <c r="BP8577" s="2"/>
      <c r="BQ8577" s="2"/>
      <c r="BR8577" s="2"/>
      <c r="BS8577" s="2"/>
      <c r="BT8577" s="2"/>
    </row>
    <row r="8578" spans="63:72" x14ac:dyDescent="0.3">
      <c r="BK8578" s="5"/>
      <c r="BL8578" s="5"/>
      <c r="BM8578" s="2"/>
      <c r="BN8578" s="151"/>
      <c r="BO8578" s="2"/>
      <c r="BP8578" s="2"/>
      <c r="BQ8578" s="2"/>
      <c r="BR8578" s="2"/>
      <c r="BS8578" s="2"/>
      <c r="BT8578" s="2"/>
    </row>
    <row r="8579" spans="63:72" x14ac:dyDescent="0.3">
      <c r="BK8579" s="5"/>
      <c r="BL8579" s="5"/>
      <c r="BM8579" s="2"/>
      <c r="BN8579" s="151"/>
      <c r="BO8579" s="2"/>
      <c r="BP8579" s="2"/>
      <c r="BQ8579" s="2"/>
      <c r="BR8579" s="2"/>
      <c r="BS8579" s="2"/>
      <c r="BT8579" s="2"/>
    </row>
    <row r="8580" spans="63:72" x14ac:dyDescent="0.3">
      <c r="BK8580" s="5"/>
      <c r="BL8580" s="5"/>
      <c r="BM8580" s="2"/>
      <c r="BN8580" s="151"/>
      <c r="BO8580" s="2"/>
      <c r="BP8580" s="2"/>
      <c r="BQ8580" s="2"/>
      <c r="BR8580" s="2"/>
      <c r="BS8580" s="2"/>
      <c r="BT8580" s="2"/>
    </row>
    <row r="8581" spans="63:72" x14ac:dyDescent="0.3">
      <c r="BK8581" s="5"/>
      <c r="BL8581" s="5"/>
      <c r="BM8581" s="2"/>
      <c r="BN8581" s="151"/>
      <c r="BO8581" s="2"/>
      <c r="BP8581" s="2"/>
      <c r="BQ8581" s="2"/>
      <c r="BR8581" s="2"/>
      <c r="BS8581" s="2"/>
      <c r="BT8581" s="2"/>
    </row>
    <row r="8582" spans="63:72" x14ac:dyDescent="0.3">
      <c r="BK8582" s="5"/>
      <c r="BL8582" s="5"/>
      <c r="BM8582" s="2"/>
      <c r="BN8582" s="151"/>
      <c r="BO8582" s="2"/>
      <c r="BP8582" s="2"/>
      <c r="BQ8582" s="2"/>
      <c r="BR8582" s="2"/>
      <c r="BS8582" s="2"/>
      <c r="BT8582" s="2"/>
    </row>
    <row r="8583" spans="63:72" x14ac:dyDescent="0.3">
      <c r="BK8583" s="5"/>
      <c r="BL8583" s="5"/>
      <c r="BM8583" s="2"/>
      <c r="BN8583" s="151"/>
      <c r="BO8583" s="2"/>
      <c r="BP8583" s="2"/>
      <c r="BQ8583" s="2"/>
      <c r="BR8583" s="2"/>
      <c r="BS8583" s="2"/>
      <c r="BT8583" s="2"/>
    </row>
    <row r="8584" spans="63:72" x14ac:dyDescent="0.3">
      <c r="BK8584" s="5"/>
      <c r="BL8584" s="5"/>
      <c r="BM8584" s="2"/>
      <c r="BN8584" s="151"/>
      <c r="BO8584" s="2"/>
      <c r="BP8584" s="2"/>
      <c r="BQ8584" s="2"/>
      <c r="BR8584" s="2"/>
      <c r="BS8584" s="2"/>
      <c r="BT8584" s="2"/>
    </row>
    <row r="8585" spans="63:72" x14ac:dyDescent="0.3">
      <c r="BK8585" s="5"/>
      <c r="BL8585" s="5"/>
      <c r="BM8585" s="2"/>
      <c r="BN8585" s="151"/>
      <c r="BO8585" s="2"/>
      <c r="BP8585" s="2"/>
      <c r="BQ8585" s="2"/>
      <c r="BR8585" s="2"/>
      <c r="BS8585" s="2"/>
      <c r="BT8585" s="2"/>
    </row>
    <row r="8586" spans="63:72" x14ac:dyDescent="0.3">
      <c r="BK8586" s="5"/>
      <c r="BL8586" s="5"/>
      <c r="BM8586" s="2"/>
      <c r="BN8586" s="151"/>
      <c r="BO8586" s="2"/>
      <c r="BP8586" s="2"/>
      <c r="BQ8586" s="2"/>
      <c r="BR8586" s="2"/>
      <c r="BS8586" s="2"/>
      <c r="BT8586" s="2"/>
    </row>
    <row r="8587" spans="63:72" x14ac:dyDescent="0.3">
      <c r="BK8587" s="5"/>
      <c r="BL8587" s="5"/>
      <c r="BM8587" s="2"/>
      <c r="BN8587" s="151"/>
      <c r="BO8587" s="2"/>
      <c r="BP8587" s="2"/>
      <c r="BQ8587" s="2"/>
      <c r="BR8587" s="2"/>
      <c r="BS8587" s="2"/>
      <c r="BT8587" s="2"/>
    </row>
    <row r="8588" spans="63:72" x14ac:dyDescent="0.3">
      <c r="BK8588" s="5"/>
      <c r="BL8588" s="5"/>
      <c r="BM8588" s="2"/>
      <c r="BN8588" s="151"/>
      <c r="BO8588" s="2"/>
      <c r="BP8588" s="2"/>
      <c r="BQ8588" s="2"/>
      <c r="BR8588" s="2"/>
      <c r="BS8588" s="2"/>
      <c r="BT8588" s="2"/>
    </row>
    <row r="8589" spans="63:72" x14ac:dyDescent="0.3">
      <c r="BK8589" s="5"/>
      <c r="BL8589" s="5"/>
      <c r="BM8589" s="2"/>
      <c r="BN8589" s="151"/>
      <c r="BO8589" s="2"/>
      <c r="BP8589" s="2"/>
      <c r="BQ8589" s="2"/>
      <c r="BR8589" s="2"/>
      <c r="BS8589" s="2"/>
      <c r="BT8589" s="2"/>
    </row>
    <row r="8590" spans="63:72" x14ac:dyDescent="0.3">
      <c r="BK8590" s="5"/>
      <c r="BL8590" s="5"/>
      <c r="BM8590" s="2"/>
      <c r="BN8590" s="151"/>
      <c r="BO8590" s="2"/>
      <c r="BP8590" s="2"/>
      <c r="BQ8590" s="2"/>
      <c r="BR8590" s="2"/>
      <c r="BS8590" s="2"/>
      <c r="BT8590" s="2"/>
    </row>
    <row r="8591" spans="63:72" x14ac:dyDescent="0.3">
      <c r="BK8591" s="5"/>
      <c r="BL8591" s="5"/>
      <c r="BM8591" s="2"/>
      <c r="BN8591" s="151"/>
      <c r="BO8591" s="2"/>
      <c r="BP8591" s="2"/>
      <c r="BQ8591" s="2"/>
      <c r="BR8591" s="2"/>
      <c r="BS8591" s="2"/>
      <c r="BT8591" s="2"/>
    </row>
    <row r="8592" spans="63:72" x14ac:dyDescent="0.3">
      <c r="BK8592" s="5"/>
      <c r="BL8592" s="5"/>
      <c r="BM8592" s="2"/>
      <c r="BN8592" s="151"/>
      <c r="BO8592" s="2"/>
      <c r="BP8592" s="2"/>
      <c r="BQ8592" s="2"/>
      <c r="BR8592" s="2"/>
      <c r="BS8592" s="2"/>
      <c r="BT8592" s="2"/>
    </row>
    <row r="8593" spans="63:72" x14ac:dyDescent="0.3">
      <c r="BK8593" s="5"/>
      <c r="BL8593" s="5"/>
      <c r="BM8593" s="2"/>
      <c r="BN8593" s="151"/>
      <c r="BO8593" s="2"/>
      <c r="BP8593" s="2"/>
      <c r="BQ8593" s="2"/>
      <c r="BR8593" s="2"/>
      <c r="BS8593" s="2"/>
      <c r="BT8593" s="2"/>
    </row>
    <row r="8594" spans="63:72" x14ac:dyDescent="0.3">
      <c r="BK8594" s="5"/>
      <c r="BL8594" s="5"/>
      <c r="BM8594" s="2"/>
      <c r="BN8594" s="151"/>
      <c r="BO8594" s="2"/>
      <c r="BP8594" s="2"/>
      <c r="BQ8594" s="2"/>
      <c r="BR8594" s="2"/>
      <c r="BS8594" s="2"/>
      <c r="BT8594" s="2"/>
    </row>
    <row r="8595" spans="63:72" x14ac:dyDescent="0.3">
      <c r="BK8595" s="5"/>
      <c r="BL8595" s="5"/>
      <c r="BM8595" s="2"/>
      <c r="BN8595" s="151"/>
      <c r="BO8595" s="2"/>
      <c r="BP8595" s="2"/>
      <c r="BQ8595" s="2"/>
      <c r="BR8595" s="2"/>
      <c r="BS8595" s="2"/>
      <c r="BT8595" s="2"/>
    </row>
    <row r="8596" spans="63:72" x14ac:dyDescent="0.3">
      <c r="BK8596" s="5"/>
      <c r="BL8596" s="5"/>
      <c r="BM8596" s="2"/>
      <c r="BN8596" s="151"/>
      <c r="BO8596" s="2"/>
      <c r="BP8596" s="2"/>
      <c r="BQ8596" s="2"/>
      <c r="BR8596" s="2"/>
      <c r="BS8596" s="2"/>
      <c r="BT8596" s="2"/>
    </row>
    <row r="8597" spans="63:72" x14ac:dyDescent="0.3">
      <c r="BK8597" s="5"/>
      <c r="BL8597" s="5"/>
      <c r="BM8597" s="2"/>
      <c r="BN8597" s="151"/>
      <c r="BO8597" s="2"/>
      <c r="BP8597" s="2"/>
      <c r="BQ8597" s="2"/>
      <c r="BR8597" s="2"/>
      <c r="BS8597" s="2"/>
      <c r="BT8597" s="2"/>
    </row>
    <row r="8598" spans="63:72" x14ac:dyDescent="0.3">
      <c r="BK8598" s="5"/>
      <c r="BL8598" s="5"/>
      <c r="BM8598" s="2"/>
      <c r="BN8598" s="151"/>
      <c r="BO8598" s="2"/>
      <c r="BP8598" s="2"/>
      <c r="BQ8598" s="2"/>
      <c r="BR8598" s="2"/>
      <c r="BS8598" s="2"/>
      <c r="BT8598" s="2"/>
    </row>
    <row r="8599" spans="63:72" x14ac:dyDescent="0.3">
      <c r="BK8599" s="5"/>
      <c r="BL8599" s="5"/>
      <c r="BM8599" s="2"/>
      <c r="BN8599" s="151"/>
      <c r="BO8599" s="2"/>
      <c r="BP8599" s="2"/>
      <c r="BQ8599" s="2"/>
      <c r="BR8599" s="2"/>
      <c r="BS8599" s="2"/>
      <c r="BT8599" s="2"/>
    </row>
    <row r="8600" spans="63:72" x14ac:dyDescent="0.3">
      <c r="BK8600" s="5"/>
      <c r="BL8600" s="5"/>
      <c r="BM8600" s="2"/>
      <c r="BN8600" s="151"/>
      <c r="BO8600" s="2"/>
      <c r="BP8600" s="2"/>
      <c r="BQ8600" s="2"/>
      <c r="BR8600" s="2"/>
      <c r="BS8600" s="2"/>
      <c r="BT8600" s="2"/>
    </row>
    <row r="8601" spans="63:72" x14ac:dyDescent="0.3">
      <c r="BK8601" s="5"/>
      <c r="BL8601" s="5"/>
      <c r="BM8601" s="2"/>
      <c r="BN8601" s="151"/>
      <c r="BO8601" s="2"/>
      <c r="BP8601" s="2"/>
      <c r="BQ8601" s="2"/>
      <c r="BR8601" s="2"/>
      <c r="BS8601" s="2"/>
      <c r="BT8601" s="2"/>
    </row>
    <row r="8602" spans="63:72" x14ac:dyDescent="0.3">
      <c r="BK8602" s="5"/>
      <c r="BL8602" s="5"/>
      <c r="BM8602" s="2"/>
      <c r="BN8602" s="151"/>
      <c r="BO8602" s="2"/>
      <c r="BP8602" s="2"/>
      <c r="BQ8602" s="2"/>
      <c r="BR8602" s="2"/>
      <c r="BS8602" s="2"/>
      <c r="BT8602" s="2"/>
    </row>
    <row r="8603" spans="63:72" x14ac:dyDescent="0.3">
      <c r="BK8603" s="5"/>
      <c r="BL8603" s="5"/>
      <c r="BM8603" s="2"/>
      <c r="BN8603" s="151"/>
      <c r="BO8603" s="2"/>
      <c r="BP8603" s="2"/>
      <c r="BQ8603" s="2"/>
      <c r="BR8603" s="2"/>
      <c r="BS8603" s="2"/>
      <c r="BT8603" s="2"/>
    </row>
    <row r="8604" spans="63:72" x14ac:dyDescent="0.3">
      <c r="BK8604" s="5"/>
      <c r="BL8604" s="5"/>
      <c r="BM8604" s="2"/>
      <c r="BN8604" s="151"/>
      <c r="BO8604" s="2"/>
      <c r="BP8604" s="2"/>
      <c r="BQ8604" s="2"/>
      <c r="BR8604" s="2"/>
      <c r="BS8604" s="2"/>
      <c r="BT8604" s="2"/>
    </row>
    <row r="8605" spans="63:72" x14ac:dyDescent="0.3">
      <c r="BK8605" s="5"/>
      <c r="BL8605" s="5"/>
      <c r="BM8605" s="2"/>
      <c r="BN8605" s="151"/>
      <c r="BO8605" s="2"/>
      <c r="BP8605" s="2"/>
      <c r="BQ8605" s="2"/>
      <c r="BR8605" s="2"/>
      <c r="BS8605" s="2"/>
      <c r="BT8605" s="2"/>
    </row>
    <row r="8606" spans="63:72" x14ac:dyDescent="0.3">
      <c r="BK8606" s="5"/>
      <c r="BL8606" s="5"/>
      <c r="BM8606" s="2"/>
      <c r="BN8606" s="151"/>
      <c r="BO8606" s="2"/>
      <c r="BP8606" s="2"/>
      <c r="BQ8606" s="2"/>
      <c r="BR8606" s="2"/>
      <c r="BS8606" s="2"/>
      <c r="BT8606" s="2"/>
    </row>
    <row r="8607" spans="63:72" x14ac:dyDescent="0.3">
      <c r="BK8607" s="5"/>
      <c r="BL8607" s="5"/>
      <c r="BM8607" s="2"/>
      <c r="BN8607" s="151"/>
      <c r="BO8607" s="2"/>
      <c r="BP8607" s="2"/>
      <c r="BQ8607" s="2"/>
      <c r="BR8607" s="2"/>
      <c r="BS8607" s="2"/>
      <c r="BT8607" s="2"/>
    </row>
    <row r="8608" spans="63:72" x14ac:dyDescent="0.3">
      <c r="BK8608" s="5"/>
      <c r="BL8608" s="5"/>
      <c r="BM8608" s="2"/>
      <c r="BN8608" s="151"/>
      <c r="BO8608" s="2"/>
      <c r="BP8608" s="2"/>
      <c r="BQ8608" s="2"/>
      <c r="BR8608" s="2"/>
      <c r="BS8608" s="2"/>
      <c r="BT8608" s="2"/>
    </row>
    <row r="8609" spans="63:72" x14ac:dyDescent="0.3">
      <c r="BK8609" s="5"/>
      <c r="BL8609" s="5"/>
      <c r="BM8609" s="2"/>
      <c r="BN8609" s="151"/>
      <c r="BO8609" s="2"/>
      <c r="BP8609" s="2"/>
      <c r="BQ8609" s="2"/>
      <c r="BR8609" s="2"/>
      <c r="BS8609" s="2"/>
      <c r="BT8609" s="2"/>
    </row>
    <row r="8610" spans="63:72" x14ac:dyDescent="0.3">
      <c r="BK8610" s="5"/>
      <c r="BL8610" s="5"/>
      <c r="BM8610" s="2"/>
      <c r="BN8610" s="151"/>
      <c r="BO8610" s="2"/>
      <c r="BP8610" s="2"/>
      <c r="BQ8610" s="2"/>
      <c r="BR8610" s="2"/>
      <c r="BS8610" s="2"/>
      <c r="BT8610" s="2"/>
    </row>
    <row r="8611" spans="63:72" x14ac:dyDescent="0.3">
      <c r="BK8611" s="5"/>
      <c r="BL8611" s="5"/>
      <c r="BM8611" s="2"/>
      <c r="BN8611" s="151"/>
      <c r="BO8611" s="2"/>
      <c r="BP8611" s="2"/>
      <c r="BQ8611" s="2"/>
      <c r="BR8611" s="2"/>
      <c r="BS8611" s="2"/>
      <c r="BT8611" s="2"/>
    </row>
    <row r="8612" spans="63:72" x14ac:dyDescent="0.3">
      <c r="BK8612" s="5"/>
      <c r="BL8612" s="5"/>
      <c r="BM8612" s="2"/>
      <c r="BN8612" s="151"/>
      <c r="BO8612" s="2"/>
      <c r="BP8612" s="2"/>
      <c r="BQ8612" s="2"/>
      <c r="BR8612" s="2"/>
      <c r="BS8612" s="2"/>
      <c r="BT8612" s="2"/>
    </row>
    <row r="8613" spans="63:72" x14ac:dyDescent="0.3">
      <c r="BK8613" s="5"/>
      <c r="BL8613" s="5"/>
      <c r="BM8613" s="2"/>
      <c r="BN8613" s="151"/>
      <c r="BO8613" s="2"/>
      <c r="BP8613" s="2"/>
      <c r="BQ8613" s="2"/>
      <c r="BR8613" s="2"/>
      <c r="BS8613" s="2"/>
      <c r="BT8613" s="2"/>
    </row>
    <row r="8614" spans="63:72" x14ac:dyDescent="0.3">
      <c r="BK8614" s="5"/>
      <c r="BL8614" s="5"/>
      <c r="BM8614" s="2"/>
      <c r="BN8614" s="151"/>
      <c r="BO8614" s="2"/>
      <c r="BP8614" s="2"/>
      <c r="BQ8614" s="2"/>
      <c r="BR8614" s="2"/>
      <c r="BS8614" s="2"/>
      <c r="BT8614" s="2"/>
    </row>
    <row r="8615" spans="63:72" x14ac:dyDescent="0.3">
      <c r="BK8615" s="5"/>
      <c r="BL8615" s="5"/>
      <c r="BM8615" s="2"/>
      <c r="BN8615" s="151"/>
      <c r="BO8615" s="2"/>
      <c r="BP8615" s="2"/>
      <c r="BQ8615" s="2"/>
      <c r="BR8615" s="2"/>
      <c r="BS8615" s="2"/>
      <c r="BT8615" s="2"/>
    </row>
    <row r="8616" spans="63:72" x14ac:dyDescent="0.3">
      <c r="BK8616" s="5"/>
      <c r="BL8616" s="5"/>
      <c r="BM8616" s="2"/>
      <c r="BN8616" s="151"/>
      <c r="BO8616" s="2"/>
      <c r="BP8616" s="2"/>
      <c r="BQ8616" s="2"/>
      <c r="BR8616" s="2"/>
      <c r="BS8616" s="2"/>
      <c r="BT8616" s="2"/>
    </row>
    <row r="8617" spans="63:72" x14ac:dyDescent="0.3">
      <c r="BK8617" s="5"/>
      <c r="BL8617" s="5"/>
      <c r="BM8617" s="2"/>
      <c r="BN8617" s="151"/>
      <c r="BO8617" s="2"/>
      <c r="BP8617" s="2"/>
      <c r="BQ8617" s="2"/>
      <c r="BR8617" s="2"/>
      <c r="BS8617" s="2"/>
      <c r="BT8617" s="2"/>
    </row>
    <row r="8618" spans="63:72" x14ac:dyDescent="0.3">
      <c r="BK8618" s="5"/>
      <c r="BL8618" s="5"/>
      <c r="BM8618" s="2"/>
      <c r="BN8618" s="151"/>
      <c r="BO8618" s="2"/>
      <c r="BP8618" s="2"/>
      <c r="BQ8618" s="2"/>
      <c r="BR8618" s="2"/>
      <c r="BS8618" s="2"/>
      <c r="BT8618" s="2"/>
    </row>
    <row r="8619" spans="63:72" x14ac:dyDescent="0.3">
      <c r="BK8619" s="5"/>
      <c r="BL8619" s="5"/>
      <c r="BM8619" s="2"/>
      <c r="BN8619" s="151"/>
      <c r="BO8619" s="2"/>
      <c r="BP8619" s="2"/>
      <c r="BQ8619" s="2"/>
      <c r="BR8619" s="2"/>
      <c r="BS8619" s="2"/>
      <c r="BT8619" s="2"/>
    </row>
    <row r="8620" spans="63:72" x14ac:dyDescent="0.3">
      <c r="BK8620" s="5"/>
      <c r="BL8620" s="5"/>
      <c r="BM8620" s="2"/>
      <c r="BN8620" s="151"/>
      <c r="BO8620" s="2"/>
      <c r="BP8620" s="2"/>
      <c r="BQ8620" s="2"/>
      <c r="BR8620" s="2"/>
      <c r="BS8620" s="2"/>
      <c r="BT8620" s="2"/>
    </row>
    <row r="8621" spans="63:72" x14ac:dyDescent="0.3">
      <c r="BK8621" s="5"/>
      <c r="BL8621" s="5"/>
      <c r="BM8621" s="2"/>
      <c r="BN8621" s="151"/>
      <c r="BO8621" s="2"/>
      <c r="BP8621" s="2"/>
      <c r="BQ8621" s="2"/>
      <c r="BR8621" s="2"/>
      <c r="BS8621" s="2"/>
      <c r="BT8621" s="2"/>
    </row>
    <row r="8622" spans="63:72" x14ac:dyDescent="0.3">
      <c r="BK8622" s="5"/>
      <c r="BL8622" s="5"/>
      <c r="BM8622" s="2"/>
      <c r="BN8622" s="151"/>
      <c r="BO8622" s="2"/>
      <c r="BP8622" s="2"/>
      <c r="BQ8622" s="2"/>
      <c r="BR8622" s="2"/>
      <c r="BS8622" s="2"/>
      <c r="BT8622" s="2"/>
    </row>
    <row r="8623" spans="63:72" x14ac:dyDescent="0.3">
      <c r="BK8623" s="5"/>
      <c r="BL8623" s="5"/>
      <c r="BM8623" s="2"/>
      <c r="BN8623" s="151"/>
      <c r="BO8623" s="2"/>
      <c r="BP8623" s="2"/>
      <c r="BQ8623" s="2"/>
      <c r="BR8623" s="2"/>
      <c r="BS8623" s="2"/>
      <c r="BT8623" s="2"/>
    </row>
    <row r="8624" spans="63:72" x14ac:dyDescent="0.3">
      <c r="BK8624" s="5"/>
      <c r="BL8624" s="5"/>
      <c r="BM8624" s="2"/>
      <c r="BN8624" s="151"/>
      <c r="BO8624" s="2"/>
      <c r="BP8624" s="2"/>
      <c r="BQ8624" s="2"/>
      <c r="BR8624" s="2"/>
      <c r="BS8624" s="2"/>
      <c r="BT8624" s="2"/>
    </row>
    <row r="8625" spans="63:72" x14ac:dyDescent="0.3">
      <c r="BK8625" s="5"/>
      <c r="BL8625" s="5"/>
      <c r="BM8625" s="2"/>
      <c r="BN8625" s="151"/>
      <c r="BO8625" s="2"/>
      <c r="BP8625" s="2"/>
      <c r="BQ8625" s="2"/>
      <c r="BR8625" s="2"/>
      <c r="BS8625" s="2"/>
      <c r="BT8625" s="2"/>
    </row>
    <row r="8626" spans="63:72" x14ac:dyDescent="0.3">
      <c r="BK8626" s="5"/>
      <c r="BL8626" s="5"/>
      <c r="BM8626" s="2"/>
      <c r="BN8626" s="151"/>
      <c r="BO8626" s="2"/>
      <c r="BP8626" s="2"/>
      <c r="BQ8626" s="2"/>
      <c r="BR8626" s="2"/>
      <c r="BS8626" s="2"/>
      <c r="BT8626" s="2"/>
    </row>
    <row r="8627" spans="63:72" x14ac:dyDescent="0.3">
      <c r="BK8627" s="5"/>
      <c r="BL8627" s="5"/>
      <c r="BM8627" s="2"/>
      <c r="BN8627" s="151"/>
      <c r="BO8627" s="2"/>
      <c r="BP8627" s="2"/>
      <c r="BQ8627" s="2"/>
      <c r="BR8627" s="2"/>
      <c r="BS8627" s="2"/>
      <c r="BT8627" s="2"/>
    </row>
    <row r="8628" spans="63:72" x14ac:dyDescent="0.3">
      <c r="BK8628" s="5"/>
      <c r="BL8628" s="5"/>
      <c r="BM8628" s="2"/>
      <c r="BN8628" s="151"/>
      <c r="BO8628" s="2"/>
      <c r="BP8628" s="2"/>
      <c r="BQ8628" s="2"/>
      <c r="BR8628" s="2"/>
      <c r="BS8628" s="2"/>
      <c r="BT8628" s="2"/>
    </row>
    <row r="8629" spans="63:72" x14ac:dyDescent="0.3">
      <c r="BK8629" s="5"/>
      <c r="BL8629" s="5"/>
      <c r="BM8629" s="2"/>
      <c r="BN8629" s="151"/>
      <c r="BO8629" s="2"/>
      <c r="BP8629" s="2"/>
      <c r="BQ8629" s="2"/>
      <c r="BR8629" s="2"/>
      <c r="BS8629" s="2"/>
      <c r="BT8629" s="2"/>
    </row>
    <row r="8630" spans="63:72" x14ac:dyDescent="0.3">
      <c r="BK8630" s="5"/>
      <c r="BL8630" s="5"/>
      <c r="BM8630" s="2"/>
      <c r="BN8630" s="151"/>
      <c r="BO8630" s="2"/>
      <c r="BP8630" s="2"/>
      <c r="BQ8630" s="2"/>
      <c r="BR8630" s="2"/>
      <c r="BS8630" s="2"/>
      <c r="BT8630" s="2"/>
    </row>
    <row r="8631" spans="63:72" x14ac:dyDescent="0.3">
      <c r="BK8631" s="5"/>
      <c r="BL8631" s="5"/>
      <c r="BM8631" s="2"/>
      <c r="BN8631" s="151"/>
      <c r="BO8631" s="2"/>
      <c r="BP8631" s="2"/>
      <c r="BQ8631" s="2"/>
      <c r="BR8631" s="2"/>
      <c r="BS8631" s="2"/>
      <c r="BT8631" s="2"/>
    </row>
    <row r="8632" spans="63:72" x14ac:dyDescent="0.3">
      <c r="BK8632" s="5"/>
      <c r="BL8632" s="5"/>
      <c r="BM8632" s="2"/>
      <c r="BN8632" s="151"/>
      <c r="BO8632" s="2"/>
      <c r="BP8632" s="2"/>
      <c r="BQ8632" s="2"/>
      <c r="BR8632" s="2"/>
      <c r="BS8632" s="2"/>
      <c r="BT8632" s="2"/>
    </row>
    <row r="8633" spans="63:72" x14ac:dyDescent="0.3">
      <c r="BK8633" s="5"/>
      <c r="BL8633" s="5"/>
      <c r="BM8633" s="2"/>
      <c r="BN8633" s="151"/>
      <c r="BO8633" s="2"/>
      <c r="BP8633" s="2"/>
      <c r="BQ8633" s="2"/>
      <c r="BR8633" s="2"/>
      <c r="BS8633" s="2"/>
      <c r="BT8633" s="2"/>
    </row>
    <row r="8634" spans="63:72" x14ac:dyDescent="0.3">
      <c r="BK8634" s="5"/>
      <c r="BL8634" s="5"/>
      <c r="BM8634" s="2"/>
      <c r="BN8634" s="151"/>
      <c r="BO8634" s="2"/>
      <c r="BP8634" s="2"/>
      <c r="BQ8634" s="2"/>
      <c r="BR8634" s="2"/>
      <c r="BS8634" s="2"/>
      <c r="BT8634" s="2"/>
    </row>
    <row r="8635" spans="63:72" x14ac:dyDescent="0.3">
      <c r="BK8635" s="5"/>
      <c r="BL8635" s="5"/>
      <c r="BM8635" s="2"/>
      <c r="BN8635" s="151"/>
      <c r="BO8635" s="2"/>
      <c r="BP8635" s="2"/>
      <c r="BQ8635" s="2"/>
      <c r="BR8635" s="2"/>
      <c r="BS8635" s="2"/>
      <c r="BT8635" s="2"/>
    </row>
    <row r="8636" spans="63:72" x14ac:dyDescent="0.3">
      <c r="BK8636" s="5"/>
      <c r="BL8636" s="5"/>
      <c r="BM8636" s="2"/>
      <c r="BN8636" s="151"/>
      <c r="BO8636" s="2"/>
      <c r="BP8636" s="2"/>
      <c r="BQ8636" s="2"/>
      <c r="BR8636" s="2"/>
      <c r="BS8636" s="2"/>
      <c r="BT8636" s="2"/>
    </row>
    <row r="8637" spans="63:72" x14ac:dyDescent="0.3">
      <c r="BK8637" s="5"/>
      <c r="BL8637" s="5"/>
      <c r="BM8637" s="2"/>
      <c r="BN8637" s="151"/>
      <c r="BO8637" s="2"/>
      <c r="BP8637" s="2"/>
      <c r="BQ8637" s="2"/>
      <c r="BR8637" s="2"/>
      <c r="BS8637" s="2"/>
      <c r="BT8637" s="2"/>
    </row>
    <row r="8638" spans="63:72" x14ac:dyDescent="0.3">
      <c r="BK8638" s="5"/>
      <c r="BL8638" s="5"/>
      <c r="BM8638" s="2"/>
      <c r="BN8638" s="151"/>
      <c r="BO8638" s="2"/>
      <c r="BP8638" s="2"/>
      <c r="BQ8638" s="2"/>
      <c r="BR8638" s="2"/>
      <c r="BS8638" s="2"/>
      <c r="BT8638" s="2"/>
    </row>
    <row r="8639" spans="63:72" x14ac:dyDescent="0.3">
      <c r="BK8639" s="5"/>
      <c r="BL8639" s="5"/>
      <c r="BM8639" s="2"/>
      <c r="BN8639" s="151"/>
      <c r="BO8639" s="2"/>
      <c r="BP8639" s="2"/>
      <c r="BQ8639" s="2"/>
      <c r="BR8639" s="2"/>
      <c r="BS8639" s="2"/>
      <c r="BT8639" s="2"/>
    </row>
    <row r="8640" spans="63:72" x14ac:dyDescent="0.3">
      <c r="BK8640" s="5"/>
      <c r="BL8640" s="5"/>
      <c r="BM8640" s="2"/>
      <c r="BN8640" s="151"/>
      <c r="BO8640" s="2"/>
      <c r="BP8640" s="2"/>
      <c r="BQ8640" s="2"/>
      <c r="BR8640" s="2"/>
      <c r="BS8640" s="2"/>
      <c r="BT8640" s="2"/>
    </row>
    <row r="8641" spans="63:72" x14ac:dyDescent="0.3">
      <c r="BK8641" s="5"/>
      <c r="BL8641" s="5"/>
      <c r="BM8641" s="2"/>
      <c r="BN8641" s="151"/>
      <c r="BO8641" s="2"/>
      <c r="BP8641" s="2"/>
      <c r="BQ8641" s="2"/>
      <c r="BR8641" s="2"/>
      <c r="BS8641" s="2"/>
      <c r="BT8641" s="2"/>
    </row>
    <row r="8642" spans="63:72" x14ac:dyDescent="0.3">
      <c r="BK8642" s="5"/>
      <c r="BL8642" s="5"/>
      <c r="BM8642" s="2"/>
      <c r="BN8642" s="151"/>
      <c r="BO8642" s="2"/>
      <c r="BP8642" s="2"/>
      <c r="BQ8642" s="2"/>
      <c r="BR8642" s="2"/>
      <c r="BS8642" s="2"/>
      <c r="BT8642" s="2"/>
    </row>
    <row r="8643" spans="63:72" x14ac:dyDescent="0.3">
      <c r="BK8643" s="5"/>
      <c r="BL8643" s="5"/>
      <c r="BM8643" s="2"/>
      <c r="BN8643" s="151"/>
      <c r="BO8643" s="2"/>
      <c r="BP8643" s="2"/>
      <c r="BQ8643" s="2"/>
      <c r="BR8643" s="2"/>
      <c r="BS8643" s="2"/>
      <c r="BT8643" s="2"/>
    </row>
    <row r="8644" spans="63:72" x14ac:dyDescent="0.3">
      <c r="BK8644" s="5"/>
      <c r="BL8644" s="5"/>
      <c r="BM8644" s="2"/>
      <c r="BN8644" s="151"/>
      <c r="BO8644" s="2"/>
      <c r="BP8644" s="2"/>
      <c r="BQ8644" s="2"/>
      <c r="BR8644" s="2"/>
      <c r="BS8644" s="2"/>
      <c r="BT8644" s="2"/>
    </row>
    <row r="8645" spans="63:72" x14ac:dyDescent="0.3">
      <c r="BK8645" s="5"/>
      <c r="BL8645" s="5"/>
      <c r="BM8645" s="2"/>
      <c r="BN8645" s="151"/>
      <c r="BO8645" s="2"/>
      <c r="BP8645" s="2"/>
      <c r="BQ8645" s="2"/>
      <c r="BR8645" s="2"/>
      <c r="BS8645" s="2"/>
      <c r="BT8645" s="2"/>
    </row>
    <row r="8646" spans="63:72" x14ac:dyDescent="0.3">
      <c r="BK8646" s="5"/>
      <c r="BL8646" s="5"/>
      <c r="BM8646" s="2"/>
      <c r="BN8646" s="151"/>
      <c r="BO8646" s="2"/>
      <c r="BP8646" s="2"/>
      <c r="BQ8646" s="2"/>
      <c r="BR8646" s="2"/>
      <c r="BS8646" s="2"/>
      <c r="BT8646" s="2"/>
    </row>
    <row r="8647" spans="63:72" x14ac:dyDescent="0.3">
      <c r="BK8647" s="5"/>
      <c r="BL8647" s="5"/>
      <c r="BM8647" s="2"/>
      <c r="BN8647" s="151"/>
      <c r="BO8647" s="2"/>
      <c r="BP8647" s="2"/>
      <c r="BQ8647" s="2"/>
      <c r="BR8647" s="2"/>
      <c r="BS8647" s="2"/>
      <c r="BT8647" s="2"/>
    </row>
    <row r="8648" spans="63:72" x14ac:dyDescent="0.3">
      <c r="BK8648" s="5"/>
      <c r="BL8648" s="5"/>
      <c r="BM8648" s="2"/>
      <c r="BN8648" s="151"/>
      <c r="BO8648" s="2"/>
      <c r="BP8648" s="2"/>
      <c r="BQ8648" s="2"/>
      <c r="BR8648" s="2"/>
      <c r="BS8648" s="2"/>
      <c r="BT8648" s="2"/>
    </row>
    <row r="8649" spans="63:72" x14ac:dyDescent="0.3">
      <c r="BK8649" s="5"/>
      <c r="BL8649" s="5"/>
      <c r="BM8649" s="2"/>
      <c r="BN8649" s="151"/>
      <c r="BO8649" s="2"/>
      <c r="BP8649" s="2"/>
      <c r="BQ8649" s="2"/>
      <c r="BR8649" s="2"/>
      <c r="BS8649" s="2"/>
      <c r="BT8649" s="2"/>
    </row>
    <row r="8650" spans="63:72" x14ac:dyDescent="0.3">
      <c r="BK8650" s="5"/>
      <c r="BL8650" s="5"/>
      <c r="BM8650" s="2"/>
      <c r="BN8650" s="151"/>
      <c r="BO8650" s="2"/>
      <c r="BP8650" s="2"/>
      <c r="BQ8650" s="2"/>
      <c r="BR8650" s="2"/>
      <c r="BS8650" s="2"/>
      <c r="BT8650" s="2"/>
    </row>
    <row r="8651" spans="63:72" x14ac:dyDescent="0.3">
      <c r="BK8651" s="5"/>
      <c r="BL8651" s="5"/>
      <c r="BM8651" s="2"/>
      <c r="BN8651" s="151"/>
      <c r="BO8651" s="2"/>
      <c r="BP8651" s="2"/>
      <c r="BQ8651" s="2"/>
      <c r="BR8651" s="2"/>
      <c r="BS8651" s="2"/>
      <c r="BT8651" s="2"/>
    </row>
    <row r="8652" spans="63:72" x14ac:dyDescent="0.3">
      <c r="BK8652" s="5"/>
      <c r="BL8652" s="5"/>
      <c r="BM8652" s="2"/>
      <c r="BN8652" s="151"/>
      <c r="BO8652" s="2"/>
      <c r="BP8652" s="2"/>
      <c r="BQ8652" s="2"/>
      <c r="BR8652" s="2"/>
      <c r="BS8652" s="2"/>
      <c r="BT8652" s="2"/>
    </row>
    <row r="8653" spans="63:72" x14ac:dyDescent="0.3">
      <c r="BK8653" s="5"/>
      <c r="BL8653" s="5"/>
      <c r="BM8653" s="2"/>
      <c r="BN8653" s="151"/>
      <c r="BO8653" s="2"/>
      <c r="BP8653" s="2"/>
      <c r="BQ8653" s="2"/>
      <c r="BR8653" s="2"/>
      <c r="BS8653" s="2"/>
      <c r="BT8653" s="2"/>
    </row>
    <row r="8654" spans="63:72" x14ac:dyDescent="0.3">
      <c r="BK8654" s="5"/>
      <c r="BL8654" s="5"/>
      <c r="BM8654" s="2"/>
      <c r="BN8654" s="151"/>
      <c r="BO8654" s="2"/>
      <c r="BP8654" s="2"/>
      <c r="BQ8654" s="2"/>
      <c r="BR8654" s="2"/>
      <c r="BS8654" s="2"/>
      <c r="BT8654" s="2"/>
    </row>
    <row r="8655" spans="63:72" x14ac:dyDescent="0.3">
      <c r="BK8655" s="5"/>
      <c r="BL8655" s="5"/>
      <c r="BM8655" s="2"/>
      <c r="BN8655" s="151"/>
      <c r="BO8655" s="2"/>
      <c r="BP8655" s="2"/>
      <c r="BQ8655" s="2"/>
      <c r="BR8655" s="2"/>
      <c r="BS8655" s="2"/>
      <c r="BT8655" s="2"/>
    </row>
    <row r="8656" spans="63:72" x14ac:dyDescent="0.3">
      <c r="BK8656" s="5"/>
      <c r="BL8656" s="5"/>
      <c r="BM8656" s="2"/>
      <c r="BN8656" s="151"/>
      <c r="BO8656" s="2"/>
      <c r="BP8656" s="2"/>
      <c r="BQ8656" s="2"/>
      <c r="BR8656" s="2"/>
      <c r="BS8656" s="2"/>
      <c r="BT8656" s="2"/>
    </row>
    <row r="8657" spans="63:72" x14ac:dyDescent="0.3">
      <c r="BK8657" s="5"/>
      <c r="BL8657" s="5"/>
      <c r="BM8657" s="2"/>
      <c r="BN8657" s="151"/>
      <c r="BO8657" s="2"/>
      <c r="BP8657" s="2"/>
      <c r="BQ8657" s="2"/>
      <c r="BR8657" s="2"/>
      <c r="BS8657" s="2"/>
      <c r="BT8657" s="2"/>
    </row>
    <row r="8658" spans="63:72" x14ac:dyDescent="0.3">
      <c r="BK8658" s="5"/>
      <c r="BL8658" s="5"/>
      <c r="BM8658" s="2"/>
      <c r="BN8658" s="151"/>
      <c r="BO8658" s="2"/>
      <c r="BP8658" s="2"/>
      <c r="BQ8658" s="2"/>
      <c r="BR8658" s="2"/>
      <c r="BS8658" s="2"/>
      <c r="BT8658" s="2"/>
    </row>
    <row r="8659" spans="63:72" x14ac:dyDescent="0.3">
      <c r="BK8659" s="5"/>
      <c r="BL8659" s="5"/>
      <c r="BM8659" s="2"/>
      <c r="BN8659" s="151"/>
      <c r="BO8659" s="2"/>
      <c r="BP8659" s="2"/>
      <c r="BQ8659" s="2"/>
      <c r="BR8659" s="2"/>
      <c r="BS8659" s="2"/>
      <c r="BT8659" s="2"/>
    </row>
    <row r="8660" spans="63:72" x14ac:dyDescent="0.3">
      <c r="BK8660" s="5"/>
      <c r="BL8660" s="5"/>
      <c r="BM8660" s="2"/>
      <c r="BN8660" s="151"/>
      <c r="BO8660" s="2"/>
      <c r="BP8660" s="2"/>
      <c r="BQ8660" s="2"/>
      <c r="BR8660" s="2"/>
      <c r="BS8660" s="2"/>
      <c r="BT8660" s="2"/>
    </row>
    <row r="8661" spans="63:72" x14ac:dyDescent="0.3">
      <c r="BK8661" s="5"/>
      <c r="BL8661" s="5"/>
      <c r="BM8661" s="2"/>
      <c r="BN8661" s="151"/>
      <c r="BO8661" s="2"/>
      <c r="BP8661" s="2"/>
      <c r="BQ8661" s="2"/>
      <c r="BR8661" s="2"/>
      <c r="BS8661" s="2"/>
      <c r="BT8661" s="2"/>
    </row>
    <row r="8662" spans="63:72" x14ac:dyDescent="0.3">
      <c r="BK8662" s="5"/>
      <c r="BL8662" s="5"/>
      <c r="BM8662" s="2"/>
      <c r="BN8662" s="151"/>
      <c r="BO8662" s="2"/>
      <c r="BP8662" s="2"/>
      <c r="BQ8662" s="2"/>
      <c r="BR8662" s="2"/>
      <c r="BS8662" s="2"/>
      <c r="BT8662" s="2"/>
    </row>
    <row r="8663" spans="63:72" x14ac:dyDescent="0.3">
      <c r="BK8663" s="5"/>
      <c r="BL8663" s="5"/>
      <c r="BM8663" s="2"/>
      <c r="BN8663" s="151"/>
      <c r="BO8663" s="2"/>
      <c r="BP8663" s="2"/>
      <c r="BQ8663" s="2"/>
      <c r="BR8663" s="2"/>
      <c r="BS8663" s="2"/>
      <c r="BT8663" s="2"/>
    </row>
    <row r="8664" spans="63:72" x14ac:dyDescent="0.3">
      <c r="BK8664" s="5"/>
      <c r="BL8664" s="5"/>
      <c r="BM8664" s="2"/>
      <c r="BN8664" s="151"/>
      <c r="BO8664" s="2"/>
      <c r="BP8664" s="2"/>
      <c r="BQ8664" s="2"/>
      <c r="BR8664" s="2"/>
      <c r="BS8664" s="2"/>
      <c r="BT8664" s="2"/>
    </row>
    <row r="8665" spans="63:72" x14ac:dyDescent="0.3">
      <c r="BK8665" s="5"/>
      <c r="BL8665" s="5"/>
      <c r="BM8665" s="2"/>
      <c r="BN8665" s="151"/>
      <c r="BO8665" s="2"/>
      <c r="BP8665" s="2"/>
      <c r="BQ8665" s="2"/>
      <c r="BR8665" s="2"/>
      <c r="BS8665" s="2"/>
      <c r="BT8665" s="2"/>
    </row>
    <row r="8666" spans="63:72" x14ac:dyDescent="0.3">
      <c r="BK8666" s="5"/>
      <c r="BL8666" s="5"/>
      <c r="BM8666" s="2"/>
      <c r="BN8666" s="151"/>
      <c r="BO8666" s="2"/>
      <c r="BP8666" s="2"/>
      <c r="BQ8666" s="2"/>
      <c r="BR8666" s="2"/>
      <c r="BS8666" s="2"/>
      <c r="BT8666" s="2"/>
    </row>
    <row r="8667" spans="63:72" x14ac:dyDescent="0.3">
      <c r="BK8667" s="5"/>
      <c r="BL8667" s="5"/>
      <c r="BM8667" s="2"/>
      <c r="BN8667" s="151"/>
      <c r="BO8667" s="2"/>
      <c r="BP8667" s="2"/>
      <c r="BQ8667" s="2"/>
      <c r="BR8667" s="2"/>
      <c r="BS8667" s="2"/>
      <c r="BT8667" s="2"/>
    </row>
    <row r="8668" spans="63:72" x14ac:dyDescent="0.3">
      <c r="BK8668" s="5"/>
      <c r="BL8668" s="5"/>
      <c r="BM8668" s="2"/>
      <c r="BN8668" s="151"/>
      <c r="BO8668" s="2"/>
      <c r="BP8668" s="2"/>
      <c r="BQ8668" s="2"/>
      <c r="BR8668" s="2"/>
      <c r="BS8668" s="2"/>
      <c r="BT8668" s="2"/>
    </row>
    <row r="8669" spans="63:72" x14ac:dyDescent="0.3">
      <c r="BK8669" s="5"/>
      <c r="BL8669" s="5"/>
      <c r="BM8669" s="2"/>
      <c r="BN8669" s="151"/>
      <c r="BO8669" s="2"/>
      <c r="BP8669" s="2"/>
      <c r="BQ8669" s="2"/>
      <c r="BR8669" s="2"/>
      <c r="BS8669" s="2"/>
      <c r="BT8669" s="2"/>
    </row>
    <row r="8670" spans="63:72" x14ac:dyDescent="0.3">
      <c r="BK8670" s="5"/>
      <c r="BL8670" s="5"/>
      <c r="BM8670" s="2"/>
      <c r="BN8670" s="151"/>
      <c r="BO8670" s="2"/>
      <c r="BP8670" s="2"/>
      <c r="BQ8670" s="2"/>
      <c r="BR8670" s="2"/>
      <c r="BS8670" s="2"/>
      <c r="BT8670" s="2"/>
    </row>
    <row r="8671" spans="63:72" x14ac:dyDescent="0.3">
      <c r="BK8671" s="5"/>
      <c r="BL8671" s="5"/>
      <c r="BM8671" s="2"/>
      <c r="BN8671" s="151"/>
      <c r="BO8671" s="2"/>
      <c r="BP8671" s="2"/>
      <c r="BQ8671" s="2"/>
      <c r="BR8671" s="2"/>
      <c r="BS8671" s="2"/>
      <c r="BT8671" s="2"/>
    </row>
    <row r="8672" spans="63:72" x14ac:dyDescent="0.3">
      <c r="BK8672" s="5"/>
      <c r="BL8672" s="5"/>
      <c r="BM8672" s="2"/>
      <c r="BN8672" s="151"/>
      <c r="BO8672" s="2"/>
      <c r="BP8672" s="2"/>
      <c r="BQ8672" s="2"/>
      <c r="BR8672" s="2"/>
      <c r="BS8672" s="2"/>
      <c r="BT8672" s="2"/>
    </row>
    <row r="8673" spans="63:72" x14ac:dyDescent="0.3">
      <c r="BK8673" s="5"/>
      <c r="BL8673" s="5"/>
      <c r="BM8673" s="2"/>
      <c r="BN8673" s="151"/>
      <c r="BO8673" s="2"/>
      <c r="BP8673" s="2"/>
      <c r="BQ8673" s="2"/>
      <c r="BR8673" s="2"/>
      <c r="BS8673" s="2"/>
      <c r="BT8673" s="2"/>
    </row>
    <row r="8674" spans="63:72" x14ac:dyDescent="0.3">
      <c r="BK8674" s="5"/>
      <c r="BL8674" s="5"/>
      <c r="BM8674" s="2"/>
      <c r="BN8674" s="151"/>
      <c r="BO8674" s="2"/>
      <c r="BP8674" s="2"/>
      <c r="BQ8674" s="2"/>
      <c r="BR8674" s="2"/>
      <c r="BS8674" s="2"/>
      <c r="BT8674" s="2"/>
    </row>
    <row r="8675" spans="63:72" x14ac:dyDescent="0.3">
      <c r="BK8675" s="5"/>
      <c r="BL8675" s="5"/>
      <c r="BM8675" s="2"/>
      <c r="BN8675" s="151"/>
      <c r="BO8675" s="2"/>
      <c r="BP8675" s="2"/>
      <c r="BQ8675" s="2"/>
      <c r="BR8675" s="2"/>
      <c r="BS8675" s="2"/>
      <c r="BT8675" s="2"/>
    </row>
    <row r="8676" spans="63:72" x14ac:dyDescent="0.3">
      <c r="BK8676" s="5"/>
      <c r="BL8676" s="5"/>
      <c r="BM8676" s="2"/>
      <c r="BN8676" s="151"/>
      <c r="BO8676" s="2"/>
      <c r="BP8676" s="2"/>
      <c r="BQ8676" s="2"/>
      <c r="BR8676" s="2"/>
      <c r="BS8676" s="2"/>
      <c r="BT8676" s="2"/>
    </row>
    <row r="8677" spans="63:72" x14ac:dyDescent="0.3">
      <c r="BK8677" s="5"/>
      <c r="BL8677" s="5"/>
      <c r="BM8677" s="2"/>
      <c r="BN8677" s="151"/>
      <c r="BO8677" s="2"/>
      <c r="BP8677" s="2"/>
      <c r="BQ8677" s="2"/>
      <c r="BR8677" s="2"/>
      <c r="BS8677" s="2"/>
      <c r="BT8677" s="2"/>
    </row>
    <row r="8678" spans="63:72" x14ac:dyDescent="0.3">
      <c r="BK8678" s="5"/>
      <c r="BL8678" s="5"/>
      <c r="BM8678" s="2"/>
      <c r="BN8678" s="151"/>
      <c r="BO8678" s="2"/>
      <c r="BP8678" s="2"/>
      <c r="BQ8678" s="2"/>
      <c r="BR8678" s="2"/>
      <c r="BS8678" s="2"/>
      <c r="BT8678" s="2"/>
    </row>
    <row r="8679" spans="63:72" x14ac:dyDescent="0.3">
      <c r="BK8679" s="5"/>
      <c r="BL8679" s="5"/>
      <c r="BM8679" s="2"/>
      <c r="BN8679" s="151"/>
      <c r="BO8679" s="2"/>
      <c r="BP8679" s="2"/>
      <c r="BQ8679" s="2"/>
      <c r="BR8679" s="2"/>
      <c r="BS8679" s="2"/>
      <c r="BT8679" s="2"/>
    </row>
    <row r="8680" spans="63:72" x14ac:dyDescent="0.3">
      <c r="BK8680" s="5"/>
      <c r="BL8680" s="5"/>
      <c r="BM8680" s="2"/>
      <c r="BN8680" s="151"/>
      <c r="BO8680" s="2"/>
      <c r="BP8680" s="2"/>
      <c r="BQ8680" s="2"/>
      <c r="BR8680" s="2"/>
      <c r="BS8680" s="2"/>
      <c r="BT8680" s="2"/>
    </row>
    <row r="8681" spans="63:72" x14ac:dyDescent="0.3">
      <c r="BK8681" s="5"/>
      <c r="BL8681" s="5"/>
      <c r="BM8681" s="2"/>
      <c r="BN8681" s="151"/>
      <c r="BO8681" s="2"/>
      <c r="BP8681" s="2"/>
      <c r="BQ8681" s="2"/>
      <c r="BR8681" s="2"/>
      <c r="BS8681" s="2"/>
      <c r="BT8681" s="2"/>
    </row>
    <row r="8682" spans="63:72" x14ac:dyDescent="0.3">
      <c r="BK8682" s="5"/>
      <c r="BL8682" s="5"/>
      <c r="BM8682" s="2"/>
      <c r="BN8682" s="151"/>
      <c r="BO8682" s="2"/>
      <c r="BP8682" s="2"/>
      <c r="BQ8682" s="2"/>
      <c r="BR8682" s="2"/>
      <c r="BS8682" s="2"/>
      <c r="BT8682" s="2"/>
    </row>
    <row r="8683" spans="63:72" x14ac:dyDescent="0.3">
      <c r="BK8683" s="5"/>
      <c r="BL8683" s="5"/>
      <c r="BM8683" s="2"/>
      <c r="BN8683" s="151"/>
      <c r="BO8683" s="2"/>
      <c r="BP8683" s="2"/>
      <c r="BQ8683" s="2"/>
      <c r="BR8683" s="2"/>
      <c r="BS8683" s="2"/>
      <c r="BT8683" s="2"/>
    </row>
    <row r="8684" spans="63:72" x14ac:dyDescent="0.3">
      <c r="BK8684" s="5"/>
      <c r="BL8684" s="5"/>
      <c r="BM8684" s="2"/>
      <c r="BN8684" s="151"/>
      <c r="BO8684" s="2"/>
      <c r="BP8684" s="2"/>
      <c r="BQ8684" s="2"/>
      <c r="BR8684" s="2"/>
      <c r="BS8684" s="2"/>
      <c r="BT8684" s="2"/>
    </row>
    <row r="8685" spans="63:72" x14ac:dyDescent="0.3">
      <c r="BK8685" s="5"/>
      <c r="BL8685" s="5"/>
      <c r="BM8685" s="2"/>
      <c r="BN8685" s="151"/>
      <c r="BO8685" s="2"/>
      <c r="BP8685" s="2"/>
      <c r="BQ8685" s="2"/>
      <c r="BR8685" s="2"/>
      <c r="BS8685" s="2"/>
      <c r="BT8685" s="2"/>
    </row>
    <row r="8686" spans="63:72" x14ac:dyDescent="0.3">
      <c r="BK8686" s="5"/>
      <c r="BL8686" s="5"/>
      <c r="BM8686" s="2"/>
      <c r="BN8686" s="151"/>
      <c r="BO8686" s="2"/>
      <c r="BP8686" s="2"/>
      <c r="BQ8686" s="2"/>
      <c r="BR8686" s="2"/>
      <c r="BS8686" s="2"/>
      <c r="BT8686" s="2"/>
    </row>
    <row r="8687" spans="63:72" x14ac:dyDescent="0.3">
      <c r="BK8687" s="5"/>
      <c r="BL8687" s="5"/>
      <c r="BM8687" s="2"/>
      <c r="BN8687" s="151"/>
      <c r="BO8687" s="2"/>
      <c r="BP8687" s="2"/>
      <c r="BQ8687" s="2"/>
      <c r="BR8687" s="2"/>
      <c r="BS8687" s="2"/>
      <c r="BT8687" s="2"/>
    </row>
    <row r="8688" spans="63:72" x14ac:dyDescent="0.3">
      <c r="BK8688" s="5"/>
      <c r="BL8688" s="5"/>
      <c r="BM8688" s="2"/>
      <c r="BN8688" s="151"/>
      <c r="BO8688" s="2"/>
      <c r="BP8688" s="2"/>
      <c r="BQ8688" s="2"/>
      <c r="BR8688" s="2"/>
      <c r="BS8688" s="2"/>
      <c r="BT8688" s="2"/>
    </row>
    <row r="8689" spans="63:72" x14ac:dyDescent="0.3">
      <c r="BK8689" s="5"/>
      <c r="BL8689" s="5"/>
      <c r="BM8689" s="2"/>
      <c r="BN8689" s="151"/>
      <c r="BO8689" s="2"/>
      <c r="BP8689" s="2"/>
      <c r="BQ8689" s="2"/>
      <c r="BR8689" s="2"/>
      <c r="BS8689" s="2"/>
      <c r="BT8689" s="2"/>
    </row>
    <row r="8690" spans="63:72" x14ac:dyDescent="0.3">
      <c r="BK8690" s="5"/>
      <c r="BL8690" s="5"/>
      <c r="BM8690" s="2"/>
      <c r="BN8690" s="151"/>
      <c r="BO8690" s="2"/>
      <c r="BP8690" s="2"/>
      <c r="BQ8690" s="2"/>
      <c r="BR8690" s="2"/>
      <c r="BS8690" s="2"/>
      <c r="BT8690" s="2"/>
    </row>
    <row r="8691" spans="63:72" x14ac:dyDescent="0.3">
      <c r="BK8691" s="5"/>
      <c r="BL8691" s="5"/>
      <c r="BM8691" s="2"/>
      <c r="BN8691" s="151"/>
      <c r="BO8691" s="2"/>
      <c r="BP8691" s="2"/>
      <c r="BQ8691" s="2"/>
      <c r="BR8691" s="2"/>
      <c r="BS8691" s="2"/>
      <c r="BT8691" s="2"/>
    </row>
    <row r="8692" spans="63:72" x14ac:dyDescent="0.3">
      <c r="BK8692" s="5"/>
      <c r="BL8692" s="5"/>
      <c r="BM8692" s="2"/>
      <c r="BN8692" s="151"/>
      <c r="BO8692" s="2"/>
      <c r="BP8692" s="2"/>
      <c r="BQ8692" s="2"/>
      <c r="BR8692" s="2"/>
      <c r="BS8692" s="2"/>
      <c r="BT8692" s="2"/>
    </row>
    <row r="8693" spans="63:72" x14ac:dyDescent="0.3">
      <c r="BK8693" s="5"/>
      <c r="BL8693" s="5"/>
      <c r="BM8693" s="2"/>
      <c r="BN8693" s="151"/>
      <c r="BO8693" s="2"/>
      <c r="BP8693" s="2"/>
      <c r="BQ8693" s="2"/>
      <c r="BR8693" s="2"/>
      <c r="BS8693" s="2"/>
      <c r="BT8693" s="2"/>
    </row>
    <row r="8694" spans="63:72" x14ac:dyDescent="0.3">
      <c r="BK8694" s="5"/>
      <c r="BL8694" s="5"/>
      <c r="BM8694" s="2"/>
      <c r="BN8694" s="151"/>
      <c r="BO8694" s="2"/>
      <c r="BP8694" s="2"/>
      <c r="BQ8694" s="2"/>
      <c r="BR8694" s="2"/>
      <c r="BS8694" s="2"/>
      <c r="BT8694" s="2"/>
    </row>
    <row r="8695" spans="63:72" x14ac:dyDescent="0.3">
      <c r="BK8695" s="5"/>
      <c r="BL8695" s="5"/>
      <c r="BM8695" s="2"/>
      <c r="BN8695" s="151"/>
      <c r="BO8695" s="2"/>
      <c r="BP8695" s="2"/>
      <c r="BQ8695" s="2"/>
      <c r="BR8695" s="2"/>
      <c r="BS8695" s="2"/>
      <c r="BT8695" s="2"/>
    </row>
    <row r="8696" spans="63:72" x14ac:dyDescent="0.3">
      <c r="BK8696" s="5"/>
      <c r="BL8696" s="5"/>
      <c r="BM8696" s="2"/>
      <c r="BN8696" s="151"/>
      <c r="BO8696" s="2"/>
      <c r="BP8696" s="2"/>
      <c r="BQ8696" s="2"/>
      <c r="BR8696" s="2"/>
      <c r="BS8696" s="2"/>
      <c r="BT8696" s="2"/>
    </row>
    <row r="8697" spans="63:72" x14ac:dyDescent="0.3">
      <c r="BK8697" s="5"/>
      <c r="BL8697" s="5"/>
      <c r="BM8697" s="2"/>
      <c r="BN8697" s="151"/>
      <c r="BO8697" s="2"/>
      <c r="BP8697" s="2"/>
      <c r="BQ8697" s="2"/>
      <c r="BR8697" s="2"/>
      <c r="BS8697" s="2"/>
      <c r="BT8697" s="2"/>
    </row>
    <row r="8698" spans="63:72" x14ac:dyDescent="0.3">
      <c r="BK8698" s="5"/>
      <c r="BL8698" s="5"/>
      <c r="BM8698" s="2"/>
      <c r="BN8698" s="151"/>
      <c r="BO8698" s="2"/>
      <c r="BP8698" s="2"/>
      <c r="BQ8698" s="2"/>
      <c r="BR8698" s="2"/>
      <c r="BS8698" s="2"/>
      <c r="BT8698" s="2"/>
    </row>
    <row r="8699" spans="63:72" x14ac:dyDescent="0.3">
      <c r="BK8699" s="5"/>
      <c r="BL8699" s="5"/>
      <c r="BM8699" s="2"/>
      <c r="BN8699" s="151"/>
      <c r="BO8699" s="2"/>
      <c r="BP8699" s="2"/>
      <c r="BQ8699" s="2"/>
      <c r="BR8699" s="2"/>
      <c r="BS8699" s="2"/>
      <c r="BT8699" s="2"/>
    </row>
    <row r="8700" spans="63:72" x14ac:dyDescent="0.3">
      <c r="BK8700" s="5"/>
      <c r="BL8700" s="5"/>
      <c r="BM8700" s="2"/>
      <c r="BN8700" s="151"/>
      <c r="BO8700" s="2"/>
      <c r="BP8700" s="2"/>
      <c r="BQ8700" s="2"/>
      <c r="BR8700" s="2"/>
      <c r="BS8700" s="2"/>
      <c r="BT8700" s="2"/>
    </row>
    <row r="8701" spans="63:72" x14ac:dyDescent="0.3">
      <c r="BK8701" s="5"/>
      <c r="BL8701" s="5"/>
      <c r="BM8701" s="2"/>
      <c r="BN8701" s="151"/>
      <c r="BO8701" s="2"/>
      <c r="BP8701" s="2"/>
      <c r="BQ8701" s="2"/>
      <c r="BR8701" s="2"/>
      <c r="BS8701" s="2"/>
      <c r="BT8701" s="2"/>
    </row>
    <row r="8702" spans="63:72" x14ac:dyDescent="0.3">
      <c r="BK8702" s="5"/>
      <c r="BL8702" s="5"/>
      <c r="BM8702" s="2"/>
      <c r="BN8702" s="151"/>
      <c r="BO8702" s="2"/>
      <c r="BP8702" s="2"/>
      <c r="BQ8702" s="2"/>
      <c r="BR8702" s="2"/>
      <c r="BS8702" s="2"/>
      <c r="BT8702" s="2"/>
    </row>
    <row r="8703" spans="63:72" x14ac:dyDescent="0.3">
      <c r="BK8703" s="5"/>
      <c r="BL8703" s="5"/>
      <c r="BM8703" s="2"/>
      <c r="BN8703" s="151"/>
      <c r="BO8703" s="2"/>
      <c r="BP8703" s="2"/>
      <c r="BQ8703" s="2"/>
      <c r="BR8703" s="2"/>
      <c r="BS8703" s="2"/>
      <c r="BT8703" s="2"/>
    </row>
    <row r="8704" spans="63:72" x14ac:dyDescent="0.3">
      <c r="BK8704" s="5"/>
      <c r="BL8704" s="5"/>
      <c r="BM8704" s="2"/>
      <c r="BN8704" s="151"/>
      <c r="BO8704" s="2"/>
      <c r="BP8704" s="2"/>
      <c r="BQ8704" s="2"/>
      <c r="BR8704" s="2"/>
      <c r="BS8704" s="2"/>
      <c r="BT8704" s="2"/>
    </row>
    <row r="8705" spans="63:72" x14ac:dyDescent="0.3">
      <c r="BK8705" s="5"/>
      <c r="BL8705" s="5"/>
      <c r="BM8705" s="2"/>
      <c r="BN8705" s="151"/>
      <c r="BO8705" s="2"/>
      <c r="BP8705" s="2"/>
      <c r="BQ8705" s="2"/>
      <c r="BR8705" s="2"/>
      <c r="BS8705" s="2"/>
      <c r="BT8705" s="2"/>
    </row>
    <row r="8706" spans="63:72" x14ac:dyDescent="0.3">
      <c r="BK8706" s="5"/>
      <c r="BL8706" s="5"/>
      <c r="BM8706" s="2"/>
      <c r="BN8706" s="151"/>
      <c r="BO8706" s="2"/>
      <c r="BP8706" s="2"/>
      <c r="BQ8706" s="2"/>
      <c r="BR8706" s="2"/>
      <c r="BS8706" s="2"/>
      <c r="BT8706" s="2"/>
    </row>
    <row r="8707" spans="63:72" x14ac:dyDescent="0.3">
      <c r="BK8707" s="5"/>
      <c r="BL8707" s="5"/>
      <c r="BM8707" s="2"/>
      <c r="BN8707" s="151"/>
      <c r="BO8707" s="2"/>
      <c r="BP8707" s="2"/>
      <c r="BQ8707" s="2"/>
      <c r="BR8707" s="2"/>
      <c r="BS8707" s="2"/>
      <c r="BT8707" s="2"/>
    </row>
    <row r="8708" spans="63:72" x14ac:dyDescent="0.3">
      <c r="BK8708" s="5"/>
      <c r="BL8708" s="5"/>
      <c r="BM8708" s="2"/>
      <c r="BN8708" s="151"/>
      <c r="BO8708" s="2"/>
      <c r="BP8708" s="2"/>
      <c r="BQ8708" s="2"/>
      <c r="BR8708" s="2"/>
      <c r="BS8708" s="2"/>
      <c r="BT8708" s="2"/>
    </row>
    <row r="8709" spans="63:72" x14ac:dyDescent="0.3">
      <c r="BK8709" s="5"/>
      <c r="BL8709" s="5"/>
      <c r="BM8709" s="2"/>
      <c r="BN8709" s="151"/>
      <c r="BO8709" s="2"/>
      <c r="BP8709" s="2"/>
      <c r="BQ8709" s="2"/>
      <c r="BR8709" s="2"/>
      <c r="BS8709" s="2"/>
      <c r="BT8709" s="2"/>
    </row>
    <row r="8710" spans="63:72" x14ac:dyDescent="0.3">
      <c r="BK8710" s="5"/>
      <c r="BL8710" s="5"/>
      <c r="BM8710" s="2"/>
      <c r="BN8710" s="151"/>
      <c r="BO8710" s="2"/>
      <c r="BP8710" s="2"/>
      <c r="BQ8710" s="2"/>
      <c r="BR8710" s="2"/>
      <c r="BS8710" s="2"/>
      <c r="BT8710" s="2"/>
    </row>
    <row r="8711" spans="63:72" x14ac:dyDescent="0.3">
      <c r="BK8711" s="5"/>
      <c r="BL8711" s="5"/>
      <c r="BM8711" s="2"/>
      <c r="BN8711" s="151"/>
      <c r="BO8711" s="2"/>
      <c r="BP8711" s="2"/>
      <c r="BQ8711" s="2"/>
      <c r="BR8711" s="2"/>
      <c r="BS8711" s="2"/>
      <c r="BT8711" s="2"/>
    </row>
    <row r="8712" spans="63:72" x14ac:dyDescent="0.3">
      <c r="BK8712" s="5"/>
      <c r="BL8712" s="5"/>
      <c r="BM8712" s="2"/>
      <c r="BN8712" s="151"/>
      <c r="BO8712" s="2"/>
      <c r="BP8712" s="2"/>
      <c r="BQ8712" s="2"/>
      <c r="BR8712" s="2"/>
      <c r="BS8712" s="2"/>
      <c r="BT8712" s="2"/>
    </row>
    <row r="8713" spans="63:72" x14ac:dyDescent="0.3">
      <c r="BK8713" s="5"/>
      <c r="BL8713" s="5"/>
      <c r="BM8713" s="2"/>
      <c r="BN8713" s="151"/>
      <c r="BO8713" s="2"/>
      <c r="BP8713" s="2"/>
      <c r="BQ8713" s="2"/>
      <c r="BR8713" s="2"/>
      <c r="BS8713" s="2"/>
      <c r="BT8713" s="2"/>
    </row>
    <row r="8714" spans="63:72" x14ac:dyDescent="0.3">
      <c r="BK8714" s="5"/>
      <c r="BL8714" s="5"/>
      <c r="BM8714" s="2"/>
      <c r="BN8714" s="151"/>
      <c r="BO8714" s="2"/>
      <c r="BP8714" s="2"/>
      <c r="BQ8714" s="2"/>
      <c r="BR8714" s="2"/>
      <c r="BS8714" s="2"/>
      <c r="BT8714" s="2"/>
    </row>
    <row r="8715" spans="63:72" x14ac:dyDescent="0.3">
      <c r="BK8715" s="5"/>
      <c r="BL8715" s="5"/>
      <c r="BM8715" s="2"/>
      <c r="BN8715" s="151"/>
      <c r="BO8715" s="2"/>
      <c r="BP8715" s="2"/>
      <c r="BQ8715" s="2"/>
      <c r="BR8715" s="2"/>
      <c r="BS8715" s="2"/>
      <c r="BT8715" s="2"/>
    </row>
    <row r="8716" spans="63:72" x14ac:dyDescent="0.3">
      <c r="BK8716" s="5"/>
      <c r="BL8716" s="5"/>
      <c r="BM8716" s="2"/>
      <c r="BN8716" s="151"/>
      <c r="BO8716" s="2"/>
      <c r="BP8716" s="2"/>
      <c r="BQ8716" s="2"/>
      <c r="BR8716" s="2"/>
      <c r="BS8716" s="2"/>
      <c r="BT8716" s="2"/>
    </row>
    <row r="8717" spans="63:72" x14ac:dyDescent="0.3">
      <c r="BK8717" s="5"/>
      <c r="BL8717" s="5"/>
      <c r="BM8717" s="2"/>
      <c r="BN8717" s="151"/>
      <c r="BO8717" s="2"/>
      <c r="BP8717" s="2"/>
      <c r="BQ8717" s="2"/>
      <c r="BR8717" s="2"/>
      <c r="BS8717" s="2"/>
      <c r="BT8717" s="2"/>
    </row>
    <row r="8718" spans="63:72" x14ac:dyDescent="0.3">
      <c r="BK8718" s="5"/>
      <c r="BL8718" s="5"/>
      <c r="BM8718" s="2"/>
      <c r="BN8718" s="151"/>
      <c r="BO8718" s="2"/>
      <c r="BP8718" s="2"/>
      <c r="BQ8718" s="2"/>
      <c r="BR8718" s="2"/>
      <c r="BS8718" s="2"/>
      <c r="BT8718" s="2"/>
    </row>
    <row r="8719" spans="63:72" x14ac:dyDescent="0.3">
      <c r="BK8719" s="5"/>
      <c r="BL8719" s="5"/>
      <c r="BM8719" s="2"/>
      <c r="BN8719" s="151"/>
      <c r="BO8719" s="2"/>
      <c r="BP8719" s="2"/>
      <c r="BQ8719" s="2"/>
      <c r="BR8719" s="2"/>
      <c r="BS8719" s="2"/>
      <c r="BT8719" s="2"/>
    </row>
    <row r="8720" spans="63:72" x14ac:dyDescent="0.3">
      <c r="BK8720" s="5"/>
      <c r="BL8720" s="5"/>
      <c r="BM8720" s="2"/>
      <c r="BN8720" s="151"/>
      <c r="BO8720" s="2"/>
      <c r="BP8720" s="2"/>
      <c r="BQ8720" s="2"/>
      <c r="BR8720" s="2"/>
      <c r="BS8720" s="2"/>
      <c r="BT8720" s="2"/>
    </row>
    <row r="8721" spans="63:72" x14ac:dyDescent="0.3">
      <c r="BK8721" s="5"/>
      <c r="BL8721" s="5"/>
      <c r="BM8721" s="2"/>
      <c r="BN8721" s="151"/>
      <c r="BO8721" s="2"/>
      <c r="BP8721" s="2"/>
      <c r="BQ8721" s="2"/>
      <c r="BR8721" s="2"/>
      <c r="BS8721" s="2"/>
      <c r="BT8721" s="2"/>
    </row>
    <row r="8722" spans="63:72" x14ac:dyDescent="0.3">
      <c r="BK8722" s="5"/>
      <c r="BL8722" s="5"/>
      <c r="BM8722" s="2"/>
      <c r="BN8722" s="151"/>
      <c r="BO8722" s="2"/>
      <c r="BP8722" s="2"/>
      <c r="BQ8722" s="2"/>
      <c r="BR8722" s="2"/>
      <c r="BS8722" s="2"/>
      <c r="BT8722" s="2"/>
    </row>
    <row r="8723" spans="63:72" x14ac:dyDescent="0.3">
      <c r="BK8723" s="5"/>
      <c r="BL8723" s="5"/>
      <c r="BM8723" s="2"/>
      <c r="BN8723" s="151"/>
      <c r="BO8723" s="2"/>
      <c r="BP8723" s="2"/>
      <c r="BQ8723" s="2"/>
      <c r="BR8723" s="2"/>
      <c r="BS8723" s="2"/>
      <c r="BT8723" s="2"/>
    </row>
    <row r="8724" spans="63:72" x14ac:dyDescent="0.3">
      <c r="BK8724" s="5"/>
      <c r="BL8724" s="5"/>
      <c r="BM8724" s="2"/>
      <c r="BN8724" s="151"/>
      <c r="BO8724" s="2"/>
      <c r="BP8724" s="2"/>
      <c r="BQ8724" s="2"/>
      <c r="BR8724" s="2"/>
      <c r="BS8724" s="2"/>
      <c r="BT8724" s="2"/>
    </row>
    <row r="8725" spans="63:72" x14ac:dyDescent="0.3">
      <c r="BK8725" s="5"/>
      <c r="BL8725" s="5"/>
      <c r="BM8725" s="2"/>
      <c r="BN8725" s="151"/>
      <c r="BO8725" s="2"/>
      <c r="BP8725" s="2"/>
      <c r="BQ8725" s="2"/>
      <c r="BR8725" s="2"/>
      <c r="BS8725" s="2"/>
      <c r="BT8725" s="2"/>
    </row>
    <row r="8726" spans="63:72" x14ac:dyDescent="0.3">
      <c r="BK8726" s="5"/>
      <c r="BL8726" s="5"/>
      <c r="BM8726" s="2"/>
      <c r="BN8726" s="151"/>
      <c r="BO8726" s="2"/>
      <c r="BP8726" s="2"/>
      <c r="BQ8726" s="2"/>
      <c r="BR8726" s="2"/>
      <c r="BS8726" s="2"/>
      <c r="BT8726" s="2"/>
    </row>
    <row r="8727" spans="63:72" x14ac:dyDescent="0.3">
      <c r="BK8727" s="5"/>
      <c r="BL8727" s="5"/>
      <c r="BM8727" s="2"/>
      <c r="BN8727" s="151"/>
      <c r="BO8727" s="2"/>
      <c r="BP8727" s="2"/>
      <c r="BQ8727" s="2"/>
      <c r="BR8727" s="2"/>
      <c r="BS8727" s="2"/>
      <c r="BT8727" s="2"/>
    </row>
    <row r="8728" spans="63:72" x14ac:dyDescent="0.3">
      <c r="BK8728" s="5"/>
      <c r="BL8728" s="5"/>
      <c r="BM8728" s="2"/>
      <c r="BN8728" s="151"/>
      <c r="BO8728" s="2"/>
      <c r="BP8728" s="2"/>
      <c r="BQ8728" s="2"/>
      <c r="BR8728" s="2"/>
      <c r="BS8728" s="2"/>
      <c r="BT8728" s="2"/>
    </row>
    <row r="8729" spans="63:72" x14ac:dyDescent="0.3">
      <c r="BK8729" s="5"/>
      <c r="BL8729" s="5"/>
      <c r="BM8729" s="2"/>
      <c r="BN8729" s="151"/>
      <c r="BO8729" s="2"/>
      <c r="BP8729" s="2"/>
      <c r="BQ8729" s="2"/>
      <c r="BR8729" s="2"/>
      <c r="BS8729" s="2"/>
      <c r="BT8729" s="2"/>
    </row>
    <row r="8730" spans="63:72" x14ac:dyDescent="0.3">
      <c r="BK8730" s="5"/>
      <c r="BL8730" s="5"/>
      <c r="BM8730" s="2"/>
      <c r="BN8730" s="151"/>
      <c r="BO8730" s="2"/>
      <c r="BP8730" s="2"/>
      <c r="BQ8730" s="2"/>
      <c r="BR8730" s="2"/>
      <c r="BS8730" s="2"/>
      <c r="BT8730" s="2"/>
    </row>
    <row r="8731" spans="63:72" x14ac:dyDescent="0.3">
      <c r="BK8731" s="5"/>
      <c r="BL8731" s="5"/>
      <c r="BM8731" s="2"/>
      <c r="BN8731" s="151"/>
      <c r="BO8731" s="2"/>
      <c r="BP8731" s="2"/>
      <c r="BQ8731" s="2"/>
      <c r="BR8731" s="2"/>
      <c r="BS8731" s="2"/>
      <c r="BT8731" s="2"/>
    </row>
    <row r="8732" spans="63:72" x14ac:dyDescent="0.3">
      <c r="BK8732" s="5"/>
      <c r="BL8732" s="5"/>
      <c r="BM8732" s="2"/>
      <c r="BN8732" s="151"/>
      <c r="BO8732" s="2"/>
      <c r="BP8732" s="2"/>
      <c r="BQ8732" s="2"/>
      <c r="BR8732" s="2"/>
      <c r="BS8732" s="2"/>
      <c r="BT8732" s="2"/>
    </row>
    <row r="8733" spans="63:72" x14ac:dyDescent="0.3">
      <c r="BK8733" s="5"/>
      <c r="BL8733" s="5"/>
      <c r="BM8733" s="2"/>
      <c r="BN8733" s="151"/>
      <c r="BO8733" s="2"/>
      <c r="BP8733" s="2"/>
      <c r="BQ8733" s="2"/>
      <c r="BR8733" s="2"/>
      <c r="BS8733" s="2"/>
      <c r="BT8733" s="2"/>
    </row>
    <row r="8734" spans="63:72" x14ac:dyDescent="0.3">
      <c r="BK8734" s="5"/>
      <c r="BL8734" s="5"/>
      <c r="BM8734" s="2"/>
      <c r="BN8734" s="151"/>
      <c r="BO8734" s="2"/>
      <c r="BP8734" s="2"/>
      <c r="BQ8734" s="2"/>
      <c r="BR8734" s="2"/>
      <c r="BS8734" s="2"/>
      <c r="BT8734" s="2"/>
    </row>
    <row r="8735" spans="63:72" x14ac:dyDescent="0.3">
      <c r="BK8735" s="5"/>
      <c r="BL8735" s="5"/>
      <c r="BM8735" s="2"/>
      <c r="BN8735" s="151"/>
      <c r="BO8735" s="2"/>
      <c r="BP8735" s="2"/>
      <c r="BQ8735" s="2"/>
      <c r="BR8735" s="2"/>
      <c r="BS8735" s="2"/>
      <c r="BT8735" s="2"/>
    </row>
    <row r="8736" spans="63:72" x14ac:dyDescent="0.3">
      <c r="BK8736" s="5"/>
      <c r="BL8736" s="5"/>
      <c r="BM8736" s="2"/>
      <c r="BN8736" s="151"/>
      <c r="BO8736" s="2"/>
      <c r="BP8736" s="2"/>
      <c r="BQ8736" s="2"/>
      <c r="BR8736" s="2"/>
      <c r="BS8736" s="2"/>
      <c r="BT8736" s="2"/>
    </row>
    <row r="8737" spans="63:72" x14ac:dyDescent="0.3">
      <c r="BK8737" s="5"/>
      <c r="BL8737" s="5"/>
      <c r="BM8737" s="2"/>
      <c r="BN8737" s="151"/>
      <c r="BO8737" s="2"/>
      <c r="BP8737" s="2"/>
      <c r="BQ8737" s="2"/>
      <c r="BR8737" s="2"/>
      <c r="BS8737" s="2"/>
      <c r="BT8737" s="2"/>
    </row>
    <row r="8738" spans="63:72" x14ac:dyDescent="0.3">
      <c r="BK8738" s="5"/>
      <c r="BL8738" s="5"/>
      <c r="BM8738" s="2"/>
      <c r="BN8738" s="151"/>
      <c r="BO8738" s="2"/>
      <c r="BP8738" s="2"/>
      <c r="BQ8738" s="2"/>
      <c r="BR8738" s="2"/>
      <c r="BS8738" s="2"/>
      <c r="BT8738" s="2"/>
    </row>
    <row r="8739" spans="63:72" x14ac:dyDescent="0.3">
      <c r="BK8739" s="5"/>
      <c r="BL8739" s="5"/>
      <c r="BM8739" s="2"/>
      <c r="BN8739" s="151"/>
      <c r="BO8739" s="2"/>
      <c r="BP8739" s="2"/>
      <c r="BQ8739" s="2"/>
      <c r="BR8739" s="2"/>
      <c r="BS8739" s="2"/>
      <c r="BT8739" s="2"/>
    </row>
    <row r="8740" spans="63:72" x14ac:dyDescent="0.3">
      <c r="BK8740" s="5"/>
      <c r="BL8740" s="5"/>
      <c r="BM8740" s="2"/>
      <c r="BN8740" s="151"/>
      <c r="BO8740" s="2"/>
      <c r="BP8740" s="2"/>
      <c r="BQ8740" s="2"/>
      <c r="BR8740" s="2"/>
      <c r="BS8740" s="2"/>
      <c r="BT8740" s="2"/>
    </row>
    <row r="8741" spans="63:72" x14ac:dyDescent="0.3">
      <c r="BK8741" s="5"/>
      <c r="BL8741" s="5"/>
      <c r="BM8741" s="2"/>
      <c r="BN8741" s="151"/>
      <c r="BO8741" s="2"/>
      <c r="BP8741" s="2"/>
      <c r="BQ8741" s="2"/>
      <c r="BR8741" s="2"/>
      <c r="BS8741" s="2"/>
      <c r="BT8741" s="2"/>
    </row>
    <row r="8742" spans="63:72" x14ac:dyDescent="0.3">
      <c r="BK8742" s="5"/>
      <c r="BL8742" s="5"/>
      <c r="BM8742" s="2"/>
      <c r="BN8742" s="151"/>
      <c r="BO8742" s="2"/>
      <c r="BP8742" s="2"/>
      <c r="BQ8742" s="2"/>
      <c r="BR8742" s="2"/>
      <c r="BS8742" s="2"/>
      <c r="BT8742" s="2"/>
    </row>
    <row r="8743" spans="63:72" x14ac:dyDescent="0.3">
      <c r="BK8743" s="5"/>
      <c r="BL8743" s="5"/>
      <c r="BM8743" s="2"/>
      <c r="BN8743" s="151"/>
      <c r="BO8743" s="2"/>
      <c r="BP8743" s="2"/>
      <c r="BQ8743" s="2"/>
      <c r="BR8743" s="2"/>
      <c r="BS8743" s="2"/>
      <c r="BT8743" s="2"/>
    </row>
    <row r="8744" spans="63:72" x14ac:dyDescent="0.3">
      <c r="BK8744" s="5"/>
      <c r="BL8744" s="5"/>
      <c r="BM8744" s="2"/>
      <c r="BN8744" s="151"/>
      <c r="BO8744" s="2"/>
      <c r="BP8744" s="2"/>
      <c r="BQ8744" s="2"/>
      <c r="BR8744" s="2"/>
      <c r="BS8744" s="2"/>
      <c r="BT8744" s="2"/>
    </row>
    <row r="8745" spans="63:72" x14ac:dyDescent="0.3">
      <c r="BK8745" s="5"/>
      <c r="BL8745" s="5"/>
      <c r="BM8745" s="2"/>
      <c r="BN8745" s="151"/>
      <c r="BO8745" s="2"/>
      <c r="BP8745" s="2"/>
      <c r="BQ8745" s="2"/>
      <c r="BR8745" s="2"/>
      <c r="BS8745" s="2"/>
      <c r="BT8745" s="2"/>
    </row>
    <row r="8746" spans="63:72" x14ac:dyDescent="0.3">
      <c r="BK8746" s="5"/>
      <c r="BL8746" s="5"/>
      <c r="BM8746" s="2"/>
      <c r="BN8746" s="151"/>
      <c r="BO8746" s="2"/>
      <c r="BP8746" s="2"/>
      <c r="BQ8746" s="2"/>
      <c r="BR8746" s="2"/>
      <c r="BS8746" s="2"/>
      <c r="BT8746" s="2"/>
    </row>
    <row r="8747" spans="63:72" x14ac:dyDescent="0.3">
      <c r="BK8747" s="5"/>
      <c r="BL8747" s="5"/>
      <c r="BM8747" s="2"/>
      <c r="BN8747" s="151"/>
      <c r="BO8747" s="2"/>
      <c r="BP8747" s="2"/>
      <c r="BQ8747" s="2"/>
      <c r="BR8747" s="2"/>
      <c r="BS8747" s="2"/>
      <c r="BT8747" s="2"/>
    </row>
    <row r="8748" spans="63:72" x14ac:dyDescent="0.3">
      <c r="BK8748" s="5"/>
      <c r="BL8748" s="5"/>
      <c r="BM8748" s="2"/>
      <c r="BN8748" s="151"/>
      <c r="BO8748" s="2"/>
      <c r="BP8748" s="2"/>
      <c r="BQ8748" s="2"/>
      <c r="BR8748" s="2"/>
      <c r="BS8748" s="2"/>
      <c r="BT8748" s="2"/>
    </row>
    <row r="8749" spans="63:72" x14ac:dyDescent="0.3">
      <c r="BK8749" s="5"/>
      <c r="BL8749" s="5"/>
      <c r="BM8749" s="2"/>
      <c r="BN8749" s="151"/>
      <c r="BO8749" s="2"/>
      <c r="BP8749" s="2"/>
      <c r="BQ8749" s="2"/>
      <c r="BR8749" s="2"/>
      <c r="BS8749" s="2"/>
      <c r="BT8749" s="2"/>
    </row>
    <row r="8750" spans="63:72" x14ac:dyDescent="0.3">
      <c r="BK8750" s="5"/>
      <c r="BL8750" s="5"/>
      <c r="BM8750" s="2"/>
      <c r="BN8750" s="151"/>
      <c r="BO8750" s="2"/>
      <c r="BP8750" s="2"/>
      <c r="BQ8750" s="2"/>
      <c r="BR8750" s="2"/>
      <c r="BS8750" s="2"/>
      <c r="BT8750" s="2"/>
    </row>
    <row r="8751" spans="63:72" x14ac:dyDescent="0.3">
      <c r="BK8751" s="5"/>
      <c r="BL8751" s="5"/>
      <c r="BM8751" s="2"/>
      <c r="BN8751" s="151"/>
      <c r="BO8751" s="2"/>
      <c r="BP8751" s="2"/>
      <c r="BQ8751" s="2"/>
      <c r="BR8751" s="2"/>
      <c r="BS8751" s="2"/>
      <c r="BT8751" s="2"/>
    </row>
    <row r="8752" spans="63:72" x14ac:dyDescent="0.3">
      <c r="BK8752" s="5"/>
      <c r="BL8752" s="5"/>
      <c r="BM8752" s="2"/>
      <c r="BN8752" s="151"/>
      <c r="BO8752" s="2"/>
      <c r="BP8752" s="2"/>
      <c r="BQ8752" s="2"/>
      <c r="BR8752" s="2"/>
      <c r="BS8752" s="2"/>
      <c r="BT8752" s="2"/>
    </row>
    <row r="8753" spans="63:72" x14ac:dyDescent="0.3">
      <c r="BK8753" s="5"/>
      <c r="BL8753" s="5"/>
      <c r="BM8753" s="2"/>
      <c r="BN8753" s="151"/>
      <c r="BO8753" s="2"/>
      <c r="BP8753" s="2"/>
      <c r="BQ8753" s="2"/>
      <c r="BR8753" s="2"/>
      <c r="BS8753" s="2"/>
      <c r="BT8753" s="2"/>
    </row>
    <row r="8754" spans="63:72" x14ac:dyDescent="0.3">
      <c r="BK8754" s="5"/>
      <c r="BL8754" s="5"/>
      <c r="BM8754" s="2"/>
      <c r="BN8754" s="151"/>
      <c r="BO8754" s="2"/>
      <c r="BP8754" s="2"/>
      <c r="BQ8754" s="2"/>
      <c r="BR8754" s="2"/>
      <c r="BS8754" s="2"/>
      <c r="BT8754" s="2"/>
    </row>
    <row r="8755" spans="63:72" x14ac:dyDescent="0.3">
      <c r="BK8755" s="5"/>
      <c r="BL8755" s="5"/>
      <c r="BM8755" s="2"/>
      <c r="BN8755" s="151"/>
      <c r="BO8755" s="2"/>
      <c r="BP8755" s="2"/>
      <c r="BQ8755" s="2"/>
      <c r="BR8755" s="2"/>
      <c r="BS8755" s="2"/>
      <c r="BT8755" s="2"/>
    </row>
    <row r="8756" spans="63:72" x14ac:dyDescent="0.3">
      <c r="BK8756" s="5"/>
      <c r="BL8756" s="5"/>
      <c r="BM8756" s="2"/>
      <c r="BN8756" s="151"/>
      <c r="BO8756" s="2"/>
      <c r="BP8756" s="2"/>
      <c r="BQ8756" s="2"/>
      <c r="BR8756" s="2"/>
      <c r="BS8756" s="2"/>
      <c r="BT8756" s="2"/>
    </row>
    <row r="8757" spans="63:72" x14ac:dyDescent="0.3">
      <c r="BK8757" s="5"/>
      <c r="BL8757" s="5"/>
      <c r="BM8757" s="2"/>
      <c r="BN8757" s="151"/>
      <c r="BO8757" s="2"/>
      <c r="BP8757" s="2"/>
      <c r="BQ8757" s="2"/>
      <c r="BR8757" s="2"/>
      <c r="BS8757" s="2"/>
      <c r="BT8757" s="2"/>
    </row>
    <row r="8758" spans="63:72" x14ac:dyDescent="0.3">
      <c r="BK8758" s="5"/>
      <c r="BL8758" s="5"/>
      <c r="BM8758" s="2"/>
      <c r="BN8758" s="151"/>
      <c r="BO8758" s="2"/>
      <c r="BP8758" s="2"/>
      <c r="BQ8758" s="2"/>
      <c r="BR8758" s="2"/>
      <c r="BS8758" s="2"/>
      <c r="BT8758" s="2"/>
    </row>
    <row r="8759" spans="63:72" x14ac:dyDescent="0.3">
      <c r="BK8759" s="5"/>
      <c r="BL8759" s="5"/>
      <c r="BM8759" s="2"/>
      <c r="BN8759" s="151"/>
      <c r="BO8759" s="2"/>
      <c r="BP8759" s="2"/>
      <c r="BQ8759" s="2"/>
      <c r="BR8759" s="2"/>
      <c r="BS8759" s="2"/>
      <c r="BT8759" s="2"/>
    </row>
    <row r="8760" spans="63:72" x14ac:dyDescent="0.3">
      <c r="BK8760" s="5"/>
      <c r="BL8760" s="5"/>
      <c r="BM8760" s="2"/>
      <c r="BN8760" s="151"/>
      <c r="BO8760" s="2"/>
      <c r="BP8760" s="2"/>
      <c r="BQ8760" s="2"/>
      <c r="BR8760" s="2"/>
      <c r="BS8760" s="2"/>
      <c r="BT8760" s="2"/>
    </row>
    <row r="8761" spans="63:72" x14ac:dyDescent="0.3">
      <c r="BK8761" s="5"/>
      <c r="BL8761" s="5"/>
      <c r="BM8761" s="2"/>
      <c r="BN8761" s="151"/>
      <c r="BO8761" s="2"/>
      <c r="BP8761" s="2"/>
      <c r="BQ8761" s="2"/>
      <c r="BR8761" s="2"/>
      <c r="BS8761" s="2"/>
      <c r="BT8761" s="2"/>
    </row>
    <row r="8762" spans="63:72" x14ac:dyDescent="0.3">
      <c r="BK8762" s="5"/>
      <c r="BL8762" s="5"/>
      <c r="BM8762" s="2"/>
      <c r="BN8762" s="151"/>
      <c r="BO8762" s="2"/>
      <c r="BP8762" s="2"/>
      <c r="BQ8762" s="2"/>
      <c r="BR8762" s="2"/>
      <c r="BS8762" s="2"/>
      <c r="BT8762" s="2"/>
    </row>
    <row r="8763" spans="63:72" x14ac:dyDescent="0.3">
      <c r="BK8763" s="5"/>
      <c r="BL8763" s="5"/>
      <c r="BM8763" s="2"/>
      <c r="BN8763" s="151"/>
      <c r="BO8763" s="2"/>
      <c r="BP8763" s="2"/>
      <c r="BQ8763" s="2"/>
      <c r="BR8763" s="2"/>
      <c r="BS8763" s="2"/>
      <c r="BT8763" s="2"/>
    </row>
    <row r="8764" spans="63:72" x14ac:dyDescent="0.3">
      <c r="BK8764" s="5"/>
      <c r="BL8764" s="5"/>
      <c r="BM8764" s="2"/>
      <c r="BN8764" s="151"/>
      <c r="BO8764" s="2"/>
      <c r="BP8764" s="2"/>
      <c r="BQ8764" s="2"/>
      <c r="BR8764" s="2"/>
      <c r="BS8764" s="2"/>
      <c r="BT8764" s="2"/>
    </row>
    <row r="8765" spans="63:72" x14ac:dyDescent="0.3">
      <c r="BK8765" s="5"/>
      <c r="BL8765" s="5"/>
      <c r="BM8765" s="2"/>
      <c r="BN8765" s="151"/>
      <c r="BO8765" s="2"/>
      <c r="BP8765" s="2"/>
      <c r="BQ8765" s="2"/>
      <c r="BR8765" s="2"/>
      <c r="BS8765" s="2"/>
      <c r="BT8765" s="2"/>
    </row>
    <row r="8766" spans="63:72" x14ac:dyDescent="0.3">
      <c r="BK8766" s="5"/>
      <c r="BL8766" s="5"/>
      <c r="BM8766" s="2"/>
      <c r="BN8766" s="151"/>
      <c r="BO8766" s="2"/>
      <c r="BP8766" s="2"/>
      <c r="BQ8766" s="2"/>
      <c r="BR8766" s="2"/>
      <c r="BS8766" s="2"/>
      <c r="BT8766" s="2"/>
    </row>
    <row r="8767" spans="63:72" x14ac:dyDescent="0.3">
      <c r="BK8767" s="5"/>
      <c r="BL8767" s="5"/>
      <c r="BM8767" s="2"/>
      <c r="BN8767" s="151"/>
      <c r="BO8767" s="2"/>
      <c r="BP8767" s="2"/>
      <c r="BQ8767" s="2"/>
      <c r="BR8767" s="2"/>
      <c r="BS8767" s="2"/>
      <c r="BT8767" s="2"/>
    </row>
    <row r="8768" spans="63:72" x14ac:dyDescent="0.3">
      <c r="BK8768" s="5"/>
      <c r="BL8768" s="5"/>
      <c r="BM8768" s="2"/>
      <c r="BN8768" s="151"/>
      <c r="BO8768" s="2"/>
      <c r="BP8768" s="2"/>
      <c r="BQ8768" s="2"/>
      <c r="BR8768" s="2"/>
      <c r="BS8768" s="2"/>
      <c r="BT8768" s="2"/>
    </row>
    <row r="8769" spans="63:72" x14ac:dyDescent="0.3">
      <c r="BK8769" s="5"/>
      <c r="BL8769" s="5"/>
      <c r="BM8769" s="2"/>
      <c r="BN8769" s="151"/>
      <c r="BO8769" s="2"/>
      <c r="BP8769" s="2"/>
      <c r="BQ8769" s="2"/>
      <c r="BR8769" s="2"/>
      <c r="BS8769" s="2"/>
      <c r="BT8769" s="2"/>
    </row>
    <row r="8770" spans="63:72" x14ac:dyDescent="0.3">
      <c r="BK8770" s="5"/>
      <c r="BL8770" s="5"/>
      <c r="BM8770" s="2"/>
      <c r="BN8770" s="151"/>
      <c r="BO8770" s="2"/>
      <c r="BP8770" s="2"/>
      <c r="BQ8770" s="2"/>
      <c r="BR8770" s="2"/>
      <c r="BS8770" s="2"/>
      <c r="BT8770" s="2"/>
    </row>
    <row r="8771" spans="63:72" x14ac:dyDescent="0.3">
      <c r="BK8771" s="5"/>
      <c r="BL8771" s="5"/>
      <c r="BM8771" s="2"/>
      <c r="BN8771" s="151"/>
      <c r="BO8771" s="2"/>
      <c r="BP8771" s="2"/>
      <c r="BQ8771" s="2"/>
      <c r="BR8771" s="2"/>
      <c r="BS8771" s="2"/>
      <c r="BT8771" s="2"/>
    </row>
    <row r="8772" spans="63:72" x14ac:dyDescent="0.3">
      <c r="BK8772" s="5"/>
      <c r="BL8772" s="5"/>
      <c r="BM8772" s="2"/>
      <c r="BN8772" s="151"/>
      <c r="BO8772" s="2"/>
      <c r="BP8772" s="2"/>
      <c r="BQ8772" s="2"/>
      <c r="BR8772" s="2"/>
      <c r="BS8772" s="2"/>
      <c r="BT8772" s="2"/>
    </row>
    <row r="8773" spans="63:72" x14ac:dyDescent="0.3">
      <c r="BK8773" s="5"/>
      <c r="BL8773" s="5"/>
      <c r="BM8773" s="2"/>
      <c r="BN8773" s="151"/>
      <c r="BO8773" s="2"/>
      <c r="BP8773" s="2"/>
      <c r="BQ8773" s="2"/>
      <c r="BR8773" s="2"/>
      <c r="BS8773" s="2"/>
      <c r="BT8773" s="2"/>
    </row>
    <row r="8774" spans="63:72" x14ac:dyDescent="0.3">
      <c r="BK8774" s="5"/>
      <c r="BL8774" s="5"/>
      <c r="BM8774" s="2"/>
      <c r="BN8774" s="151"/>
      <c r="BO8774" s="2"/>
      <c r="BP8774" s="2"/>
      <c r="BQ8774" s="2"/>
      <c r="BR8774" s="2"/>
      <c r="BS8774" s="2"/>
      <c r="BT8774" s="2"/>
    </row>
    <row r="8775" spans="63:72" x14ac:dyDescent="0.3">
      <c r="BK8775" s="5"/>
      <c r="BL8775" s="5"/>
      <c r="BM8775" s="2"/>
      <c r="BN8775" s="151"/>
      <c r="BO8775" s="2"/>
      <c r="BP8775" s="2"/>
      <c r="BQ8775" s="2"/>
      <c r="BR8775" s="2"/>
      <c r="BS8775" s="2"/>
      <c r="BT8775" s="2"/>
    </row>
    <row r="8776" spans="63:72" x14ac:dyDescent="0.3">
      <c r="BK8776" s="5"/>
      <c r="BL8776" s="5"/>
      <c r="BM8776" s="2"/>
      <c r="BN8776" s="151"/>
      <c r="BO8776" s="2"/>
      <c r="BP8776" s="2"/>
      <c r="BQ8776" s="2"/>
      <c r="BR8776" s="2"/>
      <c r="BS8776" s="2"/>
      <c r="BT8776" s="2"/>
    </row>
    <row r="8777" spans="63:72" x14ac:dyDescent="0.3">
      <c r="BK8777" s="5"/>
      <c r="BL8777" s="5"/>
      <c r="BM8777" s="2"/>
      <c r="BN8777" s="151"/>
      <c r="BO8777" s="2"/>
      <c r="BP8777" s="2"/>
      <c r="BQ8777" s="2"/>
      <c r="BR8777" s="2"/>
      <c r="BS8777" s="2"/>
      <c r="BT8777" s="2"/>
    </row>
    <row r="8778" spans="63:72" x14ac:dyDescent="0.3">
      <c r="BK8778" s="5"/>
      <c r="BL8778" s="5"/>
      <c r="BM8778" s="2"/>
      <c r="BN8778" s="151"/>
      <c r="BO8778" s="2"/>
      <c r="BP8778" s="2"/>
      <c r="BQ8778" s="2"/>
      <c r="BR8778" s="2"/>
      <c r="BS8778" s="2"/>
      <c r="BT8778" s="2"/>
    </row>
    <row r="8779" spans="63:72" x14ac:dyDescent="0.3">
      <c r="BK8779" s="5"/>
      <c r="BL8779" s="5"/>
      <c r="BM8779" s="2"/>
      <c r="BN8779" s="151"/>
      <c r="BO8779" s="2"/>
      <c r="BP8779" s="2"/>
      <c r="BQ8779" s="2"/>
      <c r="BR8779" s="2"/>
      <c r="BS8779" s="2"/>
      <c r="BT8779" s="2"/>
    </row>
    <row r="8780" spans="63:72" x14ac:dyDescent="0.3">
      <c r="BK8780" s="5"/>
      <c r="BL8780" s="5"/>
      <c r="BM8780" s="2"/>
      <c r="BN8780" s="151"/>
      <c r="BO8780" s="2"/>
      <c r="BP8780" s="2"/>
      <c r="BQ8780" s="2"/>
      <c r="BR8780" s="2"/>
      <c r="BS8780" s="2"/>
      <c r="BT8780" s="2"/>
    </row>
    <row r="8781" spans="63:72" x14ac:dyDescent="0.3">
      <c r="BK8781" s="5"/>
      <c r="BL8781" s="5"/>
      <c r="BM8781" s="2"/>
      <c r="BN8781" s="151"/>
      <c r="BO8781" s="2"/>
      <c r="BP8781" s="2"/>
      <c r="BQ8781" s="2"/>
      <c r="BR8781" s="2"/>
      <c r="BS8781" s="2"/>
      <c r="BT8781" s="2"/>
    </row>
    <row r="8782" spans="63:72" x14ac:dyDescent="0.3">
      <c r="BK8782" s="5"/>
      <c r="BL8782" s="5"/>
      <c r="BM8782" s="2"/>
      <c r="BN8782" s="151"/>
      <c r="BO8782" s="2"/>
      <c r="BP8782" s="2"/>
      <c r="BQ8782" s="2"/>
      <c r="BR8782" s="2"/>
      <c r="BS8782" s="2"/>
      <c r="BT8782" s="2"/>
    </row>
    <row r="8783" spans="63:72" x14ac:dyDescent="0.3">
      <c r="BK8783" s="5"/>
      <c r="BL8783" s="5"/>
      <c r="BM8783" s="2"/>
      <c r="BN8783" s="151"/>
      <c r="BO8783" s="2"/>
      <c r="BP8783" s="2"/>
      <c r="BQ8783" s="2"/>
      <c r="BR8783" s="2"/>
      <c r="BS8783" s="2"/>
      <c r="BT8783" s="2"/>
    </row>
    <row r="8784" spans="63:72" x14ac:dyDescent="0.3">
      <c r="BK8784" s="5"/>
      <c r="BL8784" s="5"/>
      <c r="BM8784" s="2"/>
      <c r="BN8784" s="151"/>
      <c r="BO8784" s="2"/>
      <c r="BP8784" s="2"/>
      <c r="BQ8784" s="2"/>
      <c r="BR8784" s="2"/>
      <c r="BS8784" s="2"/>
      <c r="BT8784" s="2"/>
    </row>
    <row r="8785" spans="63:72" x14ac:dyDescent="0.3">
      <c r="BK8785" s="5"/>
      <c r="BL8785" s="5"/>
      <c r="BM8785" s="2"/>
      <c r="BN8785" s="151"/>
      <c r="BO8785" s="2"/>
      <c r="BP8785" s="2"/>
      <c r="BQ8785" s="2"/>
      <c r="BR8785" s="2"/>
      <c r="BS8785" s="2"/>
      <c r="BT8785" s="2"/>
    </row>
    <row r="8786" spans="63:72" x14ac:dyDescent="0.3">
      <c r="BK8786" s="5"/>
      <c r="BL8786" s="5"/>
      <c r="BM8786" s="2"/>
      <c r="BN8786" s="151"/>
      <c r="BO8786" s="2"/>
      <c r="BP8786" s="2"/>
      <c r="BQ8786" s="2"/>
      <c r="BR8786" s="2"/>
      <c r="BS8786" s="2"/>
      <c r="BT8786" s="2"/>
    </row>
    <row r="8787" spans="63:72" x14ac:dyDescent="0.3">
      <c r="BK8787" s="5"/>
      <c r="BL8787" s="5"/>
      <c r="BM8787" s="2"/>
      <c r="BN8787" s="151"/>
      <c r="BO8787" s="2"/>
      <c r="BP8787" s="2"/>
      <c r="BQ8787" s="2"/>
      <c r="BR8787" s="2"/>
      <c r="BS8787" s="2"/>
      <c r="BT8787" s="2"/>
    </row>
    <row r="8788" spans="63:72" x14ac:dyDescent="0.3">
      <c r="BK8788" s="5"/>
      <c r="BL8788" s="5"/>
      <c r="BM8788" s="2"/>
      <c r="BN8788" s="151"/>
      <c r="BO8788" s="2"/>
      <c r="BP8788" s="2"/>
      <c r="BQ8788" s="2"/>
      <c r="BR8788" s="2"/>
      <c r="BS8788" s="2"/>
      <c r="BT8788" s="2"/>
    </row>
    <row r="8789" spans="63:72" x14ac:dyDescent="0.3">
      <c r="BK8789" s="5"/>
      <c r="BL8789" s="5"/>
      <c r="BM8789" s="2"/>
      <c r="BN8789" s="151"/>
      <c r="BO8789" s="2"/>
      <c r="BP8789" s="2"/>
      <c r="BQ8789" s="2"/>
      <c r="BR8789" s="2"/>
      <c r="BS8789" s="2"/>
      <c r="BT8789" s="2"/>
    </row>
    <row r="8790" spans="63:72" x14ac:dyDescent="0.3">
      <c r="BK8790" s="5"/>
      <c r="BL8790" s="5"/>
      <c r="BM8790" s="2"/>
      <c r="BN8790" s="151"/>
      <c r="BO8790" s="2"/>
      <c r="BP8790" s="2"/>
      <c r="BQ8790" s="2"/>
      <c r="BR8790" s="2"/>
      <c r="BS8790" s="2"/>
      <c r="BT8790" s="2"/>
    </row>
    <row r="8791" spans="63:72" x14ac:dyDescent="0.3">
      <c r="BK8791" s="5"/>
      <c r="BL8791" s="5"/>
      <c r="BM8791" s="2"/>
      <c r="BN8791" s="151"/>
      <c r="BO8791" s="2"/>
      <c r="BP8791" s="2"/>
      <c r="BQ8791" s="2"/>
      <c r="BR8791" s="2"/>
      <c r="BS8791" s="2"/>
      <c r="BT8791" s="2"/>
    </row>
    <row r="8792" spans="63:72" x14ac:dyDescent="0.3">
      <c r="BK8792" s="5"/>
      <c r="BL8792" s="5"/>
      <c r="BM8792" s="2"/>
      <c r="BN8792" s="151"/>
      <c r="BO8792" s="2"/>
      <c r="BP8792" s="2"/>
      <c r="BQ8792" s="2"/>
      <c r="BR8792" s="2"/>
      <c r="BS8792" s="2"/>
      <c r="BT8792" s="2"/>
    </row>
    <row r="8793" spans="63:72" x14ac:dyDescent="0.3">
      <c r="BK8793" s="5"/>
      <c r="BL8793" s="5"/>
      <c r="BM8793" s="2"/>
      <c r="BN8793" s="151"/>
      <c r="BO8793" s="2"/>
      <c r="BP8793" s="2"/>
      <c r="BQ8793" s="2"/>
      <c r="BR8793" s="2"/>
      <c r="BS8793" s="2"/>
      <c r="BT8793" s="2"/>
    </row>
    <row r="8794" spans="63:72" x14ac:dyDescent="0.3">
      <c r="BK8794" s="5"/>
      <c r="BL8794" s="5"/>
      <c r="BM8794" s="2"/>
      <c r="BN8794" s="151"/>
      <c r="BO8794" s="2"/>
      <c r="BP8794" s="2"/>
      <c r="BQ8794" s="2"/>
      <c r="BR8794" s="2"/>
      <c r="BS8794" s="2"/>
      <c r="BT8794" s="2"/>
    </row>
    <row r="8795" spans="63:72" x14ac:dyDescent="0.3">
      <c r="BK8795" s="5"/>
      <c r="BL8795" s="5"/>
      <c r="BM8795" s="2"/>
      <c r="BN8795" s="151"/>
      <c r="BO8795" s="2"/>
      <c r="BP8795" s="2"/>
      <c r="BQ8795" s="2"/>
      <c r="BR8795" s="2"/>
      <c r="BS8795" s="2"/>
      <c r="BT8795" s="2"/>
    </row>
    <row r="8796" spans="63:72" x14ac:dyDescent="0.3">
      <c r="BK8796" s="5"/>
      <c r="BL8796" s="5"/>
      <c r="BM8796" s="2"/>
      <c r="BN8796" s="151"/>
      <c r="BO8796" s="2"/>
      <c r="BP8796" s="2"/>
      <c r="BQ8796" s="2"/>
      <c r="BR8796" s="2"/>
      <c r="BS8796" s="2"/>
      <c r="BT8796" s="2"/>
    </row>
    <row r="8797" spans="63:72" x14ac:dyDescent="0.3">
      <c r="BK8797" s="5"/>
      <c r="BL8797" s="5"/>
      <c r="BM8797" s="2"/>
      <c r="BN8797" s="151"/>
      <c r="BO8797" s="2"/>
      <c r="BP8797" s="2"/>
      <c r="BQ8797" s="2"/>
      <c r="BR8797" s="2"/>
      <c r="BS8797" s="2"/>
      <c r="BT8797" s="2"/>
    </row>
    <row r="8798" spans="63:72" x14ac:dyDescent="0.3">
      <c r="BK8798" s="5"/>
      <c r="BL8798" s="5"/>
      <c r="BM8798" s="2"/>
      <c r="BN8798" s="151"/>
      <c r="BO8798" s="2"/>
      <c r="BP8798" s="2"/>
      <c r="BQ8798" s="2"/>
      <c r="BR8798" s="2"/>
      <c r="BS8798" s="2"/>
      <c r="BT8798" s="2"/>
    </row>
    <row r="8799" spans="63:72" x14ac:dyDescent="0.3">
      <c r="BK8799" s="5"/>
      <c r="BL8799" s="5"/>
      <c r="BM8799" s="2"/>
      <c r="BN8799" s="151"/>
      <c r="BO8799" s="2"/>
      <c r="BP8799" s="2"/>
      <c r="BQ8799" s="2"/>
      <c r="BR8799" s="2"/>
      <c r="BS8799" s="2"/>
      <c r="BT8799" s="2"/>
    </row>
    <row r="8800" spans="63:72" x14ac:dyDescent="0.3">
      <c r="BK8800" s="5"/>
      <c r="BL8800" s="5"/>
      <c r="BM8800" s="2"/>
      <c r="BN8800" s="151"/>
      <c r="BO8800" s="2"/>
      <c r="BP8800" s="2"/>
      <c r="BQ8800" s="2"/>
      <c r="BR8800" s="2"/>
      <c r="BS8800" s="2"/>
      <c r="BT8800" s="2"/>
    </row>
    <row r="8801" spans="63:72" x14ac:dyDescent="0.3">
      <c r="BK8801" s="5"/>
      <c r="BL8801" s="5"/>
      <c r="BM8801" s="2"/>
      <c r="BN8801" s="151"/>
      <c r="BO8801" s="2"/>
      <c r="BP8801" s="2"/>
      <c r="BQ8801" s="2"/>
      <c r="BR8801" s="2"/>
      <c r="BS8801" s="2"/>
      <c r="BT8801" s="2"/>
    </row>
    <row r="8802" spans="63:72" x14ac:dyDescent="0.3">
      <c r="BK8802" s="5"/>
      <c r="BL8802" s="5"/>
      <c r="BM8802" s="2"/>
      <c r="BN8802" s="151"/>
      <c r="BO8802" s="2"/>
      <c r="BP8802" s="2"/>
      <c r="BQ8802" s="2"/>
      <c r="BR8802" s="2"/>
      <c r="BS8802" s="2"/>
      <c r="BT8802" s="2"/>
    </row>
    <row r="8803" spans="63:72" x14ac:dyDescent="0.3">
      <c r="BK8803" s="5"/>
      <c r="BL8803" s="5"/>
      <c r="BM8803" s="2"/>
      <c r="BN8803" s="151"/>
      <c r="BO8803" s="2"/>
      <c r="BP8803" s="2"/>
      <c r="BQ8803" s="2"/>
      <c r="BR8803" s="2"/>
      <c r="BS8803" s="2"/>
      <c r="BT8803" s="2"/>
    </row>
    <row r="8804" spans="63:72" x14ac:dyDescent="0.3">
      <c r="BK8804" s="5"/>
      <c r="BL8804" s="5"/>
      <c r="BM8804" s="2"/>
      <c r="BN8804" s="151"/>
      <c r="BO8804" s="2"/>
      <c r="BP8804" s="2"/>
      <c r="BQ8804" s="2"/>
      <c r="BR8804" s="2"/>
      <c r="BS8804" s="2"/>
      <c r="BT8804" s="2"/>
    </row>
    <row r="8805" spans="63:72" x14ac:dyDescent="0.3">
      <c r="BK8805" s="5"/>
      <c r="BL8805" s="5"/>
      <c r="BM8805" s="2"/>
      <c r="BN8805" s="151"/>
      <c r="BO8805" s="2"/>
      <c r="BP8805" s="2"/>
      <c r="BQ8805" s="2"/>
      <c r="BR8805" s="2"/>
      <c r="BS8805" s="2"/>
      <c r="BT8805" s="2"/>
    </row>
    <row r="8806" spans="63:72" x14ac:dyDescent="0.3">
      <c r="BK8806" s="5"/>
      <c r="BL8806" s="5"/>
      <c r="BM8806" s="2"/>
      <c r="BN8806" s="151"/>
      <c r="BO8806" s="2"/>
      <c r="BP8806" s="2"/>
      <c r="BQ8806" s="2"/>
      <c r="BR8806" s="2"/>
      <c r="BS8806" s="2"/>
      <c r="BT8806" s="2"/>
    </row>
    <row r="8807" spans="63:72" x14ac:dyDescent="0.3">
      <c r="BK8807" s="5"/>
      <c r="BL8807" s="5"/>
      <c r="BM8807" s="2"/>
      <c r="BN8807" s="151"/>
      <c r="BO8807" s="2"/>
      <c r="BP8807" s="2"/>
      <c r="BQ8807" s="2"/>
      <c r="BR8807" s="2"/>
      <c r="BS8807" s="2"/>
      <c r="BT8807" s="2"/>
    </row>
    <row r="8808" spans="63:72" x14ac:dyDescent="0.3">
      <c r="BK8808" s="5"/>
      <c r="BL8808" s="5"/>
      <c r="BM8808" s="2"/>
      <c r="BN8808" s="151"/>
      <c r="BO8808" s="2"/>
      <c r="BP8808" s="2"/>
      <c r="BQ8808" s="2"/>
      <c r="BR8808" s="2"/>
      <c r="BS8808" s="2"/>
      <c r="BT8808" s="2"/>
    </row>
    <row r="8809" spans="63:72" x14ac:dyDescent="0.3">
      <c r="BK8809" s="5"/>
      <c r="BL8809" s="5"/>
      <c r="BM8809" s="2"/>
      <c r="BN8809" s="151"/>
      <c r="BO8809" s="2"/>
      <c r="BP8809" s="2"/>
      <c r="BQ8809" s="2"/>
      <c r="BR8809" s="2"/>
      <c r="BS8809" s="2"/>
      <c r="BT8809" s="2"/>
    </row>
    <row r="8810" spans="63:72" x14ac:dyDescent="0.3">
      <c r="BK8810" s="5"/>
      <c r="BL8810" s="5"/>
      <c r="BM8810" s="2"/>
      <c r="BN8810" s="151"/>
      <c r="BO8810" s="2"/>
      <c r="BP8810" s="2"/>
      <c r="BQ8810" s="2"/>
      <c r="BR8810" s="2"/>
      <c r="BS8810" s="2"/>
      <c r="BT8810" s="2"/>
    </row>
    <row r="8811" spans="63:72" x14ac:dyDescent="0.3">
      <c r="BK8811" s="5"/>
      <c r="BL8811" s="5"/>
      <c r="BM8811" s="2"/>
      <c r="BN8811" s="151"/>
      <c r="BO8811" s="2"/>
      <c r="BP8811" s="2"/>
      <c r="BQ8811" s="2"/>
      <c r="BR8811" s="2"/>
      <c r="BS8811" s="2"/>
      <c r="BT8811" s="2"/>
    </row>
    <row r="8812" spans="63:72" x14ac:dyDescent="0.3">
      <c r="BK8812" s="5"/>
      <c r="BL8812" s="5"/>
      <c r="BM8812" s="2"/>
      <c r="BN8812" s="151"/>
      <c r="BO8812" s="2"/>
      <c r="BP8812" s="2"/>
      <c r="BQ8812" s="2"/>
      <c r="BR8812" s="2"/>
      <c r="BS8812" s="2"/>
      <c r="BT8812" s="2"/>
    </row>
    <row r="8813" spans="63:72" x14ac:dyDescent="0.3">
      <c r="BK8813" s="5"/>
      <c r="BL8813" s="5"/>
      <c r="BM8813" s="2"/>
      <c r="BN8813" s="151"/>
      <c r="BO8813" s="2"/>
      <c r="BP8813" s="2"/>
      <c r="BQ8813" s="2"/>
      <c r="BR8813" s="2"/>
      <c r="BS8813" s="2"/>
      <c r="BT8813" s="2"/>
    </row>
    <row r="8814" spans="63:72" x14ac:dyDescent="0.3">
      <c r="BK8814" s="5"/>
      <c r="BL8814" s="5"/>
      <c r="BM8814" s="2"/>
      <c r="BN8814" s="151"/>
      <c r="BO8814" s="2"/>
      <c r="BP8814" s="2"/>
      <c r="BQ8814" s="2"/>
      <c r="BR8814" s="2"/>
      <c r="BS8814" s="2"/>
      <c r="BT8814" s="2"/>
    </row>
    <row r="8815" spans="63:72" x14ac:dyDescent="0.3">
      <c r="BK8815" s="5"/>
      <c r="BL8815" s="5"/>
      <c r="BM8815" s="2"/>
      <c r="BN8815" s="151"/>
      <c r="BO8815" s="2"/>
      <c r="BP8815" s="2"/>
      <c r="BQ8815" s="2"/>
      <c r="BR8815" s="2"/>
      <c r="BS8815" s="2"/>
      <c r="BT8815" s="2"/>
    </row>
    <row r="8816" spans="63:72" x14ac:dyDescent="0.3">
      <c r="BK8816" s="5"/>
      <c r="BL8816" s="5"/>
      <c r="BM8816" s="2"/>
      <c r="BN8816" s="151"/>
      <c r="BO8816" s="2"/>
      <c r="BP8816" s="2"/>
      <c r="BQ8816" s="2"/>
      <c r="BR8816" s="2"/>
      <c r="BS8816" s="2"/>
      <c r="BT8816" s="2"/>
    </row>
    <row r="8817" spans="63:72" x14ac:dyDescent="0.3">
      <c r="BK8817" s="5"/>
      <c r="BL8817" s="5"/>
      <c r="BM8817" s="2"/>
      <c r="BN8817" s="151"/>
      <c r="BO8817" s="2"/>
      <c r="BP8817" s="2"/>
      <c r="BQ8817" s="2"/>
      <c r="BR8817" s="2"/>
      <c r="BS8817" s="2"/>
      <c r="BT8817" s="2"/>
    </row>
    <row r="8818" spans="63:72" x14ac:dyDescent="0.3">
      <c r="BK8818" s="5"/>
      <c r="BL8818" s="5"/>
      <c r="BM8818" s="2"/>
      <c r="BN8818" s="151"/>
      <c r="BO8818" s="2"/>
      <c r="BP8818" s="2"/>
      <c r="BQ8818" s="2"/>
      <c r="BR8818" s="2"/>
      <c r="BS8818" s="2"/>
      <c r="BT8818" s="2"/>
    </row>
    <row r="8819" spans="63:72" x14ac:dyDescent="0.3">
      <c r="BK8819" s="5"/>
      <c r="BL8819" s="5"/>
      <c r="BM8819" s="2"/>
      <c r="BN8819" s="151"/>
      <c r="BO8819" s="2"/>
      <c r="BP8819" s="2"/>
      <c r="BQ8819" s="2"/>
      <c r="BR8819" s="2"/>
      <c r="BS8819" s="2"/>
      <c r="BT8819" s="2"/>
    </row>
    <row r="8820" spans="63:72" x14ac:dyDescent="0.3">
      <c r="BK8820" s="5"/>
      <c r="BL8820" s="5"/>
      <c r="BM8820" s="2"/>
      <c r="BN8820" s="151"/>
      <c r="BO8820" s="2"/>
      <c r="BP8820" s="2"/>
      <c r="BQ8820" s="2"/>
      <c r="BR8820" s="2"/>
      <c r="BS8820" s="2"/>
      <c r="BT8820" s="2"/>
    </row>
    <row r="8821" spans="63:72" x14ac:dyDescent="0.3">
      <c r="BK8821" s="5"/>
      <c r="BL8821" s="5"/>
      <c r="BM8821" s="2"/>
      <c r="BN8821" s="151"/>
      <c r="BO8821" s="2"/>
      <c r="BP8821" s="2"/>
      <c r="BQ8821" s="2"/>
      <c r="BR8821" s="2"/>
      <c r="BS8821" s="2"/>
      <c r="BT8821" s="2"/>
    </row>
    <row r="8822" spans="63:72" x14ac:dyDescent="0.3">
      <c r="BK8822" s="5"/>
      <c r="BL8822" s="5"/>
      <c r="BM8822" s="2"/>
      <c r="BN8822" s="151"/>
      <c r="BO8822" s="2"/>
      <c r="BP8822" s="2"/>
      <c r="BQ8822" s="2"/>
      <c r="BR8822" s="2"/>
      <c r="BS8822" s="2"/>
      <c r="BT8822" s="2"/>
    </row>
    <row r="8823" spans="63:72" x14ac:dyDescent="0.3">
      <c r="BK8823" s="5"/>
      <c r="BL8823" s="5"/>
      <c r="BM8823" s="2"/>
      <c r="BN8823" s="151"/>
      <c r="BO8823" s="2"/>
      <c r="BP8823" s="2"/>
      <c r="BQ8823" s="2"/>
      <c r="BR8823" s="2"/>
      <c r="BS8823" s="2"/>
      <c r="BT8823" s="2"/>
    </row>
    <row r="8824" spans="63:72" x14ac:dyDescent="0.3">
      <c r="BK8824" s="5"/>
      <c r="BL8824" s="5"/>
      <c r="BM8824" s="2"/>
      <c r="BN8824" s="151"/>
      <c r="BO8824" s="2"/>
      <c r="BP8824" s="2"/>
      <c r="BQ8824" s="2"/>
      <c r="BR8824" s="2"/>
      <c r="BS8824" s="2"/>
      <c r="BT8824" s="2"/>
    </row>
    <row r="8825" spans="63:72" x14ac:dyDescent="0.3">
      <c r="BK8825" s="5"/>
      <c r="BL8825" s="5"/>
      <c r="BM8825" s="2"/>
      <c r="BN8825" s="151"/>
      <c r="BO8825" s="2"/>
      <c r="BP8825" s="2"/>
      <c r="BQ8825" s="2"/>
      <c r="BR8825" s="2"/>
      <c r="BS8825" s="2"/>
      <c r="BT8825" s="2"/>
    </row>
    <row r="8826" spans="63:72" x14ac:dyDescent="0.3">
      <c r="BK8826" s="5"/>
      <c r="BL8826" s="5"/>
      <c r="BM8826" s="2"/>
      <c r="BN8826" s="151"/>
      <c r="BO8826" s="2"/>
      <c r="BP8826" s="2"/>
      <c r="BQ8826" s="2"/>
      <c r="BR8826" s="2"/>
      <c r="BS8826" s="2"/>
      <c r="BT8826" s="2"/>
    </row>
    <row r="8827" spans="63:72" x14ac:dyDescent="0.3">
      <c r="BK8827" s="5"/>
      <c r="BL8827" s="5"/>
      <c r="BM8827" s="2"/>
      <c r="BN8827" s="151"/>
      <c r="BO8827" s="2"/>
      <c r="BP8827" s="2"/>
      <c r="BQ8827" s="2"/>
      <c r="BR8827" s="2"/>
      <c r="BS8827" s="2"/>
      <c r="BT8827" s="2"/>
    </row>
    <row r="8828" spans="63:72" x14ac:dyDescent="0.3">
      <c r="BK8828" s="5"/>
      <c r="BL8828" s="5"/>
      <c r="BM8828" s="2"/>
      <c r="BN8828" s="151"/>
      <c r="BO8828" s="2"/>
      <c r="BP8828" s="2"/>
      <c r="BQ8828" s="2"/>
      <c r="BR8828" s="2"/>
      <c r="BS8828" s="2"/>
      <c r="BT8828" s="2"/>
    </row>
    <row r="8829" spans="63:72" x14ac:dyDescent="0.3">
      <c r="BK8829" s="5"/>
      <c r="BL8829" s="5"/>
      <c r="BM8829" s="2"/>
      <c r="BN8829" s="151"/>
      <c r="BO8829" s="2"/>
      <c r="BP8829" s="2"/>
      <c r="BQ8829" s="2"/>
      <c r="BR8829" s="2"/>
      <c r="BS8829" s="2"/>
      <c r="BT8829" s="2"/>
    </row>
    <row r="8830" spans="63:72" x14ac:dyDescent="0.3">
      <c r="BK8830" s="5"/>
      <c r="BL8830" s="5"/>
      <c r="BM8830" s="2"/>
      <c r="BN8830" s="151"/>
      <c r="BO8830" s="2"/>
      <c r="BP8830" s="2"/>
      <c r="BQ8830" s="2"/>
      <c r="BR8830" s="2"/>
      <c r="BS8830" s="2"/>
      <c r="BT8830" s="2"/>
    </row>
    <row r="8831" spans="63:72" x14ac:dyDescent="0.3">
      <c r="BK8831" s="5"/>
      <c r="BL8831" s="5"/>
      <c r="BM8831" s="2"/>
      <c r="BN8831" s="151"/>
      <c r="BO8831" s="2"/>
      <c r="BP8831" s="2"/>
      <c r="BQ8831" s="2"/>
      <c r="BR8831" s="2"/>
      <c r="BS8831" s="2"/>
      <c r="BT8831" s="2"/>
    </row>
    <row r="8832" spans="63:72" x14ac:dyDescent="0.3">
      <c r="BK8832" s="5"/>
      <c r="BL8832" s="5"/>
      <c r="BM8832" s="2"/>
      <c r="BN8832" s="151"/>
      <c r="BO8832" s="2"/>
      <c r="BP8832" s="2"/>
      <c r="BQ8832" s="2"/>
      <c r="BR8832" s="2"/>
      <c r="BS8832" s="2"/>
      <c r="BT8832" s="2"/>
    </row>
    <row r="8833" spans="63:72" x14ac:dyDescent="0.3">
      <c r="BK8833" s="5"/>
      <c r="BL8833" s="5"/>
      <c r="BM8833" s="2"/>
      <c r="BN8833" s="151"/>
      <c r="BO8833" s="2"/>
      <c r="BP8833" s="2"/>
      <c r="BQ8833" s="2"/>
      <c r="BR8833" s="2"/>
      <c r="BS8833" s="2"/>
      <c r="BT8833" s="2"/>
    </row>
    <row r="8834" spans="63:72" x14ac:dyDescent="0.3">
      <c r="BK8834" s="5"/>
      <c r="BL8834" s="5"/>
      <c r="BM8834" s="2"/>
      <c r="BN8834" s="151"/>
      <c r="BO8834" s="2"/>
      <c r="BP8834" s="2"/>
      <c r="BQ8834" s="2"/>
      <c r="BR8834" s="2"/>
      <c r="BS8834" s="2"/>
      <c r="BT8834" s="2"/>
    </row>
    <row r="8835" spans="63:72" x14ac:dyDescent="0.3">
      <c r="BK8835" s="5"/>
      <c r="BL8835" s="5"/>
      <c r="BM8835" s="2"/>
      <c r="BN8835" s="151"/>
      <c r="BO8835" s="2"/>
      <c r="BP8835" s="2"/>
      <c r="BQ8835" s="2"/>
      <c r="BR8835" s="2"/>
      <c r="BS8835" s="2"/>
      <c r="BT8835" s="2"/>
    </row>
    <row r="8836" spans="63:72" x14ac:dyDescent="0.3">
      <c r="BK8836" s="5"/>
      <c r="BL8836" s="5"/>
      <c r="BM8836" s="2"/>
      <c r="BN8836" s="151"/>
      <c r="BO8836" s="2"/>
      <c r="BP8836" s="2"/>
      <c r="BQ8836" s="2"/>
      <c r="BR8836" s="2"/>
      <c r="BS8836" s="2"/>
      <c r="BT8836" s="2"/>
    </row>
    <row r="8837" spans="63:72" x14ac:dyDescent="0.3">
      <c r="BK8837" s="5"/>
      <c r="BL8837" s="5"/>
      <c r="BM8837" s="2"/>
      <c r="BN8837" s="151"/>
      <c r="BO8837" s="2"/>
      <c r="BP8837" s="2"/>
      <c r="BQ8837" s="2"/>
      <c r="BR8837" s="2"/>
      <c r="BS8837" s="2"/>
      <c r="BT8837" s="2"/>
    </row>
    <row r="8838" spans="63:72" x14ac:dyDescent="0.3">
      <c r="BK8838" s="5"/>
      <c r="BL8838" s="5"/>
      <c r="BM8838" s="2"/>
      <c r="BN8838" s="151"/>
      <c r="BO8838" s="2"/>
      <c r="BP8838" s="2"/>
      <c r="BQ8838" s="2"/>
      <c r="BR8838" s="2"/>
      <c r="BS8838" s="2"/>
      <c r="BT8838" s="2"/>
    </row>
    <row r="8839" spans="63:72" x14ac:dyDescent="0.3">
      <c r="BK8839" s="5"/>
      <c r="BL8839" s="5"/>
      <c r="BM8839" s="2"/>
      <c r="BN8839" s="151"/>
      <c r="BO8839" s="2"/>
      <c r="BP8839" s="2"/>
      <c r="BQ8839" s="2"/>
      <c r="BR8839" s="2"/>
      <c r="BS8839" s="2"/>
      <c r="BT8839" s="2"/>
    </row>
    <row r="8840" spans="63:72" x14ac:dyDescent="0.3">
      <c r="BK8840" s="5"/>
      <c r="BL8840" s="5"/>
      <c r="BM8840" s="2"/>
      <c r="BN8840" s="151"/>
      <c r="BO8840" s="2"/>
      <c r="BP8840" s="2"/>
      <c r="BQ8840" s="2"/>
      <c r="BR8840" s="2"/>
      <c r="BS8840" s="2"/>
      <c r="BT8840" s="2"/>
    </row>
    <row r="8841" spans="63:72" x14ac:dyDescent="0.3">
      <c r="BK8841" s="5"/>
      <c r="BL8841" s="5"/>
      <c r="BM8841" s="2"/>
      <c r="BN8841" s="151"/>
      <c r="BO8841" s="2"/>
      <c r="BP8841" s="2"/>
      <c r="BQ8841" s="2"/>
      <c r="BR8841" s="2"/>
      <c r="BS8841" s="2"/>
      <c r="BT8841" s="2"/>
    </row>
    <row r="8842" spans="63:72" x14ac:dyDescent="0.3">
      <c r="BK8842" s="5"/>
      <c r="BL8842" s="5"/>
      <c r="BM8842" s="2"/>
      <c r="BN8842" s="151"/>
      <c r="BO8842" s="2"/>
      <c r="BP8842" s="2"/>
      <c r="BQ8842" s="2"/>
      <c r="BR8842" s="2"/>
      <c r="BS8842" s="2"/>
      <c r="BT8842" s="2"/>
    </row>
    <row r="8843" spans="63:72" x14ac:dyDescent="0.3">
      <c r="BK8843" s="5"/>
      <c r="BL8843" s="5"/>
      <c r="BM8843" s="2"/>
      <c r="BN8843" s="151"/>
      <c r="BO8843" s="2"/>
      <c r="BP8843" s="2"/>
      <c r="BQ8843" s="2"/>
      <c r="BR8843" s="2"/>
      <c r="BS8843" s="2"/>
      <c r="BT8843" s="2"/>
    </row>
    <row r="8844" spans="63:72" x14ac:dyDescent="0.3">
      <c r="BK8844" s="5"/>
      <c r="BL8844" s="5"/>
      <c r="BM8844" s="2"/>
      <c r="BN8844" s="151"/>
      <c r="BO8844" s="2"/>
      <c r="BP8844" s="2"/>
      <c r="BQ8844" s="2"/>
      <c r="BR8844" s="2"/>
      <c r="BS8844" s="2"/>
      <c r="BT8844" s="2"/>
    </row>
    <row r="8845" spans="63:72" x14ac:dyDescent="0.3">
      <c r="BK8845" s="5"/>
      <c r="BL8845" s="5"/>
      <c r="BM8845" s="2"/>
      <c r="BN8845" s="151"/>
      <c r="BO8845" s="2"/>
      <c r="BP8845" s="2"/>
      <c r="BQ8845" s="2"/>
      <c r="BR8845" s="2"/>
      <c r="BS8845" s="2"/>
      <c r="BT8845" s="2"/>
    </row>
    <row r="8846" spans="63:72" x14ac:dyDescent="0.3">
      <c r="BK8846" s="5"/>
      <c r="BL8846" s="5"/>
      <c r="BM8846" s="2"/>
      <c r="BN8846" s="151"/>
      <c r="BO8846" s="2"/>
      <c r="BP8846" s="2"/>
      <c r="BQ8846" s="2"/>
      <c r="BR8846" s="2"/>
      <c r="BS8846" s="2"/>
      <c r="BT8846" s="2"/>
    </row>
    <row r="8847" spans="63:72" x14ac:dyDescent="0.3">
      <c r="BK8847" s="5"/>
      <c r="BL8847" s="5"/>
      <c r="BM8847" s="2"/>
      <c r="BN8847" s="151"/>
      <c r="BO8847" s="2"/>
      <c r="BP8847" s="2"/>
      <c r="BQ8847" s="2"/>
      <c r="BR8847" s="2"/>
      <c r="BS8847" s="2"/>
      <c r="BT8847" s="2"/>
    </row>
    <row r="8848" spans="63:72" x14ac:dyDescent="0.3">
      <c r="BK8848" s="5"/>
      <c r="BL8848" s="5"/>
      <c r="BM8848" s="2"/>
      <c r="BN8848" s="151"/>
      <c r="BO8848" s="2"/>
      <c r="BP8848" s="2"/>
      <c r="BQ8848" s="2"/>
      <c r="BR8848" s="2"/>
      <c r="BS8848" s="2"/>
      <c r="BT8848" s="2"/>
    </row>
    <row r="8849" spans="63:72" x14ac:dyDescent="0.3">
      <c r="BK8849" s="5"/>
      <c r="BL8849" s="5"/>
      <c r="BM8849" s="2"/>
      <c r="BN8849" s="151"/>
      <c r="BO8849" s="2"/>
      <c r="BP8849" s="2"/>
      <c r="BQ8849" s="2"/>
      <c r="BR8849" s="2"/>
      <c r="BS8849" s="2"/>
      <c r="BT8849" s="2"/>
    </row>
    <row r="8850" spans="63:72" x14ac:dyDescent="0.3">
      <c r="BK8850" s="5"/>
      <c r="BL8850" s="5"/>
      <c r="BM8850" s="2"/>
      <c r="BN8850" s="151"/>
      <c r="BO8850" s="2"/>
      <c r="BP8850" s="2"/>
      <c r="BQ8850" s="2"/>
      <c r="BR8850" s="2"/>
      <c r="BS8850" s="2"/>
      <c r="BT8850" s="2"/>
    </row>
    <row r="8851" spans="63:72" x14ac:dyDescent="0.3">
      <c r="BK8851" s="5"/>
      <c r="BL8851" s="5"/>
      <c r="BM8851" s="2"/>
      <c r="BN8851" s="151"/>
      <c r="BO8851" s="2"/>
      <c r="BP8851" s="2"/>
      <c r="BQ8851" s="2"/>
      <c r="BR8851" s="2"/>
      <c r="BS8851" s="2"/>
      <c r="BT8851" s="2"/>
    </row>
    <row r="8852" spans="63:72" x14ac:dyDescent="0.3">
      <c r="BK8852" s="5"/>
      <c r="BL8852" s="5"/>
      <c r="BM8852" s="2"/>
      <c r="BN8852" s="151"/>
      <c r="BO8852" s="2"/>
      <c r="BP8852" s="2"/>
      <c r="BQ8852" s="2"/>
      <c r="BR8852" s="2"/>
      <c r="BS8852" s="2"/>
      <c r="BT8852" s="2"/>
    </row>
    <row r="8853" spans="63:72" x14ac:dyDescent="0.3">
      <c r="BK8853" s="5"/>
      <c r="BL8853" s="5"/>
      <c r="BM8853" s="2"/>
      <c r="BN8853" s="151"/>
      <c r="BO8853" s="2"/>
      <c r="BP8853" s="2"/>
      <c r="BQ8853" s="2"/>
      <c r="BR8853" s="2"/>
      <c r="BS8853" s="2"/>
      <c r="BT8853" s="2"/>
    </row>
    <row r="8854" spans="63:72" x14ac:dyDescent="0.3">
      <c r="BK8854" s="5"/>
      <c r="BL8854" s="5"/>
      <c r="BM8854" s="2"/>
      <c r="BN8854" s="151"/>
      <c r="BO8854" s="2"/>
      <c r="BP8854" s="2"/>
      <c r="BQ8854" s="2"/>
      <c r="BR8854" s="2"/>
      <c r="BS8854" s="2"/>
      <c r="BT8854" s="2"/>
    </row>
    <row r="8855" spans="63:72" x14ac:dyDescent="0.3">
      <c r="BK8855" s="5"/>
      <c r="BL8855" s="5"/>
      <c r="BM8855" s="2"/>
      <c r="BN8855" s="151"/>
      <c r="BO8855" s="2"/>
      <c r="BP8855" s="2"/>
      <c r="BQ8855" s="2"/>
      <c r="BR8855" s="2"/>
      <c r="BS8855" s="2"/>
      <c r="BT8855" s="2"/>
    </row>
    <row r="8856" spans="63:72" x14ac:dyDescent="0.3">
      <c r="BK8856" s="5"/>
      <c r="BL8856" s="5"/>
      <c r="BM8856" s="2"/>
      <c r="BN8856" s="151"/>
      <c r="BO8856" s="2"/>
      <c r="BP8856" s="2"/>
      <c r="BQ8856" s="2"/>
      <c r="BR8856" s="2"/>
      <c r="BS8856" s="2"/>
      <c r="BT8856" s="2"/>
    </row>
    <row r="8857" spans="63:72" x14ac:dyDescent="0.3">
      <c r="BK8857" s="5"/>
      <c r="BL8857" s="5"/>
      <c r="BM8857" s="2"/>
      <c r="BN8857" s="151"/>
      <c r="BO8857" s="2"/>
      <c r="BP8857" s="2"/>
      <c r="BQ8857" s="2"/>
      <c r="BR8857" s="2"/>
      <c r="BS8857" s="2"/>
      <c r="BT8857" s="2"/>
    </row>
    <row r="8858" spans="63:72" x14ac:dyDescent="0.3">
      <c r="BK8858" s="5"/>
      <c r="BL8858" s="5"/>
      <c r="BM8858" s="2"/>
      <c r="BN8858" s="151"/>
      <c r="BO8858" s="2"/>
      <c r="BP8858" s="2"/>
      <c r="BQ8858" s="2"/>
      <c r="BR8858" s="2"/>
      <c r="BS8858" s="2"/>
      <c r="BT8858" s="2"/>
    </row>
    <row r="8859" spans="63:72" x14ac:dyDescent="0.3">
      <c r="BK8859" s="5"/>
      <c r="BL8859" s="5"/>
      <c r="BM8859" s="2"/>
      <c r="BN8859" s="151"/>
      <c r="BO8859" s="2"/>
      <c r="BP8859" s="2"/>
      <c r="BQ8859" s="2"/>
      <c r="BR8859" s="2"/>
      <c r="BS8859" s="2"/>
      <c r="BT8859" s="2"/>
    </row>
    <row r="8860" spans="63:72" x14ac:dyDescent="0.3">
      <c r="BK8860" s="5"/>
      <c r="BL8860" s="5"/>
      <c r="BM8860" s="2"/>
      <c r="BN8860" s="151"/>
      <c r="BO8860" s="2"/>
      <c r="BP8860" s="2"/>
      <c r="BQ8860" s="2"/>
      <c r="BR8860" s="2"/>
      <c r="BS8860" s="2"/>
      <c r="BT8860" s="2"/>
    </row>
    <row r="8861" spans="63:72" x14ac:dyDescent="0.3">
      <c r="BK8861" s="5"/>
      <c r="BL8861" s="5"/>
      <c r="BM8861" s="2"/>
      <c r="BN8861" s="151"/>
      <c r="BO8861" s="2"/>
      <c r="BP8861" s="2"/>
      <c r="BQ8861" s="2"/>
      <c r="BR8861" s="2"/>
      <c r="BS8861" s="2"/>
      <c r="BT8861" s="2"/>
    </row>
    <row r="8862" spans="63:72" x14ac:dyDescent="0.3">
      <c r="BK8862" s="5"/>
      <c r="BL8862" s="5"/>
      <c r="BM8862" s="2"/>
      <c r="BN8862" s="151"/>
      <c r="BO8862" s="2"/>
      <c r="BP8862" s="2"/>
      <c r="BQ8862" s="2"/>
      <c r="BR8862" s="2"/>
      <c r="BS8862" s="2"/>
      <c r="BT8862" s="2"/>
    </row>
    <row r="8863" spans="63:72" x14ac:dyDescent="0.3">
      <c r="BK8863" s="5"/>
      <c r="BL8863" s="5"/>
      <c r="BM8863" s="2"/>
      <c r="BN8863" s="151"/>
      <c r="BO8863" s="2"/>
      <c r="BP8863" s="2"/>
      <c r="BQ8863" s="2"/>
      <c r="BR8863" s="2"/>
      <c r="BS8863" s="2"/>
      <c r="BT8863" s="2"/>
    </row>
    <row r="8864" spans="63:72" x14ac:dyDescent="0.3">
      <c r="BK8864" s="5"/>
      <c r="BL8864" s="5"/>
      <c r="BM8864" s="2"/>
      <c r="BN8864" s="151"/>
      <c r="BO8864" s="2"/>
      <c r="BP8864" s="2"/>
      <c r="BQ8864" s="2"/>
      <c r="BR8864" s="2"/>
      <c r="BS8864" s="2"/>
      <c r="BT8864" s="2"/>
    </row>
    <row r="8865" spans="63:72" x14ac:dyDescent="0.3">
      <c r="BK8865" s="5"/>
      <c r="BL8865" s="5"/>
      <c r="BM8865" s="2"/>
      <c r="BN8865" s="151"/>
      <c r="BO8865" s="2"/>
      <c r="BP8865" s="2"/>
      <c r="BQ8865" s="2"/>
      <c r="BR8865" s="2"/>
      <c r="BS8865" s="2"/>
      <c r="BT8865" s="2"/>
    </row>
    <row r="8866" spans="63:72" x14ac:dyDescent="0.3">
      <c r="BK8866" s="5"/>
      <c r="BL8866" s="5"/>
      <c r="BM8866" s="2"/>
      <c r="BN8866" s="151"/>
      <c r="BO8866" s="2"/>
      <c r="BP8866" s="2"/>
      <c r="BQ8866" s="2"/>
      <c r="BR8866" s="2"/>
      <c r="BS8866" s="2"/>
      <c r="BT8866" s="2"/>
    </row>
    <row r="8867" spans="63:72" x14ac:dyDescent="0.3">
      <c r="BK8867" s="5"/>
      <c r="BL8867" s="5"/>
      <c r="BM8867" s="2"/>
      <c r="BN8867" s="151"/>
      <c r="BO8867" s="2"/>
      <c r="BP8867" s="2"/>
      <c r="BQ8867" s="2"/>
      <c r="BR8867" s="2"/>
      <c r="BS8867" s="2"/>
      <c r="BT8867" s="2"/>
    </row>
    <row r="8868" spans="63:72" x14ac:dyDescent="0.3">
      <c r="BK8868" s="5"/>
      <c r="BL8868" s="5"/>
      <c r="BM8868" s="2"/>
      <c r="BN8868" s="151"/>
      <c r="BO8868" s="2"/>
      <c r="BP8868" s="2"/>
      <c r="BQ8868" s="2"/>
      <c r="BR8868" s="2"/>
      <c r="BS8868" s="2"/>
      <c r="BT8868" s="2"/>
    </row>
    <row r="8869" spans="63:72" x14ac:dyDescent="0.3">
      <c r="BK8869" s="5"/>
      <c r="BL8869" s="5"/>
      <c r="BM8869" s="2"/>
      <c r="BN8869" s="151"/>
      <c r="BO8869" s="2"/>
      <c r="BP8869" s="2"/>
      <c r="BQ8869" s="2"/>
      <c r="BR8869" s="2"/>
      <c r="BS8869" s="2"/>
      <c r="BT8869" s="2"/>
    </row>
    <row r="8870" spans="63:72" x14ac:dyDescent="0.3">
      <c r="BK8870" s="5"/>
      <c r="BL8870" s="5"/>
      <c r="BM8870" s="2"/>
      <c r="BN8870" s="151"/>
      <c r="BO8870" s="2"/>
      <c r="BP8870" s="2"/>
      <c r="BQ8870" s="2"/>
      <c r="BR8870" s="2"/>
      <c r="BS8870" s="2"/>
      <c r="BT8870" s="2"/>
    </row>
    <row r="8871" spans="63:72" x14ac:dyDescent="0.3">
      <c r="BK8871" s="5"/>
      <c r="BL8871" s="5"/>
      <c r="BM8871" s="2"/>
      <c r="BN8871" s="151"/>
      <c r="BO8871" s="2"/>
      <c r="BP8871" s="2"/>
      <c r="BQ8871" s="2"/>
      <c r="BR8871" s="2"/>
      <c r="BS8871" s="2"/>
      <c r="BT8871" s="2"/>
    </row>
    <row r="8872" spans="63:72" x14ac:dyDescent="0.3">
      <c r="BK8872" s="5"/>
      <c r="BL8872" s="5"/>
      <c r="BM8872" s="2"/>
      <c r="BN8872" s="151"/>
      <c r="BO8872" s="2"/>
      <c r="BP8872" s="2"/>
      <c r="BQ8872" s="2"/>
      <c r="BR8872" s="2"/>
      <c r="BS8872" s="2"/>
      <c r="BT8872" s="2"/>
    </row>
    <row r="8873" spans="63:72" x14ac:dyDescent="0.3">
      <c r="BK8873" s="5"/>
      <c r="BL8873" s="5"/>
      <c r="BM8873" s="2"/>
      <c r="BN8873" s="151"/>
      <c r="BO8873" s="2"/>
      <c r="BP8873" s="2"/>
      <c r="BQ8873" s="2"/>
      <c r="BR8873" s="2"/>
      <c r="BS8873" s="2"/>
      <c r="BT8873" s="2"/>
    </row>
    <row r="8874" spans="63:72" x14ac:dyDescent="0.3">
      <c r="BK8874" s="5"/>
      <c r="BL8874" s="5"/>
      <c r="BM8874" s="2"/>
      <c r="BN8874" s="151"/>
      <c r="BO8874" s="2"/>
      <c r="BP8874" s="2"/>
      <c r="BQ8874" s="2"/>
      <c r="BR8874" s="2"/>
      <c r="BS8874" s="2"/>
      <c r="BT8874" s="2"/>
    </row>
    <row r="8875" spans="63:72" x14ac:dyDescent="0.3">
      <c r="BK8875" s="5"/>
      <c r="BL8875" s="5"/>
      <c r="BM8875" s="2"/>
      <c r="BN8875" s="151"/>
      <c r="BO8875" s="2"/>
      <c r="BP8875" s="2"/>
      <c r="BQ8875" s="2"/>
      <c r="BR8875" s="2"/>
      <c r="BS8875" s="2"/>
      <c r="BT8875" s="2"/>
    </row>
    <row r="8876" spans="63:72" x14ac:dyDescent="0.3">
      <c r="BK8876" s="5"/>
      <c r="BL8876" s="5"/>
      <c r="BM8876" s="2"/>
      <c r="BN8876" s="151"/>
      <c r="BO8876" s="2"/>
      <c r="BP8876" s="2"/>
      <c r="BQ8876" s="2"/>
      <c r="BR8876" s="2"/>
      <c r="BS8876" s="2"/>
      <c r="BT8876" s="2"/>
    </row>
    <row r="8877" spans="63:72" x14ac:dyDescent="0.3">
      <c r="BK8877" s="5"/>
      <c r="BL8877" s="5"/>
      <c r="BM8877" s="2"/>
      <c r="BN8877" s="151"/>
      <c r="BO8877" s="2"/>
      <c r="BP8877" s="2"/>
      <c r="BQ8877" s="2"/>
      <c r="BR8877" s="2"/>
      <c r="BS8877" s="2"/>
      <c r="BT8877" s="2"/>
    </row>
    <row r="8878" spans="63:72" x14ac:dyDescent="0.3">
      <c r="BK8878" s="5"/>
      <c r="BL8878" s="5"/>
      <c r="BM8878" s="2"/>
      <c r="BN8878" s="151"/>
      <c r="BO8878" s="2"/>
      <c r="BP8878" s="2"/>
      <c r="BQ8878" s="2"/>
      <c r="BR8878" s="2"/>
      <c r="BS8878" s="2"/>
      <c r="BT8878" s="2"/>
    </row>
    <row r="8879" spans="63:72" x14ac:dyDescent="0.3">
      <c r="BK8879" s="5"/>
      <c r="BL8879" s="5"/>
      <c r="BM8879" s="2"/>
      <c r="BN8879" s="151"/>
      <c r="BO8879" s="2"/>
      <c r="BP8879" s="2"/>
      <c r="BQ8879" s="2"/>
      <c r="BR8879" s="2"/>
      <c r="BS8879" s="2"/>
      <c r="BT8879" s="2"/>
    </row>
    <row r="8880" spans="63:72" x14ac:dyDescent="0.3">
      <c r="BK8880" s="5"/>
      <c r="BL8880" s="5"/>
      <c r="BM8880" s="2"/>
      <c r="BN8880" s="151"/>
      <c r="BO8880" s="2"/>
      <c r="BP8880" s="2"/>
      <c r="BQ8880" s="2"/>
      <c r="BR8880" s="2"/>
      <c r="BS8880" s="2"/>
      <c r="BT8880" s="2"/>
    </row>
    <row r="8881" spans="63:72" x14ac:dyDescent="0.3">
      <c r="BK8881" s="5"/>
      <c r="BL8881" s="5"/>
      <c r="BM8881" s="2"/>
      <c r="BN8881" s="151"/>
      <c r="BO8881" s="2"/>
      <c r="BP8881" s="2"/>
      <c r="BQ8881" s="2"/>
      <c r="BR8881" s="2"/>
      <c r="BS8881" s="2"/>
      <c r="BT8881" s="2"/>
    </row>
    <row r="8882" spans="63:72" x14ac:dyDescent="0.3">
      <c r="BK8882" s="5"/>
      <c r="BL8882" s="5"/>
      <c r="BM8882" s="2"/>
      <c r="BN8882" s="151"/>
      <c r="BO8882" s="2"/>
      <c r="BP8882" s="2"/>
      <c r="BQ8882" s="2"/>
      <c r="BR8882" s="2"/>
      <c r="BS8882" s="2"/>
      <c r="BT8882" s="2"/>
    </row>
    <row r="8883" spans="63:72" x14ac:dyDescent="0.3">
      <c r="BK8883" s="5"/>
      <c r="BL8883" s="5"/>
      <c r="BM8883" s="2"/>
      <c r="BN8883" s="151"/>
      <c r="BO8883" s="2"/>
      <c r="BP8883" s="2"/>
      <c r="BQ8883" s="2"/>
      <c r="BR8883" s="2"/>
      <c r="BS8883" s="2"/>
      <c r="BT8883" s="2"/>
    </row>
    <row r="8884" spans="63:72" x14ac:dyDescent="0.3">
      <c r="BK8884" s="5"/>
      <c r="BL8884" s="5"/>
      <c r="BM8884" s="2"/>
      <c r="BN8884" s="151"/>
      <c r="BO8884" s="2"/>
      <c r="BP8884" s="2"/>
      <c r="BQ8884" s="2"/>
      <c r="BR8884" s="2"/>
      <c r="BS8884" s="2"/>
      <c r="BT8884" s="2"/>
    </row>
    <row r="8885" spans="63:72" x14ac:dyDescent="0.3">
      <c r="BK8885" s="5"/>
      <c r="BL8885" s="5"/>
      <c r="BM8885" s="2"/>
      <c r="BN8885" s="151"/>
      <c r="BO8885" s="2"/>
      <c r="BP8885" s="2"/>
      <c r="BQ8885" s="2"/>
      <c r="BR8885" s="2"/>
      <c r="BS8885" s="2"/>
      <c r="BT8885" s="2"/>
    </row>
    <row r="8886" spans="63:72" x14ac:dyDescent="0.3">
      <c r="BK8886" s="5"/>
      <c r="BL8886" s="5"/>
      <c r="BM8886" s="2"/>
      <c r="BN8886" s="151"/>
      <c r="BO8886" s="2"/>
      <c r="BP8886" s="2"/>
      <c r="BQ8886" s="2"/>
      <c r="BR8886" s="2"/>
      <c r="BS8886" s="2"/>
      <c r="BT8886" s="2"/>
    </row>
    <row r="8887" spans="63:72" x14ac:dyDescent="0.3">
      <c r="BK8887" s="5"/>
      <c r="BL8887" s="5"/>
      <c r="BM8887" s="2"/>
      <c r="BN8887" s="151"/>
      <c r="BO8887" s="2"/>
      <c r="BP8887" s="2"/>
      <c r="BQ8887" s="2"/>
      <c r="BR8887" s="2"/>
      <c r="BS8887" s="2"/>
      <c r="BT8887" s="2"/>
    </row>
    <row r="8888" spans="63:72" x14ac:dyDescent="0.3">
      <c r="BK8888" s="5"/>
      <c r="BL8888" s="5"/>
      <c r="BM8888" s="2"/>
      <c r="BN8888" s="151"/>
      <c r="BO8888" s="2"/>
      <c r="BP8888" s="2"/>
      <c r="BQ8888" s="2"/>
      <c r="BR8888" s="2"/>
      <c r="BS8888" s="2"/>
      <c r="BT8888" s="2"/>
    </row>
    <row r="8889" spans="63:72" x14ac:dyDescent="0.3">
      <c r="BK8889" s="5"/>
      <c r="BL8889" s="5"/>
      <c r="BM8889" s="2"/>
      <c r="BN8889" s="151"/>
      <c r="BO8889" s="2"/>
      <c r="BP8889" s="2"/>
      <c r="BQ8889" s="2"/>
      <c r="BR8889" s="2"/>
      <c r="BS8889" s="2"/>
      <c r="BT8889" s="2"/>
    </row>
    <row r="8890" spans="63:72" x14ac:dyDescent="0.3">
      <c r="BK8890" s="5"/>
      <c r="BL8890" s="5"/>
      <c r="BM8890" s="2"/>
      <c r="BN8890" s="151"/>
      <c r="BO8890" s="2"/>
      <c r="BP8890" s="2"/>
      <c r="BQ8890" s="2"/>
      <c r="BR8890" s="2"/>
      <c r="BS8890" s="2"/>
      <c r="BT8890" s="2"/>
    </row>
    <row r="8891" spans="63:72" x14ac:dyDescent="0.3">
      <c r="BK8891" s="5"/>
      <c r="BL8891" s="5"/>
      <c r="BM8891" s="2"/>
      <c r="BN8891" s="151"/>
      <c r="BO8891" s="2"/>
      <c r="BP8891" s="2"/>
      <c r="BQ8891" s="2"/>
      <c r="BR8891" s="2"/>
      <c r="BS8891" s="2"/>
      <c r="BT8891" s="2"/>
    </row>
    <row r="8892" spans="63:72" x14ac:dyDescent="0.3">
      <c r="BK8892" s="5"/>
      <c r="BL8892" s="5"/>
      <c r="BM8892" s="2"/>
      <c r="BN8892" s="151"/>
      <c r="BO8892" s="2"/>
      <c r="BP8892" s="2"/>
      <c r="BQ8892" s="2"/>
      <c r="BR8892" s="2"/>
      <c r="BS8892" s="2"/>
      <c r="BT8892" s="2"/>
    </row>
    <row r="8893" spans="63:72" x14ac:dyDescent="0.3">
      <c r="BK8893" s="5"/>
      <c r="BL8893" s="5"/>
      <c r="BM8893" s="2"/>
      <c r="BN8893" s="151"/>
      <c r="BO8893" s="2"/>
      <c r="BP8893" s="2"/>
      <c r="BQ8893" s="2"/>
      <c r="BR8893" s="2"/>
      <c r="BS8893" s="2"/>
      <c r="BT8893" s="2"/>
    </row>
    <row r="8894" spans="63:72" x14ac:dyDescent="0.3">
      <c r="BK8894" s="5"/>
      <c r="BL8894" s="5"/>
      <c r="BM8894" s="2"/>
      <c r="BN8894" s="151"/>
      <c r="BO8894" s="2"/>
      <c r="BP8894" s="2"/>
      <c r="BQ8894" s="2"/>
      <c r="BR8894" s="2"/>
      <c r="BS8894" s="2"/>
      <c r="BT8894" s="2"/>
    </row>
    <row r="8895" spans="63:72" x14ac:dyDescent="0.3">
      <c r="BK8895" s="5"/>
      <c r="BL8895" s="5"/>
      <c r="BM8895" s="2"/>
      <c r="BN8895" s="151"/>
      <c r="BO8895" s="2"/>
      <c r="BP8895" s="2"/>
      <c r="BQ8895" s="2"/>
      <c r="BR8895" s="2"/>
      <c r="BS8895" s="2"/>
      <c r="BT8895" s="2"/>
    </row>
    <row r="8896" spans="63:72" x14ac:dyDescent="0.3">
      <c r="BK8896" s="5"/>
      <c r="BL8896" s="5"/>
      <c r="BM8896" s="2"/>
      <c r="BN8896" s="151"/>
      <c r="BO8896" s="2"/>
      <c r="BP8896" s="2"/>
      <c r="BQ8896" s="2"/>
      <c r="BR8896" s="2"/>
      <c r="BS8896" s="2"/>
      <c r="BT8896" s="2"/>
    </row>
    <row r="8897" spans="63:72" x14ac:dyDescent="0.3">
      <c r="BK8897" s="5"/>
      <c r="BL8897" s="5"/>
      <c r="BM8897" s="2"/>
      <c r="BN8897" s="151"/>
      <c r="BO8897" s="2"/>
      <c r="BP8897" s="2"/>
      <c r="BQ8897" s="2"/>
      <c r="BR8897" s="2"/>
      <c r="BS8897" s="2"/>
      <c r="BT8897" s="2"/>
    </row>
    <row r="8898" spans="63:72" x14ac:dyDescent="0.3">
      <c r="BK8898" s="5"/>
      <c r="BL8898" s="5"/>
      <c r="BM8898" s="2"/>
      <c r="BN8898" s="151"/>
      <c r="BO8898" s="2"/>
      <c r="BP8898" s="2"/>
      <c r="BQ8898" s="2"/>
      <c r="BR8898" s="2"/>
      <c r="BS8898" s="2"/>
      <c r="BT8898" s="2"/>
    </row>
    <row r="8899" spans="63:72" x14ac:dyDescent="0.3">
      <c r="BK8899" s="5"/>
      <c r="BL8899" s="5"/>
      <c r="BM8899" s="2"/>
      <c r="BN8899" s="151"/>
      <c r="BO8899" s="2"/>
      <c r="BP8899" s="2"/>
      <c r="BQ8899" s="2"/>
      <c r="BR8899" s="2"/>
      <c r="BS8899" s="2"/>
      <c r="BT8899" s="2"/>
    </row>
    <row r="8900" spans="63:72" x14ac:dyDescent="0.3">
      <c r="BK8900" s="5"/>
      <c r="BL8900" s="5"/>
      <c r="BM8900" s="2"/>
      <c r="BN8900" s="151"/>
      <c r="BO8900" s="2"/>
      <c r="BP8900" s="2"/>
      <c r="BQ8900" s="2"/>
      <c r="BR8900" s="2"/>
      <c r="BS8900" s="2"/>
      <c r="BT8900" s="2"/>
    </row>
    <row r="8901" spans="63:72" x14ac:dyDescent="0.3">
      <c r="BK8901" s="5"/>
      <c r="BL8901" s="5"/>
      <c r="BM8901" s="2"/>
      <c r="BN8901" s="151"/>
      <c r="BO8901" s="2"/>
      <c r="BP8901" s="2"/>
      <c r="BQ8901" s="2"/>
      <c r="BR8901" s="2"/>
      <c r="BS8901" s="2"/>
      <c r="BT8901" s="2"/>
    </row>
    <row r="8902" spans="63:72" x14ac:dyDescent="0.3">
      <c r="BK8902" s="5"/>
      <c r="BL8902" s="5"/>
      <c r="BM8902" s="2"/>
      <c r="BN8902" s="151"/>
      <c r="BO8902" s="2"/>
      <c r="BP8902" s="2"/>
      <c r="BQ8902" s="2"/>
      <c r="BR8902" s="2"/>
      <c r="BS8902" s="2"/>
      <c r="BT8902" s="2"/>
    </row>
    <row r="8903" spans="63:72" x14ac:dyDescent="0.3">
      <c r="BK8903" s="5"/>
      <c r="BL8903" s="5"/>
      <c r="BM8903" s="2"/>
      <c r="BN8903" s="151"/>
      <c r="BO8903" s="2"/>
      <c r="BP8903" s="2"/>
      <c r="BQ8903" s="2"/>
      <c r="BR8903" s="2"/>
      <c r="BS8903" s="2"/>
      <c r="BT8903" s="2"/>
    </row>
    <row r="8904" spans="63:72" x14ac:dyDescent="0.3">
      <c r="BK8904" s="5"/>
      <c r="BL8904" s="5"/>
      <c r="BM8904" s="2"/>
      <c r="BN8904" s="151"/>
      <c r="BO8904" s="2"/>
      <c r="BP8904" s="2"/>
      <c r="BQ8904" s="2"/>
      <c r="BR8904" s="2"/>
      <c r="BS8904" s="2"/>
      <c r="BT8904" s="2"/>
    </row>
    <row r="8905" spans="63:72" x14ac:dyDescent="0.3">
      <c r="BK8905" s="5"/>
      <c r="BL8905" s="5"/>
      <c r="BM8905" s="2"/>
      <c r="BN8905" s="151"/>
      <c r="BO8905" s="2"/>
      <c r="BP8905" s="2"/>
      <c r="BQ8905" s="2"/>
      <c r="BR8905" s="2"/>
      <c r="BS8905" s="2"/>
      <c r="BT8905" s="2"/>
    </row>
    <row r="8906" spans="63:72" x14ac:dyDescent="0.3">
      <c r="BK8906" s="5"/>
      <c r="BL8906" s="5"/>
      <c r="BM8906" s="2"/>
      <c r="BN8906" s="151"/>
      <c r="BO8906" s="2"/>
      <c r="BP8906" s="2"/>
      <c r="BQ8906" s="2"/>
      <c r="BR8906" s="2"/>
      <c r="BS8906" s="2"/>
      <c r="BT8906" s="2"/>
    </row>
    <row r="8907" spans="63:72" x14ac:dyDescent="0.3">
      <c r="BK8907" s="5"/>
      <c r="BL8907" s="5"/>
      <c r="BM8907" s="2"/>
      <c r="BN8907" s="151"/>
      <c r="BO8907" s="2"/>
      <c r="BP8907" s="2"/>
      <c r="BQ8907" s="2"/>
      <c r="BR8907" s="2"/>
      <c r="BS8907" s="2"/>
      <c r="BT8907" s="2"/>
    </row>
    <row r="8908" spans="63:72" x14ac:dyDescent="0.3">
      <c r="BK8908" s="5"/>
      <c r="BL8908" s="5"/>
      <c r="BM8908" s="2"/>
      <c r="BN8908" s="151"/>
      <c r="BO8908" s="2"/>
      <c r="BP8908" s="2"/>
      <c r="BQ8908" s="2"/>
      <c r="BR8908" s="2"/>
      <c r="BS8908" s="2"/>
      <c r="BT8908" s="2"/>
    </row>
    <row r="8909" spans="63:72" x14ac:dyDescent="0.3">
      <c r="BK8909" s="5"/>
      <c r="BL8909" s="5"/>
      <c r="BM8909" s="2"/>
      <c r="BN8909" s="151"/>
      <c r="BO8909" s="2"/>
      <c r="BP8909" s="2"/>
      <c r="BQ8909" s="2"/>
      <c r="BR8909" s="2"/>
      <c r="BS8909" s="2"/>
      <c r="BT8909" s="2"/>
    </row>
    <row r="8910" spans="63:72" x14ac:dyDescent="0.3">
      <c r="BK8910" s="5"/>
      <c r="BL8910" s="5"/>
      <c r="BM8910" s="2"/>
      <c r="BN8910" s="151"/>
      <c r="BO8910" s="2"/>
      <c r="BP8910" s="2"/>
      <c r="BQ8910" s="2"/>
      <c r="BR8910" s="2"/>
      <c r="BS8910" s="2"/>
      <c r="BT8910" s="2"/>
    </row>
    <row r="8911" spans="63:72" x14ac:dyDescent="0.3">
      <c r="BK8911" s="5"/>
      <c r="BL8911" s="5"/>
      <c r="BM8911" s="2"/>
      <c r="BN8911" s="151"/>
      <c r="BO8911" s="2"/>
      <c r="BP8911" s="2"/>
      <c r="BQ8911" s="2"/>
      <c r="BR8911" s="2"/>
      <c r="BS8911" s="2"/>
      <c r="BT8911" s="2"/>
    </row>
    <row r="8912" spans="63:72" x14ac:dyDescent="0.3">
      <c r="BK8912" s="5"/>
      <c r="BL8912" s="5"/>
      <c r="BM8912" s="2"/>
      <c r="BN8912" s="151"/>
      <c r="BO8912" s="2"/>
      <c r="BP8912" s="2"/>
      <c r="BQ8912" s="2"/>
      <c r="BR8912" s="2"/>
      <c r="BS8912" s="2"/>
      <c r="BT8912" s="2"/>
    </row>
    <row r="8913" spans="63:72" x14ac:dyDescent="0.3">
      <c r="BK8913" s="5"/>
      <c r="BL8913" s="5"/>
      <c r="BM8913" s="2"/>
      <c r="BN8913" s="151"/>
      <c r="BO8913" s="2"/>
      <c r="BP8913" s="2"/>
      <c r="BQ8913" s="2"/>
      <c r="BR8913" s="2"/>
      <c r="BS8913" s="2"/>
      <c r="BT8913" s="2"/>
    </row>
    <row r="8914" spans="63:72" x14ac:dyDescent="0.3">
      <c r="BK8914" s="5"/>
      <c r="BL8914" s="5"/>
      <c r="BM8914" s="2"/>
      <c r="BN8914" s="151"/>
      <c r="BO8914" s="2"/>
      <c r="BP8914" s="2"/>
      <c r="BQ8914" s="2"/>
      <c r="BR8914" s="2"/>
      <c r="BS8914" s="2"/>
      <c r="BT8914" s="2"/>
    </row>
    <row r="8915" spans="63:72" x14ac:dyDescent="0.3">
      <c r="BK8915" s="5"/>
      <c r="BL8915" s="5"/>
      <c r="BM8915" s="2"/>
      <c r="BN8915" s="151"/>
      <c r="BO8915" s="2"/>
      <c r="BP8915" s="2"/>
      <c r="BQ8915" s="2"/>
      <c r="BR8915" s="2"/>
      <c r="BS8915" s="2"/>
      <c r="BT8915" s="2"/>
    </row>
    <row r="8916" spans="63:72" x14ac:dyDescent="0.3">
      <c r="BK8916" s="5"/>
      <c r="BL8916" s="5"/>
      <c r="BM8916" s="2"/>
      <c r="BN8916" s="151"/>
      <c r="BO8916" s="2"/>
      <c r="BP8916" s="2"/>
      <c r="BQ8916" s="2"/>
      <c r="BR8916" s="2"/>
      <c r="BS8916" s="2"/>
      <c r="BT8916" s="2"/>
    </row>
    <row r="8917" spans="63:72" x14ac:dyDescent="0.3">
      <c r="BK8917" s="5"/>
      <c r="BL8917" s="5"/>
      <c r="BM8917" s="2"/>
      <c r="BN8917" s="151"/>
      <c r="BO8917" s="2"/>
      <c r="BP8917" s="2"/>
      <c r="BQ8917" s="2"/>
      <c r="BR8917" s="2"/>
      <c r="BS8917" s="2"/>
      <c r="BT8917" s="2"/>
    </row>
    <row r="8918" spans="63:72" x14ac:dyDescent="0.3">
      <c r="BK8918" s="5"/>
      <c r="BL8918" s="5"/>
      <c r="BM8918" s="2"/>
      <c r="BN8918" s="151"/>
      <c r="BO8918" s="2"/>
      <c r="BP8918" s="2"/>
      <c r="BQ8918" s="2"/>
      <c r="BR8918" s="2"/>
      <c r="BS8918" s="2"/>
      <c r="BT8918" s="2"/>
    </row>
    <row r="8919" spans="63:72" x14ac:dyDescent="0.3">
      <c r="BK8919" s="5"/>
      <c r="BL8919" s="5"/>
      <c r="BM8919" s="2"/>
      <c r="BN8919" s="151"/>
      <c r="BO8919" s="2"/>
      <c r="BP8919" s="2"/>
      <c r="BQ8919" s="2"/>
      <c r="BR8919" s="2"/>
      <c r="BS8919" s="2"/>
      <c r="BT8919" s="2"/>
    </row>
    <row r="8920" spans="63:72" x14ac:dyDescent="0.3">
      <c r="BK8920" s="5"/>
      <c r="BL8920" s="5"/>
      <c r="BM8920" s="2"/>
      <c r="BN8920" s="151"/>
      <c r="BO8920" s="2"/>
      <c r="BP8920" s="2"/>
      <c r="BQ8920" s="2"/>
      <c r="BR8920" s="2"/>
      <c r="BS8920" s="2"/>
      <c r="BT8920" s="2"/>
    </row>
    <row r="8921" spans="63:72" x14ac:dyDescent="0.3">
      <c r="BK8921" s="5"/>
      <c r="BL8921" s="5"/>
      <c r="BM8921" s="2"/>
      <c r="BN8921" s="151"/>
      <c r="BO8921" s="2"/>
      <c r="BP8921" s="2"/>
      <c r="BQ8921" s="2"/>
      <c r="BR8921" s="2"/>
      <c r="BS8921" s="2"/>
      <c r="BT8921" s="2"/>
    </row>
    <row r="8922" spans="63:72" x14ac:dyDescent="0.3">
      <c r="BK8922" s="5"/>
      <c r="BL8922" s="5"/>
      <c r="BM8922" s="2"/>
      <c r="BN8922" s="151"/>
      <c r="BO8922" s="2"/>
      <c r="BP8922" s="2"/>
      <c r="BQ8922" s="2"/>
      <c r="BR8922" s="2"/>
      <c r="BS8922" s="2"/>
      <c r="BT8922" s="2"/>
    </row>
    <row r="8923" spans="63:72" x14ac:dyDescent="0.3">
      <c r="BK8923" s="5"/>
      <c r="BL8923" s="5"/>
      <c r="BM8923" s="2"/>
      <c r="BN8923" s="151"/>
      <c r="BO8923" s="2"/>
      <c r="BP8923" s="2"/>
      <c r="BQ8923" s="2"/>
      <c r="BR8923" s="2"/>
      <c r="BS8923" s="2"/>
      <c r="BT8923" s="2"/>
    </row>
    <row r="8924" spans="63:72" x14ac:dyDescent="0.3">
      <c r="BK8924" s="5"/>
      <c r="BL8924" s="5"/>
      <c r="BM8924" s="2"/>
      <c r="BN8924" s="151"/>
      <c r="BO8924" s="2"/>
      <c r="BP8924" s="2"/>
      <c r="BQ8924" s="2"/>
      <c r="BR8924" s="2"/>
      <c r="BS8924" s="2"/>
      <c r="BT8924" s="2"/>
    </row>
    <row r="8925" spans="63:72" x14ac:dyDescent="0.3">
      <c r="BK8925" s="5"/>
      <c r="BL8925" s="5"/>
      <c r="BM8925" s="2"/>
      <c r="BN8925" s="151"/>
      <c r="BO8925" s="2"/>
      <c r="BP8925" s="2"/>
      <c r="BQ8925" s="2"/>
      <c r="BR8925" s="2"/>
      <c r="BS8925" s="2"/>
      <c r="BT8925" s="2"/>
    </row>
    <row r="8926" spans="63:72" x14ac:dyDescent="0.3">
      <c r="BK8926" s="5"/>
      <c r="BL8926" s="5"/>
      <c r="BM8926" s="2"/>
      <c r="BN8926" s="151"/>
      <c r="BO8926" s="2"/>
      <c r="BP8926" s="2"/>
      <c r="BQ8926" s="2"/>
      <c r="BR8926" s="2"/>
      <c r="BS8926" s="2"/>
      <c r="BT8926" s="2"/>
    </row>
    <row r="8927" spans="63:72" x14ac:dyDescent="0.3">
      <c r="BK8927" s="5"/>
      <c r="BL8927" s="5"/>
      <c r="BM8927" s="2"/>
      <c r="BN8927" s="151"/>
      <c r="BO8927" s="2"/>
      <c r="BP8927" s="2"/>
      <c r="BQ8927" s="2"/>
      <c r="BR8927" s="2"/>
      <c r="BS8927" s="2"/>
      <c r="BT8927" s="2"/>
    </row>
    <row r="8928" spans="63:72" x14ac:dyDescent="0.3">
      <c r="BK8928" s="5"/>
      <c r="BL8928" s="5"/>
      <c r="BM8928" s="2"/>
      <c r="BN8928" s="151"/>
      <c r="BO8928" s="2"/>
      <c r="BP8928" s="2"/>
      <c r="BQ8928" s="2"/>
      <c r="BR8928" s="2"/>
      <c r="BS8928" s="2"/>
      <c r="BT8928" s="2"/>
    </row>
    <row r="8929" spans="63:72" x14ac:dyDescent="0.3">
      <c r="BK8929" s="5"/>
      <c r="BL8929" s="5"/>
      <c r="BM8929" s="2"/>
      <c r="BN8929" s="151"/>
      <c r="BO8929" s="2"/>
      <c r="BP8929" s="2"/>
      <c r="BQ8929" s="2"/>
      <c r="BR8929" s="2"/>
      <c r="BS8929" s="2"/>
      <c r="BT8929" s="2"/>
    </row>
    <row r="8930" spans="63:72" x14ac:dyDescent="0.3">
      <c r="BK8930" s="5"/>
      <c r="BL8930" s="5"/>
      <c r="BM8930" s="2"/>
      <c r="BN8930" s="151"/>
      <c r="BO8930" s="2"/>
      <c r="BP8930" s="2"/>
      <c r="BQ8930" s="2"/>
      <c r="BR8930" s="2"/>
      <c r="BS8930" s="2"/>
      <c r="BT8930" s="2"/>
    </row>
    <row r="8931" spans="63:72" x14ac:dyDescent="0.3">
      <c r="BK8931" s="5"/>
      <c r="BL8931" s="5"/>
      <c r="BM8931" s="2"/>
      <c r="BN8931" s="151"/>
      <c r="BO8931" s="2"/>
      <c r="BP8931" s="2"/>
      <c r="BQ8931" s="2"/>
      <c r="BR8931" s="2"/>
      <c r="BS8931" s="2"/>
      <c r="BT8931" s="2"/>
    </row>
    <row r="8932" spans="63:72" x14ac:dyDescent="0.3">
      <c r="BK8932" s="5"/>
      <c r="BL8932" s="5"/>
      <c r="BM8932" s="2"/>
      <c r="BN8932" s="151"/>
      <c r="BO8932" s="2"/>
      <c r="BP8932" s="2"/>
      <c r="BQ8932" s="2"/>
      <c r="BR8932" s="2"/>
      <c r="BS8932" s="2"/>
      <c r="BT8932" s="2"/>
    </row>
    <row r="8933" spans="63:72" x14ac:dyDescent="0.3">
      <c r="BK8933" s="5"/>
      <c r="BL8933" s="5"/>
      <c r="BM8933" s="2"/>
      <c r="BN8933" s="151"/>
      <c r="BO8933" s="2"/>
      <c r="BP8933" s="2"/>
      <c r="BQ8933" s="2"/>
      <c r="BR8933" s="2"/>
      <c r="BS8933" s="2"/>
      <c r="BT8933" s="2"/>
    </row>
    <row r="8934" spans="63:72" x14ac:dyDescent="0.3">
      <c r="BK8934" s="5"/>
      <c r="BL8934" s="5"/>
      <c r="BM8934" s="2"/>
      <c r="BN8934" s="151"/>
      <c r="BO8934" s="2"/>
      <c r="BP8934" s="2"/>
      <c r="BQ8934" s="2"/>
      <c r="BR8934" s="2"/>
      <c r="BS8934" s="2"/>
      <c r="BT8934" s="2"/>
    </row>
    <row r="8935" spans="63:72" x14ac:dyDescent="0.3">
      <c r="BK8935" s="5"/>
      <c r="BL8935" s="5"/>
      <c r="BM8935" s="2"/>
      <c r="BN8935" s="151"/>
      <c r="BO8935" s="2"/>
      <c r="BP8935" s="2"/>
      <c r="BQ8935" s="2"/>
      <c r="BR8935" s="2"/>
      <c r="BS8935" s="2"/>
      <c r="BT8935" s="2"/>
    </row>
    <row r="8936" spans="63:72" x14ac:dyDescent="0.3">
      <c r="BK8936" s="5"/>
      <c r="BL8936" s="5"/>
      <c r="BM8936" s="2"/>
      <c r="BN8936" s="151"/>
      <c r="BO8936" s="2"/>
      <c r="BP8936" s="2"/>
      <c r="BQ8936" s="2"/>
      <c r="BR8936" s="2"/>
      <c r="BS8936" s="2"/>
      <c r="BT8936" s="2"/>
    </row>
    <row r="8937" spans="63:72" x14ac:dyDescent="0.3">
      <c r="BK8937" s="5"/>
      <c r="BL8937" s="5"/>
      <c r="BM8937" s="2"/>
      <c r="BN8937" s="151"/>
      <c r="BO8937" s="2"/>
      <c r="BP8937" s="2"/>
      <c r="BQ8937" s="2"/>
      <c r="BR8937" s="2"/>
      <c r="BS8937" s="2"/>
      <c r="BT8937" s="2"/>
    </row>
    <row r="8938" spans="63:72" x14ac:dyDescent="0.3">
      <c r="BK8938" s="5"/>
      <c r="BL8938" s="5"/>
      <c r="BM8938" s="2"/>
      <c r="BN8938" s="151"/>
      <c r="BO8938" s="2"/>
      <c r="BP8938" s="2"/>
      <c r="BQ8938" s="2"/>
      <c r="BR8938" s="2"/>
      <c r="BS8938" s="2"/>
      <c r="BT8938" s="2"/>
    </row>
    <row r="8939" spans="63:72" x14ac:dyDescent="0.3">
      <c r="BK8939" s="5"/>
      <c r="BL8939" s="5"/>
      <c r="BM8939" s="2"/>
      <c r="BN8939" s="151"/>
      <c r="BO8939" s="2"/>
      <c r="BP8939" s="2"/>
      <c r="BQ8939" s="2"/>
      <c r="BR8939" s="2"/>
      <c r="BS8939" s="2"/>
      <c r="BT8939" s="2"/>
    </row>
    <row r="8940" spans="63:72" x14ac:dyDescent="0.3">
      <c r="BK8940" s="5"/>
      <c r="BL8940" s="5"/>
      <c r="BM8940" s="2"/>
      <c r="BN8940" s="151"/>
      <c r="BO8940" s="2"/>
      <c r="BP8940" s="2"/>
      <c r="BQ8940" s="2"/>
      <c r="BR8940" s="2"/>
      <c r="BS8940" s="2"/>
      <c r="BT8940" s="2"/>
    </row>
    <row r="8941" spans="63:72" x14ac:dyDescent="0.3">
      <c r="BK8941" s="5"/>
      <c r="BL8941" s="5"/>
      <c r="BM8941" s="2"/>
      <c r="BN8941" s="151"/>
      <c r="BO8941" s="2"/>
      <c r="BP8941" s="2"/>
      <c r="BQ8941" s="2"/>
      <c r="BR8941" s="2"/>
      <c r="BS8941" s="2"/>
      <c r="BT8941" s="2"/>
    </row>
    <row r="8942" spans="63:72" x14ac:dyDescent="0.3">
      <c r="BK8942" s="5"/>
      <c r="BL8942" s="5"/>
      <c r="BM8942" s="2"/>
      <c r="BN8942" s="151"/>
      <c r="BO8942" s="2"/>
      <c r="BP8942" s="2"/>
      <c r="BQ8942" s="2"/>
      <c r="BR8942" s="2"/>
      <c r="BS8942" s="2"/>
      <c r="BT8942" s="2"/>
    </row>
    <row r="8943" spans="63:72" x14ac:dyDescent="0.3">
      <c r="BK8943" s="5"/>
      <c r="BL8943" s="5"/>
      <c r="BM8943" s="2"/>
      <c r="BN8943" s="151"/>
      <c r="BO8943" s="2"/>
      <c r="BP8943" s="2"/>
      <c r="BQ8943" s="2"/>
      <c r="BR8943" s="2"/>
      <c r="BS8943" s="2"/>
      <c r="BT8943" s="2"/>
    </row>
    <row r="8944" spans="63:72" x14ac:dyDescent="0.3">
      <c r="BK8944" s="5"/>
      <c r="BL8944" s="5"/>
      <c r="BM8944" s="2"/>
      <c r="BN8944" s="151"/>
      <c r="BO8944" s="2"/>
      <c r="BP8944" s="2"/>
      <c r="BQ8944" s="2"/>
      <c r="BR8944" s="2"/>
      <c r="BS8944" s="2"/>
      <c r="BT8944" s="2"/>
    </row>
    <row r="8945" spans="63:72" x14ac:dyDescent="0.3">
      <c r="BK8945" s="5"/>
      <c r="BL8945" s="5"/>
      <c r="BM8945" s="2"/>
      <c r="BN8945" s="151"/>
      <c r="BO8945" s="2"/>
      <c r="BP8945" s="2"/>
      <c r="BQ8945" s="2"/>
      <c r="BR8945" s="2"/>
      <c r="BS8945" s="2"/>
      <c r="BT8945" s="2"/>
    </row>
    <row r="8946" spans="63:72" x14ac:dyDescent="0.3">
      <c r="BK8946" s="5"/>
      <c r="BL8946" s="5"/>
      <c r="BM8946" s="2"/>
      <c r="BN8946" s="151"/>
      <c r="BO8946" s="2"/>
      <c r="BP8946" s="2"/>
      <c r="BQ8946" s="2"/>
      <c r="BR8946" s="2"/>
      <c r="BS8946" s="2"/>
      <c r="BT8946" s="2"/>
    </row>
    <row r="8947" spans="63:72" x14ac:dyDescent="0.3">
      <c r="BK8947" s="5"/>
      <c r="BL8947" s="5"/>
      <c r="BM8947" s="2"/>
      <c r="BN8947" s="151"/>
      <c r="BO8947" s="2"/>
      <c r="BP8947" s="2"/>
      <c r="BQ8947" s="2"/>
      <c r="BR8947" s="2"/>
      <c r="BS8947" s="2"/>
      <c r="BT8947" s="2"/>
    </row>
    <row r="8948" spans="63:72" x14ac:dyDescent="0.3">
      <c r="BK8948" s="5"/>
      <c r="BL8948" s="5"/>
      <c r="BM8948" s="2"/>
      <c r="BN8948" s="151"/>
      <c r="BO8948" s="2"/>
      <c r="BP8948" s="2"/>
      <c r="BQ8948" s="2"/>
      <c r="BR8948" s="2"/>
      <c r="BS8948" s="2"/>
      <c r="BT8948" s="2"/>
    </row>
    <row r="8949" spans="63:72" x14ac:dyDescent="0.3">
      <c r="BK8949" s="5"/>
      <c r="BL8949" s="5"/>
      <c r="BM8949" s="2"/>
      <c r="BN8949" s="151"/>
      <c r="BO8949" s="2"/>
      <c r="BP8949" s="2"/>
      <c r="BQ8949" s="2"/>
      <c r="BR8949" s="2"/>
      <c r="BS8949" s="2"/>
      <c r="BT8949" s="2"/>
    </row>
    <row r="8950" spans="63:72" x14ac:dyDescent="0.3">
      <c r="BK8950" s="5"/>
      <c r="BL8950" s="5"/>
      <c r="BM8950" s="2"/>
      <c r="BN8950" s="151"/>
      <c r="BO8950" s="2"/>
      <c r="BP8950" s="2"/>
      <c r="BQ8950" s="2"/>
      <c r="BR8950" s="2"/>
      <c r="BS8950" s="2"/>
      <c r="BT8950" s="2"/>
    </row>
    <row r="8951" spans="63:72" x14ac:dyDescent="0.3">
      <c r="BK8951" s="5"/>
      <c r="BL8951" s="5"/>
      <c r="BM8951" s="2"/>
      <c r="BN8951" s="151"/>
      <c r="BO8951" s="2"/>
      <c r="BP8951" s="2"/>
      <c r="BQ8951" s="2"/>
      <c r="BR8951" s="2"/>
      <c r="BS8951" s="2"/>
      <c r="BT8951" s="2"/>
    </row>
    <row r="8952" spans="63:72" x14ac:dyDescent="0.3">
      <c r="BK8952" s="5"/>
      <c r="BL8952" s="5"/>
      <c r="BM8952" s="2"/>
      <c r="BN8952" s="151"/>
      <c r="BO8952" s="2"/>
      <c r="BP8952" s="2"/>
      <c r="BQ8952" s="2"/>
      <c r="BR8952" s="2"/>
      <c r="BS8952" s="2"/>
      <c r="BT8952" s="2"/>
    </row>
    <row r="8953" spans="63:72" x14ac:dyDescent="0.3">
      <c r="BK8953" s="5"/>
      <c r="BL8953" s="5"/>
      <c r="BM8953" s="2"/>
      <c r="BN8953" s="151"/>
      <c r="BO8953" s="2"/>
      <c r="BP8953" s="2"/>
      <c r="BQ8953" s="2"/>
      <c r="BR8953" s="2"/>
      <c r="BS8953" s="2"/>
      <c r="BT8953" s="2"/>
    </row>
    <row r="8954" spans="63:72" x14ac:dyDescent="0.3">
      <c r="BK8954" s="5"/>
      <c r="BL8954" s="5"/>
      <c r="BM8954" s="2"/>
      <c r="BN8954" s="151"/>
      <c r="BO8954" s="2"/>
      <c r="BP8954" s="2"/>
      <c r="BQ8954" s="2"/>
      <c r="BR8954" s="2"/>
      <c r="BS8954" s="2"/>
      <c r="BT8954" s="2"/>
    </row>
    <row r="8955" spans="63:72" x14ac:dyDescent="0.3">
      <c r="BK8955" s="5"/>
      <c r="BL8955" s="5"/>
      <c r="BM8955" s="2"/>
      <c r="BN8955" s="151"/>
      <c r="BO8955" s="2"/>
      <c r="BP8955" s="2"/>
      <c r="BQ8955" s="2"/>
      <c r="BR8955" s="2"/>
      <c r="BS8955" s="2"/>
      <c r="BT8955" s="2"/>
    </row>
    <row r="8956" spans="63:72" x14ac:dyDescent="0.3">
      <c r="BK8956" s="5"/>
      <c r="BL8956" s="5"/>
      <c r="BM8956" s="2"/>
      <c r="BN8956" s="151"/>
      <c r="BO8956" s="2"/>
      <c r="BP8956" s="2"/>
      <c r="BQ8956" s="2"/>
      <c r="BR8956" s="2"/>
      <c r="BS8956" s="2"/>
      <c r="BT8956" s="2"/>
    </row>
    <row r="8957" spans="63:72" x14ac:dyDescent="0.3">
      <c r="BK8957" s="5"/>
      <c r="BL8957" s="5"/>
      <c r="BM8957" s="2"/>
      <c r="BN8957" s="151"/>
      <c r="BO8957" s="2"/>
      <c r="BP8957" s="2"/>
      <c r="BQ8957" s="2"/>
      <c r="BR8957" s="2"/>
      <c r="BS8957" s="2"/>
      <c r="BT8957" s="2"/>
    </row>
    <row r="8958" spans="63:72" x14ac:dyDescent="0.3">
      <c r="BK8958" s="5"/>
      <c r="BL8958" s="5"/>
      <c r="BM8958" s="2"/>
      <c r="BN8958" s="151"/>
      <c r="BO8958" s="2"/>
      <c r="BP8958" s="2"/>
      <c r="BQ8958" s="2"/>
      <c r="BR8958" s="2"/>
      <c r="BS8958" s="2"/>
      <c r="BT8958" s="2"/>
    </row>
    <row r="8959" spans="63:72" x14ac:dyDescent="0.3">
      <c r="BK8959" s="5"/>
      <c r="BL8959" s="5"/>
      <c r="BM8959" s="2"/>
      <c r="BN8959" s="151"/>
      <c r="BO8959" s="2"/>
      <c r="BP8959" s="2"/>
      <c r="BQ8959" s="2"/>
      <c r="BR8959" s="2"/>
      <c r="BS8959" s="2"/>
      <c r="BT8959" s="2"/>
    </row>
    <row r="8960" spans="63:72" x14ac:dyDescent="0.3">
      <c r="BK8960" s="5"/>
      <c r="BL8960" s="5"/>
      <c r="BM8960" s="2"/>
      <c r="BN8960" s="151"/>
      <c r="BO8960" s="2"/>
      <c r="BP8960" s="2"/>
      <c r="BQ8960" s="2"/>
      <c r="BR8960" s="2"/>
      <c r="BS8960" s="2"/>
      <c r="BT8960" s="2"/>
    </row>
    <row r="8961" spans="63:72" x14ac:dyDescent="0.3">
      <c r="BK8961" s="5"/>
      <c r="BL8961" s="5"/>
      <c r="BM8961" s="2"/>
      <c r="BN8961" s="151"/>
      <c r="BO8961" s="2"/>
      <c r="BP8961" s="2"/>
      <c r="BQ8961" s="2"/>
      <c r="BR8961" s="2"/>
      <c r="BS8961" s="2"/>
      <c r="BT8961" s="2"/>
    </row>
    <row r="8962" spans="63:72" x14ac:dyDescent="0.3">
      <c r="BK8962" s="5"/>
      <c r="BL8962" s="5"/>
      <c r="BM8962" s="2"/>
      <c r="BN8962" s="151"/>
      <c r="BO8962" s="2"/>
      <c r="BP8962" s="2"/>
      <c r="BQ8962" s="2"/>
      <c r="BR8962" s="2"/>
      <c r="BS8962" s="2"/>
      <c r="BT8962" s="2"/>
    </row>
    <row r="8963" spans="63:72" x14ac:dyDescent="0.3">
      <c r="BK8963" s="5"/>
      <c r="BL8963" s="5"/>
      <c r="BM8963" s="2"/>
      <c r="BN8963" s="151"/>
      <c r="BO8963" s="2"/>
      <c r="BP8963" s="2"/>
      <c r="BQ8963" s="2"/>
      <c r="BR8963" s="2"/>
      <c r="BS8963" s="2"/>
      <c r="BT8963" s="2"/>
    </row>
    <row r="8964" spans="63:72" x14ac:dyDescent="0.3">
      <c r="BK8964" s="5"/>
      <c r="BL8964" s="5"/>
      <c r="BM8964" s="2"/>
      <c r="BN8964" s="151"/>
      <c r="BO8964" s="2"/>
      <c r="BP8964" s="2"/>
      <c r="BQ8964" s="2"/>
      <c r="BR8964" s="2"/>
      <c r="BS8964" s="2"/>
      <c r="BT8964" s="2"/>
    </row>
    <row r="8965" spans="63:72" x14ac:dyDescent="0.3">
      <c r="BK8965" s="5"/>
      <c r="BL8965" s="5"/>
      <c r="BM8965" s="2"/>
      <c r="BN8965" s="151"/>
      <c r="BO8965" s="2"/>
      <c r="BP8965" s="2"/>
      <c r="BQ8965" s="2"/>
      <c r="BR8965" s="2"/>
      <c r="BS8965" s="2"/>
      <c r="BT8965" s="2"/>
    </row>
    <row r="8966" spans="63:72" x14ac:dyDescent="0.3">
      <c r="BK8966" s="5"/>
      <c r="BL8966" s="5"/>
      <c r="BM8966" s="2"/>
      <c r="BN8966" s="151"/>
      <c r="BO8966" s="2"/>
      <c r="BP8966" s="2"/>
      <c r="BQ8966" s="2"/>
      <c r="BR8966" s="2"/>
      <c r="BS8966" s="2"/>
      <c r="BT8966" s="2"/>
    </row>
    <row r="8967" spans="63:72" x14ac:dyDescent="0.3">
      <c r="BK8967" s="5"/>
      <c r="BL8967" s="5"/>
      <c r="BM8967" s="2"/>
      <c r="BN8967" s="151"/>
      <c r="BO8967" s="2"/>
      <c r="BP8967" s="2"/>
      <c r="BQ8967" s="2"/>
      <c r="BR8967" s="2"/>
      <c r="BS8967" s="2"/>
      <c r="BT8967" s="2"/>
    </row>
    <row r="8968" spans="63:72" x14ac:dyDescent="0.3">
      <c r="BK8968" s="5"/>
      <c r="BL8968" s="5"/>
      <c r="BM8968" s="2"/>
      <c r="BN8968" s="151"/>
      <c r="BO8968" s="2"/>
      <c r="BP8968" s="2"/>
      <c r="BQ8968" s="2"/>
      <c r="BR8968" s="2"/>
      <c r="BS8968" s="2"/>
      <c r="BT8968" s="2"/>
    </row>
    <row r="8969" spans="63:72" x14ac:dyDescent="0.3">
      <c r="BK8969" s="5"/>
      <c r="BL8969" s="5"/>
      <c r="BM8969" s="2"/>
      <c r="BN8969" s="151"/>
      <c r="BO8969" s="2"/>
      <c r="BP8969" s="2"/>
      <c r="BQ8969" s="2"/>
      <c r="BR8969" s="2"/>
      <c r="BS8969" s="2"/>
      <c r="BT8969" s="2"/>
    </row>
    <row r="8970" spans="63:72" x14ac:dyDescent="0.3">
      <c r="BK8970" s="5"/>
      <c r="BL8970" s="5"/>
      <c r="BM8970" s="2"/>
      <c r="BN8970" s="151"/>
      <c r="BO8970" s="2"/>
      <c r="BP8970" s="2"/>
      <c r="BQ8970" s="2"/>
      <c r="BR8970" s="2"/>
      <c r="BS8970" s="2"/>
      <c r="BT8970" s="2"/>
    </row>
    <row r="8971" spans="63:72" x14ac:dyDescent="0.3">
      <c r="BK8971" s="5"/>
      <c r="BL8971" s="5"/>
      <c r="BM8971" s="2"/>
      <c r="BN8971" s="151"/>
      <c r="BO8971" s="2"/>
      <c r="BP8971" s="2"/>
      <c r="BQ8971" s="2"/>
      <c r="BR8971" s="2"/>
      <c r="BS8971" s="2"/>
      <c r="BT8971" s="2"/>
    </row>
    <row r="8972" spans="63:72" x14ac:dyDescent="0.3">
      <c r="BK8972" s="5"/>
      <c r="BL8972" s="5"/>
      <c r="BM8972" s="2"/>
      <c r="BN8972" s="151"/>
      <c r="BO8972" s="2"/>
      <c r="BP8972" s="2"/>
      <c r="BQ8972" s="2"/>
      <c r="BR8972" s="2"/>
      <c r="BS8972" s="2"/>
      <c r="BT8972" s="2"/>
    </row>
    <row r="8973" spans="63:72" x14ac:dyDescent="0.3">
      <c r="BK8973" s="5"/>
      <c r="BL8973" s="5"/>
      <c r="BM8973" s="2"/>
      <c r="BN8973" s="151"/>
      <c r="BO8973" s="2"/>
      <c r="BP8973" s="2"/>
      <c r="BQ8973" s="2"/>
      <c r="BR8973" s="2"/>
      <c r="BS8973" s="2"/>
      <c r="BT8973" s="2"/>
    </row>
    <row r="8974" spans="63:72" x14ac:dyDescent="0.3">
      <c r="BK8974" s="5"/>
      <c r="BL8974" s="5"/>
      <c r="BM8974" s="2"/>
      <c r="BN8974" s="151"/>
      <c r="BO8974" s="2"/>
      <c r="BP8974" s="2"/>
      <c r="BQ8974" s="2"/>
      <c r="BR8974" s="2"/>
      <c r="BS8974" s="2"/>
      <c r="BT8974" s="2"/>
    </row>
    <row r="8975" spans="63:72" x14ac:dyDescent="0.3">
      <c r="BK8975" s="5"/>
      <c r="BL8975" s="5"/>
      <c r="BM8975" s="2"/>
      <c r="BN8975" s="151"/>
      <c r="BO8975" s="2"/>
      <c r="BP8975" s="2"/>
      <c r="BQ8975" s="2"/>
      <c r="BR8975" s="2"/>
      <c r="BS8975" s="2"/>
      <c r="BT8975" s="2"/>
    </row>
    <row r="8976" spans="63:72" x14ac:dyDescent="0.3">
      <c r="BK8976" s="5"/>
      <c r="BL8976" s="5"/>
      <c r="BM8976" s="2"/>
      <c r="BN8976" s="151"/>
      <c r="BO8976" s="2"/>
      <c r="BP8976" s="2"/>
      <c r="BQ8976" s="2"/>
      <c r="BR8976" s="2"/>
      <c r="BS8976" s="2"/>
      <c r="BT8976" s="2"/>
    </row>
    <row r="8977" spans="63:72" x14ac:dyDescent="0.3">
      <c r="BK8977" s="5"/>
      <c r="BL8977" s="5"/>
      <c r="BM8977" s="2"/>
      <c r="BN8977" s="151"/>
      <c r="BO8977" s="2"/>
      <c r="BP8977" s="2"/>
      <c r="BQ8977" s="2"/>
      <c r="BR8977" s="2"/>
      <c r="BS8977" s="2"/>
      <c r="BT8977" s="2"/>
    </row>
    <row r="8978" spans="63:72" x14ac:dyDescent="0.3">
      <c r="BK8978" s="5"/>
      <c r="BL8978" s="5"/>
      <c r="BM8978" s="2"/>
      <c r="BN8978" s="151"/>
      <c r="BO8978" s="2"/>
      <c r="BP8978" s="2"/>
      <c r="BQ8978" s="2"/>
      <c r="BR8978" s="2"/>
      <c r="BS8978" s="2"/>
      <c r="BT8978" s="2"/>
    </row>
    <row r="8979" spans="63:72" x14ac:dyDescent="0.3">
      <c r="BK8979" s="5"/>
      <c r="BL8979" s="5"/>
      <c r="BM8979" s="2"/>
      <c r="BN8979" s="151"/>
      <c r="BO8979" s="2"/>
      <c r="BP8979" s="2"/>
      <c r="BQ8979" s="2"/>
      <c r="BR8979" s="2"/>
      <c r="BS8979" s="2"/>
      <c r="BT8979" s="2"/>
    </row>
    <row r="8980" spans="63:72" x14ac:dyDescent="0.3">
      <c r="BK8980" s="5"/>
      <c r="BL8980" s="5"/>
      <c r="BM8980" s="2"/>
      <c r="BN8980" s="151"/>
      <c r="BO8980" s="2"/>
      <c r="BP8980" s="2"/>
      <c r="BQ8980" s="2"/>
      <c r="BR8980" s="2"/>
      <c r="BS8980" s="2"/>
      <c r="BT8980" s="2"/>
    </row>
    <row r="8981" spans="63:72" x14ac:dyDescent="0.3">
      <c r="BK8981" s="5"/>
      <c r="BL8981" s="5"/>
      <c r="BM8981" s="2"/>
      <c r="BN8981" s="151"/>
      <c r="BO8981" s="2"/>
      <c r="BP8981" s="2"/>
      <c r="BQ8981" s="2"/>
      <c r="BR8981" s="2"/>
      <c r="BS8981" s="2"/>
      <c r="BT8981" s="2"/>
    </row>
    <row r="8982" spans="63:72" x14ac:dyDescent="0.3">
      <c r="BK8982" s="5"/>
      <c r="BL8982" s="5"/>
      <c r="BM8982" s="2"/>
      <c r="BN8982" s="151"/>
      <c r="BO8982" s="2"/>
      <c r="BP8982" s="2"/>
      <c r="BQ8982" s="2"/>
      <c r="BR8982" s="2"/>
      <c r="BS8982" s="2"/>
      <c r="BT8982" s="2"/>
    </row>
    <row r="8983" spans="63:72" x14ac:dyDescent="0.3">
      <c r="BK8983" s="5"/>
      <c r="BL8983" s="5"/>
      <c r="BM8983" s="2"/>
      <c r="BN8983" s="151"/>
      <c r="BO8983" s="2"/>
      <c r="BP8983" s="2"/>
      <c r="BQ8983" s="2"/>
      <c r="BR8983" s="2"/>
      <c r="BS8983" s="2"/>
      <c r="BT8983" s="2"/>
    </row>
    <row r="8984" spans="63:72" x14ac:dyDescent="0.3">
      <c r="BK8984" s="5"/>
      <c r="BL8984" s="5"/>
      <c r="BM8984" s="2"/>
      <c r="BN8984" s="151"/>
      <c r="BO8984" s="2"/>
      <c r="BP8984" s="2"/>
      <c r="BQ8984" s="2"/>
      <c r="BR8984" s="2"/>
      <c r="BS8984" s="2"/>
      <c r="BT8984" s="2"/>
    </row>
    <row r="8985" spans="63:72" x14ac:dyDescent="0.3">
      <c r="BK8985" s="5"/>
      <c r="BL8985" s="5"/>
      <c r="BM8985" s="2"/>
      <c r="BN8985" s="151"/>
      <c r="BO8985" s="2"/>
      <c r="BP8985" s="2"/>
      <c r="BQ8985" s="2"/>
      <c r="BR8985" s="2"/>
      <c r="BS8985" s="2"/>
      <c r="BT8985" s="2"/>
    </row>
    <row r="8986" spans="63:72" x14ac:dyDescent="0.3">
      <c r="BK8986" s="5"/>
      <c r="BL8986" s="5"/>
      <c r="BM8986" s="2"/>
      <c r="BN8986" s="151"/>
      <c r="BO8986" s="2"/>
      <c r="BP8986" s="2"/>
      <c r="BQ8986" s="2"/>
      <c r="BR8986" s="2"/>
      <c r="BS8986" s="2"/>
      <c r="BT8986" s="2"/>
    </row>
    <row r="8987" spans="63:72" x14ac:dyDescent="0.3">
      <c r="BK8987" s="5"/>
      <c r="BL8987" s="5"/>
      <c r="BM8987" s="2"/>
      <c r="BN8987" s="151"/>
      <c r="BO8987" s="2"/>
      <c r="BP8987" s="2"/>
      <c r="BQ8987" s="2"/>
      <c r="BR8987" s="2"/>
      <c r="BS8987" s="2"/>
      <c r="BT8987" s="2"/>
    </row>
    <row r="8988" spans="63:72" x14ac:dyDescent="0.3">
      <c r="BK8988" s="5"/>
      <c r="BL8988" s="5"/>
      <c r="BM8988" s="2"/>
      <c r="BN8988" s="151"/>
      <c r="BO8988" s="2"/>
      <c r="BP8988" s="2"/>
      <c r="BQ8988" s="2"/>
      <c r="BR8988" s="2"/>
      <c r="BS8988" s="2"/>
      <c r="BT8988" s="2"/>
    </row>
    <row r="8989" spans="63:72" x14ac:dyDescent="0.3">
      <c r="BK8989" s="5"/>
      <c r="BL8989" s="5"/>
      <c r="BM8989" s="2"/>
      <c r="BN8989" s="151"/>
      <c r="BO8989" s="2"/>
      <c r="BP8989" s="2"/>
      <c r="BQ8989" s="2"/>
      <c r="BR8989" s="2"/>
      <c r="BS8989" s="2"/>
      <c r="BT8989" s="2"/>
    </row>
    <row r="8990" spans="63:72" x14ac:dyDescent="0.3">
      <c r="BK8990" s="5"/>
      <c r="BL8990" s="5"/>
      <c r="BM8990" s="2"/>
      <c r="BN8990" s="151"/>
      <c r="BO8990" s="2"/>
      <c r="BP8990" s="2"/>
      <c r="BQ8990" s="2"/>
      <c r="BR8990" s="2"/>
      <c r="BS8990" s="2"/>
      <c r="BT8990" s="2"/>
    </row>
    <row r="8991" spans="63:72" x14ac:dyDescent="0.3">
      <c r="BK8991" s="5"/>
      <c r="BL8991" s="5"/>
      <c r="BM8991" s="2"/>
      <c r="BN8991" s="151"/>
      <c r="BO8991" s="2"/>
      <c r="BP8991" s="2"/>
      <c r="BQ8991" s="2"/>
      <c r="BR8991" s="2"/>
      <c r="BS8991" s="2"/>
      <c r="BT8991" s="2"/>
    </row>
    <row r="8992" spans="63:72" x14ac:dyDescent="0.3">
      <c r="BK8992" s="5"/>
      <c r="BL8992" s="5"/>
      <c r="BM8992" s="2"/>
      <c r="BN8992" s="151"/>
      <c r="BO8992" s="2"/>
      <c r="BP8992" s="2"/>
      <c r="BQ8992" s="2"/>
      <c r="BR8992" s="2"/>
      <c r="BS8992" s="2"/>
      <c r="BT8992" s="2"/>
    </row>
    <row r="8993" spans="63:72" x14ac:dyDescent="0.3">
      <c r="BK8993" s="5"/>
      <c r="BL8993" s="5"/>
      <c r="BM8993" s="2"/>
      <c r="BN8993" s="151"/>
      <c r="BO8993" s="2"/>
      <c r="BP8993" s="2"/>
      <c r="BQ8993" s="2"/>
      <c r="BR8993" s="2"/>
      <c r="BS8993" s="2"/>
      <c r="BT8993" s="2"/>
    </row>
    <row r="8994" spans="63:72" x14ac:dyDescent="0.3">
      <c r="BK8994" s="5"/>
      <c r="BL8994" s="5"/>
      <c r="BM8994" s="2"/>
      <c r="BN8994" s="151"/>
      <c r="BO8994" s="2"/>
      <c r="BP8994" s="2"/>
      <c r="BQ8994" s="2"/>
      <c r="BR8994" s="2"/>
      <c r="BS8994" s="2"/>
      <c r="BT8994" s="2"/>
    </row>
    <row r="8995" spans="63:72" x14ac:dyDescent="0.3">
      <c r="BK8995" s="5"/>
      <c r="BL8995" s="5"/>
      <c r="BM8995" s="2"/>
      <c r="BN8995" s="151"/>
      <c r="BO8995" s="2"/>
      <c r="BP8995" s="2"/>
      <c r="BQ8995" s="2"/>
      <c r="BR8995" s="2"/>
      <c r="BS8995" s="2"/>
      <c r="BT8995" s="2"/>
    </row>
    <row r="8996" spans="63:72" x14ac:dyDescent="0.3">
      <c r="BK8996" s="5"/>
      <c r="BL8996" s="5"/>
      <c r="BM8996" s="2"/>
      <c r="BN8996" s="151"/>
      <c r="BO8996" s="2"/>
      <c r="BP8996" s="2"/>
      <c r="BQ8996" s="2"/>
      <c r="BR8996" s="2"/>
      <c r="BS8996" s="2"/>
      <c r="BT8996" s="2"/>
    </row>
    <row r="8997" spans="63:72" x14ac:dyDescent="0.3">
      <c r="BK8997" s="5"/>
      <c r="BL8997" s="5"/>
      <c r="BM8997" s="2"/>
      <c r="BN8997" s="151"/>
      <c r="BO8997" s="2"/>
      <c r="BP8997" s="2"/>
      <c r="BQ8997" s="2"/>
      <c r="BR8997" s="2"/>
      <c r="BS8997" s="2"/>
      <c r="BT8997" s="2"/>
    </row>
    <row r="8998" spans="63:72" x14ac:dyDescent="0.3">
      <c r="BK8998" s="5"/>
      <c r="BL8998" s="5"/>
      <c r="BM8998" s="2"/>
      <c r="BN8998" s="151"/>
      <c r="BO8998" s="2"/>
      <c r="BP8998" s="2"/>
      <c r="BQ8998" s="2"/>
      <c r="BR8998" s="2"/>
      <c r="BS8998" s="2"/>
      <c r="BT8998" s="2"/>
    </row>
    <row r="8999" spans="63:72" x14ac:dyDescent="0.3">
      <c r="BK8999" s="5"/>
      <c r="BL8999" s="5"/>
      <c r="BM8999" s="2"/>
      <c r="BN8999" s="151"/>
      <c r="BO8999" s="2"/>
      <c r="BP8999" s="2"/>
      <c r="BQ8999" s="2"/>
      <c r="BR8999" s="2"/>
      <c r="BS8999" s="2"/>
      <c r="BT8999" s="2"/>
    </row>
    <row r="9000" spans="63:72" x14ac:dyDescent="0.3">
      <c r="BK9000" s="5"/>
      <c r="BL9000" s="5"/>
      <c r="BM9000" s="2"/>
      <c r="BN9000" s="151"/>
      <c r="BO9000" s="2"/>
      <c r="BP9000" s="2"/>
      <c r="BQ9000" s="2"/>
      <c r="BR9000" s="2"/>
      <c r="BS9000" s="2"/>
      <c r="BT9000" s="2"/>
    </row>
    <row r="9001" spans="63:72" x14ac:dyDescent="0.3">
      <c r="BK9001" s="5"/>
      <c r="BL9001" s="5"/>
      <c r="BM9001" s="2"/>
      <c r="BN9001" s="151"/>
      <c r="BO9001" s="2"/>
      <c r="BP9001" s="2"/>
      <c r="BQ9001" s="2"/>
      <c r="BR9001" s="2"/>
      <c r="BS9001" s="2"/>
      <c r="BT9001" s="2"/>
    </row>
    <row r="9002" spans="63:72" x14ac:dyDescent="0.3">
      <c r="BK9002" s="5"/>
      <c r="BL9002" s="5"/>
      <c r="BM9002" s="2"/>
      <c r="BN9002" s="151"/>
      <c r="BO9002" s="2"/>
      <c r="BP9002" s="2"/>
      <c r="BQ9002" s="2"/>
      <c r="BR9002" s="2"/>
      <c r="BS9002" s="2"/>
      <c r="BT9002" s="2"/>
    </row>
    <row r="9003" spans="63:72" x14ac:dyDescent="0.3">
      <c r="BK9003" s="5"/>
      <c r="BL9003" s="5"/>
      <c r="BM9003" s="2"/>
      <c r="BN9003" s="151"/>
      <c r="BO9003" s="2"/>
      <c r="BP9003" s="2"/>
      <c r="BQ9003" s="2"/>
      <c r="BR9003" s="2"/>
      <c r="BS9003" s="2"/>
      <c r="BT9003" s="2"/>
    </row>
    <row r="9004" spans="63:72" x14ac:dyDescent="0.3">
      <c r="BK9004" s="5"/>
      <c r="BL9004" s="5"/>
      <c r="BM9004" s="2"/>
      <c r="BN9004" s="151"/>
      <c r="BO9004" s="2"/>
      <c r="BP9004" s="2"/>
      <c r="BQ9004" s="2"/>
      <c r="BR9004" s="2"/>
      <c r="BS9004" s="2"/>
      <c r="BT9004" s="2"/>
    </row>
    <row r="9005" spans="63:72" x14ac:dyDescent="0.3">
      <c r="BK9005" s="5"/>
      <c r="BL9005" s="5"/>
      <c r="BM9005" s="2"/>
      <c r="BN9005" s="151"/>
      <c r="BO9005" s="2"/>
      <c r="BP9005" s="2"/>
      <c r="BQ9005" s="2"/>
      <c r="BR9005" s="2"/>
      <c r="BS9005" s="2"/>
      <c r="BT9005" s="2"/>
    </row>
    <row r="9006" spans="63:72" x14ac:dyDescent="0.3">
      <c r="BK9006" s="5"/>
      <c r="BL9006" s="5"/>
      <c r="BM9006" s="2"/>
      <c r="BN9006" s="151"/>
      <c r="BO9006" s="2"/>
      <c r="BP9006" s="2"/>
      <c r="BQ9006" s="2"/>
      <c r="BR9006" s="2"/>
      <c r="BS9006" s="2"/>
      <c r="BT9006" s="2"/>
    </row>
    <row r="9007" spans="63:72" x14ac:dyDescent="0.3">
      <c r="BK9007" s="5"/>
      <c r="BL9007" s="5"/>
      <c r="BM9007" s="2"/>
      <c r="BN9007" s="151"/>
      <c r="BO9007" s="2"/>
      <c r="BP9007" s="2"/>
      <c r="BQ9007" s="2"/>
      <c r="BR9007" s="2"/>
      <c r="BS9007" s="2"/>
      <c r="BT9007" s="2"/>
    </row>
    <row r="9008" spans="63:72" x14ac:dyDescent="0.3">
      <c r="BK9008" s="5"/>
      <c r="BL9008" s="5"/>
      <c r="BM9008" s="2"/>
      <c r="BN9008" s="151"/>
      <c r="BO9008" s="2"/>
      <c r="BP9008" s="2"/>
      <c r="BQ9008" s="2"/>
      <c r="BR9008" s="2"/>
      <c r="BS9008" s="2"/>
      <c r="BT9008" s="2"/>
    </row>
    <row r="9009" spans="63:72" x14ac:dyDescent="0.3">
      <c r="BK9009" s="5"/>
      <c r="BL9009" s="5"/>
      <c r="BM9009" s="2"/>
      <c r="BN9009" s="151"/>
      <c r="BO9009" s="2"/>
      <c r="BP9009" s="2"/>
      <c r="BQ9009" s="2"/>
      <c r="BR9009" s="2"/>
      <c r="BS9009" s="2"/>
      <c r="BT9009" s="2"/>
    </row>
    <row r="9010" spans="63:72" x14ac:dyDescent="0.3">
      <c r="BK9010" s="5"/>
      <c r="BL9010" s="5"/>
      <c r="BM9010" s="2"/>
      <c r="BN9010" s="151"/>
      <c r="BO9010" s="2"/>
      <c r="BP9010" s="2"/>
      <c r="BQ9010" s="2"/>
      <c r="BR9010" s="2"/>
      <c r="BS9010" s="2"/>
      <c r="BT9010" s="2"/>
    </row>
    <row r="9011" spans="63:72" x14ac:dyDescent="0.3">
      <c r="BK9011" s="5"/>
      <c r="BL9011" s="5"/>
      <c r="BM9011" s="2"/>
      <c r="BN9011" s="151"/>
      <c r="BO9011" s="2"/>
      <c r="BP9011" s="2"/>
      <c r="BQ9011" s="2"/>
      <c r="BR9011" s="2"/>
      <c r="BS9011" s="2"/>
      <c r="BT9011" s="2"/>
    </row>
    <row r="9012" spans="63:72" x14ac:dyDescent="0.3">
      <c r="BK9012" s="5"/>
      <c r="BL9012" s="5"/>
      <c r="BM9012" s="2"/>
      <c r="BN9012" s="151"/>
      <c r="BO9012" s="2"/>
      <c r="BP9012" s="2"/>
      <c r="BQ9012" s="2"/>
      <c r="BR9012" s="2"/>
      <c r="BS9012" s="2"/>
      <c r="BT9012" s="2"/>
    </row>
    <row r="9013" spans="63:72" x14ac:dyDescent="0.3">
      <c r="BK9013" s="5"/>
      <c r="BL9013" s="5"/>
      <c r="BM9013" s="2"/>
      <c r="BN9013" s="151"/>
      <c r="BO9013" s="2"/>
      <c r="BP9013" s="2"/>
      <c r="BQ9013" s="2"/>
      <c r="BR9013" s="2"/>
      <c r="BS9013" s="2"/>
      <c r="BT9013" s="2"/>
    </row>
    <row r="9014" spans="63:72" x14ac:dyDescent="0.3">
      <c r="BK9014" s="5"/>
      <c r="BL9014" s="5"/>
      <c r="BM9014" s="2"/>
      <c r="BN9014" s="151"/>
      <c r="BO9014" s="2"/>
      <c r="BP9014" s="2"/>
      <c r="BQ9014" s="2"/>
      <c r="BR9014" s="2"/>
      <c r="BS9014" s="2"/>
      <c r="BT9014" s="2"/>
    </row>
    <row r="9015" spans="63:72" x14ac:dyDescent="0.3">
      <c r="BK9015" s="5"/>
      <c r="BL9015" s="5"/>
      <c r="BM9015" s="2"/>
      <c r="BN9015" s="151"/>
      <c r="BO9015" s="2"/>
      <c r="BP9015" s="2"/>
      <c r="BQ9015" s="2"/>
      <c r="BR9015" s="2"/>
      <c r="BS9015" s="2"/>
      <c r="BT9015" s="2"/>
    </row>
    <row r="9016" spans="63:72" x14ac:dyDescent="0.3">
      <c r="BK9016" s="5"/>
      <c r="BL9016" s="5"/>
      <c r="BM9016" s="2"/>
      <c r="BN9016" s="151"/>
      <c r="BO9016" s="2"/>
      <c r="BP9016" s="2"/>
      <c r="BQ9016" s="2"/>
      <c r="BR9016" s="2"/>
      <c r="BS9016" s="2"/>
      <c r="BT9016" s="2"/>
    </row>
    <row r="9017" spans="63:72" x14ac:dyDescent="0.3">
      <c r="BK9017" s="5"/>
      <c r="BL9017" s="5"/>
      <c r="BM9017" s="2"/>
      <c r="BN9017" s="151"/>
      <c r="BO9017" s="2"/>
      <c r="BP9017" s="2"/>
      <c r="BQ9017" s="2"/>
      <c r="BR9017" s="2"/>
      <c r="BS9017" s="2"/>
      <c r="BT9017" s="2"/>
    </row>
    <row r="9018" spans="63:72" x14ac:dyDescent="0.3">
      <c r="BK9018" s="5"/>
      <c r="BL9018" s="5"/>
      <c r="BM9018" s="2"/>
      <c r="BN9018" s="151"/>
      <c r="BO9018" s="2"/>
      <c r="BP9018" s="2"/>
      <c r="BQ9018" s="2"/>
      <c r="BR9018" s="2"/>
      <c r="BS9018" s="2"/>
      <c r="BT9018" s="2"/>
    </row>
    <row r="9019" spans="63:72" x14ac:dyDescent="0.3">
      <c r="BK9019" s="5"/>
      <c r="BL9019" s="5"/>
      <c r="BM9019" s="2"/>
      <c r="BN9019" s="151"/>
      <c r="BO9019" s="2"/>
      <c r="BP9019" s="2"/>
      <c r="BQ9019" s="2"/>
      <c r="BR9019" s="2"/>
      <c r="BS9019" s="2"/>
      <c r="BT9019" s="2"/>
    </row>
    <row r="9020" spans="63:72" x14ac:dyDescent="0.3">
      <c r="BK9020" s="5"/>
      <c r="BL9020" s="5"/>
      <c r="BM9020" s="2"/>
      <c r="BN9020" s="151"/>
      <c r="BO9020" s="2"/>
      <c r="BP9020" s="2"/>
      <c r="BQ9020" s="2"/>
      <c r="BR9020" s="2"/>
      <c r="BS9020" s="2"/>
      <c r="BT9020" s="2"/>
    </row>
    <row r="9021" spans="63:72" x14ac:dyDescent="0.3">
      <c r="BK9021" s="5"/>
      <c r="BL9021" s="5"/>
      <c r="BM9021" s="2"/>
      <c r="BN9021" s="151"/>
      <c r="BO9021" s="2"/>
      <c r="BP9021" s="2"/>
      <c r="BQ9021" s="2"/>
      <c r="BR9021" s="2"/>
      <c r="BS9021" s="2"/>
      <c r="BT9021" s="2"/>
    </row>
    <row r="9022" spans="63:72" x14ac:dyDescent="0.3">
      <c r="BK9022" s="5"/>
      <c r="BL9022" s="5"/>
      <c r="BM9022" s="2"/>
      <c r="BN9022" s="151"/>
      <c r="BO9022" s="2"/>
      <c r="BP9022" s="2"/>
      <c r="BQ9022" s="2"/>
      <c r="BR9022" s="2"/>
      <c r="BS9022" s="2"/>
      <c r="BT9022" s="2"/>
    </row>
    <row r="9023" spans="63:72" x14ac:dyDescent="0.3">
      <c r="BK9023" s="5"/>
      <c r="BL9023" s="5"/>
      <c r="BM9023" s="2"/>
      <c r="BN9023" s="151"/>
      <c r="BO9023" s="2"/>
      <c r="BP9023" s="2"/>
      <c r="BQ9023" s="2"/>
      <c r="BR9023" s="2"/>
      <c r="BS9023" s="2"/>
      <c r="BT9023" s="2"/>
    </row>
    <row r="9024" spans="63:72" x14ac:dyDescent="0.3">
      <c r="BK9024" s="5"/>
      <c r="BL9024" s="5"/>
      <c r="BM9024" s="2"/>
      <c r="BN9024" s="151"/>
      <c r="BO9024" s="2"/>
      <c r="BP9024" s="2"/>
      <c r="BQ9024" s="2"/>
      <c r="BR9024" s="2"/>
      <c r="BS9024" s="2"/>
      <c r="BT9024" s="2"/>
    </row>
    <row r="9025" spans="63:72" x14ac:dyDescent="0.3">
      <c r="BK9025" s="5"/>
      <c r="BL9025" s="5"/>
      <c r="BM9025" s="2"/>
      <c r="BN9025" s="151"/>
      <c r="BO9025" s="2"/>
      <c r="BP9025" s="2"/>
      <c r="BQ9025" s="2"/>
      <c r="BR9025" s="2"/>
      <c r="BS9025" s="2"/>
      <c r="BT9025" s="2"/>
    </row>
    <row r="9026" spans="63:72" x14ac:dyDescent="0.3">
      <c r="BK9026" s="5"/>
      <c r="BL9026" s="5"/>
      <c r="BM9026" s="2"/>
      <c r="BN9026" s="151"/>
      <c r="BO9026" s="2"/>
      <c r="BP9026" s="2"/>
      <c r="BQ9026" s="2"/>
      <c r="BR9026" s="2"/>
      <c r="BS9026" s="2"/>
      <c r="BT9026" s="2"/>
    </row>
    <row r="9027" spans="63:72" x14ac:dyDescent="0.3">
      <c r="BK9027" s="5"/>
      <c r="BL9027" s="5"/>
      <c r="BM9027" s="2"/>
      <c r="BN9027" s="151"/>
      <c r="BO9027" s="2"/>
      <c r="BP9027" s="2"/>
      <c r="BQ9027" s="2"/>
      <c r="BR9027" s="2"/>
      <c r="BS9027" s="2"/>
      <c r="BT9027" s="2"/>
    </row>
    <row r="9028" spans="63:72" x14ac:dyDescent="0.3">
      <c r="BK9028" s="5"/>
      <c r="BL9028" s="5"/>
      <c r="BM9028" s="2"/>
      <c r="BN9028" s="151"/>
      <c r="BO9028" s="2"/>
      <c r="BP9028" s="2"/>
      <c r="BQ9028" s="2"/>
      <c r="BR9028" s="2"/>
      <c r="BS9028" s="2"/>
      <c r="BT9028" s="2"/>
    </row>
    <row r="9029" spans="63:72" x14ac:dyDescent="0.3">
      <c r="BK9029" s="5"/>
      <c r="BL9029" s="5"/>
      <c r="BM9029" s="2"/>
      <c r="BN9029" s="151"/>
      <c r="BO9029" s="2"/>
      <c r="BP9029" s="2"/>
      <c r="BQ9029" s="2"/>
      <c r="BR9029" s="2"/>
      <c r="BS9029" s="2"/>
      <c r="BT9029" s="2"/>
    </row>
    <row r="9030" spans="63:72" x14ac:dyDescent="0.3">
      <c r="BK9030" s="5"/>
      <c r="BL9030" s="5"/>
      <c r="BM9030" s="2"/>
      <c r="BN9030" s="151"/>
      <c r="BO9030" s="2"/>
      <c r="BP9030" s="2"/>
      <c r="BQ9030" s="2"/>
      <c r="BR9030" s="2"/>
      <c r="BS9030" s="2"/>
      <c r="BT9030" s="2"/>
    </row>
    <row r="9031" spans="63:72" x14ac:dyDescent="0.3">
      <c r="BK9031" s="5"/>
      <c r="BL9031" s="5"/>
      <c r="BM9031" s="2"/>
      <c r="BN9031" s="151"/>
      <c r="BO9031" s="2"/>
      <c r="BP9031" s="2"/>
      <c r="BQ9031" s="2"/>
      <c r="BR9031" s="2"/>
      <c r="BS9031" s="2"/>
      <c r="BT9031" s="2"/>
    </row>
    <row r="9032" spans="63:72" x14ac:dyDescent="0.3">
      <c r="BK9032" s="5"/>
      <c r="BL9032" s="5"/>
      <c r="BM9032" s="2"/>
      <c r="BN9032" s="151"/>
      <c r="BO9032" s="2"/>
      <c r="BP9032" s="2"/>
      <c r="BQ9032" s="2"/>
      <c r="BR9032" s="2"/>
      <c r="BS9032" s="2"/>
      <c r="BT9032" s="2"/>
    </row>
    <row r="9033" spans="63:72" x14ac:dyDescent="0.3">
      <c r="BK9033" s="5"/>
      <c r="BL9033" s="5"/>
      <c r="BM9033" s="2"/>
      <c r="BN9033" s="151"/>
      <c r="BO9033" s="2"/>
      <c r="BP9033" s="2"/>
      <c r="BQ9033" s="2"/>
      <c r="BR9033" s="2"/>
      <c r="BS9033" s="2"/>
      <c r="BT9033" s="2"/>
    </row>
    <row r="9034" spans="63:72" x14ac:dyDescent="0.3">
      <c r="BK9034" s="5"/>
      <c r="BL9034" s="5"/>
      <c r="BM9034" s="2"/>
      <c r="BN9034" s="151"/>
      <c r="BO9034" s="2"/>
      <c r="BP9034" s="2"/>
      <c r="BQ9034" s="2"/>
      <c r="BR9034" s="2"/>
      <c r="BS9034" s="2"/>
      <c r="BT9034" s="2"/>
    </row>
    <row r="9035" spans="63:72" x14ac:dyDescent="0.3">
      <c r="BK9035" s="5"/>
      <c r="BL9035" s="5"/>
      <c r="BM9035" s="2"/>
      <c r="BN9035" s="151"/>
      <c r="BO9035" s="2"/>
      <c r="BP9035" s="2"/>
      <c r="BQ9035" s="2"/>
      <c r="BR9035" s="2"/>
      <c r="BS9035" s="2"/>
      <c r="BT9035" s="2"/>
    </row>
    <row r="9036" spans="63:72" x14ac:dyDescent="0.3">
      <c r="BK9036" s="5"/>
      <c r="BL9036" s="5"/>
      <c r="BM9036" s="2"/>
      <c r="BN9036" s="151"/>
      <c r="BO9036" s="2"/>
      <c r="BP9036" s="2"/>
      <c r="BQ9036" s="2"/>
      <c r="BR9036" s="2"/>
      <c r="BS9036" s="2"/>
      <c r="BT9036" s="2"/>
    </row>
    <row r="9037" spans="63:72" x14ac:dyDescent="0.3">
      <c r="BK9037" s="5"/>
      <c r="BL9037" s="5"/>
      <c r="BM9037" s="2"/>
      <c r="BN9037" s="151"/>
      <c r="BO9037" s="2"/>
      <c r="BP9037" s="2"/>
      <c r="BQ9037" s="2"/>
      <c r="BR9037" s="2"/>
      <c r="BS9037" s="2"/>
      <c r="BT9037" s="2"/>
    </row>
    <row r="9038" spans="63:72" x14ac:dyDescent="0.3">
      <c r="BK9038" s="5"/>
      <c r="BL9038" s="5"/>
      <c r="BM9038" s="2"/>
      <c r="BN9038" s="151"/>
      <c r="BO9038" s="2"/>
      <c r="BP9038" s="2"/>
      <c r="BQ9038" s="2"/>
      <c r="BR9038" s="2"/>
      <c r="BS9038" s="2"/>
      <c r="BT9038" s="2"/>
    </row>
    <row r="9039" spans="63:72" x14ac:dyDescent="0.3">
      <c r="BK9039" s="5"/>
      <c r="BL9039" s="5"/>
      <c r="BM9039" s="2"/>
      <c r="BN9039" s="151"/>
      <c r="BO9039" s="2"/>
      <c r="BP9039" s="2"/>
      <c r="BQ9039" s="2"/>
      <c r="BR9039" s="2"/>
      <c r="BS9039" s="2"/>
      <c r="BT9039" s="2"/>
    </row>
    <row r="9040" spans="63:72" x14ac:dyDescent="0.3">
      <c r="BK9040" s="5"/>
      <c r="BL9040" s="5"/>
      <c r="BM9040" s="2"/>
      <c r="BN9040" s="151"/>
      <c r="BO9040" s="2"/>
      <c r="BP9040" s="2"/>
      <c r="BQ9040" s="2"/>
      <c r="BR9040" s="2"/>
      <c r="BS9040" s="2"/>
      <c r="BT9040" s="2"/>
    </row>
    <row r="9041" spans="63:72" x14ac:dyDescent="0.3">
      <c r="BK9041" s="5"/>
      <c r="BL9041" s="5"/>
      <c r="BM9041" s="2"/>
      <c r="BN9041" s="151"/>
      <c r="BO9041" s="2"/>
      <c r="BP9041" s="2"/>
      <c r="BQ9041" s="2"/>
      <c r="BR9041" s="2"/>
      <c r="BS9041" s="2"/>
      <c r="BT9041" s="2"/>
    </row>
    <row r="9042" spans="63:72" x14ac:dyDescent="0.3">
      <c r="BK9042" s="5"/>
      <c r="BL9042" s="5"/>
      <c r="BM9042" s="2"/>
      <c r="BN9042" s="151"/>
      <c r="BO9042" s="2"/>
      <c r="BP9042" s="2"/>
      <c r="BQ9042" s="2"/>
      <c r="BR9042" s="2"/>
      <c r="BS9042" s="2"/>
      <c r="BT9042" s="2"/>
    </row>
    <row r="9043" spans="63:72" x14ac:dyDescent="0.3">
      <c r="BK9043" s="5"/>
      <c r="BL9043" s="5"/>
      <c r="BM9043" s="2"/>
      <c r="BN9043" s="151"/>
      <c r="BO9043" s="2"/>
      <c r="BP9043" s="2"/>
      <c r="BQ9043" s="2"/>
      <c r="BR9043" s="2"/>
      <c r="BS9043" s="2"/>
      <c r="BT9043" s="2"/>
    </row>
    <row r="9044" spans="63:72" x14ac:dyDescent="0.3">
      <c r="BK9044" s="5"/>
      <c r="BL9044" s="5"/>
      <c r="BM9044" s="2"/>
      <c r="BN9044" s="151"/>
      <c r="BO9044" s="2"/>
      <c r="BP9044" s="2"/>
      <c r="BQ9044" s="2"/>
      <c r="BR9044" s="2"/>
      <c r="BS9044" s="2"/>
      <c r="BT9044" s="2"/>
    </row>
    <row r="9045" spans="63:72" x14ac:dyDescent="0.3">
      <c r="BK9045" s="5"/>
      <c r="BL9045" s="5"/>
      <c r="BM9045" s="2"/>
      <c r="BN9045" s="151"/>
      <c r="BO9045" s="2"/>
      <c r="BP9045" s="2"/>
      <c r="BQ9045" s="2"/>
      <c r="BR9045" s="2"/>
      <c r="BS9045" s="2"/>
      <c r="BT9045" s="2"/>
    </row>
    <row r="9046" spans="63:72" x14ac:dyDescent="0.3">
      <c r="BK9046" s="5"/>
      <c r="BL9046" s="5"/>
      <c r="BM9046" s="2"/>
      <c r="BN9046" s="151"/>
      <c r="BO9046" s="2"/>
      <c r="BP9046" s="2"/>
      <c r="BQ9046" s="2"/>
      <c r="BR9046" s="2"/>
      <c r="BS9046" s="2"/>
      <c r="BT9046" s="2"/>
    </row>
    <row r="9047" spans="63:72" x14ac:dyDescent="0.3">
      <c r="BK9047" s="5"/>
      <c r="BL9047" s="5"/>
      <c r="BM9047" s="2"/>
      <c r="BN9047" s="151"/>
      <c r="BO9047" s="2"/>
      <c r="BP9047" s="2"/>
      <c r="BQ9047" s="2"/>
      <c r="BR9047" s="2"/>
      <c r="BS9047" s="2"/>
      <c r="BT9047" s="2"/>
    </row>
    <row r="9048" spans="63:72" x14ac:dyDescent="0.3">
      <c r="BK9048" s="5"/>
      <c r="BL9048" s="5"/>
      <c r="BM9048" s="2"/>
      <c r="BN9048" s="151"/>
      <c r="BO9048" s="2"/>
      <c r="BP9048" s="2"/>
      <c r="BQ9048" s="2"/>
      <c r="BR9048" s="2"/>
      <c r="BS9048" s="2"/>
      <c r="BT9048" s="2"/>
    </row>
    <row r="9049" spans="63:72" x14ac:dyDescent="0.3">
      <c r="BK9049" s="5"/>
      <c r="BL9049" s="5"/>
      <c r="BM9049" s="2"/>
      <c r="BN9049" s="151"/>
      <c r="BO9049" s="2"/>
      <c r="BP9049" s="2"/>
      <c r="BQ9049" s="2"/>
      <c r="BR9049" s="2"/>
      <c r="BS9049" s="2"/>
      <c r="BT9049" s="2"/>
    </row>
    <row r="9050" spans="63:72" x14ac:dyDescent="0.3">
      <c r="BK9050" s="5"/>
      <c r="BL9050" s="5"/>
      <c r="BM9050" s="2"/>
      <c r="BN9050" s="151"/>
      <c r="BO9050" s="2"/>
      <c r="BP9050" s="2"/>
      <c r="BQ9050" s="2"/>
      <c r="BR9050" s="2"/>
      <c r="BS9050" s="2"/>
      <c r="BT9050" s="2"/>
    </row>
    <row r="9051" spans="63:72" x14ac:dyDescent="0.3">
      <c r="BK9051" s="5"/>
      <c r="BL9051" s="5"/>
      <c r="BM9051" s="2"/>
      <c r="BN9051" s="151"/>
      <c r="BO9051" s="2"/>
      <c r="BP9051" s="2"/>
      <c r="BQ9051" s="2"/>
      <c r="BR9051" s="2"/>
      <c r="BS9051" s="2"/>
      <c r="BT9051" s="2"/>
    </row>
    <row r="9052" spans="63:72" x14ac:dyDescent="0.3">
      <c r="BK9052" s="5"/>
      <c r="BL9052" s="5"/>
      <c r="BM9052" s="2"/>
      <c r="BN9052" s="151"/>
      <c r="BO9052" s="2"/>
      <c r="BP9052" s="2"/>
      <c r="BQ9052" s="2"/>
      <c r="BR9052" s="2"/>
      <c r="BS9052" s="2"/>
      <c r="BT9052" s="2"/>
    </row>
    <row r="9053" spans="63:72" x14ac:dyDescent="0.3">
      <c r="BK9053" s="5"/>
      <c r="BL9053" s="5"/>
      <c r="BM9053" s="2"/>
      <c r="BN9053" s="151"/>
      <c r="BO9053" s="2"/>
      <c r="BP9053" s="2"/>
      <c r="BQ9053" s="2"/>
      <c r="BR9053" s="2"/>
      <c r="BS9053" s="2"/>
      <c r="BT9053" s="2"/>
    </row>
    <row r="9054" spans="63:72" x14ac:dyDescent="0.3">
      <c r="BK9054" s="5"/>
      <c r="BL9054" s="5"/>
      <c r="BM9054" s="2"/>
      <c r="BN9054" s="151"/>
      <c r="BO9054" s="2"/>
      <c r="BP9054" s="2"/>
      <c r="BQ9054" s="2"/>
      <c r="BR9054" s="2"/>
      <c r="BS9054" s="2"/>
      <c r="BT9054" s="2"/>
    </row>
    <row r="9055" spans="63:72" x14ac:dyDescent="0.3">
      <c r="BK9055" s="5"/>
      <c r="BL9055" s="5"/>
      <c r="BM9055" s="2"/>
      <c r="BN9055" s="151"/>
      <c r="BO9055" s="2"/>
      <c r="BP9055" s="2"/>
      <c r="BQ9055" s="2"/>
      <c r="BR9055" s="2"/>
      <c r="BS9055" s="2"/>
      <c r="BT9055" s="2"/>
    </row>
    <row r="9056" spans="63:72" x14ac:dyDescent="0.3">
      <c r="BK9056" s="5"/>
      <c r="BL9056" s="5"/>
      <c r="BM9056" s="2"/>
      <c r="BN9056" s="151"/>
      <c r="BO9056" s="2"/>
      <c r="BP9056" s="2"/>
      <c r="BQ9056" s="2"/>
      <c r="BR9056" s="2"/>
      <c r="BS9056" s="2"/>
      <c r="BT9056" s="2"/>
    </row>
    <row r="9057" spans="63:72" x14ac:dyDescent="0.3">
      <c r="BK9057" s="5"/>
      <c r="BL9057" s="5"/>
      <c r="BM9057" s="2"/>
      <c r="BN9057" s="151"/>
      <c r="BO9057" s="2"/>
      <c r="BP9057" s="2"/>
      <c r="BQ9057" s="2"/>
      <c r="BR9057" s="2"/>
      <c r="BS9057" s="2"/>
      <c r="BT9057" s="2"/>
    </row>
    <row r="9058" spans="63:72" x14ac:dyDescent="0.3">
      <c r="BK9058" s="5"/>
      <c r="BL9058" s="5"/>
      <c r="BM9058" s="2"/>
      <c r="BN9058" s="151"/>
      <c r="BO9058" s="2"/>
      <c r="BP9058" s="2"/>
      <c r="BQ9058" s="2"/>
      <c r="BR9058" s="2"/>
      <c r="BS9058" s="2"/>
      <c r="BT9058" s="2"/>
    </row>
    <row r="9059" spans="63:72" x14ac:dyDescent="0.3">
      <c r="BK9059" s="5"/>
      <c r="BL9059" s="5"/>
      <c r="BM9059" s="2"/>
      <c r="BN9059" s="151"/>
      <c r="BO9059" s="2"/>
      <c r="BP9059" s="2"/>
      <c r="BQ9059" s="2"/>
      <c r="BR9059" s="2"/>
      <c r="BS9059" s="2"/>
      <c r="BT9059" s="2"/>
    </row>
    <row r="9060" spans="63:72" x14ac:dyDescent="0.3">
      <c r="BK9060" s="5"/>
      <c r="BL9060" s="5"/>
      <c r="BM9060" s="2"/>
      <c r="BN9060" s="151"/>
      <c r="BO9060" s="2"/>
      <c r="BP9060" s="2"/>
      <c r="BQ9060" s="2"/>
      <c r="BR9060" s="2"/>
      <c r="BS9060" s="2"/>
      <c r="BT9060" s="2"/>
    </row>
    <row r="9061" spans="63:72" x14ac:dyDescent="0.3">
      <c r="BK9061" s="5"/>
      <c r="BL9061" s="5"/>
      <c r="BM9061" s="2"/>
      <c r="BN9061" s="151"/>
      <c r="BO9061" s="2"/>
      <c r="BP9061" s="2"/>
      <c r="BQ9061" s="2"/>
      <c r="BR9061" s="2"/>
      <c r="BS9061" s="2"/>
      <c r="BT9061" s="2"/>
    </row>
    <row r="9062" spans="63:72" x14ac:dyDescent="0.3">
      <c r="BK9062" s="5"/>
      <c r="BL9062" s="5"/>
      <c r="BM9062" s="2"/>
      <c r="BN9062" s="151"/>
      <c r="BO9062" s="2"/>
      <c r="BP9062" s="2"/>
      <c r="BQ9062" s="2"/>
      <c r="BR9062" s="2"/>
      <c r="BS9062" s="2"/>
      <c r="BT9062" s="2"/>
    </row>
    <row r="9063" spans="63:72" x14ac:dyDescent="0.3">
      <c r="BK9063" s="5"/>
      <c r="BL9063" s="5"/>
      <c r="BM9063" s="2"/>
      <c r="BN9063" s="151"/>
      <c r="BO9063" s="2"/>
      <c r="BP9063" s="2"/>
      <c r="BQ9063" s="2"/>
      <c r="BR9063" s="2"/>
      <c r="BS9063" s="2"/>
      <c r="BT9063" s="2"/>
    </row>
    <row r="9064" spans="63:72" x14ac:dyDescent="0.3">
      <c r="BK9064" s="5"/>
      <c r="BL9064" s="5"/>
      <c r="BM9064" s="2"/>
      <c r="BN9064" s="151"/>
      <c r="BO9064" s="2"/>
      <c r="BP9064" s="2"/>
      <c r="BQ9064" s="2"/>
      <c r="BR9064" s="2"/>
      <c r="BS9064" s="2"/>
      <c r="BT9064" s="2"/>
    </row>
    <row r="9065" spans="63:72" x14ac:dyDescent="0.3">
      <c r="BK9065" s="5"/>
      <c r="BL9065" s="5"/>
      <c r="BM9065" s="2"/>
      <c r="BN9065" s="151"/>
      <c r="BO9065" s="2"/>
      <c r="BP9065" s="2"/>
      <c r="BQ9065" s="2"/>
      <c r="BR9065" s="2"/>
      <c r="BS9065" s="2"/>
      <c r="BT9065" s="2"/>
    </row>
    <row r="9066" spans="63:72" x14ac:dyDescent="0.3">
      <c r="BK9066" s="5"/>
      <c r="BL9066" s="5"/>
      <c r="BM9066" s="2"/>
      <c r="BN9066" s="151"/>
      <c r="BO9066" s="2"/>
      <c r="BP9066" s="2"/>
      <c r="BQ9066" s="2"/>
      <c r="BR9066" s="2"/>
      <c r="BS9066" s="2"/>
      <c r="BT9066" s="2"/>
    </row>
    <row r="9067" spans="63:72" x14ac:dyDescent="0.3">
      <c r="BK9067" s="5"/>
      <c r="BL9067" s="5"/>
      <c r="BM9067" s="2"/>
      <c r="BN9067" s="151"/>
      <c r="BO9067" s="2"/>
      <c r="BP9067" s="2"/>
      <c r="BQ9067" s="2"/>
      <c r="BR9067" s="2"/>
      <c r="BS9067" s="2"/>
      <c r="BT9067" s="2"/>
    </row>
    <row r="9068" spans="63:72" x14ac:dyDescent="0.3">
      <c r="BK9068" s="5"/>
      <c r="BL9068" s="5"/>
      <c r="BM9068" s="2"/>
      <c r="BN9068" s="151"/>
      <c r="BO9068" s="2"/>
      <c r="BP9068" s="2"/>
      <c r="BQ9068" s="2"/>
      <c r="BR9068" s="2"/>
      <c r="BS9068" s="2"/>
      <c r="BT9068" s="2"/>
    </row>
    <row r="9069" spans="63:72" x14ac:dyDescent="0.3">
      <c r="BK9069" s="5"/>
      <c r="BL9069" s="5"/>
      <c r="BM9069" s="2"/>
      <c r="BN9069" s="151"/>
      <c r="BO9069" s="2"/>
      <c r="BP9069" s="2"/>
      <c r="BQ9069" s="2"/>
      <c r="BR9069" s="2"/>
      <c r="BS9069" s="2"/>
      <c r="BT9069" s="2"/>
    </row>
    <row r="9070" spans="63:72" x14ac:dyDescent="0.3">
      <c r="BK9070" s="5"/>
      <c r="BL9070" s="5"/>
      <c r="BM9070" s="2"/>
      <c r="BN9070" s="151"/>
      <c r="BO9070" s="2"/>
      <c r="BP9070" s="2"/>
      <c r="BQ9070" s="2"/>
      <c r="BR9070" s="2"/>
      <c r="BS9070" s="2"/>
      <c r="BT9070" s="2"/>
    </row>
    <row r="9071" spans="63:72" x14ac:dyDescent="0.3">
      <c r="BK9071" s="5"/>
      <c r="BL9071" s="5"/>
      <c r="BM9071" s="2"/>
      <c r="BN9071" s="151"/>
      <c r="BO9071" s="2"/>
      <c r="BP9071" s="2"/>
      <c r="BQ9071" s="2"/>
      <c r="BR9071" s="2"/>
      <c r="BS9071" s="2"/>
      <c r="BT9071" s="2"/>
    </row>
    <row r="9072" spans="63:72" x14ac:dyDescent="0.3">
      <c r="BK9072" s="5"/>
      <c r="BL9072" s="5"/>
      <c r="BM9072" s="2"/>
      <c r="BN9072" s="151"/>
      <c r="BO9072" s="2"/>
      <c r="BP9072" s="2"/>
      <c r="BQ9072" s="2"/>
      <c r="BR9072" s="2"/>
      <c r="BS9072" s="2"/>
      <c r="BT9072" s="2"/>
    </row>
    <row r="9073" spans="63:72" x14ac:dyDescent="0.3">
      <c r="BK9073" s="5"/>
      <c r="BL9073" s="5"/>
      <c r="BM9073" s="2"/>
      <c r="BN9073" s="151"/>
      <c r="BO9073" s="2"/>
      <c r="BP9073" s="2"/>
      <c r="BQ9073" s="2"/>
      <c r="BR9073" s="2"/>
      <c r="BS9073" s="2"/>
      <c r="BT9073" s="2"/>
    </row>
    <row r="9074" spans="63:72" x14ac:dyDescent="0.3">
      <c r="BK9074" s="5"/>
      <c r="BL9074" s="5"/>
      <c r="BM9074" s="2"/>
      <c r="BN9074" s="151"/>
      <c r="BO9074" s="2"/>
      <c r="BP9074" s="2"/>
      <c r="BQ9074" s="2"/>
      <c r="BR9074" s="2"/>
      <c r="BS9074" s="2"/>
      <c r="BT9074" s="2"/>
    </row>
    <row r="9075" spans="63:72" x14ac:dyDescent="0.3">
      <c r="BK9075" s="5"/>
      <c r="BL9075" s="5"/>
      <c r="BM9075" s="2"/>
      <c r="BN9075" s="151"/>
      <c r="BO9075" s="2"/>
      <c r="BP9075" s="2"/>
      <c r="BQ9075" s="2"/>
      <c r="BR9075" s="2"/>
      <c r="BS9075" s="2"/>
      <c r="BT9075" s="2"/>
    </row>
    <row r="9076" spans="63:72" x14ac:dyDescent="0.3">
      <c r="BK9076" s="5"/>
      <c r="BL9076" s="5"/>
      <c r="BM9076" s="2"/>
      <c r="BN9076" s="151"/>
      <c r="BO9076" s="2"/>
      <c r="BP9076" s="2"/>
      <c r="BQ9076" s="2"/>
      <c r="BR9076" s="2"/>
      <c r="BS9076" s="2"/>
      <c r="BT9076" s="2"/>
    </row>
    <row r="9077" spans="63:72" x14ac:dyDescent="0.3">
      <c r="BK9077" s="5"/>
      <c r="BL9077" s="5"/>
      <c r="BM9077" s="2"/>
      <c r="BN9077" s="151"/>
      <c r="BO9077" s="2"/>
      <c r="BP9077" s="2"/>
      <c r="BQ9077" s="2"/>
      <c r="BR9077" s="2"/>
      <c r="BS9077" s="2"/>
      <c r="BT9077" s="2"/>
    </row>
    <row r="9078" spans="63:72" x14ac:dyDescent="0.3">
      <c r="BK9078" s="5"/>
      <c r="BL9078" s="5"/>
      <c r="BM9078" s="2"/>
      <c r="BN9078" s="151"/>
      <c r="BO9078" s="2"/>
      <c r="BP9078" s="2"/>
      <c r="BQ9078" s="2"/>
      <c r="BR9078" s="2"/>
      <c r="BS9078" s="2"/>
      <c r="BT9078" s="2"/>
    </row>
    <row r="9079" spans="63:72" x14ac:dyDescent="0.3">
      <c r="BK9079" s="5"/>
      <c r="BL9079" s="5"/>
      <c r="BM9079" s="2"/>
      <c r="BN9079" s="151"/>
      <c r="BO9079" s="2"/>
      <c r="BP9079" s="2"/>
      <c r="BQ9079" s="2"/>
      <c r="BR9079" s="2"/>
      <c r="BS9079" s="2"/>
      <c r="BT9079" s="2"/>
    </row>
    <row r="9080" spans="63:72" x14ac:dyDescent="0.3">
      <c r="BK9080" s="5"/>
      <c r="BL9080" s="5"/>
      <c r="BM9080" s="2"/>
      <c r="BN9080" s="151"/>
      <c r="BO9080" s="2"/>
      <c r="BP9080" s="2"/>
      <c r="BQ9080" s="2"/>
      <c r="BR9080" s="2"/>
      <c r="BS9080" s="2"/>
      <c r="BT9080" s="2"/>
    </row>
    <row r="9081" spans="63:72" x14ac:dyDescent="0.3">
      <c r="BK9081" s="5"/>
      <c r="BL9081" s="5"/>
      <c r="BM9081" s="2"/>
      <c r="BN9081" s="151"/>
      <c r="BO9081" s="2"/>
      <c r="BP9081" s="2"/>
      <c r="BQ9081" s="2"/>
      <c r="BR9081" s="2"/>
      <c r="BS9081" s="2"/>
      <c r="BT9081" s="2"/>
    </row>
    <row r="9082" spans="63:72" x14ac:dyDescent="0.3">
      <c r="BK9082" s="5"/>
      <c r="BL9082" s="5"/>
      <c r="BM9082" s="2"/>
      <c r="BN9082" s="151"/>
      <c r="BO9082" s="2"/>
      <c r="BP9082" s="2"/>
      <c r="BQ9082" s="2"/>
      <c r="BR9082" s="2"/>
      <c r="BS9082" s="2"/>
      <c r="BT9082" s="2"/>
    </row>
    <row r="9083" spans="63:72" x14ac:dyDescent="0.3">
      <c r="BK9083" s="5"/>
      <c r="BL9083" s="5"/>
      <c r="BM9083" s="2"/>
      <c r="BN9083" s="151"/>
      <c r="BO9083" s="2"/>
      <c r="BP9083" s="2"/>
      <c r="BQ9083" s="2"/>
      <c r="BR9083" s="2"/>
      <c r="BS9083" s="2"/>
      <c r="BT9083" s="2"/>
    </row>
    <row r="9084" spans="63:72" x14ac:dyDescent="0.3">
      <c r="BK9084" s="5"/>
      <c r="BL9084" s="5"/>
      <c r="BM9084" s="2"/>
      <c r="BN9084" s="151"/>
      <c r="BO9084" s="2"/>
      <c r="BP9084" s="2"/>
      <c r="BQ9084" s="2"/>
      <c r="BR9084" s="2"/>
      <c r="BS9084" s="2"/>
      <c r="BT9084" s="2"/>
    </row>
    <row r="9085" spans="63:72" x14ac:dyDescent="0.3">
      <c r="BK9085" s="5"/>
      <c r="BL9085" s="5"/>
      <c r="BM9085" s="2"/>
      <c r="BN9085" s="151"/>
      <c r="BO9085" s="2"/>
      <c r="BP9085" s="2"/>
      <c r="BQ9085" s="2"/>
      <c r="BR9085" s="2"/>
      <c r="BS9085" s="2"/>
      <c r="BT9085" s="2"/>
    </row>
    <row r="9086" spans="63:72" x14ac:dyDescent="0.3">
      <c r="BK9086" s="5"/>
      <c r="BL9086" s="5"/>
      <c r="BM9086" s="2"/>
      <c r="BN9086" s="151"/>
      <c r="BO9086" s="2"/>
      <c r="BP9086" s="2"/>
      <c r="BQ9086" s="2"/>
      <c r="BR9086" s="2"/>
      <c r="BS9086" s="2"/>
      <c r="BT9086" s="2"/>
    </row>
    <row r="9087" spans="63:72" x14ac:dyDescent="0.3">
      <c r="BK9087" s="5"/>
      <c r="BL9087" s="5"/>
      <c r="BM9087" s="2"/>
      <c r="BN9087" s="151"/>
      <c r="BO9087" s="2"/>
      <c r="BP9087" s="2"/>
      <c r="BQ9087" s="2"/>
      <c r="BR9087" s="2"/>
      <c r="BS9087" s="2"/>
      <c r="BT9087" s="2"/>
    </row>
    <row r="9088" spans="63:72" x14ac:dyDescent="0.3">
      <c r="BK9088" s="5"/>
      <c r="BL9088" s="5"/>
      <c r="BM9088" s="2"/>
      <c r="BN9088" s="151"/>
      <c r="BO9088" s="2"/>
      <c r="BP9088" s="2"/>
      <c r="BQ9088" s="2"/>
      <c r="BR9088" s="2"/>
      <c r="BS9088" s="2"/>
      <c r="BT9088" s="2"/>
    </row>
    <row r="9089" spans="63:72" x14ac:dyDescent="0.3">
      <c r="BK9089" s="5"/>
      <c r="BL9089" s="5"/>
      <c r="BM9089" s="2"/>
      <c r="BN9089" s="151"/>
      <c r="BO9089" s="2"/>
      <c r="BP9089" s="2"/>
      <c r="BQ9089" s="2"/>
      <c r="BR9089" s="2"/>
      <c r="BS9089" s="2"/>
      <c r="BT9089" s="2"/>
    </row>
    <row r="9090" spans="63:72" x14ac:dyDescent="0.3">
      <c r="BK9090" s="5"/>
      <c r="BL9090" s="5"/>
      <c r="BM9090" s="2"/>
      <c r="BN9090" s="151"/>
      <c r="BO9090" s="2"/>
      <c r="BP9090" s="2"/>
      <c r="BQ9090" s="2"/>
      <c r="BR9090" s="2"/>
      <c r="BS9090" s="2"/>
      <c r="BT9090" s="2"/>
    </row>
    <row r="9091" spans="63:72" x14ac:dyDescent="0.3">
      <c r="BK9091" s="5"/>
      <c r="BL9091" s="5"/>
      <c r="BM9091" s="2"/>
      <c r="BN9091" s="151"/>
      <c r="BO9091" s="2"/>
      <c r="BP9091" s="2"/>
      <c r="BQ9091" s="2"/>
      <c r="BR9091" s="2"/>
      <c r="BS9091" s="2"/>
      <c r="BT9091" s="2"/>
    </row>
    <row r="9092" spans="63:72" x14ac:dyDescent="0.3">
      <c r="BK9092" s="5"/>
      <c r="BL9092" s="5"/>
      <c r="BM9092" s="2"/>
      <c r="BN9092" s="151"/>
      <c r="BO9092" s="2"/>
      <c r="BP9092" s="2"/>
      <c r="BQ9092" s="2"/>
      <c r="BR9092" s="2"/>
      <c r="BS9092" s="2"/>
      <c r="BT9092" s="2"/>
    </row>
    <row r="9093" spans="63:72" x14ac:dyDescent="0.3">
      <c r="BK9093" s="5"/>
      <c r="BL9093" s="5"/>
      <c r="BM9093" s="2"/>
      <c r="BN9093" s="151"/>
      <c r="BO9093" s="2"/>
      <c r="BP9093" s="2"/>
      <c r="BQ9093" s="2"/>
      <c r="BR9093" s="2"/>
      <c r="BS9093" s="2"/>
      <c r="BT9093" s="2"/>
    </row>
    <row r="9094" spans="63:72" x14ac:dyDescent="0.3">
      <c r="BK9094" s="5"/>
      <c r="BL9094" s="5"/>
      <c r="BM9094" s="2"/>
      <c r="BN9094" s="151"/>
      <c r="BO9094" s="2"/>
      <c r="BP9094" s="2"/>
      <c r="BQ9094" s="2"/>
      <c r="BR9094" s="2"/>
      <c r="BS9094" s="2"/>
      <c r="BT9094" s="2"/>
    </row>
    <row r="9095" spans="63:72" x14ac:dyDescent="0.3">
      <c r="BK9095" s="5"/>
      <c r="BL9095" s="5"/>
      <c r="BM9095" s="2"/>
      <c r="BN9095" s="151"/>
      <c r="BO9095" s="2"/>
      <c r="BP9095" s="2"/>
      <c r="BQ9095" s="2"/>
      <c r="BR9095" s="2"/>
      <c r="BS9095" s="2"/>
      <c r="BT9095" s="2"/>
    </row>
    <row r="9096" spans="63:72" x14ac:dyDescent="0.3">
      <c r="BK9096" s="5"/>
      <c r="BL9096" s="5"/>
      <c r="BM9096" s="2"/>
      <c r="BN9096" s="151"/>
      <c r="BO9096" s="2"/>
      <c r="BP9096" s="2"/>
      <c r="BQ9096" s="2"/>
      <c r="BR9096" s="2"/>
      <c r="BS9096" s="2"/>
      <c r="BT9096" s="2"/>
    </row>
    <row r="9097" spans="63:72" x14ac:dyDescent="0.3">
      <c r="BK9097" s="5"/>
      <c r="BL9097" s="5"/>
      <c r="BM9097" s="2"/>
      <c r="BN9097" s="151"/>
      <c r="BO9097" s="2"/>
      <c r="BP9097" s="2"/>
      <c r="BQ9097" s="2"/>
      <c r="BR9097" s="2"/>
      <c r="BS9097" s="2"/>
      <c r="BT9097" s="2"/>
    </row>
    <row r="9098" spans="63:72" x14ac:dyDescent="0.3">
      <c r="BK9098" s="5"/>
      <c r="BL9098" s="5"/>
      <c r="BM9098" s="2"/>
      <c r="BN9098" s="151"/>
      <c r="BO9098" s="2"/>
      <c r="BP9098" s="2"/>
      <c r="BQ9098" s="2"/>
      <c r="BR9098" s="2"/>
      <c r="BS9098" s="2"/>
      <c r="BT9098" s="2"/>
    </row>
    <row r="9099" spans="63:72" x14ac:dyDescent="0.3">
      <c r="BK9099" s="5"/>
      <c r="BL9099" s="5"/>
      <c r="BM9099" s="2"/>
      <c r="BN9099" s="151"/>
      <c r="BO9099" s="2"/>
      <c r="BP9099" s="2"/>
      <c r="BQ9099" s="2"/>
      <c r="BR9099" s="2"/>
      <c r="BS9099" s="2"/>
      <c r="BT9099" s="2"/>
    </row>
    <row r="9100" spans="63:72" x14ac:dyDescent="0.3">
      <c r="BK9100" s="5"/>
      <c r="BL9100" s="5"/>
      <c r="BM9100" s="2"/>
      <c r="BN9100" s="151"/>
      <c r="BO9100" s="2"/>
      <c r="BP9100" s="2"/>
      <c r="BQ9100" s="2"/>
      <c r="BR9100" s="2"/>
      <c r="BS9100" s="2"/>
      <c r="BT9100" s="2"/>
    </row>
    <row r="9101" spans="63:72" x14ac:dyDescent="0.3">
      <c r="BK9101" s="5"/>
      <c r="BL9101" s="5"/>
      <c r="BM9101" s="2"/>
      <c r="BN9101" s="151"/>
      <c r="BO9101" s="2"/>
      <c r="BP9101" s="2"/>
      <c r="BQ9101" s="2"/>
      <c r="BR9101" s="2"/>
      <c r="BS9101" s="2"/>
      <c r="BT9101" s="2"/>
    </row>
    <row r="9102" spans="63:72" x14ac:dyDescent="0.3">
      <c r="BK9102" s="5"/>
      <c r="BL9102" s="5"/>
      <c r="BM9102" s="2"/>
      <c r="BN9102" s="151"/>
      <c r="BO9102" s="2"/>
      <c r="BP9102" s="2"/>
      <c r="BQ9102" s="2"/>
      <c r="BR9102" s="2"/>
      <c r="BS9102" s="2"/>
      <c r="BT9102" s="2"/>
    </row>
    <row r="9103" spans="63:72" x14ac:dyDescent="0.3">
      <c r="BK9103" s="5"/>
      <c r="BL9103" s="5"/>
      <c r="BM9103" s="2"/>
      <c r="BN9103" s="151"/>
      <c r="BO9103" s="2"/>
      <c r="BP9103" s="2"/>
      <c r="BQ9103" s="2"/>
      <c r="BR9103" s="2"/>
      <c r="BS9103" s="2"/>
      <c r="BT9103" s="2"/>
    </row>
    <row r="9104" spans="63:72" x14ac:dyDescent="0.3">
      <c r="BK9104" s="5"/>
      <c r="BL9104" s="5"/>
      <c r="BM9104" s="2"/>
      <c r="BN9104" s="151"/>
      <c r="BO9104" s="2"/>
      <c r="BP9104" s="2"/>
      <c r="BQ9104" s="2"/>
      <c r="BR9104" s="2"/>
      <c r="BS9104" s="2"/>
      <c r="BT9104" s="2"/>
    </row>
    <row r="9105" spans="63:72" x14ac:dyDescent="0.3">
      <c r="BK9105" s="5"/>
      <c r="BL9105" s="5"/>
      <c r="BM9105" s="2"/>
      <c r="BN9105" s="151"/>
      <c r="BO9105" s="2"/>
      <c r="BP9105" s="2"/>
      <c r="BQ9105" s="2"/>
      <c r="BR9105" s="2"/>
      <c r="BS9105" s="2"/>
      <c r="BT9105" s="2"/>
    </row>
    <row r="9106" spans="63:72" x14ac:dyDescent="0.3">
      <c r="BK9106" s="5"/>
      <c r="BL9106" s="5"/>
      <c r="BM9106" s="2"/>
      <c r="BN9106" s="151"/>
      <c r="BO9106" s="2"/>
      <c r="BP9106" s="2"/>
      <c r="BQ9106" s="2"/>
      <c r="BR9106" s="2"/>
      <c r="BS9106" s="2"/>
      <c r="BT9106" s="2"/>
    </row>
    <row r="9107" spans="63:72" x14ac:dyDescent="0.3">
      <c r="BK9107" s="5"/>
      <c r="BL9107" s="5"/>
      <c r="BM9107" s="2"/>
      <c r="BN9107" s="151"/>
      <c r="BO9107" s="2"/>
      <c r="BP9107" s="2"/>
      <c r="BQ9107" s="2"/>
      <c r="BR9107" s="2"/>
      <c r="BS9107" s="2"/>
      <c r="BT9107" s="2"/>
    </row>
    <row r="9108" spans="63:72" x14ac:dyDescent="0.3">
      <c r="BK9108" s="5"/>
      <c r="BL9108" s="5"/>
      <c r="BM9108" s="2"/>
      <c r="BN9108" s="151"/>
      <c r="BO9108" s="2"/>
      <c r="BP9108" s="2"/>
      <c r="BQ9108" s="2"/>
      <c r="BR9108" s="2"/>
      <c r="BS9108" s="2"/>
      <c r="BT9108" s="2"/>
    </row>
    <row r="9109" spans="63:72" x14ac:dyDescent="0.3">
      <c r="BK9109" s="5"/>
      <c r="BL9109" s="5"/>
      <c r="BM9109" s="2"/>
      <c r="BN9109" s="151"/>
      <c r="BO9109" s="2"/>
      <c r="BP9109" s="2"/>
      <c r="BQ9109" s="2"/>
      <c r="BR9109" s="2"/>
      <c r="BS9109" s="2"/>
      <c r="BT9109" s="2"/>
    </row>
    <row r="9110" spans="63:72" x14ac:dyDescent="0.3">
      <c r="BK9110" s="5"/>
      <c r="BL9110" s="5"/>
      <c r="BM9110" s="2"/>
      <c r="BN9110" s="151"/>
      <c r="BO9110" s="2"/>
      <c r="BP9110" s="2"/>
      <c r="BQ9110" s="2"/>
      <c r="BR9110" s="2"/>
      <c r="BS9110" s="2"/>
      <c r="BT9110" s="2"/>
    </row>
    <row r="9111" spans="63:72" x14ac:dyDescent="0.3">
      <c r="BK9111" s="5"/>
      <c r="BL9111" s="5"/>
      <c r="BM9111" s="2"/>
      <c r="BN9111" s="151"/>
      <c r="BO9111" s="2"/>
      <c r="BP9111" s="2"/>
      <c r="BQ9111" s="2"/>
      <c r="BR9111" s="2"/>
      <c r="BS9111" s="2"/>
      <c r="BT9111" s="2"/>
    </row>
    <row r="9112" spans="63:72" x14ac:dyDescent="0.3">
      <c r="BK9112" s="5"/>
      <c r="BL9112" s="5"/>
      <c r="BM9112" s="2"/>
      <c r="BN9112" s="151"/>
      <c r="BO9112" s="2"/>
      <c r="BP9112" s="2"/>
      <c r="BQ9112" s="2"/>
      <c r="BR9112" s="2"/>
      <c r="BS9112" s="2"/>
      <c r="BT9112" s="2"/>
    </row>
    <row r="9113" spans="63:72" x14ac:dyDescent="0.3">
      <c r="BK9113" s="5"/>
      <c r="BL9113" s="5"/>
      <c r="BM9113" s="2"/>
      <c r="BN9113" s="151"/>
      <c r="BO9113" s="2"/>
      <c r="BP9113" s="2"/>
      <c r="BQ9113" s="2"/>
      <c r="BR9113" s="2"/>
      <c r="BS9113" s="2"/>
      <c r="BT9113" s="2"/>
    </row>
    <row r="9114" spans="63:72" x14ac:dyDescent="0.3">
      <c r="BK9114" s="5"/>
      <c r="BL9114" s="5"/>
      <c r="BM9114" s="2"/>
      <c r="BN9114" s="151"/>
      <c r="BO9114" s="2"/>
      <c r="BP9114" s="2"/>
      <c r="BQ9114" s="2"/>
      <c r="BR9114" s="2"/>
      <c r="BS9114" s="2"/>
      <c r="BT9114" s="2"/>
    </row>
    <row r="9115" spans="63:72" x14ac:dyDescent="0.3">
      <c r="BK9115" s="5"/>
      <c r="BL9115" s="5"/>
      <c r="BM9115" s="2"/>
      <c r="BN9115" s="151"/>
      <c r="BO9115" s="2"/>
      <c r="BP9115" s="2"/>
      <c r="BQ9115" s="2"/>
      <c r="BR9115" s="2"/>
      <c r="BS9115" s="2"/>
      <c r="BT9115" s="2"/>
    </row>
    <row r="9116" spans="63:72" x14ac:dyDescent="0.3">
      <c r="BK9116" s="5"/>
      <c r="BL9116" s="5"/>
      <c r="BM9116" s="2"/>
      <c r="BN9116" s="151"/>
      <c r="BO9116" s="2"/>
      <c r="BP9116" s="2"/>
      <c r="BQ9116" s="2"/>
      <c r="BR9116" s="2"/>
      <c r="BS9116" s="2"/>
      <c r="BT9116" s="2"/>
    </row>
    <row r="9117" spans="63:72" x14ac:dyDescent="0.3">
      <c r="BK9117" s="5"/>
      <c r="BL9117" s="5"/>
      <c r="BM9117" s="2"/>
      <c r="BN9117" s="151"/>
      <c r="BO9117" s="2"/>
      <c r="BP9117" s="2"/>
      <c r="BQ9117" s="2"/>
      <c r="BR9117" s="2"/>
      <c r="BS9117" s="2"/>
      <c r="BT9117" s="2"/>
    </row>
    <row r="9118" spans="63:72" x14ac:dyDescent="0.3">
      <c r="BK9118" s="5"/>
      <c r="BL9118" s="5"/>
      <c r="BM9118" s="2"/>
      <c r="BN9118" s="151"/>
      <c r="BO9118" s="2"/>
      <c r="BP9118" s="2"/>
      <c r="BQ9118" s="2"/>
      <c r="BR9118" s="2"/>
      <c r="BS9118" s="2"/>
      <c r="BT9118" s="2"/>
    </row>
    <row r="9119" spans="63:72" x14ac:dyDescent="0.3">
      <c r="BK9119" s="5"/>
      <c r="BL9119" s="5"/>
      <c r="BM9119" s="2"/>
      <c r="BN9119" s="151"/>
      <c r="BO9119" s="2"/>
      <c r="BP9119" s="2"/>
      <c r="BQ9119" s="2"/>
      <c r="BR9119" s="2"/>
      <c r="BS9119" s="2"/>
      <c r="BT9119" s="2"/>
    </row>
    <row r="9120" spans="63:72" x14ac:dyDescent="0.3">
      <c r="BK9120" s="5"/>
      <c r="BL9120" s="5"/>
      <c r="BM9120" s="2"/>
      <c r="BN9120" s="151"/>
      <c r="BO9120" s="2"/>
      <c r="BP9120" s="2"/>
      <c r="BQ9120" s="2"/>
      <c r="BR9120" s="2"/>
      <c r="BS9120" s="2"/>
      <c r="BT9120" s="2"/>
    </row>
    <row r="9121" spans="63:72" x14ac:dyDescent="0.3">
      <c r="BK9121" s="5"/>
      <c r="BL9121" s="5"/>
      <c r="BM9121" s="2"/>
      <c r="BN9121" s="151"/>
      <c r="BO9121" s="2"/>
      <c r="BP9121" s="2"/>
      <c r="BQ9121" s="2"/>
      <c r="BR9121" s="2"/>
      <c r="BS9121" s="2"/>
      <c r="BT9121" s="2"/>
    </row>
    <row r="9122" spans="63:72" x14ac:dyDescent="0.3">
      <c r="BK9122" s="5"/>
      <c r="BL9122" s="5"/>
      <c r="BM9122" s="2"/>
      <c r="BN9122" s="151"/>
      <c r="BO9122" s="2"/>
      <c r="BP9122" s="2"/>
      <c r="BQ9122" s="2"/>
      <c r="BR9122" s="2"/>
      <c r="BS9122" s="2"/>
      <c r="BT9122" s="2"/>
    </row>
    <row r="9123" spans="63:72" x14ac:dyDescent="0.3">
      <c r="BK9123" s="5"/>
      <c r="BL9123" s="5"/>
      <c r="BM9123" s="2"/>
      <c r="BN9123" s="151"/>
      <c r="BO9123" s="2"/>
      <c r="BP9123" s="2"/>
      <c r="BQ9123" s="2"/>
      <c r="BR9123" s="2"/>
      <c r="BS9123" s="2"/>
      <c r="BT9123" s="2"/>
    </row>
    <row r="9124" spans="63:72" x14ac:dyDescent="0.3">
      <c r="BK9124" s="5"/>
      <c r="BL9124" s="5"/>
      <c r="BM9124" s="2"/>
      <c r="BN9124" s="151"/>
      <c r="BO9124" s="2"/>
      <c r="BP9124" s="2"/>
      <c r="BQ9124" s="2"/>
      <c r="BR9124" s="2"/>
      <c r="BS9124" s="2"/>
      <c r="BT9124" s="2"/>
    </row>
    <row r="9125" spans="63:72" x14ac:dyDescent="0.3">
      <c r="BK9125" s="5"/>
      <c r="BL9125" s="5"/>
      <c r="BM9125" s="2"/>
      <c r="BN9125" s="151"/>
      <c r="BO9125" s="2"/>
      <c r="BP9125" s="2"/>
      <c r="BQ9125" s="2"/>
      <c r="BR9125" s="2"/>
      <c r="BS9125" s="2"/>
      <c r="BT9125" s="2"/>
    </row>
    <row r="9126" spans="63:72" x14ac:dyDescent="0.3">
      <c r="BK9126" s="5"/>
      <c r="BL9126" s="5"/>
      <c r="BM9126" s="2"/>
      <c r="BN9126" s="151"/>
      <c r="BO9126" s="2"/>
      <c r="BP9126" s="2"/>
      <c r="BQ9126" s="2"/>
      <c r="BR9126" s="2"/>
      <c r="BS9126" s="2"/>
      <c r="BT9126" s="2"/>
    </row>
    <row r="9127" spans="63:72" x14ac:dyDescent="0.3">
      <c r="BK9127" s="5"/>
      <c r="BL9127" s="5"/>
      <c r="BM9127" s="2"/>
      <c r="BN9127" s="151"/>
      <c r="BO9127" s="2"/>
      <c r="BP9127" s="2"/>
      <c r="BQ9127" s="2"/>
      <c r="BR9127" s="2"/>
      <c r="BS9127" s="2"/>
      <c r="BT9127" s="2"/>
    </row>
    <row r="9128" spans="63:72" x14ac:dyDescent="0.3">
      <c r="BK9128" s="5"/>
      <c r="BL9128" s="5"/>
      <c r="BM9128" s="2"/>
      <c r="BN9128" s="151"/>
      <c r="BO9128" s="2"/>
      <c r="BP9128" s="2"/>
      <c r="BQ9128" s="2"/>
      <c r="BR9128" s="2"/>
      <c r="BS9128" s="2"/>
      <c r="BT9128" s="2"/>
    </row>
    <row r="9129" spans="63:72" x14ac:dyDescent="0.3">
      <c r="BK9129" s="5"/>
      <c r="BL9129" s="5"/>
      <c r="BM9129" s="2"/>
      <c r="BN9129" s="151"/>
      <c r="BO9129" s="2"/>
      <c r="BP9129" s="2"/>
      <c r="BQ9129" s="2"/>
      <c r="BR9129" s="2"/>
      <c r="BS9129" s="2"/>
      <c r="BT9129" s="2"/>
    </row>
    <row r="9130" spans="63:72" x14ac:dyDescent="0.3">
      <c r="BK9130" s="5"/>
      <c r="BL9130" s="5"/>
      <c r="BM9130" s="2"/>
      <c r="BN9130" s="151"/>
      <c r="BO9130" s="2"/>
      <c r="BP9130" s="2"/>
      <c r="BQ9130" s="2"/>
      <c r="BR9130" s="2"/>
      <c r="BS9130" s="2"/>
      <c r="BT9130" s="2"/>
    </row>
    <row r="9131" spans="63:72" x14ac:dyDescent="0.3">
      <c r="BK9131" s="5"/>
      <c r="BL9131" s="5"/>
      <c r="BM9131" s="2"/>
      <c r="BN9131" s="151"/>
      <c r="BO9131" s="2"/>
      <c r="BP9131" s="2"/>
      <c r="BQ9131" s="2"/>
      <c r="BR9131" s="2"/>
      <c r="BS9131" s="2"/>
      <c r="BT9131" s="2"/>
    </row>
    <row r="9132" spans="63:72" x14ac:dyDescent="0.3">
      <c r="BK9132" s="5"/>
      <c r="BL9132" s="5"/>
      <c r="BM9132" s="2"/>
      <c r="BN9132" s="151"/>
      <c r="BO9132" s="2"/>
      <c r="BP9132" s="2"/>
      <c r="BQ9132" s="2"/>
      <c r="BR9132" s="2"/>
      <c r="BS9132" s="2"/>
      <c r="BT9132" s="2"/>
    </row>
    <row r="9133" spans="63:72" x14ac:dyDescent="0.3">
      <c r="BK9133" s="5"/>
      <c r="BL9133" s="5"/>
      <c r="BM9133" s="2"/>
      <c r="BN9133" s="151"/>
      <c r="BO9133" s="2"/>
      <c r="BP9133" s="2"/>
      <c r="BQ9133" s="2"/>
      <c r="BR9133" s="2"/>
      <c r="BS9133" s="2"/>
      <c r="BT9133" s="2"/>
    </row>
    <row r="9134" spans="63:72" x14ac:dyDescent="0.3">
      <c r="BK9134" s="5"/>
      <c r="BL9134" s="5"/>
      <c r="BM9134" s="2"/>
      <c r="BN9134" s="151"/>
      <c r="BO9134" s="2"/>
      <c r="BP9134" s="2"/>
      <c r="BQ9134" s="2"/>
      <c r="BR9134" s="2"/>
      <c r="BS9134" s="2"/>
      <c r="BT9134" s="2"/>
    </row>
    <row r="9135" spans="63:72" x14ac:dyDescent="0.3">
      <c r="BK9135" s="5"/>
      <c r="BL9135" s="5"/>
      <c r="BM9135" s="2"/>
      <c r="BN9135" s="151"/>
      <c r="BO9135" s="2"/>
      <c r="BP9135" s="2"/>
      <c r="BQ9135" s="2"/>
      <c r="BR9135" s="2"/>
      <c r="BS9135" s="2"/>
      <c r="BT9135" s="2"/>
    </row>
    <row r="9136" spans="63:72" x14ac:dyDescent="0.3">
      <c r="BK9136" s="5"/>
      <c r="BL9136" s="5"/>
      <c r="BM9136" s="2"/>
      <c r="BN9136" s="151"/>
      <c r="BO9136" s="2"/>
      <c r="BP9136" s="2"/>
      <c r="BQ9136" s="2"/>
      <c r="BR9136" s="2"/>
      <c r="BS9136" s="2"/>
      <c r="BT9136" s="2"/>
    </row>
    <row r="9137" spans="63:72" x14ac:dyDescent="0.3">
      <c r="BK9137" s="5"/>
      <c r="BL9137" s="5"/>
      <c r="BM9137" s="2"/>
      <c r="BN9137" s="151"/>
      <c r="BO9137" s="2"/>
      <c r="BP9137" s="2"/>
      <c r="BQ9137" s="2"/>
      <c r="BR9137" s="2"/>
      <c r="BS9137" s="2"/>
      <c r="BT9137" s="2"/>
    </row>
    <row r="9138" spans="63:72" x14ac:dyDescent="0.3">
      <c r="BK9138" s="5"/>
      <c r="BL9138" s="5"/>
      <c r="BM9138" s="2"/>
      <c r="BN9138" s="151"/>
      <c r="BO9138" s="2"/>
      <c r="BP9138" s="2"/>
      <c r="BQ9138" s="2"/>
      <c r="BR9138" s="2"/>
      <c r="BS9138" s="2"/>
      <c r="BT9138" s="2"/>
    </row>
    <row r="9139" spans="63:72" x14ac:dyDescent="0.3">
      <c r="BK9139" s="5"/>
      <c r="BL9139" s="5"/>
      <c r="BM9139" s="2"/>
      <c r="BN9139" s="151"/>
      <c r="BO9139" s="2"/>
      <c r="BP9139" s="2"/>
      <c r="BQ9139" s="2"/>
      <c r="BR9139" s="2"/>
      <c r="BS9139" s="2"/>
      <c r="BT9139" s="2"/>
    </row>
    <row r="9140" spans="63:72" x14ac:dyDescent="0.3">
      <c r="BK9140" s="5"/>
      <c r="BL9140" s="5"/>
      <c r="BM9140" s="2"/>
      <c r="BN9140" s="151"/>
      <c r="BO9140" s="2"/>
      <c r="BP9140" s="2"/>
      <c r="BQ9140" s="2"/>
      <c r="BR9140" s="2"/>
      <c r="BS9140" s="2"/>
      <c r="BT9140" s="2"/>
    </row>
    <row r="9141" spans="63:72" x14ac:dyDescent="0.3">
      <c r="BK9141" s="5"/>
      <c r="BL9141" s="5"/>
      <c r="BM9141" s="2"/>
      <c r="BN9141" s="151"/>
      <c r="BO9141" s="2"/>
      <c r="BP9141" s="2"/>
      <c r="BQ9141" s="2"/>
      <c r="BR9141" s="2"/>
      <c r="BS9141" s="2"/>
      <c r="BT9141" s="2"/>
    </row>
    <row r="9142" spans="63:72" x14ac:dyDescent="0.3">
      <c r="BK9142" s="5"/>
      <c r="BL9142" s="5"/>
      <c r="BM9142" s="2"/>
      <c r="BN9142" s="151"/>
      <c r="BO9142" s="2"/>
      <c r="BP9142" s="2"/>
      <c r="BQ9142" s="2"/>
      <c r="BR9142" s="2"/>
      <c r="BS9142" s="2"/>
      <c r="BT9142" s="2"/>
    </row>
    <row r="9143" spans="63:72" x14ac:dyDescent="0.3">
      <c r="BK9143" s="5"/>
      <c r="BL9143" s="5"/>
      <c r="BM9143" s="2"/>
      <c r="BN9143" s="151"/>
      <c r="BO9143" s="2"/>
      <c r="BP9143" s="2"/>
      <c r="BQ9143" s="2"/>
      <c r="BR9143" s="2"/>
      <c r="BS9143" s="2"/>
      <c r="BT9143" s="2"/>
    </row>
    <row r="9144" spans="63:72" x14ac:dyDescent="0.3">
      <c r="BK9144" s="5"/>
      <c r="BL9144" s="5"/>
      <c r="BM9144" s="2"/>
      <c r="BN9144" s="151"/>
      <c r="BO9144" s="2"/>
      <c r="BP9144" s="2"/>
      <c r="BQ9144" s="2"/>
      <c r="BR9144" s="2"/>
      <c r="BS9144" s="2"/>
      <c r="BT9144" s="2"/>
    </row>
    <row r="9145" spans="63:72" x14ac:dyDescent="0.3">
      <c r="BK9145" s="5"/>
      <c r="BL9145" s="5"/>
      <c r="BM9145" s="2"/>
      <c r="BN9145" s="151"/>
      <c r="BO9145" s="2"/>
      <c r="BP9145" s="2"/>
      <c r="BQ9145" s="2"/>
      <c r="BR9145" s="2"/>
      <c r="BS9145" s="2"/>
      <c r="BT9145" s="2"/>
    </row>
    <row r="9146" spans="63:72" x14ac:dyDescent="0.3">
      <c r="BK9146" s="5"/>
      <c r="BL9146" s="5"/>
      <c r="BM9146" s="2"/>
      <c r="BN9146" s="151"/>
      <c r="BO9146" s="2"/>
      <c r="BP9146" s="2"/>
      <c r="BQ9146" s="2"/>
      <c r="BR9146" s="2"/>
      <c r="BS9146" s="2"/>
      <c r="BT9146" s="2"/>
    </row>
    <row r="9147" spans="63:72" x14ac:dyDescent="0.3">
      <c r="BK9147" s="5"/>
      <c r="BL9147" s="5"/>
      <c r="BM9147" s="2"/>
      <c r="BN9147" s="151"/>
      <c r="BO9147" s="2"/>
      <c r="BP9147" s="2"/>
      <c r="BQ9147" s="2"/>
      <c r="BR9147" s="2"/>
      <c r="BS9147" s="2"/>
      <c r="BT9147" s="2"/>
    </row>
    <row r="9148" spans="63:72" x14ac:dyDescent="0.3">
      <c r="BK9148" s="5"/>
      <c r="BL9148" s="5"/>
      <c r="BM9148" s="2"/>
      <c r="BN9148" s="151"/>
      <c r="BO9148" s="2"/>
      <c r="BP9148" s="2"/>
      <c r="BQ9148" s="2"/>
      <c r="BR9148" s="2"/>
      <c r="BS9148" s="2"/>
      <c r="BT9148" s="2"/>
    </row>
    <row r="9149" spans="63:72" x14ac:dyDescent="0.3">
      <c r="BK9149" s="5"/>
      <c r="BL9149" s="5"/>
      <c r="BM9149" s="2"/>
      <c r="BN9149" s="151"/>
      <c r="BO9149" s="2"/>
      <c r="BP9149" s="2"/>
      <c r="BQ9149" s="2"/>
      <c r="BR9149" s="2"/>
      <c r="BS9149" s="2"/>
      <c r="BT9149" s="2"/>
    </row>
    <row r="9150" spans="63:72" x14ac:dyDescent="0.3">
      <c r="BK9150" s="5"/>
      <c r="BL9150" s="5"/>
      <c r="BM9150" s="2"/>
      <c r="BN9150" s="151"/>
      <c r="BO9150" s="2"/>
      <c r="BP9150" s="2"/>
      <c r="BQ9150" s="2"/>
      <c r="BR9150" s="2"/>
      <c r="BS9150" s="2"/>
      <c r="BT9150" s="2"/>
    </row>
    <row r="9151" spans="63:72" x14ac:dyDescent="0.3">
      <c r="BK9151" s="5"/>
      <c r="BL9151" s="5"/>
      <c r="BM9151" s="2"/>
      <c r="BN9151" s="151"/>
      <c r="BO9151" s="2"/>
      <c r="BP9151" s="2"/>
      <c r="BQ9151" s="2"/>
      <c r="BR9151" s="2"/>
      <c r="BS9151" s="2"/>
      <c r="BT9151" s="2"/>
    </row>
    <row r="9152" spans="63:72" x14ac:dyDescent="0.3">
      <c r="BK9152" s="5"/>
      <c r="BL9152" s="5"/>
      <c r="BM9152" s="2"/>
      <c r="BN9152" s="151"/>
      <c r="BO9152" s="2"/>
      <c r="BP9152" s="2"/>
      <c r="BQ9152" s="2"/>
      <c r="BR9152" s="2"/>
      <c r="BS9152" s="2"/>
      <c r="BT9152" s="2"/>
    </row>
    <row r="9153" spans="63:72" x14ac:dyDescent="0.3">
      <c r="BK9153" s="5"/>
      <c r="BL9153" s="5"/>
      <c r="BM9153" s="2"/>
      <c r="BN9153" s="151"/>
      <c r="BO9153" s="2"/>
      <c r="BP9153" s="2"/>
      <c r="BQ9153" s="2"/>
      <c r="BR9153" s="2"/>
      <c r="BS9153" s="2"/>
      <c r="BT9153" s="2"/>
    </row>
    <row r="9154" spans="63:72" x14ac:dyDescent="0.3">
      <c r="BK9154" s="5"/>
      <c r="BL9154" s="5"/>
      <c r="BM9154" s="2"/>
      <c r="BN9154" s="151"/>
      <c r="BO9154" s="2"/>
      <c r="BP9154" s="2"/>
      <c r="BQ9154" s="2"/>
      <c r="BR9154" s="2"/>
      <c r="BS9154" s="2"/>
      <c r="BT9154" s="2"/>
    </row>
    <row r="9155" spans="63:72" x14ac:dyDescent="0.3">
      <c r="BK9155" s="5"/>
      <c r="BL9155" s="5"/>
      <c r="BM9155" s="2"/>
      <c r="BN9155" s="151"/>
      <c r="BO9155" s="2"/>
      <c r="BP9155" s="2"/>
      <c r="BQ9155" s="2"/>
      <c r="BR9155" s="2"/>
      <c r="BS9155" s="2"/>
      <c r="BT9155" s="2"/>
    </row>
    <row r="9156" spans="63:72" x14ac:dyDescent="0.3">
      <c r="BK9156" s="5"/>
      <c r="BL9156" s="5"/>
      <c r="BM9156" s="2"/>
      <c r="BN9156" s="151"/>
      <c r="BO9156" s="2"/>
      <c r="BP9156" s="2"/>
      <c r="BQ9156" s="2"/>
      <c r="BR9156" s="2"/>
      <c r="BS9156" s="2"/>
      <c r="BT9156" s="2"/>
    </row>
    <row r="9157" spans="63:72" x14ac:dyDescent="0.3">
      <c r="BK9157" s="5"/>
      <c r="BL9157" s="5"/>
      <c r="BM9157" s="2"/>
      <c r="BN9157" s="151"/>
      <c r="BO9157" s="2"/>
      <c r="BP9157" s="2"/>
      <c r="BQ9157" s="2"/>
      <c r="BR9157" s="2"/>
      <c r="BS9157" s="2"/>
      <c r="BT9157" s="2"/>
    </row>
    <row r="9158" spans="63:72" x14ac:dyDescent="0.3">
      <c r="BK9158" s="5"/>
      <c r="BL9158" s="5"/>
      <c r="BM9158" s="2"/>
      <c r="BN9158" s="151"/>
      <c r="BO9158" s="2"/>
      <c r="BP9158" s="2"/>
      <c r="BQ9158" s="2"/>
      <c r="BR9158" s="2"/>
      <c r="BS9158" s="2"/>
      <c r="BT9158" s="2"/>
    </row>
    <row r="9159" spans="63:72" x14ac:dyDescent="0.3">
      <c r="BK9159" s="5"/>
      <c r="BL9159" s="5"/>
      <c r="BM9159" s="2"/>
      <c r="BN9159" s="151"/>
      <c r="BO9159" s="2"/>
      <c r="BP9159" s="2"/>
      <c r="BQ9159" s="2"/>
      <c r="BR9159" s="2"/>
      <c r="BS9159" s="2"/>
      <c r="BT9159" s="2"/>
    </row>
    <row r="9160" spans="63:72" x14ac:dyDescent="0.3">
      <c r="BK9160" s="5"/>
      <c r="BL9160" s="5"/>
      <c r="BM9160" s="2"/>
      <c r="BN9160" s="151"/>
      <c r="BO9160" s="2"/>
      <c r="BP9160" s="2"/>
      <c r="BQ9160" s="2"/>
      <c r="BR9160" s="2"/>
      <c r="BS9160" s="2"/>
      <c r="BT9160" s="2"/>
    </row>
    <row r="9161" spans="63:72" x14ac:dyDescent="0.3">
      <c r="BK9161" s="5"/>
      <c r="BL9161" s="5"/>
      <c r="BM9161" s="2"/>
      <c r="BN9161" s="151"/>
      <c r="BO9161" s="2"/>
      <c r="BP9161" s="2"/>
      <c r="BQ9161" s="2"/>
      <c r="BR9161" s="2"/>
      <c r="BS9161" s="2"/>
      <c r="BT9161" s="2"/>
    </row>
    <row r="9162" spans="63:72" x14ac:dyDescent="0.3">
      <c r="BK9162" s="5"/>
      <c r="BL9162" s="5"/>
      <c r="BM9162" s="2"/>
      <c r="BN9162" s="151"/>
      <c r="BO9162" s="2"/>
      <c r="BP9162" s="2"/>
      <c r="BQ9162" s="2"/>
      <c r="BR9162" s="2"/>
      <c r="BS9162" s="2"/>
      <c r="BT9162" s="2"/>
    </row>
    <row r="9163" spans="63:72" x14ac:dyDescent="0.3">
      <c r="BK9163" s="5"/>
      <c r="BL9163" s="5"/>
      <c r="BM9163" s="2"/>
      <c r="BN9163" s="151"/>
      <c r="BO9163" s="2"/>
      <c r="BP9163" s="2"/>
      <c r="BQ9163" s="2"/>
      <c r="BR9163" s="2"/>
      <c r="BS9163" s="2"/>
      <c r="BT9163" s="2"/>
    </row>
    <row r="9164" spans="63:72" x14ac:dyDescent="0.3">
      <c r="BK9164" s="5"/>
      <c r="BL9164" s="5"/>
      <c r="BM9164" s="2"/>
      <c r="BN9164" s="151"/>
      <c r="BO9164" s="2"/>
      <c r="BP9164" s="2"/>
      <c r="BQ9164" s="2"/>
      <c r="BR9164" s="2"/>
      <c r="BS9164" s="2"/>
      <c r="BT9164" s="2"/>
    </row>
    <row r="9165" spans="63:72" x14ac:dyDescent="0.3">
      <c r="BK9165" s="5"/>
      <c r="BL9165" s="5"/>
      <c r="BM9165" s="2"/>
      <c r="BN9165" s="151"/>
      <c r="BO9165" s="2"/>
      <c r="BP9165" s="2"/>
      <c r="BQ9165" s="2"/>
      <c r="BR9165" s="2"/>
      <c r="BS9165" s="2"/>
      <c r="BT9165" s="2"/>
    </row>
    <row r="9166" spans="63:72" x14ac:dyDescent="0.3">
      <c r="BK9166" s="5"/>
      <c r="BL9166" s="5"/>
      <c r="BM9166" s="2"/>
      <c r="BN9166" s="151"/>
      <c r="BO9166" s="2"/>
      <c r="BP9166" s="2"/>
      <c r="BQ9166" s="2"/>
      <c r="BR9166" s="2"/>
      <c r="BS9166" s="2"/>
      <c r="BT9166" s="2"/>
    </row>
    <row r="9167" spans="63:72" x14ac:dyDescent="0.3">
      <c r="BK9167" s="5"/>
      <c r="BL9167" s="5"/>
      <c r="BM9167" s="2"/>
      <c r="BN9167" s="151"/>
      <c r="BO9167" s="2"/>
      <c r="BP9167" s="2"/>
      <c r="BQ9167" s="2"/>
      <c r="BR9167" s="2"/>
      <c r="BS9167" s="2"/>
      <c r="BT9167" s="2"/>
    </row>
    <row r="9168" spans="63:72" x14ac:dyDescent="0.3">
      <c r="BK9168" s="5"/>
      <c r="BL9168" s="5"/>
      <c r="BM9168" s="2"/>
      <c r="BN9168" s="151"/>
      <c r="BO9168" s="2"/>
      <c r="BP9168" s="2"/>
      <c r="BQ9168" s="2"/>
      <c r="BR9168" s="2"/>
      <c r="BS9168" s="2"/>
      <c r="BT9168" s="2"/>
    </row>
    <row r="9169" spans="63:72" x14ac:dyDescent="0.3">
      <c r="BK9169" s="5"/>
      <c r="BL9169" s="5"/>
      <c r="BM9169" s="2"/>
      <c r="BN9169" s="151"/>
      <c r="BO9169" s="2"/>
      <c r="BP9169" s="2"/>
      <c r="BQ9169" s="2"/>
      <c r="BR9169" s="2"/>
      <c r="BS9169" s="2"/>
      <c r="BT9169" s="2"/>
    </row>
    <row r="9170" spans="63:72" x14ac:dyDescent="0.3">
      <c r="BK9170" s="5"/>
      <c r="BL9170" s="5"/>
      <c r="BM9170" s="2"/>
      <c r="BN9170" s="151"/>
      <c r="BO9170" s="2"/>
      <c r="BP9170" s="2"/>
      <c r="BQ9170" s="2"/>
      <c r="BR9170" s="2"/>
      <c r="BS9170" s="2"/>
      <c r="BT9170" s="2"/>
    </row>
    <row r="9171" spans="63:72" x14ac:dyDescent="0.3">
      <c r="BK9171" s="5"/>
      <c r="BL9171" s="5"/>
      <c r="BM9171" s="2"/>
      <c r="BN9171" s="151"/>
      <c r="BO9171" s="2"/>
      <c r="BP9171" s="2"/>
      <c r="BQ9171" s="2"/>
      <c r="BR9171" s="2"/>
      <c r="BS9171" s="2"/>
      <c r="BT9171" s="2"/>
    </row>
    <row r="9172" spans="63:72" x14ac:dyDescent="0.3">
      <c r="BK9172" s="5"/>
      <c r="BL9172" s="5"/>
      <c r="BM9172" s="2"/>
      <c r="BN9172" s="151"/>
      <c r="BO9172" s="2"/>
      <c r="BP9172" s="2"/>
      <c r="BQ9172" s="2"/>
      <c r="BR9172" s="2"/>
      <c r="BS9172" s="2"/>
      <c r="BT9172" s="2"/>
    </row>
    <row r="9173" spans="63:72" x14ac:dyDescent="0.3">
      <c r="BK9173" s="5"/>
      <c r="BL9173" s="5"/>
      <c r="BM9173" s="2"/>
      <c r="BN9173" s="151"/>
      <c r="BO9173" s="2"/>
      <c r="BP9173" s="2"/>
      <c r="BQ9173" s="2"/>
      <c r="BR9173" s="2"/>
      <c r="BS9173" s="2"/>
      <c r="BT9173" s="2"/>
    </row>
    <row r="9174" spans="63:72" x14ac:dyDescent="0.3">
      <c r="BK9174" s="5"/>
      <c r="BL9174" s="5"/>
      <c r="BM9174" s="2"/>
      <c r="BN9174" s="151"/>
      <c r="BO9174" s="2"/>
      <c r="BP9174" s="2"/>
      <c r="BQ9174" s="2"/>
      <c r="BR9174" s="2"/>
      <c r="BS9174" s="2"/>
      <c r="BT9174" s="2"/>
    </row>
    <row r="9175" spans="63:72" x14ac:dyDescent="0.3">
      <c r="BK9175" s="5"/>
      <c r="BL9175" s="5"/>
      <c r="BM9175" s="2"/>
      <c r="BN9175" s="151"/>
      <c r="BO9175" s="2"/>
      <c r="BP9175" s="2"/>
      <c r="BQ9175" s="2"/>
      <c r="BR9175" s="2"/>
      <c r="BS9175" s="2"/>
      <c r="BT9175" s="2"/>
    </row>
    <row r="9176" spans="63:72" x14ac:dyDescent="0.3">
      <c r="BK9176" s="5"/>
      <c r="BL9176" s="5"/>
      <c r="BM9176" s="2"/>
      <c r="BN9176" s="151"/>
      <c r="BO9176" s="2"/>
      <c r="BP9176" s="2"/>
      <c r="BQ9176" s="2"/>
      <c r="BR9176" s="2"/>
      <c r="BS9176" s="2"/>
      <c r="BT9176" s="2"/>
    </row>
    <row r="9177" spans="63:72" x14ac:dyDescent="0.3">
      <c r="BK9177" s="5"/>
      <c r="BL9177" s="5"/>
      <c r="BM9177" s="2"/>
      <c r="BN9177" s="151"/>
      <c r="BO9177" s="2"/>
      <c r="BP9177" s="2"/>
      <c r="BQ9177" s="2"/>
      <c r="BR9177" s="2"/>
      <c r="BS9177" s="2"/>
      <c r="BT9177" s="2"/>
    </row>
    <row r="9178" spans="63:72" x14ac:dyDescent="0.3">
      <c r="BK9178" s="5"/>
      <c r="BL9178" s="5"/>
      <c r="BM9178" s="2"/>
      <c r="BN9178" s="151"/>
      <c r="BO9178" s="2"/>
      <c r="BP9178" s="2"/>
      <c r="BQ9178" s="2"/>
      <c r="BR9178" s="2"/>
      <c r="BS9178" s="2"/>
      <c r="BT9178" s="2"/>
    </row>
    <row r="9179" spans="63:72" x14ac:dyDescent="0.3">
      <c r="BK9179" s="5"/>
      <c r="BL9179" s="5"/>
      <c r="BM9179" s="2"/>
      <c r="BN9179" s="151"/>
      <c r="BO9179" s="2"/>
      <c r="BP9179" s="2"/>
      <c r="BQ9179" s="2"/>
      <c r="BR9179" s="2"/>
      <c r="BS9179" s="2"/>
      <c r="BT9179" s="2"/>
    </row>
    <row r="9180" spans="63:72" x14ac:dyDescent="0.3">
      <c r="BK9180" s="5"/>
      <c r="BL9180" s="5"/>
      <c r="BM9180" s="2"/>
      <c r="BN9180" s="151"/>
      <c r="BO9180" s="2"/>
      <c r="BP9180" s="2"/>
      <c r="BQ9180" s="2"/>
      <c r="BR9180" s="2"/>
      <c r="BS9180" s="2"/>
      <c r="BT9180" s="2"/>
    </row>
    <row r="9181" spans="63:72" x14ac:dyDescent="0.3">
      <c r="BK9181" s="5"/>
      <c r="BL9181" s="5"/>
      <c r="BM9181" s="2"/>
      <c r="BN9181" s="151"/>
      <c r="BO9181" s="2"/>
      <c r="BP9181" s="2"/>
      <c r="BQ9181" s="2"/>
      <c r="BR9181" s="2"/>
      <c r="BS9181" s="2"/>
      <c r="BT9181" s="2"/>
    </row>
    <row r="9182" spans="63:72" x14ac:dyDescent="0.3">
      <c r="BK9182" s="5"/>
      <c r="BL9182" s="5"/>
      <c r="BM9182" s="2"/>
      <c r="BN9182" s="151"/>
      <c r="BO9182" s="2"/>
      <c r="BP9182" s="2"/>
      <c r="BQ9182" s="2"/>
      <c r="BR9182" s="2"/>
      <c r="BS9182" s="2"/>
      <c r="BT9182" s="2"/>
    </row>
    <row r="9183" spans="63:72" x14ac:dyDescent="0.3">
      <c r="BK9183" s="5"/>
      <c r="BL9183" s="5"/>
      <c r="BM9183" s="2"/>
      <c r="BN9183" s="151"/>
      <c r="BO9183" s="2"/>
      <c r="BP9183" s="2"/>
      <c r="BQ9183" s="2"/>
      <c r="BR9183" s="2"/>
      <c r="BS9183" s="2"/>
      <c r="BT9183" s="2"/>
    </row>
    <row r="9184" spans="63:72" x14ac:dyDescent="0.3">
      <c r="BK9184" s="5"/>
      <c r="BL9184" s="5"/>
      <c r="BM9184" s="2"/>
      <c r="BN9184" s="151"/>
      <c r="BO9184" s="2"/>
      <c r="BP9184" s="2"/>
      <c r="BQ9184" s="2"/>
      <c r="BR9184" s="2"/>
      <c r="BS9184" s="2"/>
      <c r="BT9184" s="2"/>
    </row>
    <row r="9185" spans="63:72" x14ac:dyDescent="0.3">
      <c r="BK9185" s="5"/>
      <c r="BL9185" s="5"/>
      <c r="BM9185" s="2"/>
      <c r="BN9185" s="151"/>
      <c r="BO9185" s="2"/>
      <c r="BP9185" s="2"/>
      <c r="BQ9185" s="2"/>
      <c r="BR9185" s="2"/>
      <c r="BS9185" s="2"/>
      <c r="BT9185" s="2"/>
    </row>
    <row r="9186" spans="63:72" x14ac:dyDescent="0.3">
      <c r="BK9186" s="5"/>
      <c r="BL9186" s="5"/>
      <c r="BM9186" s="2"/>
      <c r="BN9186" s="151"/>
      <c r="BO9186" s="2"/>
      <c r="BP9186" s="2"/>
      <c r="BQ9186" s="2"/>
      <c r="BR9186" s="2"/>
      <c r="BS9186" s="2"/>
      <c r="BT9186" s="2"/>
    </row>
    <row r="9187" spans="63:72" x14ac:dyDescent="0.3">
      <c r="BK9187" s="5"/>
      <c r="BL9187" s="5"/>
      <c r="BM9187" s="2"/>
      <c r="BN9187" s="151"/>
      <c r="BO9187" s="2"/>
      <c r="BP9187" s="2"/>
      <c r="BQ9187" s="2"/>
      <c r="BR9187" s="2"/>
      <c r="BS9187" s="2"/>
      <c r="BT9187" s="2"/>
    </row>
    <row r="9188" spans="63:72" x14ac:dyDescent="0.3">
      <c r="BK9188" s="5"/>
      <c r="BL9188" s="5"/>
      <c r="BM9188" s="2"/>
      <c r="BN9188" s="151"/>
      <c r="BO9188" s="2"/>
      <c r="BP9188" s="2"/>
      <c r="BQ9188" s="2"/>
      <c r="BR9188" s="2"/>
      <c r="BS9188" s="2"/>
      <c r="BT9188" s="2"/>
    </row>
    <row r="9189" spans="63:72" x14ac:dyDescent="0.3">
      <c r="BK9189" s="5"/>
      <c r="BL9189" s="5"/>
      <c r="BM9189" s="2"/>
      <c r="BN9189" s="151"/>
      <c r="BO9189" s="2"/>
      <c r="BP9189" s="2"/>
      <c r="BQ9189" s="2"/>
      <c r="BR9189" s="2"/>
      <c r="BS9189" s="2"/>
      <c r="BT9189" s="2"/>
    </row>
    <row r="9190" spans="63:72" x14ac:dyDescent="0.3">
      <c r="BK9190" s="5"/>
      <c r="BL9190" s="5"/>
      <c r="BM9190" s="2"/>
      <c r="BN9190" s="151"/>
      <c r="BO9190" s="2"/>
      <c r="BP9190" s="2"/>
      <c r="BQ9190" s="2"/>
      <c r="BR9190" s="2"/>
      <c r="BS9190" s="2"/>
      <c r="BT9190" s="2"/>
    </row>
    <row r="9191" spans="63:72" x14ac:dyDescent="0.3">
      <c r="BK9191" s="5"/>
      <c r="BL9191" s="5"/>
      <c r="BM9191" s="2"/>
      <c r="BN9191" s="151"/>
      <c r="BO9191" s="2"/>
      <c r="BP9191" s="2"/>
      <c r="BQ9191" s="2"/>
      <c r="BR9191" s="2"/>
      <c r="BS9191" s="2"/>
      <c r="BT9191" s="2"/>
    </row>
    <row r="9192" spans="63:72" x14ac:dyDescent="0.3">
      <c r="BK9192" s="5"/>
      <c r="BL9192" s="5"/>
      <c r="BM9192" s="2"/>
      <c r="BN9192" s="151"/>
      <c r="BO9192" s="2"/>
      <c r="BP9192" s="2"/>
      <c r="BQ9192" s="2"/>
      <c r="BR9192" s="2"/>
      <c r="BS9192" s="2"/>
      <c r="BT9192" s="2"/>
    </row>
    <row r="9193" spans="63:72" x14ac:dyDescent="0.3">
      <c r="BK9193" s="5"/>
      <c r="BL9193" s="5"/>
      <c r="BM9193" s="2"/>
      <c r="BN9193" s="151"/>
      <c r="BO9193" s="2"/>
      <c r="BP9193" s="2"/>
      <c r="BQ9193" s="2"/>
      <c r="BR9193" s="2"/>
      <c r="BS9193" s="2"/>
      <c r="BT9193" s="2"/>
    </row>
    <row r="9194" spans="63:72" x14ac:dyDescent="0.3">
      <c r="BK9194" s="5"/>
      <c r="BL9194" s="5"/>
      <c r="BM9194" s="2"/>
      <c r="BN9194" s="151"/>
      <c r="BO9194" s="2"/>
      <c r="BP9194" s="2"/>
      <c r="BQ9194" s="2"/>
      <c r="BR9194" s="2"/>
      <c r="BS9194" s="2"/>
      <c r="BT9194" s="2"/>
    </row>
    <row r="9195" spans="63:72" x14ac:dyDescent="0.3">
      <c r="BK9195" s="5"/>
      <c r="BL9195" s="5"/>
      <c r="BM9195" s="2"/>
      <c r="BN9195" s="151"/>
      <c r="BO9195" s="2"/>
      <c r="BP9195" s="2"/>
      <c r="BQ9195" s="2"/>
      <c r="BR9195" s="2"/>
      <c r="BS9195" s="2"/>
      <c r="BT9195" s="2"/>
    </row>
    <row r="9196" spans="63:72" x14ac:dyDescent="0.3">
      <c r="BK9196" s="5"/>
      <c r="BL9196" s="5"/>
      <c r="BM9196" s="2"/>
      <c r="BN9196" s="151"/>
      <c r="BO9196" s="2"/>
      <c r="BP9196" s="2"/>
      <c r="BQ9196" s="2"/>
      <c r="BR9196" s="2"/>
      <c r="BS9196" s="2"/>
      <c r="BT9196" s="2"/>
    </row>
    <row r="9197" spans="63:72" x14ac:dyDescent="0.3">
      <c r="BK9197" s="5"/>
      <c r="BL9197" s="5"/>
      <c r="BM9197" s="2"/>
      <c r="BN9197" s="151"/>
      <c r="BO9197" s="2"/>
      <c r="BP9197" s="2"/>
      <c r="BQ9197" s="2"/>
      <c r="BR9197" s="2"/>
      <c r="BS9197" s="2"/>
      <c r="BT9197" s="2"/>
    </row>
    <row r="9198" spans="63:72" x14ac:dyDescent="0.3">
      <c r="BK9198" s="5"/>
      <c r="BL9198" s="5"/>
      <c r="BM9198" s="2"/>
      <c r="BN9198" s="151"/>
      <c r="BO9198" s="2"/>
      <c r="BP9198" s="2"/>
      <c r="BQ9198" s="2"/>
      <c r="BR9198" s="2"/>
      <c r="BS9198" s="2"/>
      <c r="BT9198" s="2"/>
    </row>
    <row r="9199" spans="63:72" x14ac:dyDescent="0.3">
      <c r="BK9199" s="5"/>
      <c r="BL9199" s="5"/>
      <c r="BM9199" s="2"/>
      <c r="BN9199" s="151"/>
      <c r="BO9199" s="2"/>
      <c r="BP9199" s="2"/>
      <c r="BQ9199" s="2"/>
      <c r="BR9199" s="2"/>
      <c r="BS9199" s="2"/>
      <c r="BT9199" s="2"/>
    </row>
    <row r="9200" spans="63:72" x14ac:dyDescent="0.3">
      <c r="BK9200" s="5"/>
      <c r="BL9200" s="5"/>
      <c r="BM9200" s="2"/>
      <c r="BN9200" s="151"/>
      <c r="BO9200" s="2"/>
      <c r="BP9200" s="2"/>
      <c r="BQ9200" s="2"/>
      <c r="BR9200" s="2"/>
      <c r="BS9200" s="2"/>
      <c r="BT9200" s="2"/>
    </row>
    <row r="9201" spans="63:72" x14ac:dyDescent="0.3">
      <c r="BK9201" s="5"/>
      <c r="BL9201" s="5"/>
      <c r="BM9201" s="2"/>
      <c r="BN9201" s="151"/>
      <c r="BO9201" s="2"/>
      <c r="BP9201" s="2"/>
      <c r="BQ9201" s="2"/>
      <c r="BR9201" s="2"/>
      <c r="BS9201" s="2"/>
      <c r="BT9201" s="2"/>
    </row>
    <row r="9202" spans="63:72" x14ac:dyDescent="0.3">
      <c r="BK9202" s="5"/>
      <c r="BL9202" s="5"/>
      <c r="BM9202" s="2"/>
      <c r="BN9202" s="151"/>
      <c r="BO9202" s="2"/>
      <c r="BP9202" s="2"/>
      <c r="BQ9202" s="2"/>
      <c r="BR9202" s="2"/>
      <c r="BS9202" s="2"/>
      <c r="BT9202" s="2"/>
    </row>
    <row r="9203" spans="63:72" x14ac:dyDescent="0.3">
      <c r="BK9203" s="5"/>
      <c r="BL9203" s="5"/>
      <c r="BM9203" s="2"/>
      <c r="BN9203" s="151"/>
      <c r="BO9203" s="2"/>
      <c r="BP9203" s="2"/>
      <c r="BQ9203" s="2"/>
      <c r="BR9203" s="2"/>
      <c r="BS9203" s="2"/>
      <c r="BT9203" s="2"/>
    </row>
    <row r="9204" spans="63:72" x14ac:dyDescent="0.3">
      <c r="BK9204" s="5"/>
      <c r="BL9204" s="5"/>
      <c r="BM9204" s="2"/>
      <c r="BN9204" s="151"/>
      <c r="BO9204" s="2"/>
      <c r="BP9204" s="2"/>
      <c r="BQ9204" s="2"/>
      <c r="BR9204" s="2"/>
      <c r="BS9204" s="2"/>
      <c r="BT9204" s="2"/>
    </row>
    <row r="9205" spans="63:72" x14ac:dyDescent="0.3">
      <c r="BK9205" s="5"/>
      <c r="BL9205" s="5"/>
      <c r="BM9205" s="2"/>
      <c r="BN9205" s="151"/>
      <c r="BO9205" s="2"/>
      <c r="BP9205" s="2"/>
      <c r="BQ9205" s="2"/>
      <c r="BR9205" s="2"/>
      <c r="BS9205" s="2"/>
      <c r="BT9205" s="2"/>
    </row>
    <row r="9206" spans="63:72" x14ac:dyDescent="0.3">
      <c r="BK9206" s="5"/>
      <c r="BL9206" s="5"/>
      <c r="BM9206" s="2"/>
      <c r="BN9206" s="151"/>
      <c r="BO9206" s="2"/>
      <c r="BP9206" s="2"/>
      <c r="BQ9206" s="2"/>
      <c r="BR9206" s="2"/>
      <c r="BS9206" s="2"/>
      <c r="BT9206" s="2"/>
    </row>
    <row r="9207" spans="63:72" x14ac:dyDescent="0.3">
      <c r="BK9207" s="5"/>
      <c r="BL9207" s="5"/>
      <c r="BM9207" s="2"/>
      <c r="BN9207" s="151"/>
      <c r="BO9207" s="2"/>
      <c r="BP9207" s="2"/>
      <c r="BQ9207" s="2"/>
      <c r="BR9207" s="2"/>
      <c r="BS9207" s="2"/>
      <c r="BT9207" s="2"/>
    </row>
    <row r="9208" spans="63:72" x14ac:dyDescent="0.3">
      <c r="BK9208" s="5"/>
      <c r="BL9208" s="5"/>
      <c r="BM9208" s="2"/>
      <c r="BN9208" s="151"/>
      <c r="BO9208" s="2"/>
      <c r="BP9208" s="2"/>
      <c r="BQ9208" s="2"/>
      <c r="BR9208" s="2"/>
      <c r="BS9208" s="2"/>
      <c r="BT9208" s="2"/>
    </row>
    <row r="9209" spans="63:72" x14ac:dyDescent="0.3">
      <c r="BK9209" s="5"/>
      <c r="BL9209" s="5"/>
      <c r="BM9209" s="2"/>
      <c r="BN9209" s="151"/>
      <c r="BO9209" s="2"/>
      <c r="BP9209" s="2"/>
      <c r="BQ9209" s="2"/>
      <c r="BR9209" s="2"/>
      <c r="BS9209" s="2"/>
      <c r="BT9209" s="2"/>
    </row>
    <row r="9210" spans="63:72" x14ac:dyDescent="0.3">
      <c r="BK9210" s="5"/>
      <c r="BL9210" s="5"/>
      <c r="BM9210" s="2"/>
      <c r="BN9210" s="151"/>
      <c r="BO9210" s="2"/>
      <c r="BP9210" s="2"/>
      <c r="BQ9210" s="2"/>
      <c r="BR9210" s="2"/>
      <c r="BS9210" s="2"/>
      <c r="BT9210" s="2"/>
    </row>
    <row r="9211" spans="63:72" x14ac:dyDescent="0.3">
      <c r="BK9211" s="5"/>
      <c r="BL9211" s="5"/>
      <c r="BM9211" s="2"/>
      <c r="BN9211" s="151"/>
      <c r="BO9211" s="2"/>
      <c r="BP9211" s="2"/>
      <c r="BQ9211" s="2"/>
      <c r="BR9211" s="2"/>
      <c r="BS9211" s="2"/>
      <c r="BT9211" s="2"/>
    </row>
    <row r="9212" spans="63:72" x14ac:dyDescent="0.3">
      <c r="BK9212" s="5"/>
      <c r="BL9212" s="5"/>
      <c r="BM9212" s="2"/>
      <c r="BN9212" s="151"/>
      <c r="BO9212" s="2"/>
      <c r="BP9212" s="2"/>
      <c r="BQ9212" s="2"/>
      <c r="BR9212" s="2"/>
      <c r="BS9212" s="2"/>
      <c r="BT9212" s="2"/>
    </row>
    <row r="9213" spans="63:72" x14ac:dyDescent="0.3">
      <c r="BK9213" s="5"/>
      <c r="BL9213" s="5"/>
      <c r="BM9213" s="2"/>
      <c r="BN9213" s="151"/>
      <c r="BO9213" s="2"/>
      <c r="BP9213" s="2"/>
      <c r="BQ9213" s="2"/>
      <c r="BR9213" s="2"/>
      <c r="BS9213" s="2"/>
      <c r="BT9213" s="2"/>
    </row>
    <row r="9214" spans="63:72" x14ac:dyDescent="0.3">
      <c r="BK9214" s="5"/>
      <c r="BL9214" s="5"/>
      <c r="BM9214" s="2"/>
      <c r="BN9214" s="151"/>
      <c r="BO9214" s="2"/>
      <c r="BP9214" s="2"/>
      <c r="BQ9214" s="2"/>
      <c r="BR9214" s="2"/>
      <c r="BS9214" s="2"/>
      <c r="BT9214" s="2"/>
    </row>
    <row r="9215" spans="63:72" x14ac:dyDescent="0.3">
      <c r="BK9215" s="5"/>
      <c r="BL9215" s="5"/>
      <c r="BM9215" s="2"/>
      <c r="BN9215" s="151"/>
      <c r="BO9215" s="2"/>
      <c r="BP9215" s="2"/>
      <c r="BQ9215" s="2"/>
      <c r="BR9215" s="2"/>
      <c r="BS9215" s="2"/>
      <c r="BT9215" s="2"/>
    </row>
    <row r="9216" spans="63:72" x14ac:dyDescent="0.3">
      <c r="BK9216" s="5"/>
      <c r="BL9216" s="5"/>
      <c r="BM9216" s="2"/>
      <c r="BN9216" s="151"/>
      <c r="BO9216" s="2"/>
      <c r="BP9216" s="2"/>
      <c r="BQ9216" s="2"/>
      <c r="BR9216" s="2"/>
      <c r="BS9216" s="2"/>
      <c r="BT9216" s="2"/>
    </row>
    <row r="9217" spans="63:72" x14ac:dyDescent="0.3">
      <c r="BK9217" s="5"/>
      <c r="BL9217" s="5"/>
      <c r="BM9217" s="2"/>
      <c r="BN9217" s="151"/>
      <c r="BO9217" s="2"/>
      <c r="BP9217" s="2"/>
      <c r="BQ9217" s="2"/>
      <c r="BR9217" s="2"/>
      <c r="BS9217" s="2"/>
      <c r="BT9217" s="2"/>
    </row>
    <row r="9218" spans="63:72" x14ac:dyDescent="0.3">
      <c r="BK9218" s="5"/>
      <c r="BL9218" s="5"/>
      <c r="BM9218" s="2"/>
      <c r="BN9218" s="151"/>
      <c r="BO9218" s="2"/>
      <c r="BP9218" s="2"/>
      <c r="BQ9218" s="2"/>
      <c r="BR9218" s="2"/>
      <c r="BS9218" s="2"/>
      <c r="BT9218" s="2"/>
    </row>
    <row r="9219" spans="63:72" x14ac:dyDescent="0.3">
      <c r="BK9219" s="5"/>
      <c r="BL9219" s="5"/>
      <c r="BM9219" s="2"/>
      <c r="BN9219" s="151"/>
      <c r="BO9219" s="2"/>
      <c r="BP9219" s="2"/>
      <c r="BQ9219" s="2"/>
      <c r="BR9219" s="2"/>
      <c r="BS9219" s="2"/>
      <c r="BT9219" s="2"/>
    </row>
    <row r="9220" spans="63:72" x14ac:dyDescent="0.3">
      <c r="BK9220" s="5"/>
      <c r="BL9220" s="5"/>
      <c r="BM9220" s="2"/>
      <c r="BN9220" s="151"/>
      <c r="BO9220" s="2"/>
      <c r="BP9220" s="2"/>
      <c r="BQ9220" s="2"/>
      <c r="BR9220" s="2"/>
      <c r="BS9220" s="2"/>
      <c r="BT9220" s="2"/>
    </row>
    <row r="9221" spans="63:72" x14ac:dyDescent="0.3">
      <c r="BK9221" s="5"/>
      <c r="BL9221" s="5"/>
      <c r="BM9221" s="2"/>
      <c r="BN9221" s="151"/>
      <c r="BO9221" s="2"/>
      <c r="BP9221" s="2"/>
      <c r="BQ9221" s="2"/>
      <c r="BR9221" s="2"/>
      <c r="BS9221" s="2"/>
      <c r="BT9221" s="2"/>
    </row>
    <row r="9222" spans="63:72" x14ac:dyDescent="0.3">
      <c r="BK9222" s="5"/>
      <c r="BL9222" s="5"/>
      <c r="BM9222" s="2"/>
      <c r="BN9222" s="151"/>
      <c r="BO9222" s="2"/>
      <c r="BP9222" s="2"/>
      <c r="BQ9222" s="2"/>
      <c r="BR9222" s="2"/>
      <c r="BS9222" s="2"/>
      <c r="BT9222" s="2"/>
    </row>
    <row r="9223" spans="63:72" x14ac:dyDescent="0.3">
      <c r="BK9223" s="5"/>
      <c r="BL9223" s="5"/>
      <c r="BM9223" s="2"/>
      <c r="BN9223" s="151"/>
      <c r="BO9223" s="2"/>
      <c r="BP9223" s="2"/>
      <c r="BQ9223" s="2"/>
      <c r="BR9223" s="2"/>
      <c r="BS9223" s="2"/>
      <c r="BT9223" s="2"/>
    </row>
    <row r="9224" spans="63:72" x14ac:dyDescent="0.3">
      <c r="BK9224" s="5"/>
      <c r="BL9224" s="5"/>
      <c r="BM9224" s="2"/>
      <c r="BN9224" s="151"/>
      <c r="BO9224" s="2"/>
      <c r="BP9224" s="2"/>
      <c r="BQ9224" s="2"/>
      <c r="BR9224" s="2"/>
      <c r="BS9224" s="2"/>
      <c r="BT9224" s="2"/>
    </row>
    <row r="9225" spans="63:72" x14ac:dyDescent="0.3">
      <c r="BK9225" s="5"/>
      <c r="BL9225" s="5"/>
      <c r="BM9225" s="2"/>
      <c r="BN9225" s="151"/>
      <c r="BO9225" s="2"/>
      <c r="BP9225" s="2"/>
      <c r="BQ9225" s="2"/>
      <c r="BR9225" s="2"/>
      <c r="BS9225" s="2"/>
      <c r="BT9225" s="2"/>
    </row>
    <row r="9226" spans="63:72" x14ac:dyDescent="0.3">
      <c r="BK9226" s="5"/>
      <c r="BL9226" s="5"/>
      <c r="BM9226" s="2"/>
      <c r="BN9226" s="151"/>
      <c r="BO9226" s="2"/>
      <c r="BP9226" s="2"/>
      <c r="BQ9226" s="2"/>
      <c r="BR9226" s="2"/>
      <c r="BS9226" s="2"/>
      <c r="BT9226" s="2"/>
    </row>
    <row r="9227" spans="63:72" x14ac:dyDescent="0.3">
      <c r="BK9227" s="5"/>
      <c r="BL9227" s="5"/>
      <c r="BM9227" s="2"/>
      <c r="BN9227" s="151"/>
      <c r="BO9227" s="2"/>
      <c r="BP9227" s="2"/>
      <c r="BQ9227" s="2"/>
      <c r="BR9227" s="2"/>
      <c r="BS9227" s="2"/>
      <c r="BT9227" s="2"/>
    </row>
    <row r="9228" spans="63:72" x14ac:dyDescent="0.3">
      <c r="BK9228" s="5"/>
      <c r="BL9228" s="5"/>
      <c r="BM9228" s="2"/>
      <c r="BN9228" s="151"/>
      <c r="BO9228" s="2"/>
      <c r="BP9228" s="2"/>
      <c r="BQ9228" s="2"/>
      <c r="BR9228" s="2"/>
      <c r="BS9228" s="2"/>
      <c r="BT9228" s="2"/>
    </row>
    <row r="9229" spans="63:72" x14ac:dyDescent="0.3">
      <c r="BK9229" s="5"/>
      <c r="BL9229" s="5"/>
      <c r="BM9229" s="2"/>
      <c r="BN9229" s="151"/>
      <c r="BO9229" s="2"/>
      <c r="BP9229" s="2"/>
      <c r="BQ9229" s="2"/>
      <c r="BR9229" s="2"/>
      <c r="BS9229" s="2"/>
      <c r="BT9229" s="2"/>
    </row>
    <row r="9230" spans="63:72" x14ac:dyDescent="0.3">
      <c r="BK9230" s="5"/>
      <c r="BL9230" s="5"/>
      <c r="BM9230" s="2"/>
      <c r="BN9230" s="151"/>
      <c r="BO9230" s="2"/>
      <c r="BP9230" s="2"/>
      <c r="BQ9230" s="2"/>
      <c r="BR9230" s="2"/>
      <c r="BS9230" s="2"/>
      <c r="BT9230" s="2"/>
    </row>
    <row r="9231" spans="63:72" x14ac:dyDescent="0.3">
      <c r="BK9231" s="5"/>
      <c r="BL9231" s="5"/>
      <c r="BM9231" s="2"/>
      <c r="BN9231" s="151"/>
      <c r="BO9231" s="2"/>
      <c r="BP9231" s="2"/>
      <c r="BQ9231" s="2"/>
      <c r="BR9231" s="2"/>
      <c r="BS9231" s="2"/>
      <c r="BT9231" s="2"/>
    </row>
    <row r="9232" spans="63:72" x14ac:dyDescent="0.3">
      <c r="BK9232" s="5"/>
      <c r="BL9232" s="5"/>
      <c r="BM9232" s="2"/>
      <c r="BN9232" s="151"/>
      <c r="BO9232" s="2"/>
      <c r="BP9232" s="2"/>
      <c r="BQ9232" s="2"/>
      <c r="BR9232" s="2"/>
      <c r="BS9232" s="2"/>
      <c r="BT9232" s="2"/>
    </row>
    <row r="9233" spans="63:72" x14ac:dyDescent="0.3">
      <c r="BK9233" s="5"/>
      <c r="BL9233" s="5"/>
      <c r="BM9233" s="2"/>
      <c r="BN9233" s="151"/>
      <c r="BO9233" s="2"/>
      <c r="BP9233" s="2"/>
      <c r="BQ9233" s="2"/>
      <c r="BR9233" s="2"/>
      <c r="BS9233" s="2"/>
      <c r="BT9233" s="2"/>
    </row>
    <row r="9234" spans="63:72" x14ac:dyDescent="0.3">
      <c r="BK9234" s="5"/>
      <c r="BL9234" s="5"/>
      <c r="BM9234" s="2"/>
      <c r="BN9234" s="151"/>
      <c r="BO9234" s="2"/>
      <c r="BP9234" s="2"/>
      <c r="BQ9234" s="2"/>
      <c r="BR9234" s="2"/>
      <c r="BS9234" s="2"/>
      <c r="BT9234" s="2"/>
    </row>
    <row r="9235" spans="63:72" x14ac:dyDescent="0.3">
      <c r="BK9235" s="5"/>
      <c r="BL9235" s="5"/>
      <c r="BM9235" s="2"/>
      <c r="BN9235" s="151"/>
      <c r="BO9235" s="2"/>
      <c r="BP9235" s="2"/>
      <c r="BQ9235" s="2"/>
      <c r="BR9235" s="2"/>
      <c r="BS9235" s="2"/>
      <c r="BT9235" s="2"/>
    </row>
    <row r="9236" spans="63:72" x14ac:dyDescent="0.3">
      <c r="BK9236" s="5"/>
      <c r="BL9236" s="5"/>
      <c r="BM9236" s="2"/>
      <c r="BN9236" s="151"/>
      <c r="BO9236" s="2"/>
      <c r="BP9236" s="2"/>
      <c r="BQ9236" s="2"/>
      <c r="BR9236" s="2"/>
      <c r="BS9236" s="2"/>
      <c r="BT9236" s="2"/>
    </row>
    <row r="9237" spans="63:72" x14ac:dyDescent="0.3">
      <c r="BK9237" s="5"/>
      <c r="BL9237" s="5"/>
      <c r="BM9237" s="2"/>
      <c r="BN9237" s="151"/>
      <c r="BO9237" s="2"/>
      <c r="BP9237" s="2"/>
      <c r="BQ9237" s="2"/>
      <c r="BR9237" s="2"/>
      <c r="BS9237" s="2"/>
      <c r="BT9237" s="2"/>
    </row>
    <row r="9238" spans="63:72" x14ac:dyDescent="0.3">
      <c r="BK9238" s="5"/>
      <c r="BL9238" s="5"/>
      <c r="BM9238" s="2"/>
      <c r="BN9238" s="151"/>
      <c r="BO9238" s="2"/>
      <c r="BP9238" s="2"/>
      <c r="BQ9238" s="2"/>
      <c r="BR9238" s="2"/>
      <c r="BS9238" s="2"/>
      <c r="BT9238" s="2"/>
    </row>
    <row r="9239" spans="63:72" x14ac:dyDescent="0.3">
      <c r="BK9239" s="5"/>
      <c r="BL9239" s="5"/>
      <c r="BM9239" s="2"/>
      <c r="BN9239" s="151"/>
      <c r="BO9239" s="2"/>
      <c r="BP9239" s="2"/>
      <c r="BQ9239" s="2"/>
      <c r="BR9239" s="2"/>
      <c r="BS9239" s="2"/>
      <c r="BT9239" s="2"/>
    </row>
    <row r="9240" spans="63:72" x14ac:dyDescent="0.3">
      <c r="BK9240" s="5"/>
      <c r="BL9240" s="5"/>
      <c r="BM9240" s="2"/>
      <c r="BN9240" s="151"/>
      <c r="BO9240" s="2"/>
      <c r="BP9240" s="2"/>
      <c r="BQ9240" s="2"/>
      <c r="BR9240" s="2"/>
      <c r="BS9240" s="2"/>
      <c r="BT9240" s="2"/>
    </row>
    <row r="9241" spans="63:72" x14ac:dyDescent="0.3">
      <c r="BK9241" s="5"/>
      <c r="BL9241" s="5"/>
      <c r="BM9241" s="2"/>
      <c r="BN9241" s="151"/>
      <c r="BO9241" s="2"/>
      <c r="BP9241" s="2"/>
      <c r="BQ9241" s="2"/>
      <c r="BR9241" s="2"/>
      <c r="BS9241" s="2"/>
      <c r="BT9241" s="2"/>
    </row>
    <row r="9242" spans="63:72" x14ac:dyDescent="0.3">
      <c r="BK9242" s="5"/>
      <c r="BL9242" s="5"/>
      <c r="BM9242" s="2"/>
      <c r="BN9242" s="151"/>
      <c r="BO9242" s="2"/>
      <c r="BP9242" s="2"/>
      <c r="BQ9242" s="2"/>
      <c r="BR9242" s="2"/>
      <c r="BS9242" s="2"/>
      <c r="BT9242" s="2"/>
    </row>
    <row r="9243" spans="63:72" x14ac:dyDescent="0.3">
      <c r="BK9243" s="5"/>
      <c r="BL9243" s="5"/>
      <c r="BM9243" s="2"/>
      <c r="BN9243" s="151"/>
      <c r="BO9243" s="2"/>
      <c r="BP9243" s="2"/>
      <c r="BQ9243" s="2"/>
      <c r="BR9243" s="2"/>
      <c r="BS9243" s="2"/>
      <c r="BT9243" s="2"/>
    </row>
    <row r="9244" spans="63:72" x14ac:dyDescent="0.3">
      <c r="BK9244" s="5"/>
      <c r="BL9244" s="5"/>
      <c r="BM9244" s="2"/>
      <c r="BN9244" s="151"/>
      <c r="BO9244" s="2"/>
      <c r="BP9244" s="2"/>
      <c r="BQ9244" s="2"/>
      <c r="BR9244" s="2"/>
      <c r="BS9244" s="2"/>
      <c r="BT9244" s="2"/>
    </row>
    <row r="9245" spans="63:72" x14ac:dyDescent="0.3">
      <c r="BK9245" s="5"/>
      <c r="BL9245" s="5"/>
      <c r="BM9245" s="2"/>
      <c r="BN9245" s="151"/>
      <c r="BO9245" s="2"/>
      <c r="BP9245" s="2"/>
      <c r="BQ9245" s="2"/>
      <c r="BR9245" s="2"/>
      <c r="BS9245" s="2"/>
      <c r="BT9245" s="2"/>
    </row>
    <row r="9246" spans="63:72" x14ac:dyDescent="0.3">
      <c r="BK9246" s="5"/>
      <c r="BL9246" s="5"/>
      <c r="BM9246" s="2"/>
      <c r="BN9246" s="151"/>
      <c r="BO9246" s="2"/>
      <c r="BP9246" s="2"/>
      <c r="BQ9246" s="2"/>
      <c r="BR9246" s="2"/>
      <c r="BS9246" s="2"/>
      <c r="BT9246" s="2"/>
    </row>
    <row r="9247" spans="63:72" x14ac:dyDescent="0.3">
      <c r="BK9247" s="5"/>
      <c r="BL9247" s="5"/>
      <c r="BM9247" s="2"/>
      <c r="BN9247" s="151"/>
      <c r="BO9247" s="2"/>
      <c r="BP9247" s="2"/>
      <c r="BQ9247" s="2"/>
      <c r="BR9247" s="2"/>
      <c r="BS9247" s="2"/>
      <c r="BT9247" s="2"/>
    </row>
    <row r="9248" spans="63:72" x14ac:dyDescent="0.3">
      <c r="BK9248" s="5"/>
      <c r="BL9248" s="5"/>
      <c r="BM9248" s="2"/>
      <c r="BN9248" s="151"/>
      <c r="BO9248" s="2"/>
      <c r="BP9248" s="2"/>
      <c r="BQ9248" s="2"/>
      <c r="BR9248" s="2"/>
      <c r="BS9248" s="2"/>
      <c r="BT9248" s="2"/>
    </row>
    <row r="9249" spans="63:72" x14ac:dyDescent="0.3">
      <c r="BK9249" s="5"/>
      <c r="BL9249" s="5"/>
      <c r="BM9249" s="2"/>
      <c r="BN9249" s="151"/>
      <c r="BO9249" s="2"/>
      <c r="BP9249" s="2"/>
      <c r="BQ9249" s="2"/>
      <c r="BR9249" s="2"/>
      <c r="BS9249" s="2"/>
      <c r="BT9249" s="2"/>
    </row>
    <row r="9250" spans="63:72" x14ac:dyDescent="0.3">
      <c r="BK9250" s="5"/>
      <c r="BL9250" s="5"/>
      <c r="BM9250" s="2"/>
      <c r="BN9250" s="151"/>
      <c r="BO9250" s="2"/>
      <c r="BP9250" s="2"/>
      <c r="BQ9250" s="2"/>
      <c r="BR9250" s="2"/>
      <c r="BS9250" s="2"/>
      <c r="BT9250" s="2"/>
    </row>
    <row r="9251" spans="63:72" x14ac:dyDescent="0.3">
      <c r="BK9251" s="5"/>
      <c r="BL9251" s="5"/>
      <c r="BM9251" s="2"/>
      <c r="BN9251" s="151"/>
      <c r="BO9251" s="2"/>
      <c r="BP9251" s="2"/>
      <c r="BQ9251" s="2"/>
      <c r="BR9251" s="2"/>
      <c r="BS9251" s="2"/>
      <c r="BT9251" s="2"/>
    </row>
    <row r="9252" spans="63:72" x14ac:dyDescent="0.3">
      <c r="BK9252" s="5"/>
      <c r="BL9252" s="5"/>
      <c r="BM9252" s="2"/>
      <c r="BN9252" s="151"/>
      <c r="BO9252" s="2"/>
      <c r="BP9252" s="2"/>
      <c r="BQ9252" s="2"/>
      <c r="BR9252" s="2"/>
      <c r="BS9252" s="2"/>
      <c r="BT9252" s="2"/>
    </row>
    <row r="9253" spans="63:72" x14ac:dyDescent="0.3">
      <c r="BK9253" s="5"/>
      <c r="BL9253" s="5"/>
      <c r="BM9253" s="2"/>
      <c r="BN9253" s="151"/>
      <c r="BO9253" s="2"/>
      <c r="BP9253" s="2"/>
      <c r="BQ9253" s="2"/>
      <c r="BR9253" s="2"/>
      <c r="BS9253" s="2"/>
      <c r="BT9253" s="2"/>
    </row>
    <row r="9254" spans="63:72" x14ac:dyDescent="0.3">
      <c r="BK9254" s="5"/>
      <c r="BL9254" s="5"/>
      <c r="BM9254" s="2"/>
      <c r="BN9254" s="151"/>
      <c r="BO9254" s="2"/>
      <c r="BP9254" s="2"/>
      <c r="BQ9254" s="2"/>
      <c r="BR9254" s="2"/>
      <c r="BS9254" s="2"/>
      <c r="BT9254" s="2"/>
    </row>
    <row r="9255" spans="63:72" x14ac:dyDescent="0.3">
      <c r="BK9255" s="5"/>
      <c r="BL9255" s="5"/>
      <c r="BM9255" s="2"/>
      <c r="BN9255" s="151"/>
      <c r="BO9255" s="2"/>
      <c r="BP9255" s="2"/>
      <c r="BQ9255" s="2"/>
      <c r="BR9255" s="2"/>
      <c r="BS9255" s="2"/>
      <c r="BT9255" s="2"/>
    </row>
    <row r="9256" spans="63:72" x14ac:dyDescent="0.3">
      <c r="BK9256" s="5"/>
      <c r="BL9256" s="5"/>
      <c r="BM9256" s="2"/>
      <c r="BN9256" s="151"/>
      <c r="BO9256" s="2"/>
      <c r="BP9256" s="2"/>
      <c r="BQ9256" s="2"/>
      <c r="BR9256" s="2"/>
      <c r="BS9256" s="2"/>
      <c r="BT9256" s="2"/>
    </row>
    <row r="9257" spans="63:72" x14ac:dyDescent="0.3">
      <c r="BK9257" s="5"/>
      <c r="BL9257" s="5"/>
      <c r="BM9257" s="2"/>
      <c r="BN9257" s="151"/>
      <c r="BO9257" s="2"/>
      <c r="BP9257" s="2"/>
      <c r="BQ9257" s="2"/>
      <c r="BR9257" s="2"/>
      <c r="BS9257" s="2"/>
      <c r="BT9257" s="2"/>
    </row>
    <row r="9258" spans="63:72" x14ac:dyDescent="0.3">
      <c r="BK9258" s="5"/>
      <c r="BL9258" s="5"/>
      <c r="BM9258" s="2"/>
      <c r="BN9258" s="151"/>
      <c r="BO9258" s="2"/>
      <c r="BP9258" s="2"/>
      <c r="BQ9258" s="2"/>
      <c r="BR9258" s="2"/>
      <c r="BS9258" s="2"/>
      <c r="BT9258" s="2"/>
    </row>
    <row r="9259" spans="63:72" x14ac:dyDescent="0.3">
      <c r="BK9259" s="5"/>
      <c r="BL9259" s="5"/>
      <c r="BM9259" s="2"/>
      <c r="BN9259" s="151"/>
      <c r="BO9259" s="2"/>
      <c r="BP9259" s="2"/>
      <c r="BQ9259" s="2"/>
      <c r="BR9259" s="2"/>
      <c r="BS9259" s="2"/>
      <c r="BT9259" s="2"/>
    </row>
    <row r="9260" spans="63:72" x14ac:dyDescent="0.3">
      <c r="BK9260" s="5"/>
      <c r="BL9260" s="5"/>
      <c r="BM9260" s="2"/>
      <c r="BN9260" s="151"/>
      <c r="BO9260" s="2"/>
      <c r="BP9260" s="2"/>
      <c r="BQ9260" s="2"/>
      <c r="BR9260" s="2"/>
      <c r="BS9260" s="2"/>
      <c r="BT9260" s="2"/>
    </row>
    <row r="9261" spans="63:72" x14ac:dyDescent="0.3">
      <c r="BK9261" s="5"/>
      <c r="BL9261" s="5"/>
      <c r="BM9261" s="2"/>
      <c r="BN9261" s="151"/>
      <c r="BO9261" s="2"/>
      <c r="BP9261" s="2"/>
      <c r="BQ9261" s="2"/>
      <c r="BR9261" s="2"/>
      <c r="BS9261" s="2"/>
      <c r="BT9261" s="2"/>
    </row>
    <row r="9262" spans="63:72" x14ac:dyDescent="0.3">
      <c r="BK9262" s="5"/>
      <c r="BL9262" s="5"/>
      <c r="BM9262" s="2"/>
      <c r="BN9262" s="151"/>
      <c r="BO9262" s="2"/>
      <c r="BP9262" s="2"/>
      <c r="BQ9262" s="2"/>
      <c r="BR9262" s="2"/>
      <c r="BS9262" s="2"/>
      <c r="BT9262" s="2"/>
    </row>
    <row r="9263" spans="63:72" x14ac:dyDescent="0.3">
      <c r="BK9263" s="5"/>
      <c r="BL9263" s="5"/>
      <c r="BM9263" s="2"/>
      <c r="BN9263" s="151"/>
      <c r="BO9263" s="2"/>
      <c r="BP9263" s="2"/>
      <c r="BQ9263" s="2"/>
      <c r="BR9263" s="2"/>
      <c r="BS9263" s="2"/>
      <c r="BT9263" s="2"/>
    </row>
    <row r="9264" spans="63:72" x14ac:dyDescent="0.3">
      <c r="BK9264" s="5"/>
      <c r="BL9264" s="5"/>
      <c r="BM9264" s="2"/>
      <c r="BN9264" s="151"/>
      <c r="BO9264" s="2"/>
      <c r="BP9264" s="2"/>
      <c r="BQ9264" s="2"/>
      <c r="BR9264" s="2"/>
      <c r="BS9264" s="2"/>
      <c r="BT9264" s="2"/>
    </row>
    <row r="9265" spans="63:72" x14ac:dyDescent="0.3">
      <c r="BK9265" s="5"/>
      <c r="BL9265" s="5"/>
      <c r="BM9265" s="2"/>
      <c r="BN9265" s="151"/>
      <c r="BO9265" s="2"/>
      <c r="BP9265" s="2"/>
      <c r="BQ9265" s="2"/>
      <c r="BR9265" s="2"/>
      <c r="BS9265" s="2"/>
      <c r="BT9265" s="2"/>
    </row>
    <row r="9266" spans="63:72" x14ac:dyDescent="0.3">
      <c r="BK9266" s="5"/>
      <c r="BL9266" s="5"/>
      <c r="BM9266" s="2"/>
      <c r="BN9266" s="151"/>
      <c r="BO9266" s="2"/>
      <c r="BP9266" s="2"/>
      <c r="BQ9266" s="2"/>
      <c r="BR9266" s="2"/>
      <c r="BS9266" s="2"/>
      <c r="BT9266" s="2"/>
    </row>
    <row r="9267" spans="63:72" x14ac:dyDescent="0.3">
      <c r="BK9267" s="5"/>
      <c r="BL9267" s="5"/>
      <c r="BM9267" s="2"/>
      <c r="BN9267" s="151"/>
      <c r="BO9267" s="2"/>
      <c r="BP9267" s="2"/>
      <c r="BQ9267" s="2"/>
      <c r="BR9267" s="2"/>
      <c r="BS9267" s="2"/>
      <c r="BT9267" s="2"/>
    </row>
    <row r="9268" spans="63:72" x14ac:dyDescent="0.3">
      <c r="BK9268" s="5"/>
      <c r="BL9268" s="5"/>
      <c r="BM9268" s="2"/>
      <c r="BN9268" s="151"/>
      <c r="BO9268" s="2"/>
      <c r="BP9268" s="2"/>
      <c r="BQ9268" s="2"/>
      <c r="BR9268" s="2"/>
      <c r="BS9268" s="2"/>
      <c r="BT9268" s="2"/>
    </row>
    <row r="9269" spans="63:72" x14ac:dyDescent="0.3">
      <c r="BK9269" s="5"/>
      <c r="BL9269" s="5"/>
      <c r="BM9269" s="2"/>
      <c r="BN9269" s="151"/>
      <c r="BO9269" s="2"/>
      <c r="BP9269" s="2"/>
      <c r="BQ9269" s="2"/>
      <c r="BR9269" s="2"/>
      <c r="BS9269" s="2"/>
      <c r="BT9269" s="2"/>
    </row>
    <row r="9270" spans="63:72" x14ac:dyDescent="0.3">
      <c r="BK9270" s="5"/>
      <c r="BL9270" s="5"/>
      <c r="BM9270" s="2"/>
      <c r="BN9270" s="151"/>
      <c r="BO9270" s="2"/>
      <c r="BP9270" s="2"/>
      <c r="BQ9270" s="2"/>
      <c r="BR9270" s="2"/>
      <c r="BS9270" s="2"/>
      <c r="BT9270" s="2"/>
    </row>
    <row r="9271" spans="63:72" x14ac:dyDescent="0.3">
      <c r="BK9271" s="5"/>
      <c r="BL9271" s="5"/>
      <c r="BM9271" s="2"/>
      <c r="BN9271" s="151"/>
      <c r="BO9271" s="2"/>
      <c r="BP9271" s="2"/>
      <c r="BQ9271" s="2"/>
      <c r="BR9271" s="2"/>
      <c r="BS9271" s="2"/>
      <c r="BT9271" s="2"/>
    </row>
    <row r="9272" spans="63:72" x14ac:dyDescent="0.3">
      <c r="BK9272" s="5"/>
      <c r="BL9272" s="5"/>
      <c r="BM9272" s="2"/>
      <c r="BN9272" s="151"/>
      <c r="BO9272" s="2"/>
      <c r="BP9272" s="2"/>
      <c r="BQ9272" s="2"/>
      <c r="BR9272" s="2"/>
      <c r="BS9272" s="2"/>
      <c r="BT9272" s="2"/>
    </row>
    <row r="9273" spans="63:72" x14ac:dyDescent="0.3">
      <c r="BK9273" s="5"/>
      <c r="BL9273" s="5"/>
      <c r="BM9273" s="2"/>
      <c r="BN9273" s="151"/>
      <c r="BO9273" s="2"/>
      <c r="BP9273" s="2"/>
      <c r="BQ9273" s="2"/>
      <c r="BR9273" s="2"/>
      <c r="BS9273" s="2"/>
      <c r="BT9273" s="2"/>
    </row>
    <row r="9274" spans="63:72" x14ac:dyDescent="0.3">
      <c r="BK9274" s="5"/>
      <c r="BL9274" s="5"/>
      <c r="BM9274" s="2"/>
      <c r="BN9274" s="151"/>
      <c r="BO9274" s="2"/>
      <c r="BP9274" s="2"/>
      <c r="BQ9274" s="2"/>
      <c r="BR9274" s="2"/>
      <c r="BS9274" s="2"/>
      <c r="BT9274" s="2"/>
    </row>
    <row r="9275" spans="63:72" x14ac:dyDescent="0.3">
      <c r="BK9275" s="5"/>
      <c r="BL9275" s="5"/>
      <c r="BM9275" s="2"/>
      <c r="BN9275" s="151"/>
      <c r="BO9275" s="2"/>
      <c r="BP9275" s="2"/>
      <c r="BQ9275" s="2"/>
      <c r="BR9275" s="2"/>
      <c r="BS9275" s="2"/>
      <c r="BT9275" s="2"/>
    </row>
    <row r="9276" spans="63:72" x14ac:dyDescent="0.3">
      <c r="BK9276" s="5"/>
      <c r="BL9276" s="5"/>
      <c r="BM9276" s="2"/>
      <c r="BN9276" s="151"/>
      <c r="BO9276" s="2"/>
      <c r="BP9276" s="2"/>
      <c r="BQ9276" s="2"/>
      <c r="BR9276" s="2"/>
      <c r="BS9276" s="2"/>
      <c r="BT9276" s="2"/>
    </row>
    <row r="9277" spans="63:72" x14ac:dyDescent="0.3">
      <c r="BK9277" s="5"/>
      <c r="BL9277" s="5"/>
      <c r="BM9277" s="2"/>
      <c r="BN9277" s="151"/>
      <c r="BO9277" s="2"/>
      <c r="BP9277" s="2"/>
      <c r="BQ9277" s="2"/>
      <c r="BR9277" s="2"/>
      <c r="BS9277" s="2"/>
      <c r="BT9277" s="2"/>
    </row>
    <row r="9278" spans="63:72" x14ac:dyDescent="0.3">
      <c r="BK9278" s="5"/>
      <c r="BL9278" s="5"/>
      <c r="BM9278" s="2"/>
      <c r="BN9278" s="151"/>
      <c r="BO9278" s="2"/>
      <c r="BP9278" s="2"/>
      <c r="BQ9278" s="2"/>
      <c r="BR9278" s="2"/>
      <c r="BS9278" s="2"/>
      <c r="BT9278" s="2"/>
    </row>
    <row r="9279" spans="63:72" x14ac:dyDescent="0.3">
      <c r="BK9279" s="5"/>
      <c r="BL9279" s="5"/>
      <c r="BM9279" s="2"/>
      <c r="BN9279" s="151"/>
      <c r="BO9279" s="2"/>
      <c r="BP9279" s="2"/>
      <c r="BQ9279" s="2"/>
      <c r="BR9279" s="2"/>
      <c r="BS9279" s="2"/>
      <c r="BT9279" s="2"/>
    </row>
    <row r="9280" spans="63:72" x14ac:dyDescent="0.3">
      <c r="BK9280" s="5"/>
      <c r="BL9280" s="5"/>
      <c r="BM9280" s="2"/>
      <c r="BN9280" s="151"/>
      <c r="BO9280" s="2"/>
      <c r="BP9280" s="2"/>
      <c r="BQ9280" s="2"/>
      <c r="BR9280" s="2"/>
      <c r="BS9280" s="2"/>
      <c r="BT9280" s="2"/>
    </row>
    <row r="9281" spans="63:72" x14ac:dyDescent="0.3">
      <c r="BK9281" s="5"/>
      <c r="BL9281" s="5"/>
      <c r="BM9281" s="2"/>
      <c r="BN9281" s="151"/>
      <c r="BO9281" s="2"/>
      <c r="BP9281" s="2"/>
      <c r="BQ9281" s="2"/>
      <c r="BR9281" s="2"/>
      <c r="BS9281" s="2"/>
      <c r="BT9281" s="2"/>
    </row>
    <row r="9282" spans="63:72" x14ac:dyDescent="0.3">
      <c r="BK9282" s="5"/>
      <c r="BL9282" s="5"/>
      <c r="BM9282" s="2"/>
      <c r="BN9282" s="151"/>
      <c r="BO9282" s="2"/>
      <c r="BP9282" s="2"/>
      <c r="BQ9282" s="2"/>
      <c r="BR9282" s="2"/>
      <c r="BS9282" s="2"/>
      <c r="BT9282" s="2"/>
    </row>
    <row r="9283" spans="63:72" x14ac:dyDescent="0.3">
      <c r="BK9283" s="5"/>
      <c r="BL9283" s="5"/>
      <c r="BM9283" s="2"/>
      <c r="BN9283" s="151"/>
      <c r="BO9283" s="2"/>
      <c r="BP9283" s="2"/>
      <c r="BQ9283" s="2"/>
      <c r="BR9283" s="2"/>
      <c r="BS9283" s="2"/>
      <c r="BT9283" s="2"/>
    </row>
    <row r="9284" spans="63:72" x14ac:dyDescent="0.3">
      <c r="BK9284" s="5"/>
      <c r="BL9284" s="5"/>
      <c r="BM9284" s="2"/>
      <c r="BN9284" s="151"/>
      <c r="BO9284" s="2"/>
      <c r="BP9284" s="2"/>
      <c r="BQ9284" s="2"/>
      <c r="BR9284" s="2"/>
      <c r="BS9284" s="2"/>
      <c r="BT9284" s="2"/>
    </row>
    <row r="9285" spans="63:72" x14ac:dyDescent="0.3">
      <c r="BK9285" s="5"/>
      <c r="BL9285" s="5"/>
      <c r="BM9285" s="2"/>
      <c r="BN9285" s="151"/>
      <c r="BO9285" s="2"/>
      <c r="BP9285" s="2"/>
      <c r="BQ9285" s="2"/>
      <c r="BR9285" s="2"/>
      <c r="BS9285" s="2"/>
      <c r="BT9285" s="2"/>
    </row>
    <row r="9286" spans="63:72" x14ac:dyDescent="0.3">
      <c r="BK9286" s="5"/>
      <c r="BL9286" s="5"/>
      <c r="BM9286" s="2"/>
      <c r="BN9286" s="151"/>
      <c r="BO9286" s="2"/>
      <c r="BP9286" s="2"/>
      <c r="BQ9286" s="2"/>
      <c r="BR9286" s="2"/>
      <c r="BS9286" s="2"/>
      <c r="BT9286" s="2"/>
    </row>
    <row r="9287" spans="63:72" x14ac:dyDescent="0.3">
      <c r="BK9287" s="5"/>
      <c r="BL9287" s="5"/>
      <c r="BM9287" s="2"/>
      <c r="BN9287" s="151"/>
      <c r="BO9287" s="2"/>
      <c r="BP9287" s="2"/>
      <c r="BQ9287" s="2"/>
      <c r="BR9287" s="2"/>
      <c r="BS9287" s="2"/>
      <c r="BT9287" s="2"/>
    </row>
    <row r="9288" spans="63:72" x14ac:dyDescent="0.3">
      <c r="BK9288" s="5"/>
      <c r="BL9288" s="5"/>
      <c r="BM9288" s="2"/>
      <c r="BN9288" s="151"/>
      <c r="BO9288" s="2"/>
      <c r="BP9288" s="2"/>
      <c r="BQ9288" s="2"/>
      <c r="BR9288" s="2"/>
      <c r="BS9288" s="2"/>
      <c r="BT9288" s="2"/>
    </row>
    <row r="9289" spans="63:72" x14ac:dyDescent="0.3">
      <c r="BK9289" s="5"/>
      <c r="BL9289" s="5"/>
      <c r="BM9289" s="2"/>
      <c r="BN9289" s="151"/>
      <c r="BO9289" s="2"/>
      <c r="BP9289" s="2"/>
      <c r="BQ9289" s="2"/>
      <c r="BR9289" s="2"/>
      <c r="BS9289" s="2"/>
      <c r="BT9289" s="2"/>
    </row>
    <row r="9290" spans="63:72" x14ac:dyDescent="0.3">
      <c r="BK9290" s="5"/>
      <c r="BL9290" s="5"/>
      <c r="BM9290" s="2"/>
      <c r="BN9290" s="151"/>
      <c r="BO9290" s="2"/>
      <c r="BP9290" s="2"/>
      <c r="BQ9290" s="2"/>
      <c r="BR9290" s="2"/>
      <c r="BS9290" s="2"/>
      <c r="BT9290" s="2"/>
    </row>
    <row r="9291" spans="63:72" x14ac:dyDescent="0.3">
      <c r="BK9291" s="5"/>
      <c r="BL9291" s="5"/>
      <c r="BM9291" s="2"/>
      <c r="BN9291" s="151"/>
      <c r="BO9291" s="2"/>
      <c r="BP9291" s="2"/>
      <c r="BQ9291" s="2"/>
      <c r="BR9291" s="2"/>
      <c r="BS9291" s="2"/>
      <c r="BT9291" s="2"/>
    </row>
    <row r="9292" spans="63:72" x14ac:dyDescent="0.3">
      <c r="BK9292" s="5"/>
      <c r="BL9292" s="5"/>
      <c r="BM9292" s="2"/>
      <c r="BN9292" s="151"/>
      <c r="BO9292" s="2"/>
      <c r="BP9292" s="2"/>
      <c r="BQ9292" s="2"/>
      <c r="BR9292" s="2"/>
      <c r="BS9292" s="2"/>
      <c r="BT9292" s="2"/>
    </row>
    <row r="9293" spans="63:72" x14ac:dyDescent="0.3">
      <c r="BK9293" s="5"/>
      <c r="BL9293" s="5"/>
      <c r="BM9293" s="2"/>
      <c r="BN9293" s="151"/>
      <c r="BO9293" s="2"/>
      <c r="BP9293" s="2"/>
      <c r="BQ9293" s="2"/>
      <c r="BR9293" s="2"/>
      <c r="BS9293" s="2"/>
      <c r="BT9293" s="2"/>
    </row>
    <row r="9294" spans="63:72" x14ac:dyDescent="0.3">
      <c r="BK9294" s="5"/>
      <c r="BL9294" s="5"/>
      <c r="BM9294" s="2"/>
      <c r="BN9294" s="151"/>
      <c r="BO9294" s="2"/>
      <c r="BP9294" s="2"/>
      <c r="BQ9294" s="2"/>
      <c r="BR9294" s="2"/>
      <c r="BS9294" s="2"/>
      <c r="BT9294" s="2"/>
    </row>
    <row r="9295" spans="63:72" x14ac:dyDescent="0.3">
      <c r="BK9295" s="5"/>
      <c r="BL9295" s="5"/>
      <c r="BM9295" s="2"/>
      <c r="BN9295" s="151"/>
      <c r="BO9295" s="2"/>
      <c r="BP9295" s="2"/>
      <c r="BQ9295" s="2"/>
      <c r="BR9295" s="2"/>
      <c r="BS9295" s="2"/>
      <c r="BT9295" s="2"/>
    </row>
    <row r="9296" spans="63:72" x14ac:dyDescent="0.3">
      <c r="BK9296" s="5"/>
      <c r="BL9296" s="5"/>
      <c r="BM9296" s="2"/>
      <c r="BN9296" s="151"/>
      <c r="BO9296" s="2"/>
      <c r="BP9296" s="2"/>
      <c r="BQ9296" s="2"/>
      <c r="BR9296" s="2"/>
      <c r="BS9296" s="2"/>
      <c r="BT9296" s="2"/>
    </row>
    <row r="9297" spans="63:72" x14ac:dyDescent="0.3">
      <c r="BK9297" s="5"/>
      <c r="BL9297" s="5"/>
      <c r="BM9297" s="2"/>
      <c r="BN9297" s="151"/>
      <c r="BO9297" s="2"/>
      <c r="BP9297" s="2"/>
      <c r="BQ9297" s="2"/>
      <c r="BR9297" s="2"/>
      <c r="BS9297" s="2"/>
      <c r="BT9297" s="2"/>
    </row>
    <row r="9298" spans="63:72" x14ac:dyDescent="0.3">
      <c r="BK9298" s="5"/>
      <c r="BL9298" s="5"/>
      <c r="BM9298" s="2"/>
      <c r="BN9298" s="151"/>
      <c r="BO9298" s="2"/>
      <c r="BP9298" s="2"/>
      <c r="BQ9298" s="2"/>
      <c r="BR9298" s="2"/>
      <c r="BS9298" s="2"/>
      <c r="BT9298" s="2"/>
    </row>
    <row r="9299" spans="63:72" x14ac:dyDescent="0.3">
      <c r="BK9299" s="5"/>
      <c r="BL9299" s="5"/>
      <c r="BM9299" s="2"/>
      <c r="BN9299" s="151"/>
      <c r="BO9299" s="2"/>
      <c r="BP9299" s="2"/>
      <c r="BQ9299" s="2"/>
      <c r="BR9299" s="2"/>
      <c r="BS9299" s="2"/>
      <c r="BT9299" s="2"/>
    </row>
    <row r="9300" spans="63:72" x14ac:dyDescent="0.3">
      <c r="BK9300" s="5"/>
      <c r="BL9300" s="5"/>
      <c r="BM9300" s="2"/>
      <c r="BN9300" s="151"/>
      <c r="BO9300" s="2"/>
      <c r="BP9300" s="2"/>
      <c r="BQ9300" s="2"/>
      <c r="BR9300" s="2"/>
      <c r="BS9300" s="2"/>
      <c r="BT9300" s="2"/>
    </row>
    <row r="9301" spans="63:72" x14ac:dyDescent="0.3">
      <c r="BK9301" s="5"/>
      <c r="BL9301" s="5"/>
      <c r="BM9301" s="2"/>
      <c r="BN9301" s="151"/>
      <c r="BO9301" s="2"/>
      <c r="BP9301" s="2"/>
      <c r="BQ9301" s="2"/>
      <c r="BR9301" s="2"/>
      <c r="BS9301" s="2"/>
      <c r="BT9301" s="2"/>
    </row>
    <row r="9302" spans="63:72" x14ac:dyDescent="0.3">
      <c r="BK9302" s="5"/>
      <c r="BL9302" s="5"/>
      <c r="BM9302" s="2"/>
      <c r="BN9302" s="151"/>
      <c r="BO9302" s="2"/>
      <c r="BP9302" s="2"/>
      <c r="BQ9302" s="2"/>
      <c r="BR9302" s="2"/>
      <c r="BS9302" s="2"/>
      <c r="BT9302" s="2"/>
    </row>
    <row r="9303" spans="63:72" x14ac:dyDescent="0.3">
      <c r="BK9303" s="5"/>
      <c r="BL9303" s="5"/>
      <c r="BM9303" s="2"/>
      <c r="BN9303" s="151"/>
      <c r="BO9303" s="2"/>
      <c r="BP9303" s="2"/>
      <c r="BQ9303" s="2"/>
      <c r="BR9303" s="2"/>
      <c r="BS9303" s="2"/>
      <c r="BT9303" s="2"/>
    </row>
    <row r="9304" spans="63:72" x14ac:dyDescent="0.3">
      <c r="BK9304" s="5"/>
      <c r="BL9304" s="5"/>
      <c r="BM9304" s="2"/>
      <c r="BN9304" s="151"/>
      <c r="BO9304" s="2"/>
      <c r="BP9304" s="2"/>
      <c r="BQ9304" s="2"/>
      <c r="BR9304" s="2"/>
      <c r="BS9304" s="2"/>
      <c r="BT9304" s="2"/>
    </row>
    <row r="9305" spans="63:72" x14ac:dyDescent="0.3">
      <c r="BK9305" s="5"/>
      <c r="BL9305" s="5"/>
      <c r="BM9305" s="2"/>
      <c r="BN9305" s="151"/>
      <c r="BO9305" s="2"/>
      <c r="BP9305" s="2"/>
      <c r="BQ9305" s="2"/>
      <c r="BR9305" s="2"/>
      <c r="BS9305" s="2"/>
      <c r="BT9305" s="2"/>
    </row>
    <row r="9306" spans="63:72" x14ac:dyDescent="0.3">
      <c r="BK9306" s="5"/>
      <c r="BL9306" s="5"/>
      <c r="BM9306" s="2"/>
      <c r="BN9306" s="151"/>
      <c r="BO9306" s="2"/>
      <c r="BP9306" s="2"/>
      <c r="BQ9306" s="2"/>
      <c r="BR9306" s="2"/>
      <c r="BS9306" s="2"/>
      <c r="BT9306" s="2"/>
    </row>
    <row r="9307" spans="63:72" x14ac:dyDescent="0.3">
      <c r="BK9307" s="5"/>
      <c r="BL9307" s="5"/>
      <c r="BM9307" s="2"/>
      <c r="BN9307" s="151"/>
      <c r="BO9307" s="2"/>
      <c r="BP9307" s="2"/>
      <c r="BQ9307" s="2"/>
      <c r="BR9307" s="2"/>
      <c r="BS9307" s="2"/>
      <c r="BT9307" s="2"/>
    </row>
    <row r="9308" spans="63:72" x14ac:dyDescent="0.3">
      <c r="BK9308" s="5"/>
      <c r="BL9308" s="5"/>
      <c r="BM9308" s="2"/>
      <c r="BN9308" s="151"/>
      <c r="BO9308" s="2"/>
      <c r="BP9308" s="2"/>
      <c r="BQ9308" s="2"/>
      <c r="BR9308" s="2"/>
      <c r="BS9308" s="2"/>
      <c r="BT9308" s="2"/>
    </row>
    <row r="9309" spans="63:72" x14ac:dyDescent="0.3">
      <c r="BK9309" s="5"/>
      <c r="BL9309" s="5"/>
      <c r="BM9309" s="2"/>
      <c r="BN9309" s="151"/>
      <c r="BO9309" s="2"/>
      <c r="BP9309" s="2"/>
      <c r="BQ9309" s="2"/>
      <c r="BR9309" s="2"/>
      <c r="BS9309" s="2"/>
      <c r="BT9309" s="2"/>
    </row>
    <row r="9310" spans="63:72" x14ac:dyDescent="0.3">
      <c r="BK9310" s="5"/>
      <c r="BL9310" s="5"/>
      <c r="BM9310" s="2"/>
      <c r="BN9310" s="151"/>
      <c r="BO9310" s="2"/>
      <c r="BP9310" s="2"/>
      <c r="BQ9310" s="2"/>
      <c r="BR9310" s="2"/>
      <c r="BS9310" s="2"/>
      <c r="BT9310" s="2"/>
    </row>
    <row r="9311" spans="63:72" x14ac:dyDescent="0.3">
      <c r="BK9311" s="5"/>
      <c r="BL9311" s="5"/>
      <c r="BM9311" s="2"/>
      <c r="BN9311" s="151"/>
      <c r="BO9311" s="2"/>
      <c r="BP9311" s="2"/>
      <c r="BQ9311" s="2"/>
      <c r="BR9311" s="2"/>
      <c r="BS9311" s="2"/>
      <c r="BT9311" s="2"/>
    </row>
    <row r="9312" spans="63:72" x14ac:dyDescent="0.3">
      <c r="BK9312" s="5"/>
      <c r="BL9312" s="5"/>
      <c r="BM9312" s="2"/>
      <c r="BN9312" s="151"/>
      <c r="BO9312" s="2"/>
      <c r="BP9312" s="2"/>
      <c r="BQ9312" s="2"/>
      <c r="BR9312" s="2"/>
      <c r="BS9312" s="2"/>
      <c r="BT9312" s="2"/>
    </row>
    <row r="9313" spans="63:72" x14ac:dyDescent="0.3">
      <c r="BK9313" s="5"/>
      <c r="BL9313" s="5"/>
      <c r="BM9313" s="2"/>
      <c r="BN9313" s="151"/>
      <c r="BO9313" s="2"/>
      <c r="BP9313" s="2"/>
      <c r="BQ9313" s="2"/>
      <c r="BR9313" s="2"/>
      <c r="BS9313" s="2"/>
      <c r="BT9313" s="2"/>
    </row>
    <row r="9314" spans="63:72" x14ac:dyDescent="0.3">
      <c r="BK9314" s="5"/>
      <c r="BL9314" s="5"/>
      <c r="BM9314" s="2"/>
      <c r="BN9314" s="151"/>
      <c r="BO9314" s="2"/>
      <c r="BP9314" s="2"/>
      <c r="BQ9314" s="2"/>
      <c r="BR9314" s="2"/>
      <c r="BS9314" s="2"/>
      <c r="BT9314" s="2"/>
    </row>
    <row r="9315" spans="63:72" x14ac:dyDescent="0.3">
      <c r="BK9315" s="5"/>
      <c r="BL9315" s="5"/>
      <c r="BM9315" s="2"/>
      <c r="BN9315" s="151"/>
      <c r="BO9315" s="2"/>
      <c r="BP9315" s="2"/>
      <c r="BQ9315" s="2"/>
      <c r="BR9315" s="2"/>
      <c r="BS9315" s="2"/>
      <c r="BT9315" s="2"/>
    </row>
    <row r="9316" spans="63:72" x14ac:dyDescent="0.3">
      <c r="BK9316" s="5"/>
      <c r="BL9316" s="5"/>
      <c r="BM9316" s="2"/>
      <c r="BN9316" s="151"/>
      <c r="BO9316" s="2"/>
      <c r="BP9316" s="2"/>
      <c r="BQ9316" s="2"/>
      <c r="BR9316" s="2"/>
      <c r="BS9316" s="2"/>
      <c r="BT9316" s="2"/>
    </row>
    <row r="9317" spans="63:72" x14ac:dyDescent="0.3">
      <c r="BK9317" s="5"/>
      <c r="BL9317" s="5"/>
      <c r="BM9317" s="2"/>
      <c r="BN9317" s="151"/>
      <c r="BO9317" s="2"/>
      <c r="BP9317" s="2"/>
      <c r="BQ9317" s="2"/>
      <c r="BR9317" s="2"/>
      <c r="BS9317" s="2"/>
      <c r="BT9317" s="2"/>
    </row>
    <row r="9318" spans="63:72" x14ac:dyDescent="0.3">
      <c r="BK9318" s="5"/>
      <c r="BL9318" s="5"/>
      <c r="BM9318" s="2"/>
      <c r="BN9318" s="151"/>
      <c r="BO9318" s="2"/>
      <c r="BP9318" s="2"/>
      <c r="BQ9318" s="2"/>
      <c r="BR9318" s="2"/>
      <c r="BS9318" s="2"/>
      <c r="BT9318" s="2"/>
    </row>
    <row r="9319" spans="63:72" x14ac:dyDescent="0.3">
      <c r="BK9319" s="5"/>
      <c r="BL9319" s="5"/>
      <c r="BM9319" s="2"/>
      <c r="BN9319" s="151"/>
      <c r="BO9319" s="2"/>
      <c r="BP9319" s="2"/>
      <c r="BQ9319" s="2"/>
      <c r="BR9319" s="2"/>
      <c r="BS9319" s="2"/>
      <c r="BT9319" s="2"/>
    </row>
    <row r="9320" spans="63:72" x14ac:dyDescent="0.3">
      <c r="BK9320" s="5"/>
      <c r="BL9320" s="5"/>
      <c r="BM9320" s="2"/>
      <c r="BN9320" s="151"/>
      <c r="BO9320" s="2"/>
      <c r="BP9320" s="2"/>
      <c r="BQ9320" s="2"/>
      <c r="BR9320" s="2"/>
      <c r="BS9320" s="2"/>
      <c r="BT9320" s="2"/>
    </row>
    <row r="9321" spans="63:72" x14ac:dyDescent="0.3">
      <c r="BK9321" s="5"/>
      <c r="BL9321" s="5"/>
      <c r="BM9321" s="2"/>
      <c r="BN9321" s="151"/>
      <c r="BO9321" s="2"/>
      <c r="BP9321" s="2"/>
      <c r="BQ9321" s="2"/>
      <c r="BR9321" s="2"/>
      <c r="BS9321" s="2"/>
      <c r="BT9321" s="2"/>
    </row>
    <row r="9322" spans="63:72" x14ac:dyDescent="0.3">
      <c r="BK9322" s="5"/>
      <c r="BL9322" s="5"/>
      <c r="BM9322" s="2"/>
      <c r="BN9322" s="151"/>
      <c r="BO9322" s="2"/>
      <c r="BP9322" s="2"/>
      <c r="BQ9322" s="2"/>
      <c r="BR9322" s="2"/>
      <c r="BS9322" s="2"/>
      <c r="BT9322" s="2"/>
    </row>
    <row r="9323" spans="63:72" x14ac:dyDescent="0.3">
      <c r="BK9323" s="5"/>
      <c r="BL9323" s="5"/>
      <c r="BM9323" s="2"/>
      <c r="BN9323" s="151"/>
      <c r="BO9323" s="2"/>
      <c r="BP9323" s="2"/>
      <c r="BQ9323" s="2"/>
      <c r="BR9323" s="2"/>
      <c r="BS9323" s="2"/>
      <c r="BT9323" s="2"/>
    </row>
    <row r="9324" spans="63:72" x14ac:dyDescent="0.3">
      <c r="BK9324" s="5"/>
      <c r="BL9324" s="5"/>
      <c r="BM9324" s="2"/>
      <c r="BN9324" s="151"/>
      <c r="BO9324" s="2"/>
      <c r="BP9324" s="2"/>
      <c r="BQ9324" s="2"/>
      <c r="BR9324" s="2"/>
      <c r="BS9324" s="2"/>
      <c r="BT9324" s="2"/>
    </row>
    <row r="9325" spans="63:72" x14ac:dyDescent="0.3">
      <c r="BK9325" s="5"/>
      <c r="BL9325" s="5"/>
      <c r="BM9325" s="2"/>
      <c r="BN9325" s="151"/>
      <c r="BO9325" s="2"/>
      <c r="BP9325" s="2"/>
      <c r="BQ9325" s="2"/>
      <c r="BR9325" s="2"/>
      <c r="BS9325" s="2"/>
      <c r="BT9325" s="2"/>
    </row>
    <row r="9326" spans="63:72" x14ac:dyDescent="0.3">
      <c r="BK9326" s="5"/>
      <c r="BL9326" s="5"/>
      <c r="BM9326" s="2"/>
      <c r="BN9326" s="151"/>
      <c r="BO9326" s="2"/>
      <c r="BP9326" s="2"/>
      <c r="BQ9326" s="2"/>
      <c r="BR9326" s="2"/>
      <c r="BS9326" s="2"/>
      <c r="BT9326" s="2"/>
    </row>
    <row r="9327" spans="63:72" x14ac:dyDescent="0.3">
      <c r="BK9327" s="5"/>
      <c r="BL9327" s="5"/>
      <c r="BM9327" s="2"/>
      <c r="BN9327" s="151"/>
      <c r="BO9327" s="2"/>
      <c r="BP9327" s="2"/>
      <c r="BQ9327" s="2"/>
      <c r="BR9327" s="2"/>
      <c r="BS9327" s="2"/>
      <c r="BT9327" s="2"/>
    </row>
    <row r="9328" spans="63:72" x14ac:dyDescent="0.3">
      <c r="BK9328" s="5"/>
      <c r="BL9328" s="5"/>
      <c r="BM9328" s="2"/>
      <c r="BN9328" s="151"/>
      <c r="BO9328" s="2"/>
      <c r="BP9328" s="2"/>
      <c r="BQ9328" s="2"/>
      <c r="BR9328" s="2"/>
      <c r="BS9328" s="2"/>
      <c r="BT9328" s="2"/>
    </row>
    <row r="9329" spans="63:72" x14ac:dyDescent="0.3">
      <c r="BK9329" s="5"/>
      <c r="BL9329" s="5"/>
      <c r="BM9329" s="2"/>
      <c r="BN9329" s="151"/>
      <c r="BO9329" s="2"/>
      <c r="BP9329" s="2"/>
      <c r="BQ9329" s="2"/>
      <c r="BR9329" s="2"/>
      <c r="BS9329" s="2"/>
      <c r="BT9329" s="2"/>
    </row>
    <row r="9330" spans="63:72" x14ac:dyDescent="0.3">
      <c r="BK9330" s="5"/>
      <c r="BL9330" s="5"/>
      <c r="BM9330" s="2"/>
      <c r="BN9330" s="151"/>
      <c r="BO9330" s="2"/>
      <c r="BP9330" s="2"/>
      <c r="BQ9330" s="2"/>
      <c r="BR9330" s="2"/>
      <c r="BS9330" s="2"/>
      <c r="BT9330" s="2"/>
    </row>
    <row r="9331" spans="63:72" x14ac:dyDescent="0.3">
      <c r="BK9331" s="5"/>
      <c r="BL9331" s="5"/>
      <c r="BM9331" s="2"/>
      <c r="BN9331" s="151"/>
      <c r="BO9331" s="2"/>
      <c r="BP9331" s="2"/>
      <c r="BQ9331" s="2"/>
      <c r="BR9331" s="2"/>
      <c r="BS9331" s="2"/>
      <c r="BT9331" s="2"/>
    </row>
    <row r="9332" spans="63:72" x14ac:dyDescent="0.3">
      <c r="BK9332" s="5"/>
      <c r="BL9332" s="5"/>
      <c r="BM9332" s="2"/>
      <c r="BN9332" s="151"/>
      <c r="BO9332" s="2"/>
      <c r="BP9332" s="2"/>
      <c r="BQ9332" s="2"/>
      <c r="BR9332" s="2"/>
      <c r="BS9332" s="2"/>
      <c r="BT9332" s="2"/>
    </row>
    <row r="9333" spans="63:72" x14ac:dyDescent="0.3">
      <c r="BK9333" s="5"/>
      <c r="BL9333" s="5"/>
      <c r="BM9333" s="2"/>
      <c r="BN9333" s="151"/>
      <c r="BO9333" s="2"/>
      <c r="BP9333" s="2"/>
      <c r="BQ9333" s="2"/>
      <c r="BR9333" s="2"/>
      <c r="BS9333" s="2"/>
      <c r="BT9333" s="2"/>
    </row>
    <row r="9334" spans="63:72" x14ac:dyDescent="0.3">
      <c r="BK9334" s="5"/>
      <c r="BL9334" s="5"/>
      <c r="BM9334" s="2"/>
      <c r="BN9334" s="151"/>
      <c r="BO9334" s="2"/>
      <c r="BP9334" s="2"/>
      <c r="BQ9334" s="2"/>
      <c r="BR9334" s="2"/>
      <c r="BS9334" s="2"/>
      <c r="BT9334" s="2"/>
    </row>
    <row r="9335" spans="63:72" x14ac:dyDescent="0.3">
      <c r="BK9335" s="5"/>
      <c r="BL9335" s="5"/>
      <c r="BM9335" s="2"/>
      <c r="BN9335" s="151"/>
      <c r="BO9335" s="2"/>
      <c r="BP9335" s="2"/>
      <c r="BQ9335" s="2"/>
      <c r="BR9335" s="2"/>
      <c r="BS9335" s="2"/>
      <c r="BT9335" s="2"/>
    </row>
    <row r="9336" spans="63:72" x14ac:dyDescent="0.3">
      <c r="BK9336" s="5"/>
      <c r="BL9336" s="5"/>
      <c r="BM9336" s="2"/>
      <c r="BN9336" s="151"/>
      <c r="BO9336" s="2"/>
      <c r="BP9336" s="2"/>
      <c r="BQ9336" s="2"/>
      <c r="BR9336" s="2"/>
      <c r="BS9336" s="2"/>
      <c r="BT9336" s="2"/>
    </row>
    <row r="9337" spans="63:72" x14ac:dyDescent="0.3">
      <c r="BK9337" s="5"/>
      <c r="BL9337" s="5"/>
      <c r="BM9337" s="2"/>
      <c r="BN9337" s="151"/>
      <c r="BO9337" s="2"/>
      <c r="BP9337" s="2"/>
      <c r="BQ9337" s="2"/>
      <c r="BR9337" s="2"/>
      <c r="BS9337" s="2"/>
      <c r="BT9337" s="2"/>
    </row>
    <row r="9338" spans="63:72" x14ac:dyDescent="0.3">
      <c r="BK9338" s="5"/>
      <c r="BL9338" s="5"/>
      <c r="BM9338" s="2"/>
      <c r="BN9338" s="151"/>
      <c r="BO9338" s="2"/>
      <c r="BP9338" s="2"/>
      <c r="BQ9338" s="2"/>
      <c r="BR9338" s="2"/>
      <c r="BS9338" s="2"/>
      <c r="BT9338" s="2"/>
    </row>
    <row r="9339" spans="63:72" x14ac:dyDescent="0.3">
      <c r="BK9339" s="5"/>
      <c r="BL9339" s="5"/>
      <c r="BM9339" s="2"/>
      <c r="BN9339" s="151"/>
      <c r="BO9339" s="2"/>
      <c r="BP9339" s="2"/>
      <c r="BQ9339" s="2"/>
      <c r="BR9339" s="2"/>
      <c r="BS9339" s="2"/>
      <c r="BT9339" s="2"/>
    </row>
    <row r="9340" spans="63:72" x14ac:dyDescent="0.3">
      <c r="BK9340" s="5"/>
      <c r="BL9340" s="5"/>
      <c r="BM9340" s="2"/>
      <c r="BN9340" s="151"/>
      <c r="BO9340" s="2"/>
      <c r="BP9340" s="2"/>
      <c r="BQ9340" s="2"/>
      <c r="BR9340" s="2"/>
      <c r="BS9340" s="2"/>
      <c r="BT9340" s="2"/>
    </row>
    <row r="9341" spans="63:72" x14ac:dyDescent="0.3">
      <c r="BK9341" s="5"/>
      <c r="BL9341" s="5"/>
      <c r="BM9341" s="2"/>
      <c r="BN9341" s="151"/>
      <c r="BO9341" s="2"/>
      <c r="BP9341" s="2"/>
      <c r="BQ9341" s="2"/>
      <c r="BR9341" s="2"/>
      <c r="BS9341" s="2"/>
      <c r="BT9341" s="2"/>
    </row>
    <row r="9342" spans="63:72" x14ac:dyDescent="0.3">
      <c r="BK9342" s="5"/>
      <c r="BL9342" s="5"/>
      <c r="BM9342" s="2"/>
      <c r="BN9342" s="151"/>
      <c r="BO9342" s="2"/>
      <c r="BP9342" s="2"/>
      <c r="BQ9342" s="2"/>
      <c r="BR9342" s="2"/>
      <c r="BS9342" s="2"/>
      <c r="BT9342" s="2"/>
    </row>
    <row r="9343" spans="63:72" x14ac:dyDescent="0.3">
      <c r="BK9343" s="5"/>
      <c r="BL9343" s="5"/>
      <c r="BM9343" s="2"/>
      <c r="BN9343" s="151"/>
      <c r="BO9343" s="2"/>
      <c r="BP9343" s="2"/>
      <c r="BQ9343" s="2"/>
      <c r="BR9343" s="2"/>
      <c r="BS9343" s="2"/>
      <c r="BT9343" s="2"/>
    </row>
    <row r="9344" spans="63:72" x14ac:dyDescent="0.3">
      <c r="BK9344" s="5"/>
      <c r="BL9344" s="5"/>
      <c r="BM9344" s="2"/>
      <c r="BN9344" s="151"/>
      <c r="BO9344" s="2"/>
      <c r="BP9344" s="2"/>
      <c r="BQ9344" s="2"/>
      <c r="BR9344" s="2"/>
      <c r="BS9344" s="2"/>
      <c r="BT9344" s="2"/>
    </row>
    <row r="9345" spans="63:72" x14ac:dyDescent="0.3">
      <c r="BK9345" s="5"/>
      <c r="BL9345" s="5"/>
      <c r="BM9345" s="2"/>
      <c r="BN9345" s="151"/>
      <c r="BO9345" s="2"/>
      <c r="BP9345" s="2"/>
      <c r="BQ9345" s="2"/>
      <c r="BR9345" s="2"/>
      <c r="BS9345" s="2"/>
      <c r="BT9345" s="2"/>
    </row>
    <row r="9346" spans="63:72" x14ac:dyDescent="0.3">
      <c r="BK9346" s="5"/>
      <c r="BL9346" s="5"/>
      <c r="BM9346" s="2"/>
      <c r="BN9346" s="151"/>
      <c r="BO9346" s="2"/>
      <c r="BP9346" s="2"/>
      <c r="BQ9346" s="2"/>
      <c r="BR9346" s="2"/>
      <c r="BS9346" s="2"/>
      <c r="BT9346" s="2"/>
    </row>
    <row r="9347" spans="63:72" x14ac:dyDescent="0.3">
      <c r="BK9347" s="5"/>
      <c r="BL9347" s="5"/>
      <c r="BM9347" s="2"/>
      <c r="BN9347" s="151"/>
      <c r="BO9347" s="2"/>
      <c r="BP9347" s="2"/>
      <c r="BQ9347" s="2"/>
      <c r="BR9347" s="2"/>
      <c r="BS9347" s="2"/>
      <c r="BT9347" s="2"/>
    </row>
    <row r="9348" spans="63:72" x14ac:dyDescent="0.3">
      <c r="BK9348" s="5"/>
      <c r="BL9348" s="5"/>
      <c r="BM9348" s="2"/>
      <c r="BN9348" s="151"/>
      <c r="BO9348" s="2"/>
      <c r="BP9348" s="2"/>
      <c r="BQ9348" s="2"/>
      <c r="BR9348" s="2"/>
      <c r="BS9348" s="2"/>
      <c r="BT9348" s="2"/>
    </row>
    <row r="9349" spans="63:72" x14ac:dyDescent="0.3">
      <c r="BK9349" s="5"/>
      <c r="BL9349" s="5"/>
      <c r="BM9349" s="2"/>
      <c r="BN9349" s="151"/>
      <c r="BO9349" s="2"/>
      <c r="BP9349" s="2"/>
      <c r="BQ9349" s="2"/>
      <c r="BR9349" s="2"/>
      <c r="BS9349" s="2"/>
      <c r="BT9349" s="2"/>
    </row>
    <row r="9350" spans="63:72" x14ac:dyDescent="0.3">
      <c r="BK9350" s="5"/>
      <c r="BL9350" s="5"/>
      <c r="BM9350" s="2"/>
      <c r="BN9350" s="151"/>
      <c r="BO9350" s="2"/>
      <c r="BP9350" s="2"/>
      <c r="BQ9350" s="2"/>
      <c r="BR9350" s="2"/>
      <c r="BS9350" s="2"/>
      <c r="BT9350" s="2"/>
    </row>
    <row r="9351" spans="63:72" x14ac:dyDescent="0.3">
      <c r="BK9351" s="5"/>
      <c r="BL9351" s="5"/>
      <c r="BM9351" s="2"/>
      <c r="BN9351" s="151"/>
      <c r="BO9351" s="2"/>
      <c r="BP9351" s="2"/>
      <c r="BQ9351" s="2"/>
      <c r="BR9351" s="2"/>
      <c r="BS9351" s="2"/>
      <c r="BT9351" s="2"/>
    </row>
    <row r="9352" spans="63:72" x14ac:dyDescent="0.3">
      <c r="BK9352" s="5"/>
      <c r="BL9352" s="5"/>
      <c r="BM9352" s="2"/>
      <c r="BN9352" s="151"/>
      <c r="BO9352" s="2"/>
      <c r="BP9352" s="2"/>
      <c r="BQ9352" s="2"/>
      <c r="BR9352" s="2"/>
      <c r="BS9352" s="2"/>
      <c r="BT9352" s="2"/>
    </row>
    <row r="9353" spans="63:72" x14ac:dyDescent="0.3">
      <c r="BK9353" s="5"/>
      <c r="BL9353" s="5"/>
      <c r="BM9353" s="2"/>
      <c r="BN9353" s="151"/>
      <c r="BO9353" s="2"/>
      <c r="BP9353" s="2"/>
      <c r="BQ9353" s="2"/>
      <c r="BR9353" s="2"/>
      <c r="BS9353" s="2"/>
      <c r="BT9353" s="2"/>
    </row>
    <row r="9354" spans="63:72" x14ac:dyDescent="0.3">
      <c r="BK9354" s="5"/>
      <c r="BL9354" s="5"/>
      <c r="BM9354" s="2"/>
      <c r="BN9354" s="151"/>
      <c r="BO9354" s="2"/>
      <c r="BP9354" s="2"/>
      <c r="BQ9354" s="2"/>
      <c r="BR9354" s="2"/>
      <c r="BS9354" s="2"/>
      <c r="BT9354" s="2"/>
    </row>
    <row r="9355" spans="63:72" x14ac:dyDescent="0.3">
      <c r="BK9355" s="5"/>
      <c r="BL9355" s="5"/>
      <c r="BM9355" s="2"/>
      <c r="BN9355" s="151"/>
      <c r="BO9355" s="2"/>
      <c r="BP9355" s="2"/>
      <c r="BQ9355" s="2"/>
      <c r="BR9355" s="2"/>
      <c r="BS9355" s="2"/>
      <c r="BT9355" s="2"/>
    </row>
    <row r="9356" spans="63:72" x14ac:dyDescent="0.3">
      <c r="BK9356" s="5"/>
      <c r="BL9356" s="5"/>
      <c r="BM9356" s="2"/>
      <c r="BN9356" s="151"/>
      <c r="BO9356" s="2"/>
      <c r="BP9356" s="2"/>
      <c r="BQ9356" s="2"/>
      <c r="BR9356" s="2"/>
      <c r="BS9356" s="2"/>
      <c r="BT9356" s="2"/>
    </row>
    <row r="9357" spans="63:72" x14ac:dyDescent="0.3">
      <c r="BK9357" s="5"/>
      <c r="BL9357" s="5"/>
      <c r="BM9357" s="2"/>
      <c r="BN9357" s="151"/>
      <c r="BO9357" s="2"/>
      <c r="BP9357" s="2"/>
      <c r="BQ9357" s="2"/>
      <c r="BR9357" s="2"/>
      <c r="BS9357" s="2"/>
      <c r="BT9357" s="2"/>
    </row>
    <row r="9358" spans="63:72" x14ac:dyDescent="0.3">
      <c r="BK9358" s="5"/>
      <c r="BL9358" s="5"/>
      <c r="BM9358" s="2"/>
      <c r="BN9358" s="151"/>
      <c r="BO9358" s="2"/>
      <c r="BP9358" s="2"/>
      <c r="BQ9358" s="2"/>
      <c r="BR9358" s="2"/>
      <c r="BS9358" s="2"/>
      <c r="BT9358" s="2"/>
    </row>
    <row r="9359" spans="63:72" x14ac:dyDescent="0.3">
      <c r="BK9359" s="5"/>
      <c r="BL9359" s="5"/>
      <c r="BM9359" s="2"/>
      <c r="BN9359" s="151"/>
      <c r="BO9359" s="2"/>
      <c r="BP9359" s="2"/>
      <c r="BQ9359" s="2"/>
      <c r="BR9359" s="2"/>
      <c r="BS9359" s="2"/>
      <c r="BT9359" s="2"/>
    </row>
    <row r="9360" spans="63:72" x14ac:dyDescent="0.3">
      <c r="BK9360" s="5"/>
      <c r="BL9360" s="5"/>
      <c r="BM9360" s="2"/>
      <c r="BN9360" s="151"/>
      <c r="BO9360" s="2"/>
      <c r="BP9360" s="2"/>
      <c r="BQ9360" s="2"/>
      <c r="BR9360" s="2"/>
      <c r="BS9360" s="2"/>
      <c r="BT9360" s="2"/>
    </row>
    <row r="9361" spans="63:72" x14ac:dyDescent="0.3">
      <c r="BK9361" s="5"/>
      <c r="BL9361" s="5"/>
      <c r="BM9361" s="2"/>
      <c r="BN9361" s="151"/>
      <c r="BO9361" s="2"/>
      <c r="BP9361" s="2"/>
      <c r="BQ9361" s="2"/>
      <c r="BR9361" s="2"/>
      <c r="BS9361" s="2"/>
      <c r="BT9361" s="2"/>
    </row>
    <row r="9362" spans="63:72" x14ac:dyDescent="0.3">
      <c r="BK9362" s="5"/>
      <c r="BL9362" s="5"/>
      <c r="BM9362" s="2"/>
      <c r="BN9362" s="151"/>
      <c r="BO9362" s="2"/>
      <c r="BP9362" s="2"/>
      <c r="BQ9362" s="2"/>
      <c r="BR9362" s="2"/>
      <c r="BS9362" s="2"/>
      <c r="BT9362" s="2"/>
    </row>
    <row r="9363" spans="63:72" x14ac:dyDescent="0.3">
      <c r="BK9363" s="5"/>
      <c r="BL9363" s="5"/>
      <c r="BM9363" s="2"/>
      <c r="BN9363" s="151"/>
      <c r="BO9363" s="2"/>
      <c r="BP9363" s="2"/>
      <c r="BQ9363" s="2"/>
      <c r="BR9363" s="2"/>
      <c r="BS9363" s="2"/>
      <c r="BT9363" s="2"/>
    </row>
    <row r="9364" spans="63:72" x14ac:dyDescent="0.3">
      <c r="BK9364" s="5"/>
      <c r="BL9364" s="5"/>
      <c r="BM9364" s="2"/>
      <c r="BN9364" s="151"/>
      <c r="BO9364" s="2"/>
      <c r="BP9364" s="2"/>
      <c r="BQ9364" s="2"/>
      <c r="BR9364" s="2"/>
      <c r="BS9364" s="2"/>
      <c r="BT9364" s="2"/>
    </row>
    <row r="9365" spans="63:72" x14ac:dyDescent="0.3">
      <c r="BK9365" s="5"/>
      <c r="BL9365" s="5"/>
      <c r="BM9365" s="2"/>
      <c r="BN9365" s="151"/>
      <c r="BO9365" s="2"/>
      <c r="BP9365" s="2"/>
      <c r="BQ9365" s="2"/>
      <c r="BR9365" s="2"/>
      <c r="BS9365" s="2"/>
      <c r="BT9365" s="2"/>
    </row>
    <row r="9366" spans="63:72" x14ac:dyDescent="0.3">
      <c r="BK9366" s="5"/>
      <c r="BL9366" s="5"/>
      <c r="BM9366" s="2"/>
      <c r="BN9366" s="151"/>
      <c r="BO9366" s="2"/>
      <c r="BP9366" s="2"/>
      <c r="BQ9366" s="2"/>
      <c r="BR9366" s="2"/>
      <c r="BS9366" s="2"/>
      <c r="BT9366" s="2"/>
    </row>
    <row r="9367" spans="63:72" x14ac:dyDescent="0.3">
      <c r="BK9367" s="5"/>
      <c r="BL9367" s="5"/>
      <c r="BM9367" s="2"/>
      <c r="BN9367" s="151"/>
      <c r="BO9367" s="2"/>
      <c r="BP9367" s="2"/>
      <c r="BQ9367" s="2"/>
      <c r="BR9367" s="2"/>
      <c r="BS9367" s="2"/>
      <c r="BT9367" s="2"/>
    </row>
    <row r="9368" spans="63:72" x14ac:dyDescent="0.3">
      <c r="BK9368" s="5"/>
      <c r="BL9368" s="5"/>
      <c r="BM9368" s="2"/>
      <c r="BN9368" s="151"/>
      <c r="BO9368" s="2"/>
      <c r="BP9368" s="2"/>
      <c r="BQ9368" s="2"/>
      <c r="BR9368" s="2"/>
      <c r="BS9368" s="2"/>
      <c r="BT9368" s="2"/>
    </row>
    <row r="9369" spans="63:72" x14ac:dyDescent="0.3">
      <c r="BK9369" s="5"/>
      <c r="BL9369" s="5"/>
      <c r="BM9369" s="2"/>
      <c r="BN9369" s="151"/>
      <c r="BO9369" s="2"/>
      <c r="BP9369" s="2"/>
      <c r="BQ9369" s="2"/>
      <c r="BR9369" s="2"/>
      <c r="BS9369" s="2"/>
      <c r="BT9369" s="2"/>
    </row>
    <row r="9370" spans="63:72" x14ac:dyDescent="0.3">
      <c r="BK9370" s="5"/>
      <c r="BL9370" s="5"/>
      <c r="BM9370" s="2"/>
      <c r="BN9370" s="151"/>
      <c r="BO9370" s="2"/>
      <c r="BP9370" s="2"/>
      <c r="BQ9370" s="2"/>
      <c r="BR9370" s="2"/>
      <c r="BS9370" s="2"/>
      <c r="BT9370" s="2"/>
    </row>
    <row r="9371" spans="63:72" x14ac:dyDescent="0.3">
      <c r="BK9371" s="5"/>
      <c r="BL9371" s="5"/>
      <c r="BM9371" s="2"/>
      <c r="BN9371" s="151"/>
      <c r="BO9371" s="2"/>
      <c r="BP9371" s="2"/>
      <c r="BQ9371" s="2"/>
      <c r="BR9371" s="2"/>
      <c r="BS9371" s="2"/>
      <c r="BT9371" s="2"/>
    </row>
    <row r="9372" spans="63:72" x14ac:dyDescent="0.3">
      <c r="BK9372" s="5"/>
      <c r="BL9372" s="5"/>
      <c r="BM9372" s="2"/>
      <c r="BN9372" s="151"/>
      <c r="BO9372" s="2"/>
      <c r="BP9372" s="2"/>
      <c r="BQ9372" s="2"/>
      <c r="BR9372" s="2"/>
      <c r="BS9372" s="2"/>
      <c r="BT9372" s="2"/>
    </row>
    <row r="9373" spans="63:72" x14ac:dyDescent="0.3">
      <c r="BK9373" s="5"/>
      <c r="BL9373" s="5"/>
      <c r="BM9373" s="2"/>
      <c r="BN9373" s="151"/>
      <c r="BO9373" s="2"/>
      <c r="BP9373" s="2"/>
      <c r="BQ9373" s="2"/>
      <c r="BR9373" s="2"/>
      <c r="BS9373" s="2"/>
      <c r="BT9373" s="2"/>
    </row>
    <row r="9374" spans="63:72" x14ac:dyDescent="0.3">
      <c r="BK9374" s="5"/>
      <c r="BL9374" s="5"/>
      <c r="BM9374" s="2"/>
      <c r="BN9374" s="151"/>
      <c r="BO9374" s="2"/>
      <c r="BP9374" s="2"/>
      <c r="BQ9374" s="2"/>
      <c r="BR9374" s="2"/>
      <c r="BS9374" s="2"/>
      <c r="BT9374" s="2"/>
    </row>
    <row r="9375" spans="63:72" x14ac:dyDescent="0.3">
      <c r="BK9375" s="5"/>
      <c r="BL9375" s="5"/>
      <c r="BM9375" s="2"/>
      <c r="BN9375" s="151"/>
      <c r="BO9375" s="2"/>
      <c r="BP9375" s="2"/>
      <c r="BQ9375" s="2"/>
      <c r="BR9375" s="2"/>
      <c r="BS9375" s="2"/>
      <c r="BT9375" s="2"/>
    </row>
    <row r="9376" spans="63:72" x14ac:dyDescent="0.3">
      <c r="BK9376" s="5"/>
      <c r="BL9376" s="5"/>
      <c r="BM9376" s="2"/>
      <c r="BN9376" s="151"/>
      <c r="BO9376" s="2"/>
      <c r="BP9376" s="2"/>
      <c r="BQ9376" s="2"/>
      <c r="BR9376" s="2"/>
      <c r="BS9376" s="2"/>
      <c r="BT9376" s="2"/>
    </row>
    <row r="9377" spans="63:72" x14ac:dyDescent="0.3">
      <c r="BK9377" s="5"/>
      <c r="BL9377" s="5"/>
      <c r="BM9377" s="2"/>
      <c r="BN9377" s="151"/>
      <c r="BO9377" s="2"/>
      <c r="BP9377" s="2"/>
      <c r="BQ9377" s="2"/>
      <c r="BR9377" s="2"/>
      <c r="BS9377" s="2"/>
      <c r="BT9377" s="2"/>
    </row>
    <row r="9378" spans="63:72" x14ac:dyDescent="0.3">
      <c r="BK9378" s="5"/>
      <c r="BL9378" s="5"/>
      <c r="BM9378" s="2"/>
      <c r="BN9378" s="151"/>
      <c r="BO9378" s="2"/>
      <c r="BP9378" s="2"/>
      <c r="BQ9378" s="2"/>
      <c r="BR9378" s="2"/>
      <c r="BS9378" s="2"/>
      <c r="BT9378" s="2"/>
    </row>
    <row r="9379" spans="63:72" x14ac:dyDescent="0.3">
      <c r="BK9379" s="5"/>
      <c r="BL9379" s="5"/>
      <c r="BM9379" s="2"/>
      <c r="BN9379" s="151"/>
      <c r="BO9379" s="2"/>
      <c r="BP9379" s="2"/>
      <c r="BQ9379" s="2"/>
      <c r="BR9379" s="2"/>
      <c r="BS9379" s="2"/>
      <c r="BT9379" s="2"/>
    </row>
    <row r="9380" spans="63:72" x14ac:dyDescent="0.3">
      <c r="BK9380" s="5"/>
      <c r="BL9380" s="5"/>
      <c r="BM9380" s="2"/>
      <c r="BN9380" s="151"/>
      <c r="BO9380" s="2"/>
      <c r="BP9380" s="2"/>
      <c r="BQ9380" s="2"/>
      <c r="BR9380" s="2"/>
      <c r="BS9380" s="2"/>
      <c r="BT9380" s="2"/>
    </row>
    <row r="9381" spans="63:72" x14ac:dyDescent="0.3">
      <c r="BK9381" s="5"/>
      <c r="BL9381" s="5"/>
      <c r="BM9381" s="2"/>
      <c r="BN9381" s="151"/>
      <c r="BO9381" s="2"/>
      <c r="BP9381" s="2"/>
      <c r="BQ9381" s="2"/>
      <c r="BR9381" s="2"/>
      <c r="BS9381" s="2"/>
      <c r="BT9381" s="2"/>
    </row>
    <row r="9382" spans="63:72" x14ac:dyDescent="0.3">
      <c r="BK9382" s="5"/>
      <c r="BL9382" s="5"/>
      <c r="BM9382" s="2"/>
      <c r="BN9382" s="151"/>
      <c r="BO9382" s="2"/>
      <c r="BP9382" s="2"/>
      <c r="BQ9382" s="2"/>
      <c r="BR9382" s="2"/>
      <c r="BS9382" s="2"/>
      <c r="BT9382" s="2"/>
    </row>
    <row r="9383" spans="63:72" x14ac:dyDescent="0.3">
      <c r="BK9383" s="5"/>
      <c r="BL9383" s="5"/>
      <c r="BM9383" s="2"/>
      <c r="BN9383" s="151"/>
      <c r="BO9383" s="2"/>
      <c r="BP9383" s="2"/>
      <c r="BQ9383" s="2"/>
      <c r="BR9383" s="2"/>
      <c r="BS9383" s="2"/>
      <c r="BT9383" s="2"/>
    </row>
    <row r="9384" spans="63:72" x14ac:dyDescent="0.3">
      <c r="BK9384" s="5"/>
      <c r="BL9384" s="5"/>
      <c r="BM9384" s="2"/>
      <c r="BN9384" s="151"/>
      <c r="BO9384" s="2"/>
      <c r="BP9384" s="2"/>
      <c r="BQ9384" s="2"/>
      <c r="BR9384" s="2"/>
      <c r="BS9384" s="2"/>
      <c r="BT9384" s="2"/>
    </row>
    <row r="9385" spans="63:72" x14ac:dyDescent="0.3">
      <c r="BK9385" s="5"/>
      <c r="BL9385" s="5"/>
      <c r="BM9385" s="2"/>
      <c r="BN9385" s="151"/>
      <c r="BO9385" s="2"/>
      <c r="BP9385" s="2"/>
      <c r="BQ9385" s="2"/>
      <c r="BR9385" s="2"/>
      <c r="BS9385" s="2"/>
      <c r="BT9385" s="2"/>
    </row>
    <row r="9386" spans="63:72" x14ac:dyDescent="0.3">
      <c r="BK9386" s="5"/>
      <c r="BL9386" s="5"/>
      <c r="BM9386" s="2"/>
      <c r="BN9386" s="151"/>
      <c r="BO9386" s="2"/>
      <c r="BP9386" s="2"/>
      <c r="BQ9386" s="2"/>
      <c r="BR9386" s="2"/>
      <c r="BS9386" s="2"/>
      <c r="BT9386" s="2"/>
    </row>
    <row r="9387" spans="63:72" x14ac:dyDescent="0.3">
      <c r="BK9387" s="5"/>
      <c r="BL9387" s="5"/>
      <c r="BM9387" s="2"/>
      <c r="BN9387" s="151"/>
      <c r="BO9387" s="2"/>
      <c r="BP9387" s="2"/>
      <c r="BQ9387" s="2"/>
      <c r="BR9387" s="2"/>
      <c r="BS9387" s="2"/>
      <c r="BT9387" s="2"/>
    </row>
    <row r="9388" spans="63:72" x14ac:dyDescent="0.3">
      <c r="BK9388" s="5"/>
      <c r="BL9388" s="5"/>
      <c r="BM9388" s="2"/>
      <c r="BN9388" s="151"/>
      <c r="BO9388" s="2"/>
      <c r="BP9388" s="2"/>
      <c r="BQ9388" s="2"/>
      <c r="BR9388" s="2"/>
      <c r="BS9388" s="2"/>
      <c r="BT9388" s="2"/>
    </row>
    <row r="9389" spans="63:72" x14ac:dyDescent="0.3">
      <c r="BK9389" s="5"/>
      <c r="BL9389" s="5"/>
      <c r="BM9389" s="2"/>
      <c r="BN9389" s="151"/>
      <c r="BO9389" s="2"/>
      <c r="BP9389" s="2"/>
      <c r="BQ9389" s="2"/>
      <c r="BR9389" s="2"/>
      <c r="BS9389" s="2"/>
      <c r="BT9389" s="2"/>
    </row>
    <row r="9390" spans="63:72" x14ac:dyDescent="0.3">
      <c r="BK9390" s="5"/>
      <c r="BL9390" s="5"/>
      <c r="BM9390" s="2"/>
      <c r="BN9390" s="151"/>
      <c r="BO9390" s="2"/>
      <c r="BP9390" s="2"/>
      <c r="BQ9390" s="2"/>
      <c r="BR9390" s="2"/>
      <c r="BS9390" s="2"/>
      <c r="BT9390" s="2"/>
    </row>
    <row r="9391" spans="63:72" x14ac:dyDescent="0.3">
      <c r="BK9391" s="5"/>
      <c r="BL9391" s="5"/>
      <c r="BM9391" s="2"/>
      <c r="BN9391" s="151"/>
      <c r="BO9391" s="2"/>
      <c r="BP9391" s="2"/>
      <c r="BQ9391" s="2"/>
      <c r="BR9391" s="2"/>
      <c r="BS9391" s="2"/>
      <c r="BT9391" s="2"/>
    </row>
    <row r="9392" spans="63:72" x14ac:dyDescent="0.3">
      <c r="BK9392" s="5"/>
      <c r="BL9392" s="5"/>
      <c r="BM9392" s="2"/>
      <c r="BN9392" s="151"/>
      <c r="BO9392" s="2"/>
      <c r="BP9392" s="2"/>
      <c r="BQ9392" s="2"/>
      <c r="BR9392" s="2"/>
      <c r="BS9392" s="2"/>
      <c r="BT9392" s="2"/>
    </row>
    <row r="9393" spans="63:72" x14ac:dyDescent="0.3">
      <c r="BK9393" s="5"/>
      <c r="BL9393" s="5"/>
      <c r="BM9393" s="2"/>
      <c r="BN9393" s="151"/>
      <c r="BO9393" s="2"/>
      <c r="BP9393" s="2"/>
      <c r="BQ9393" s="2"/>
      <c r="BR9393" s="2"/>
      <c r="BS9393" s="2"/>
      <c r="BT9393" s="2"/>
    </row>
    <row r="9394" spans="63:72" x14ac:dyDescent="0.3">
      <c r="BK9394" s="5"/>
      <c r="BL9394" s="5"/>
      <c r="BM9394" s="2"/>
      <c r="BN9394" s="151"/>
      <c r="BO9394" s="2"/>
      <c r="BP9394" s="2"/>
      <c r="BQ9394" s="2"/>
      <c r="BR9394" s="2"/>
      <c r="BS9394" s="2"/>
      <c r="BT9394" s="2"/>
    </row>
    <row r="9395" spans="63:72" x14ac:dyDescent="0.3">
      <c r="BK9395" s="5"/>
      <c r="BL9395" s="5"/>
      <c r="BM9395" s="2"/>
      <c r="BN9395" s="151"/>
      <c r="BO9395" s="2"/>
      <c r="BP9395" s="2"/>
      <c r="BQ9395" s="2"/>
      <c r="BR9395" s="2"/>
      <c r="BS9395" s="2"/>
      <c r="BT9395" s="2"/>
    </row>
    <row r="9396" spans="63:72" x14ac:dyDescent="0.3">
      <c r="BK9396" s="5"/>
      <c r="BL9396" s="5"/>
      <c r="BM9396" s="2"/>
      <c r="BN9396" s="151"/>
      <c r="BO9396" s="2"/>
      <c r="BP9396" s="2"/>
      <c r="BQ9396" s="2"/>
      <c r="BR9396" s="2"/>
      <c r="BS9396" s="2"/>
      <c r="BT9396" s="2"/>
    </row>
    <row r="9397" spans="63:72" x14ac:dyDescent="0.3">
      <c r="BK9397" s="5"/>
      <c r="BL9397" s="5"/>
      <c r="BM9397" s="2"/>
      <c r="BN9397" s="151"/>
      <c r="BO9397" s="2"/>
      <c r="BP9397" s="2"/>
      <c r="BQ9397" s="2"/>
      <c r="BR9397" s="2"/>
      <c r="BS9397" s="2"/>
      <c r="BT9397" s="2"/>
    </row>
    <row r="9398" spans="63:72" x14ac:dyDescent="0.3">
      <c r="BK9398" s="5"/>
      <c r="BL9398" s="5"/>
      <c r="BM9398" s="2"/>
      <c r="BN9398" s="151"/>
      <c r="BO9398" s="2"/>
      <c r="BP9398" s="2"/>
      <c r="BQ9398" s="2"/>
      <c r="BR9398" s="2"/>
      <c r="BS9398" s="2"/>
      <c r="BT9398" s="2"/>
    </row>
    <row r="9399" spans="63:72" x14ac:dyDescent="0.3">
      <c r="BK9399" s="5"/>
      <c r="BL9399" s="5"/>
      <c r="BM9399" s="2"/>
      <c r="BN9399" s="151"/>
      <c r="BO9399" s="2"/>
      <c r="BP9399" s="2"/>
      <c r="BQ9399" s="2"/>
      <c r="BR9399" s="2"/>
      <c r="BS9399" s="2"/>
      <c r="BT9399" s="2"/>
    </row>
    <row r="9400" spans="63:72" x14ac:dyDescent="0.3">
      <c r="BK9400" s="5"/>
      <c r="BL9400" s="5"/>
      <c r="BM9400" s="2"/>
      <c r="BN9400" s="151"/>
      <c r="BO9400" s="2"/>
      <c r="BP9400" s="2"/>
      <c r="BQ9400" s="2"/>
      <c r="BR9400" s="2"/>
      <c r="BS9400" s="2"/>
      <c r="BT9400" s="2"/>
    </row>
    <row r="9401" spans="63:72" x14ac:dyDescent="0.3">
      <c r="BK9401" s="5"/>
      <c r="BL9401" s="5"/>
      <c r="BM9401" s="2"/>
      <c r="BN9401" s="151"/>
      <c r="BO9401" s="2"/>
      <c r="BP9401" s="2"/>
      <c r="BQ9401" s="2"/>
      <c r="BR9401" s="2"/>
      <c r="BS9401" s="2"/>
      <c r="BT9401" s="2"/>
    </row>
    <row r="9402" spans="63:72" x14ac:dyDescent="0.3">
      <c r="BK9402" s="5"/>
      <c r="BL9402" s="5"/>
      <c r="BM9402" s="2"/>
      <c r="BN9402" s="151"/>
      <c r="BO9402" s="2"/>
      <c r="BP9402" s="2"/>
      <c r="BQ9402" s="2"/>
      <c r="BR9402" s="2"/>
      <c r="BS9402" s="2"/>
      <c r="BT9402" s="2"/>
    </row>
    <row r="9403" spans="63:72" x14ac:dyDescent="0.3">
      <c r="BK9403" s="5"/>
      <c r="BL9403" s="5"/>
      <c r="BM9403" s="2"/>
      <c r="BN9403" s="151"/>
      <c r="BO9403" s="2"/>
      <c r="BP9403" s="2"/>
      <c r="BQ9403" s="2"/>
      <c r="BR9403" s="2"/>
      <c r="BS9403" s="2"/>
      <c r="BT9403" s="2"/>
    </row>
    <row r="9404" spans="63:72" x14ac:dyDescent="0.3">
      <c r="BK9404" s="5"/>
      <c r="BL9404" s="5"/>
      <c r="BM9404" s="2"/>
      <c r="BN9404" s="151"/>
      <c r="BO9404" s="2"/>
      <c r="BP9404" s="2"/>
      <c r="BQ9404" s="2"/>
      <c r="BR9404" s="2"/>
      <c r="BS9404" s="2"/>
      <c r="BT9404" s="2"/>
    </row>
    <row r="9405" spans="63:72" x14ac:dyDescent="0.3">
      <c r="BK9405" s="5"/>
      <c r="BL9405" s="5"/>
      <c r="BM9405" s="2"/>
      <c r="BN9405" s="151"/>
      <c r="BO9405" s="2"/>
      <c r="BP9405" s="2"/>
      <c r="BQ9405" s="2"/>
      <c r="BR9405" s="2"/>
      <c r="BS9405" s="2"/>
      <c r="BT9405" s="2"/>
    </row>
    <row r="9406" spans="63:72" x14ac:dyDescent="0.3">
      <c r="BK9406" s="5"/>
      <c r="BL9406" s="5"/>
      <c r="BM9406" s="2"/>
      <c r="BN9406" s="151"/>
      <c r="BO9406" s="2"/>
      <c r="BP9406" s="2"/>
      <c r="BQ9406" s="2"/>
      <c r="BR9406" s="2"/>
      <c r="BS9406" s="2"/>
      <c r="BT9406" s="2"/>
    </row>
    <row r="9407" spans="63:72" x14ac:dyDescent="0.3">
      <c r="BK9407" s="5"/>
      <c r="BL9407" s="5"/>
      <c r="BM9407" s="2"/>
      <c r="BN9407" s="151"/>
      <c r="BO9407" s="2"/>
      <c r="BP9407" s="2"/>
      <c r="BQ9407" s="2"/>
      <c r="BR9407" s="2"/>
      <c r="BS9407" s="2"/>
      <c r="BT9407" s="2"/>
    </row>
    <row r="9408" spans="63:72" x14ac:dyDescent="0.3">
      <c r="BK9408" s="5"/>
      <c r="BL9408" s="5"/>
      <c r="BM9408" s="2"/>
      <c r="BN9408" s="151"/>
      <c r="BO9408" s="2"/>
      <c r="BP9408" s="2"/>
      <c r="BQ9408" s="2"/>
      <c r="BR9408" s="2"/>
      <c r="BS9408" s="2"/>
      <c r="BT9408" s="2"/>
    </row>
    <row r="9409" spans="63:72" x14ac:dyDescent="0.3">
      <c r="BK9409" s="5"/>
      <c r="BL9409" s="5"/>
      <c r="BM9409" s="2"/>
      <c r="BN9409" s="151"/>
      <c r="BO9409" s="2"/>
      <c r="BP9409" s="2"/>
      <c r="BQ9409" s="2"/>
      <c r="BR9409" s="2"/>
      <c r="BS9409" s="2"/>
      <c r="BT9409" s="2"/>
    </row>
    <row r="9410" spans="63:72" x14ac:dyDescent="0.3">
      <c r="BK9410" s="5"/>
      <c r="BL9410" s="5"/>
      <c r="BM9410" s="2"/>
      <c r="BN9410" s="151"/>
      <c r="BO9410" s="2"/>
      <c r="BP9410" s="2"/>
      <c r="BQ9410" s="2"/>
      <c r="BR9410" s="2"/>
      <c r="BS9410" s="2"/>
      <c r="BT9410" s="2"/>
    </row>
    <row r="9411" spans="63:72" x14ac:dyDescent="0.3">
      <c r="BK9411" s="5"/>
      <c r="BL9411" s="5"/>
      <c r="BM9411" s="2"/>
      <c r="BN9411" s="151"/>
      <c r="BO9411" s="2"/>
      <c r="BP9411" s="2"/>
      <c r="BQ9411" s="2"/>
      <c r="BR9411" s="2"/>
      <c r="BS9411" s="2"/>
      <c r="BT9411" s="2"/>
    </row>
    <row r="9412" spans="63:72" x14ac:dyDescent="0.3">
      <c r="BK9412" s="5"/>
      <c r="BL9412" s="5"/>
      <c r="BM9412" s="2"/>
      <c r="BN9412" s="151"/>
      <c r="BO9412" s="2"/>
      <c r="BP9412" s="2"/>
      <c r="BQ9412" s="2"/>
      <c r="BR9412" s="2"/>
      <c r="BS9412" s="2"/>
      <c r="BT9412" s="2"/>
    </row>
    <row r="9413" spans="63:72" x14ac:dyDescent="0.3">
      <c r="BK9413" s="5"/>
      <c r="BL9413" s="5"/>
      <c r="BM9413" s="2"/>
      <c r="BN9413" s="151"/>
      <c r="BO9413" s="2"/>
      <c r="BP9413" s="2"/>
      <c r="BQ9413" s="2"/>
      <c r="BR9413" s="2"/>
      <c r="BS9413" s="2"/>
      <c r="BT9413" s="2"/>
    </row>
    <row r="9414" spans="63:72" x14ac:dyDescent="0.3">
      <c r="BK9414" s="5"/>
      <c r="BL9414" s="5"/>
      <c r="BM9414" s="2"/>
      <c r="BN9414" s="151"/>
      <c r="BO9414" s="2"/>
      <c r="BP9414" s="2"/>
      <c r="BQ9414" s="2"/>
      <c r="BR9414" s="2"/>
      <c r="BS9414" s="2"/>
      <c r="BT9414" s="2"/>
    </row>
    <row r="9415" spans="63:72" x14ac:dyDescent="0.3">
      <c r="BK9415" s="5"/>
      <c r="BL9415" s="5"/>
      <c r="BM9415" s="2"/>
      <c r="BN9415" s="151"/>
      <c r="BO9415" s="2"/>
      <c r="BP9415" s="2"/>
      <c r="BQ9415" s="2"/>
      <c r="BR9415" s="2"/>
      <c r="BS9415" s="2"/>
      <c r="BT9415" s="2"/>
    </row>
    <row r="9416" spans="63:72" x14ac:dyDescent="0.3">
      <c r="BK9416" s="5"/>
      <c r="BL9416" s="5"/>
      <c r="BM9416" s="2"/>
      <c r="BN9416" s="151"/>
      <c r="BO9416" s="2"/>
      <c r="BP9416" s="2"/>
      <c r="BQ9416" s="2"/>
      <c r="BR9416" s="2"/>
      <c r="BS9416" s="2"/>
      <c r="BT9416" s="2"/>
    </row>
    <row r="9417" spans="63:72" x14ac:dyDescent="0.3">
      <c r="BK9417" s="5"/>
      <c r="BL9417" s="5"/>
      <c r="BM9417" s="2"/>
      <c r="BN9417" s="151"/>
      <c r="BO9417" s="2"/>
      <c r="BP9417" s="2"/>
      <c r="BQ9417" s="2"/>
      <c r="BR9417" s="2"/>
      <c r="BS9417" s="2"/>
      <c r="BT9417" s="2"/>
    </row>
    <row r="9418" spans="63:72" x14ac:dyDescent="0.3">
      <c r="BK9418" s="5"/>
      <c r="BL9418" s="5"/>
      <c r="BM9418" s="2"/>
      <c r="BN9418" s="151"/>
      <c r="BO9418" s="2"/>
      <c r="BP9418" s="2"/>
      <c r="BQ9418" s="2"/>
      <c r="BR9418" s="2"/>
      <c r="BS9418" s="2"/>
      <c r="BT9418" s="2"/>
    </row>
    <row r="9419" spans="63:72" x14ac:dyDescent="0.3">
      <c r="BK9419" s="5"/>
      <c r="BL9419" s="5"/>
      <c r="BM9419" s="2"/>
      <c r="BN9419" s="151"/>
      <c r="BO9419" s="2"/>
      <c r="BP9419" s="2"/>
      <c r="BQ9419" s="2"/>
      <c r="BR9419" s="2"/>
      <c r="BS9419" s="2"/>
      <c r="BT9419" s="2"/>
    </row>
    <row r="9420" spans="63:72" x14ac:dyDescent="0.3">
      <c r="BK9420" s="5"/>
      <c r="BL9420" s="5"/>
      <c r="BM9420" s="2"/>
      <c r="BN9420" s="151"/>
      <c r="BO9420" s="2"/>
      <c r="BP9420" s="2"/>
      <c r="BQ9420" s="2"/>
      <c r="BR9420" s="2"/>
      <c r="BS9420" s="2"/>
      <c r="BT9420" s="2"/>
    </row>
    <row r="9421" spans="63:72" x14ac:dyDescent="0.3">
      <c r="BK9421" s="5"/>
      <c r="BL9421" s="5"/>
      <c r="BM9421" s="2"/>
      <c r="BN9421" s="151"/>
      <c r="BO9421" s="2"/>
      <c r="BP9421" s="2"/>
      <c r="BQ9421" s="2"/>
      <c r="BR9421" s="2"/>
      <c r="BS9421" s="2"/>
      <c r="BT9421" s="2"/>
    </row>
    <row r="9422" spans="63:72" x14ac:dyDescent="0.3">
      <c r="BK9422" s="5"/>
      <c r="BL9422" s="5"/>
      <c r="BM9422" s="2"/>
      <c r="BN9422" s="151"/>
      <c r="BO9422" s="2"/>
      <c r="BP9422" s="2"/>
      <c r="BQ9422" s="2"/>
      <c r="BR9422" s="2"/>
      <c r="BS9422" s="2"/>
      <c r="BT9422" s="2"/>
    </row>
    <row r="9423" spans="63:72" x14ac:dyDescent="0.3">
      <c r="BK9423" s="5"/>
      <c r="BL9423" s="5"/>
      <c r="BM9423" s="2"/>
      <c r="BN9423" s="151"/>
      <c r="BO9423" s="2"/>
      <c r="BP9423" s="2"/>
      <c r="BQ9423" s="2"/>
      <c r="BR9423" s="2"/>
      <c r="BS9423" s="2"/>
      <c r="BT9423" s="2"/>
    </row>
    <row r="9424" spans="63:72" x14ac:dyDescent="0.3">
      <c r="BK9424" s="5"/>
      <c r="BL9424" s="5"/>
      <c r="BM9424" s="2"/>
      <c r="BN9424" s="151"/>
      <c r="BO9424" s="2"/>
      <c r="BP9424" s="2"/>
      <c r="BQ9424" s="2"/>
      <c r="BR9424" s="2"/>
      <c r="BS9424" s="2"/>
      <c r="BT9424" s="2"/>
    </row>
    <row r="9425" spans="63:72" x14ac:dyDescent="0.3">
      <c r="BK9425" s="5"/>
      <c r="BL9425" s="5"/>
      <c r="BM9425" s="2"/>
      <c r="BN9425" s="151"/>
      <c r="BO9425" s="2"/>
      <c r="BP9425" s="2"/>
      <c r="BQ9425" s="2"/>
      <c r="BR9425" s="2"/>
      <c r="BS9425" s="2"/>
      <c r="BT9425" s="2"/>
    </row>
    <row r="9426" spans="63:72" x14ac:dyDescent="0.3">
      <c r="BK9426" s="5"/>
      <c r="BL9426" s="5"/>
      <c r="BM9426" s="2"/>
      <c r="BN9426" s="151"/>
      <c r="BO9426" s="2"/>
      <c r="BP9426" s="2"/>
      <c r="BQ9426" s="2"/>
      <c r="BR9426" s="2"/>
      <c r="BS9426" s="2"/>
      <c r="BT9426" s="2"/>
    </row>
    <row r="9427" spans="63:72" x14ac:dyDescent="0.3">
      <c r="BK9427" s="5"/>
      <c r="BL9427" s="5"/>
      <c r="BM9427" s="2"/>
      <c r="BN9427" s="151"/>
      <c r="BO9427" s="2"/>
      <c r="BP9427" s="2"/>
      <c r="BQ9427" s="2"/>
      <c r="BR9427" s="2"/>
      <c r="BS9427" s="2"/>
      <c r="BT9427" s="2"/>
    </row>
    <row r="9428" spans="63:72" x14ac:dyDescent="0.3">
      <c r="BK9428" s="5"/>
      <c r="BL9428" s="5"/>
      <c r="BM9428" s="2"/>
      <c r="BN9428" s="151"/>
      <c r="BO9428" s="2"/>
      <c r="BP9428" s="2"/>
      <c r="BQ9428" s="2"/>
      <c r="BR9428" s="2"/>
      <c r="BS9428" s="2"/>
      <c r="BT9428" s="2"/>
    </row>
    <row r="9429" spans="63:72" x14ac:dyDescent="0.3">
      <c r="BK9429" s="5"/>
      <c r="BL9429" s="5"/>
      <c r="BM9429" s="2"/>
      <c r="BN9429" s="151"/>
      <c r="BO9429" s="2"/>
      <c r="BP9429" s="2"/>
      <c r="BQ9429" s="2"/>
      <c r="BR9429" s="2"/>
      <c r="BS9429" s="2"/>
      <c r="BT9429" s="2"/>
    </row>
    <row r="9430" spans="63:72" x14ac:dyDescent="0.3">
      <c r="BK9430" s="5"/>
      <c r="BL9430" s="5"/>
      <c r="BM9430" s="2"/>
      <c r="BN9430" s="151"/>
      <c r="BO9430" s="2"/>
      <c r="BP9430" s="2"/>
      <c r="BQ9430" s="2"/>
      <c r="BR9430" s="2"/>
      <c r="BS9430" s="2"/>
      <c r="BT9430" s="2"/>
    </row>
    <row r="9431" spans="63:72" x14ac:dyDescent="0.3">
      <c r="BK9431" s="5"/>
      <c r="BL9431" s="5"/>
      <c r="BM9431" s="2"/>
      <c r="BN9431" s="151"/>
      <c r="BO9431" s="2"/>
      <c r="BP9431" s="2"/>
      <c r="BQ9431" s="2"/>
      <c r="BR9431" s="2"/>
      <c r="BS9431" s="2"/>
      <c r="BT9431" s="2"/>
    </row>
    <row r="9432" spans="63:72" x14ac:dyDescent="0.3">
      <c r="BK9432" s="5"/>
      <c r="BL9432" s="5"/>
      <c r="BM9432" s="2"/>
      <c r="BN9432" s="151"/>
      <c r="BO9432" s="2"/>
      <c r="BP9432" s="2"/>
      <c r="BQ9432" s="2"/>
      <c r="BR9432" s="2"/>
      <c r="BS9432" s="2"/>
      <c r="BT9432" s="2"/>
    </row>
    <row r="9433" spans="63:72" x14ac:dyDescent="0.3">
      <c r="BK9433" s="5"/>
      <c r="BL9433" s="5"/>
      <c r="BM9433" s="2"/>
      <c r="BN9433" s="151"/>
      <c r="BO9433" s="2"/>
      <c r="BP9433" s="2"/>
      <c r="BQ9433" s="2"/>
      <c r="BR9433" s="2"/>
      <c r="BS9433" s="2"/>
      <c r="BT9433" s="2"/>
    </row>
    <row r="9434" spans="63:72" x14ac:dyDescent="0.3">
      <c r="BK9434" s="5"/>
      <c r="BL9434" s="5"/>
      <c r="BM9434" s="2"/>
      <c r="BN9434" s="151"/>
      <c r="BO9434" s="2"/>
      <c r="BP9434" s="2"/>
      <c r="BQ9434" s="2"/>
      <c r="BR9434" s="2"/>
      <c r="BS9434" s="2"/>
      <c r="BT9434" s="2"/>
    </row>
    <row r="9435" spans="63:72" x14ac:dyDescent="0.3">
      <c r="BK9435" s="5"/>
      <c r="BL9435" s="5"/>
      <c r="BM9435" s="2"/>
      <c r="BN9435" s="151"/>
      <c r="BO9435" s="2"/>
      <c r="BP9435" s="2"/>
      <c r="BQ9435" s="2"/>
      <c r="BR9435" s="2"/>
      <c r="BS9435" s="2"/>
      <c r="BT9435" s="2"/>
    </row>
    <row r="9436" spans="63:72" x14ac:dyDescent="0.3">
      <c r="BK9436" s="5"/>
      <c r="BL9436" s="5"/>
      <c r="BM9436" s="2"/>
      <c r="BN9436" s="151"/>
      <c r="BO9436" s="2"/>
      <c r="BP9436" s="2"/>
      <c r="BQ9436" s="2"/>
      <c r="BR9436" s="2"/>
      <c r="BS9436" s="2"/>
      <c r="BT9436" s="2"/>
    </row>
    <row r="9437" spans="63:72" x14ac:dyDescent="0.3">
      <c r="BK9437" s="5"/>
      <c r="BL9437" s="5"/>
      <c r="BM9437" s="2"/>
      <c r="BN9437" s="151"/>
      <c r="BO9437" s="2"/>
      <c r="BP9437" s="2"/>
      <c r="BQ9437" s="2"/>
      <c r="BR9437" s="2"/>
      <c r="BS9437" s="2"/>
      <c r="BT9437" s="2"/>
    </row>
    <row r="9438" spans="63:72" x14ac:dyDescent="0.3">
      <c r="BK9438" s="5"/>
      <c r="BL9438" s="5"/>
      <c r="BM9438" s="2"/>
      <c r="BN9438" s="151"/>
      <c r="BO9438" s="2"/>
      <c r="BP9438" s="2"/>
      <c r="BQ9438" s="2"/>
      <c r="BR9438" s="2"/>
      <c r="BS9438" s="2"/>
      <c r="BT9438" s="2"/>
    </row>
    <row r="9439" spans="63:72" x14ac:dyDescent="0.3">
      <c r="BK9439" s="5"/>
      <c r="BL9439" s="5"/>
      <c r="BM9439" s="2"/>
      <c r="BN9439" s="151"/>
      <c r="BO9439" s="2"/>
      <c r="BP9439" s="2"/>
      <c r="BQ9439" s="2"/>
      <c r="BR9439" s="2"/>
      <c r="BS9439" s="2"/>
      <c r="BT9439" s="2"/>
    </row>
    <row r="9440" spans="63:72" x14ac:dyDescent="0.3">
      <c r="BK9440" s="5"/>
      <c r="BL9440" s="5"/>
      <c r="BM9440" s="2"/>
      <c r="BN9440" s="151"/>
      <c r="BO9440" s="2"/>
      <c r="BP9440" s="2"/>
      <c r="BQ9440" s="2"/>
      <c r="BR9440" s="2"/>
      <c r="BS9440" s="2"/>
      <c r="BT9440" s="2"/>
    </row>
    <row r="9441" spans="63:72" x14ac:dyDescent="0.3">
      <c r="BK9441" s="5"/>
      <c r="BL9441" s="5"/>
      <c r="BM9441" s="2"/>
      <c r="BN9441" s="151"/>
      <c r="BO9441" s="2"/>
      <c r="BP9441" s="2"/>
      <c r="BQ9441" s="2"/>
      <c r="BR9441" s="2"/>
      <c r="BS9441" s="2"/>
      <c r="BT9441" s="2"/>
    </row>
    <row r="9442" spans="63:72" x14ac:dyDescent="0.3">
      <c r="BK9442" s="5"/>
      <c r="BL9442" s="5"/>
      <c r="BM9442" s="2"/>
      <c r="BN9442" s="151"/>
      <c r="BO9442" s="2"/>
      <c r="BP9442" s="2"/>
      <c r="BQ9442" s="2"/>
      <c r="BR9442" s="2"/>
      <c r="BS9442" s="2"/>
      <c r="BT9442" s="2"/>
    </row>
    <row r="9443" spans="63:72" x14ac:dyDescent="0.3">
      <c r="BK9443" s="5"/>
      <c r="BL9443" s="5"/>
      <c r="BM9443" s="2"/>
      <c r="BN9443" s="151"/>
      <c r="BO9443" s="2"/>
      <c r="BP9443" s="2"/>
      <c r="BQ9443" s="2"/>
      <c r="BR9443" s="2"/>
      <c r="BS9443" s="2"/>
      <c r="BT9443" s="2"/>
    </row>
    <row r="9444" spans="63:72" x14ac:dyDescent="0.3">
      <c r="BK9444" s="5"/>
      <c r="BL9444" s="5"/>
      <c r="BM9444" s="2"/>
      <c r="BN9444" s="151"/>
      <c r="BO9444" s="2"/>
      <c r="BP9444" s="2"/>
      <c r="BQ9444" s="2"/>
      <c r="BR9444" s="2"/>
      <c r="BS9444" s="2"/>
      <c r="BT9444" s="2"/>
    </row>
    <row r="9445" spans="63:72" x14ac:dyDescent="0.3">
      <c r="BK9445" s="5"/>
      <c r="BL9445" s="5"/>
      <c r="BM9445" s="2"/>
      <c r="BN9445" s="151"/>
      <c r="BO9445" s="2"/>
      <c r="BP9445" s="2"/>
      <c r="BQ9445" s="2"/>
      <c r="BR9445" s="2"/>
      <c r="BS9445" s="2"/>
      <c r="BT9445" s="2"/>
    </row>
    <row r="9446" spans="63:72" x14ac:dyDescent="0.3">
      <c r="BK9446" s="5"/>
      <c r="BL9446" s="5"/>
      <c r="BM9446" s="2"/>
      <c r="BN9446" s="151"/>
      <c r="BO9446" s="2"/>
      <c r="BP9446" s="2"/>
      <c r="BQ9446" s="2"/>
      <c r="BR9446" s="2"/>
      <c r="BS9446" s="2"/>
      <c r="BT9446" s="2"/>
    </row>
    <row r="9447" spans="63:72" x14ac:dyDescent="0.3">
      <c r="BK9447" s="5"/>
      <c r="BL9447" s="5"/>
      <c r="BM9447" s="2"/>
      <c r="BN9447" s="151"/>
      <c r="BO9447" s="2"/>
      <c r="BP9447" s="2"/>
      <c r="BQ9447" s="2"/>
      <c r="BR9447" s="2"/>
      <c r="BS9447" s="2"/>
      <c r="BT9447" s="2"/>
    </row>
    <row r="9448" spans="63:72" x14ac:dyDescent="0.3">
      <c r="BK9448" s="5"/>
      <c r="BL9448" s="5"/>
      <c r="BM9448" s="2"/>
      <c r="BN9448" s="151"/>
      <c r="BO9448" s="2"/>
      <c r="BP9448" s="2"/>
      <c r="BQ9448" s="2"/>
      <c r="BR9448" s="2"/>
      <c r="BS9448" s="2"/>
      <c r="BT9448" s="2"/>
    </row>
    <row r="9449" spans="63:72" x14ac:dyDescent="0.3">
      <c r="BK9449" s="5"/>
      <c r="BL9449" s="5"/>
      <c r="BM9449" s="2"/>
      <c r="BN9449" s="151"/>
      <c r="BO9449" s="2"/>
      <c r="BP9449" s="2"/>
      <c r="BQ9449" s="2"/>
      <c r="BR9449" s="2"/>
      <c r="BS9449" s="2"/>
      <c r="BT9449" s="2"/>
    </row>
    <row r="9450" spans="63:72" x14ac:dyDescent="0.3">
      <c r="BK9450" s="5"/>
      <c r="BL9450" s="5"/>
      <c r="BM9450" s="2"/>
      <c r="BN9450" s="151"/>
      <c r="BO9450" s="2"/>
      <c r="BP9450" s="2"/>
      <c r="BQ9450" s="2"/>
      <c r="BR9450" s="2"/>
      <c r="BS9450" s="2"/>
      <c r="BT9450" s="2"/>
    </row>
    <row r="9451" spans="63:72" x14ac:dyDescent="0.3">
      <c r="BK9451" s="5"/>
      <c r="BL9451" s="5"/>
      <c r="BM9451" s="2"/>
      <c r="BN9451" s="151"/>
      <c r="BO9451" s="2"/>
      <c r="BP9451" s="2"/>
      <c r="BQ9451" s="2"/>
      <c r="BR9451" s="2"/>
      <c r="BS9451" s="2"/>
      <c r="BT9451" s="2"/>
    </row>
    <row r="9452" spans="63:72" x14ac:dyDescent="0.3">
      <c r="BK9452" s="5"/>
      <c r="BL9452" s="5"/>
      <c r="BM9452" s="2"/>
      <c r="BN9452" s="151"/>
      <c r="BO9452" s="2"/>
      <c r="BP9452" s="2"/>
      <c r="BQ9452" s="2"/>
      <c r="BR9452" s="2"/>
      <c r="BS9452" s="2"/>
      <c r="BT9452" s="2"/>
    </row>
    <row r="9453" spans="63:72" x14ac:dyDescent="0.3">
      <c r="BK9453" s="5"/>
      <c r="BL9453" s="5"/>
      <c r="BM9453" s="2"/>
      <c r="BN9453" s="151"/>
      <c r="BO9453" s="2"/>
      <c r="BP9453" s="2"/>
      <c r="BQ9453" s="2"/>
      <c r="BR9453" s="2"/>
      <c r="BS9453" s="2"/>
      <c r="BT9453" s="2"/>
    </row>
    <row r="9454" spans="63:72" x14ac:dyDescent="0.3">
      <c r="BK9454" s="5"/>
      <c r="BL9454" s="5"/>
      <c r="BM9454" s="2"/>
      <c r="BN9454" s="151"/>
      <c r="BO9454" s="2"/>
      <c r="BP9454" s="2"/>
      <c r="BQ9454" s="2"/>
      <c r="BR9454" s="2"/>
      <c r="BS9454" s="2"/>
      <c r="BT9454" s="2"/>
    </row>
    <row r="9455" spans="63:72" x14ac:dyDescent="0.3">
      <c r="BK9455" s="5"/>
      <c r="BL9455" s="5"/>
      <c r="BM9455" s="2"/>
      <c r="BN9455" s="151"/>
      <c r="BO9455" s="2"/>
      <c r="BP9455" s="2"/>
      <c r="BQ9455" s="2"/>
      <c r="BR9455" s="2"/>
      <c r="BS9455" s="2"/>
      <c r="BT9455" s="2"/>
    </row>
    <row r="9456" spans="63:72" x14ac:dyDescent="0.3">
      <c r="BK9456" s="5"/>
      <c r="BL9456" s="5"/>
      <c r="BM9456" s="2"/>
      <c r="BN9456" s="151"/>
      <c r="BO9456" s="2"/>
      <c r="BP9456" s="2"/>
      <c r="BQ9456" s="2"/>
      <c r="BR9456" s="2"/>
      <c r="BS9456" s="2"/>
      <c r="BT9456" s="2"/>
    </row>
    <row r="9457" spans="63:72" x14ac:dyDescent="0.3">
      <c r="BK9457" s="5"/>
      <c r="BL9457" s="5"/>
      <c r="BM9457" s="2"/>
      <c r="BN9457" s="151"/>
      <c r="BO9457" s="2"/>
      <c r="BP9457" s="2"/>
      <c r="BQ9457" s="2"/>
      <c r="BR9457" s="2"/>
      <c r="BS9457" s="2"/>
      <c r="BT9457" s="2"/>
    </row>
    <row r="9458" spans="63:72" x14ac:dyDescent="0.3">
      <c r="BK9458" s="5"/>
      <c r="BL9458" s="5"/>
      <c r="BM9458" s="2"/>
      <c r="BN9458" s="151"/>
      <c r="BO9458" s="2"/>
      <c r="BP9458" s="2"/>
      <c r="BQ9458" s="2"/>
      <c r="BR9458" s="2"/>
      <c r="BS9458" s="2"/>
      <c r="BT9458" s="2"/>
    </row>
    <row r="9459" spans="63:72" x14ac:dyDescent="0.3">
      <c r="BK9459" s="5"/>
      <c r="BL9459" s="5"/>
      <c r="BM9459" s="2"/>
      <c r="BN9459" s="151"/>
      <c r="BO9459" s="2"/>
      <c r="BP9459" s="2"/>
      <c r="BQ9459" s="2"/>
      <c r="BR9459" s="2"/>
      <c r="BS9459" s="2"/>
      <c r="BT9459" s="2"/>
    </row>
    <row r="9460" spans="63:72" x14ac:dyDescent="0.3">
      <c r="BK9460" s="5"/>
      <c r="BL9460" s="5"/>
      <c r="BM9460" s="2"/>
      <c r="BN9460" s="151"/>
      <c r="BO9460" s="2"/>
      <c r="BP9460" s="2"/>
      <c r="BQ9460" s="2"/>
      <c r="BR9460" s="2"/>
      <c r="BS9460" s="2"/>
      <c r="BT9460" s="2"/>
    </row>
    <row r="9461" spans="63:72" x14ac:dyDescent="0.3">
      <c r="BK9461" s="5"/>
      <c r="BL9461" s="5"/>
      <c r="BM9461" s="2"/>
      <c r="BN9461" s="151"/>
      <c r="BO9461" s="2"/>
      <c r="BP9461" s="2"/>
      <c r="BQ9461" s="2"/>
      <c r="BR9461" s="2"/>
      <c r="BS9461" s="2"/>
      <c r="BT9461" s="2"/>
    </row>
    <row r="9462" spans="63:72" x14ac:dyDescent="0.3">
      <c r="BK9462" s="5"/>
      <c r="BL9462" s="5"/>
      <c r="BM9462" s="2"/>
      <c r="BN9462" s="151"/>
      <c r="BO9462" s="2"/>
      <c r="BP9462" s="2"/>
      <c r="BQ9462" s="2"/>
      <c r="BR9462" s="2"/>
      <c r="BS9462" s="2"/>
      <c r="BT9462" s="2"/>
    </row>
    <row r="9463" spans="63:72" x14ac:dyDescent="0.3">
      <c r="BK9463" s="5"/>
      <c r="BL9463" s="5"/>
      <c r="BM9463" s="2"/>
      <c r="BN9463" s="151"/>
      <c r="BO9463" s="2"/>
      <c r="BP9463" s="2"/>
      <c r="BQ9463" s="2"/>
      <c r="BR9463" s="2"/>
      <c r="BS9463" s="2"/>
      <c r="BT9463" s="2"/>
    </row>
    <row r="9464" spans="63:72" x14ac:dyDescent="0.3">
      <c r="BK9464" s="5"/>
      <c r="BL9464" s="5"/>
      <c r="BM9464" s="2"/>
      <c r="BN9464" s="151"/>
      <c r="BO9464" s="2"/>
      <c r="BP9464" s="2"/>
      <c r="BQ9464" s="2"/>
      <c r="BR9464" s="2"/>
      <c r="BS9464" s="2"/>
      <c r="BT9464" s="2"/>
    </row>
    <row r="9465" spans="63:72" x14ac:dyDescent="0.3">
      <c r="BK9465" s="5"/>
      <c r="BL9465" s="5"/>
      <c r="BM9465" s="2"/>
      <c r="BN9465" s="151"/>
      <c r="BO9465" s="2"/>
      <c r="BP9465" s="2"/>
      <c r="BQ9465" s="2"/>
      <c r="BR9465" s="2"/>
      <c r="BS9465" s="2"/>
      <c r="BT9465" s="2"/>
    </row>
    <row r="9466" spans="63:72" x14ac:dyDescent="0.3">
      <c r="BK9466" s="5"/>
      <c r="BL9466" s="5"/>
      <c r="BM9466" s="2"/>
      <c r="BN9466" s="151"/>
      <c r="BO9466" s="2"/>
      <c r="BP9466" s="2"/>
      <c r="BQ9466" s="2"/>
      <c r="BR9466" s="2"/>
      <c r="BS9466" s="2"/>
      <c r="BT9466" s="2"/>
    </row>
    <row r="9467" spans="63:72" x14ac:dyDescent="0.3">
      <c r="BK9467" s="5"/>
      <c r="BL9467" s="5"/>
      <c r="BM9467" s="2"/>
      <c r="BN9467" s="151"/>
      <c r="BO9467" s="2"/>
      <c r="BP9467" s="2"/>
      <c r="BQ9467" s="2"/>
      <c r="BR9467" s="2"/>
      <c r="BS9467" s="2"/>
      <c r="BT9467" s="2"/>
    </row>
    <row r="9468" spans="63:72" x14ac:dyDescent="0.3">
      <c r="BK9468" s="5"/>
      <c r="BL9468" s="5"/>
      <c r="BM9468" s="2"/>
      <c r="BN9468" s="151"/>
      <c r="BO9468" s="2"/>
      <c r="BP9468" s="2"/>
      <c r="BQ9468" s="2"/>
      <c r="BR9468" s="2"/>
      <c r="BS9468" s="2"/>
      <c r="BT9468" s="2"/>
    </row>
    <row r="9469" spans="63:72" x14ac:dyDescent="0.3">
      <c r="BK9469" s="5"/>
      <c r="BL9469" s="5"/>
      <c r="BM9469" s="2"/>
      <c r="BN9469" s="151"/>
      <c r="BO9469" s="2"/>
      <c r="BP9469" s="2"/>
      <c r="BQ9469" s="2"/>
      <c r="BR9469" s="2"/>
      <c r="BS9469" s="2"/>
      <c r="BT9469" s="2"/>
    </row>
    <row r="9470" spans="63:72" x14ac:dyDescent="0.3">
      <c r="BK9470" s="5"/>
      <c r="BL9470" s="5"/>
      <c r="BM9470" s="2"/>
      <c r="BN9470" s="151"/>
      <c r="BO9470" s="2"/>
      <c r="BP9470" s="2"/>
      <c r="BQ9470" s="2"/>
      <c r="BR9470" s="2"/>
      <c r="BS9470" s="2"/>
      <c r="BT9470" s="2"/>
    </row>
    <row r="9471" spans="63:72" x14ac:dyDescent="0.3">
      <c r="BK9471" s="5"/>
      <c r="BL9471" s="5"/>
      <c r="BM9471" s="2"/>
      <c r="BN9471" s="151"/>
      <c r="BO9471" s="2"/>
      <c r="BP9471" s="2"/>
      <c r="BQ9471" s="2"/>
      <c r="BR9471" s="2"/>
      <c r="BS9471" s="2"/>
      <c r="BT9471" s="2"/>
    </row>
    <row r="9472" spans="63:72" x14ac:dyDescent="0.3">
      <c r="BK9472" s="5"/>
      <c r="BL9472" s="5"/>
      <c r="BM9472" s="2"/>
      <c r="BN9472" s="151"/>
      <c r="BO9472" s="2"/>
      <c r="BP9472" s="2"/>
      <c r="BQ9472" s="2"/>
      <c r="BR9472" s="2"/>
      <c r="BS9472" s="2"/>
      <c r="BT9472" s="2"/>
    </row>
    <row r="9473" spans="63:72" x14ac:dyDescent="0.3">
      <c r="BK9473" s="5"/>
      <c r="BL9473" s="5"/>
      <c r="BM9473" s="2"/>
      <c r="BN9473" s="151"/>
      <c r="BO9473" s="2"/>
      <c r="BP9473" s="2"/>
      <c r="BQ9473" s="2"/>
      <c r="BR9473" s="2"/>
      <c r="BS9473" s="2"/>
      <c r="BT9473" s="2"/>
    </row>
    <row r="9474" spans="63:72" x14ac:dyDescent="0.3">
      <c r="BK9474" s="5"/>
      <c r="BL9474" s="5"/>
      <c r="BM9474" s="2"/>
      <c r="BN9474" s="151"/>
      <c r="BO9474" s="2"/>
      <c r="BP9474" s="2"/>
      <c r="BQ9474" s="2"/>
      <c r="BR9474" s="2"/>
      <c r="BS9474" s="2"/>
      <c r="BT9474" s="2"/>
    </row>
    <row r="9475" spans="63:72" x14ac:dyDescent="0.3">
      <c r="BK9475" s="5"/>
      <c r="BL9475" s="5"/>
      <c r="BM9475" s="2"/>
      <c r="BN9475" s="151"/>
      <c r="BO9475" s="2"/>
      <c r="BP9475" s="2"/>
      <c r="BQ9475" s="2"/>
      <c r="BR9475" s="2"/>
      <c r="BS9475" s="2"/>
      <c r="BT9475" s="2"/>
    </row>
    <row r="9476" spans="63:72" x14ac:dyDescent="0.3">
      <c r="BK9476" s="5"/>
      <c r="BL9476" s="5"/>
      <c r="BM9476" s="2"/>
      <c r="BN9476" s="151"/>
      <c r="BO9476" s="2"/>
      <c r="BP9476" s="2"/>
      <c r="BQ9476" s="2"/>
      <c r="BR9476" s="2"/>
      <c r="BS9476" s="2"/>
      <c r="BT9476" s="2"/>
    </row>
    <row r="9477" spans="63:72" x14ac:dyDescent="0.3">
      <c r="BK9477" s="5"/>
      <c r="BL9477" s="5"/>
      <c r="BM9477" s="2"/>
      <c r="BN9477" s="151"/>
      <c r="BO9477" s="2"/>
      <c r="BP9477" s="2"/>
      <c r="BQ9477" s="2"/>
      <c r="BR9477" s="2"/>
      <c r="BS9477" s="2"/>
      <c r="BT9477" s="2"/>
    </row>
    <row r="9478" spans="63:72" x14ac:dyDescent="0.3">
      <c r="BK9478" s="5"/>
      <c r="BL9478" s="5"/>
      <c r="BM9478" s="2"/>
      <c r="BN9478" s="151"/>
      <c r="BO9478" s="2"/>
      <c r="BP9478" s="2"/>
      <c r="BQ9478" s="2"/>
      <c r="BR9478" s="2"/>
      <c r="BS9478" s="2"/>
      <c r="BT9478" s="2"/>
    </row>
    <row r="9479" spans="63:72" x14ac:dyDescent="0.3">
      <c r="BK9479" s="5"/>
      <c r="BL9479" s="5"/>
      <c r="BM9479" s="2"/>
      <c r="BN9479" s="151"/>
      <c r="BO9479" s="2"/>
      <c r="BP9479" s="2"/>
      <c r="BQ9479" s="2"/>
      <c r="BR9479" s="2"/>
      <c r="BS9479" s="2"/>
      <c r="BT9479" s="2"/>
    </row>
    <row r="9480" spans="63:72" x14ac:dyDescent="0.3">
      <c r="BK9480" s="5"/>
      <c r="BL9480" s="5"/>
      <c r="BM9480" s="2"/>
      <c r="BN9480" s="151"/>
      <c r="BO9480" s="2"/>
      <c r="BP9480" s="2"/>
      <c r="BQ9480" s="2"/>
      <c r="BR9480" s="2"/>
      <c r="BS9480" s="2"/>
      <c r="BT9480" s="2"/>
    </row>
    <row r="9481" spans="63:72" x14ac:dyDescent="0.3">
      <c r="BK9481" s="5"/>
      <c r="BL9481" s="5"/>
      <c r="BM9481" s="2"/>
      <c r="BN9481" s="151"/>
      <c r="BO9481" s="2"/>
      <c r="BP9481" s="2"/>
      <c r="BQ9481" s="2"/>
      <c r="BR9481" s="2"/>
      <c r="BS9481" s="2"/>
      <c r="BT9481" s="2"/>
    </row>
    <row r="9482" spans="63:72" x14ac:dyDescent="0.3">
      <c r="BK9482" s="5"/>
      <c r="BL9482" s="5"/>
      <c r="BM9482" s="2"/>
      <c r="BN9482" s="151"/>
      <c r="BO9482" s="2"/>
      <c r="BP9482" s="2"/>
      <c r="BQ9482" s="2"/>
      <c r="BR9482" s="2"/>
      <c r="BS9482" s="2"/>
      <c r="BT9482" s="2"/>
    </row>
    <row r="9483" spans="63:72" x14ac:dyDescent="0.3">
      <c r="BK9483" s="5"/>
      <c r="BL9483" s="5"/>
      <c r="BM9483" s="2"/>
      <c r="BN9483" s="151"/>
      <c r="BO9483" s="2"/>
      <c r="BP9483" s="2"/>
      <c r="BQ9483" s="2"/>
      <c r="BR9483" s="2"/>
      <c r="BS9483" s="2"/>
      <c r="BT9483" s="2"/>
    </row>
    <row r="9484" spans="63:72" x14ac:dyDescent="0.3">
      <c r="BK9484" s="5"/>
      <c r="BL9484" s="5"/>
      <c r="BM9484" s="2"/>
      <c r="BN9484" s="151"/>
      <c r="BO9484" s="2"/>
      <c r="BP9484" s="2"/>
      <c r="BQ9484" s="2"/>
      <c r="BR9484" s="2"/>
      <c r="BS9484" s="2"/>
      <c r="BT9484" s="2"/>
    </row>
    <row r="9485" spans="63:72" x14ac:dyDescent="0.3">
      <c r="BK9485" s="5"/>
      <c r="BL9485" s="5"/>
      <c r="BM9485" s="2"/>
      <c r="BN9485" s="151"/>
      <c r="BO9485" s="2"/>
      <c r="BP9485" s="2"/>
      <c r="BQ9485" s="2"/>
      <c r="BR9485" s="2"/>
      <c r="BS9485" s="2"/>
      <c r="BT9485" s="2"/>
    </row>
    <row r="9486" spans="63:72" x14ac:dyDescent="0.3">
      <c r="BK9486" s="5"/>
      <c r="BL9486" s="5"/>
      <c r="BM9486" s="2"/>
      <c r="BN9486" s="151"/>
      <c r="BO9486" s="2"/>
      <c r="BP9486" s="2"/>
      <c r="BQ9486" s="2"/>
      <c r="BR9486" s="2"/>
      <c r="BS9486" s="2"/>
      <c r="BT9486" s="2"/>
    </row>
    <row r="9487" spans="63:72" x14ac:dyDescent="0.3">
      <c r="BK9487" s="5"/>
      <c r="BL9487" s="5"/>
      <c r="BM9487" s="2"/>
      <c r="BN9487" s="151"/>
      <c r="BO9487" s="2"/>
      <c r="BP9487" s="2"/>
      <c r="BQ9487" s="2"/>
      <c r="BR9487" s="2"/>
      <c r="BS9487" s="2"/>
      <c r="BT9487" s="2"/>
    </row>
    <row r="9488" spans="63:72" x14ac:dyDescent="0.3">
      <c r="BK9488" s="5"/>
      <c r="BL9488" s="5"/>
      <c r="BM9488" s="2"/>
      <c r="BN9488" s="151"/>
      <c r="BO9488" s="2"/>
      <c r="BP9488" s="2"/>
      <c r="BQ9488" s="2"/>
      <c r="BR9488" s="2"/>
      <c r="BS9488" s="2"/>
      <c r="BT9488" s="2"/>
    </row>
    <row r="9489" spans="63:72" x14ac:dyDescent="0.3">
      <c r="BK9489" s="5"/>
      <c r="BL9489" s="5"/>
      <c r="BM9489" s="2"/>
      <c r="BN9489" s="151"/>
      <c r="BO9489" s="2"/>
      <c r="BP9489" s="2"/>
      <c r="BQ9489" s="2"/>
      <c r="BR9489" s="2"/>
      <c r="BS9489" s="2"/>
      <c r="BT9489" s="2"/>
    </row>
    <row r="9490" spans="63:72" x14ac:dyDescent="0.3">
      <c r="BK9490" s="5"/>
      <c r="BL9490" s="5"/>
      <c r="BM9490" s="2"/>
      <c r="BN9490" s="151"/>
      <c r="BO9490" s="2"/>
      <c r="BP9490" s="2"/>
      <c r="BQ9490" s="2"/>
      <c r="BR9490" s="2"/>
      <c r="BS9490" s="2"/>
      <c r="BT9490" s="2"/>
    </row>
    <row r="9491" spans="63:72" x14ac:dyDescent="0.3">
      <c r="BK9491" s="5"/>
      <c r="BL9491" s="5"/>
      <c r="BM9491" s="2"/>
      <c r="BN9491" s="151"/>
      <c r="BO9491" s="2"/>
      <c r="BP9491" s="2"/>
      <c r="BQ9491" s="2"/>
      <c r="BR9491" s="2"/>
      <c r="BS9491" s="2"/>
      <c r="BT9491" s="2"/>
    </row>
    <row r="9492" spans="63:72" x14ac:dyDescent="0.3">
      <c r="BK9492" s="5"/>
      <c r="BL9492" s="5"/>
      <c r="BM9492" s="2"/>
      <c r="BN9492" s="151"/>
      <c r="BO9492" s="2"/>
      <c r="BP9492" s="2"/>
      <c r="BQ9492" s="2"/>
      <c r="BR9492" s="2"/>
      <c r="BS9492" s="2"/>
      <c r="BT9492" s="2"/>
    </row>
    <row r="9493" spans="63:72" x14ac:dyDescent="0.3">
      <c r="BK9493" s="5"/>
      <c r="BL9493" s="5"/>
      <c r="BM9493" s="2"/>
      <c r="BN9493" s="151"/>
      <c r="BO9493" s="2"/>
      <c r="BP9493" s="2"/>
      <c r="BQ9493" s="2"/>
      <c r="BR9493" s="2"/>
      <c r="BS9493" s="2"/>
      <c r="BT9493" s="2"/>
    </row>
    <row r="9494" spans="63:72" x14ac:dyDescent="0.3">
      <c r="BK9494" s="5"/>
      <c r="BL9494" s="5"/>
      <c r="BM9494" s="2"/>
      <c r="BN9494" s="151"/>
      <c r="BO9494" s="2"/>
      <c r="BP9494" s="2"/>
      <c r="BQ9494" s="2"/>
      <c r="BR9494" s="2"/>
      <c r="BS9494" s="2"/>
      <c r="BT9494" s="2"/>
    </row>
    <row r="9495" spans="63:72" x14ac:dyDescent="0.3">
      <c r="BK9495" s="5"/>
      <c r="BL9495" s="5"/>
      <c r="BM9495" s="2"/>
      <c r="BN9495" s="151"/>
      <c r="BO9495" s="2"/>
      <c r="BP9495" s="2"/>
      <c r="BQ9495" s="2"/>
      <c r="BR9495" s="2"/>
      <c r="BS9495" s="2"/>
      <c r="BT9495" s="2"/>
    </row>
    <row r="9496" spans="63:72" x14ac:dyDescent="0.3">
      <c r="BK9496" s="5"/>
      <c r="BL9496" s="5"/>
      <c r="BM9496" s="2"/>
      <c r="BN9496" s="151"/>
      <c r="BO9496" s="2"/>
      <c r="BP9496" s="2"/>
      <c r="BQ9496" s="2"/>
      <c r="BR9496" s="2"/>
      <c r="BS9496" s="2"/>
      <c r="BT9496" s="2"/>
    </row>
    <row r="9497" spans="63:72" x14ac:dyDescent="0.3">
      <c r="BK9497" s="5"/>
      <c r="BL9497" s="5"/>
      <c r="BM9497" s="2"/>
      <c r="BN9497" s="151"/>
      <c r="BO9497" s="2"/>
      <c r="BP9497" s="2"/>
      <c r="BQ9497" s="2"/>
      <c r="BR9497" s="2"/>
      <c r="BS9497" s="2"/>
      <c r="BT9497" s="2"/>
    </row>
    <row r="9498" spans="63:72" x14ac:dyDescent="0.3">
      <c r="BK9498" s="5"/>
      <c r="BL9498" s="5"/>
      <c r="BM9498" s="2"/>
      <c r="BN9498" s="151"/>
      <c r="BO9498" s="2"/>
      <c r="BP9498" s="2"/>
      <c r="BQ9498" s="2"/>
      <c r="BR9498" s="2"/>
      <c r="BS9498" s="2"/>
      <c r="BT9498" s="2"/>
    </row>
    <row r="9499" spans="63:72" x14ac:dyDescent="0.3">
      <c r="BK9499" s="5"/>
      <c r="BL9499" s="5"/>
      <c r="BM9499" s="2"/>
      <c r="BN9499" s="151"/>
      <c r="BO9499" s="2"/>
      <c r="BP9499" s="2"/>
      <c r="BQ9499" s="2"/>
      <c r="BR9499" s="2"/>
      <c r="BS9499" s="2"/>
      <c r="BT9499" s="2"/>
    </row>
    <row r="9500" spans="63:72" x14ac:dyDescent="0.3">
      <c r="BK9500" s="5"/>
      <c r="BL9500" s="5"/>
      <c r="BM9500" s="2"/>
      <c r="BN9500" s="151"/>
      <c r="BO9500" s="2"/>
      <c r="BP9500" s="2"/>
      <c r="BQ9500" s="2"/>
      <c r="BR9500" s="2"/>
      <c r="BS9500" s="2"/>
      <c r="BT9500" s="2"/>
    </row>
    <row r="9501" spans="63:72" x14ac:dyDescent="0.3">
      <c r="BK9501" s="5"/>
      <c r="BL9501" s="5"/>
      <c r="BM9501" s="2"/>
      <c r="BN9501" s="151"/>
      <c r="BO9501" s="2"/>
      <c r="BP9501" s="2"/>
      <c r="BQ9501" s="2"/>
      <c r="BR9501" s="2"/>
      <c r="BS9501" s="2"/>
      <c r="BT9501" s="2"/>
    </row>
    <row r="9502" spans="63:72" x14ac:dyDescent="0.3">
      <c r="BK9502" s="5"/>
      <c r="BL9502" s="5"/>
      <c r="BM9502" s="2"/>
      <c r="BN9502" s="151"/>
      <c r="BO9502" s="2"/>
      <c r="BP9502" s="2"/>
      <c r="BQ9502" s="2"/>
      <c r="BR9502" s="2"/>
      <c r="BS9502" s="2"/>
      <c r="BT9502" s="2"/>
    </row>
    <row r="9503" spans="63:72" x14ac:dyDescent="0.3">
      <c r="BK9503" s="5"/>
      <c r="BL9503" s="5"/>
      <c r="BM9503" s="2"/>
      <c r="BN9503" s="151"/>
      <c r="BO9503" s="2"/>
      <c r="BP9503" s="2"/>
      <c r="BQ9503" s="2"/>
      <c r="BR9503" s="2"/>
      <c r="BS9503" s="2"/>
      <c r="BT9503" s="2"/>
    </row>
    <row r="9504" spans="63:72" x14ac:dyDescent="0.3">
      <c r="BK9504" s="5"/>
      <c r="BL9504" s="5"/>
      <c r="BM9504" s="2"/>
      <c r="BN9504" s="151"/>
      <c r="BO9504" s="2"/>
      <c r="BP9504" s="2"/>
      <c r="BQ9504" s="2"/>
      <c r="BR9504" s="2"/>
      <c r="BS9504" s="2"/>
      <c r="BT9504" s="2"/>
    </row>
    <row r="9505" spans="63:72" x14ac:dyDescent="0.3">
      <c r="BK9505" s="5"/>
      <c r="BL9505" s="5"/>
      <c r="BM9505" s="2"/>
      <c r="BN9505" s="151"/>
      <c r="BO9505" s="2"/>
      <c r="BP9505" s="2"/>
      <c r="BQ9505" s="2"/>
      <c r="BR9505" s="2"/>
      <c r="BS9505" s="2"/>
      <c r="BT9505" s="2"/>
    </row>
    <row r="9506" spans="63:72" x14ac:dyDescent="0.3">
      <c r="BK9506" s="5"/>
      <c r="BL9506" s="5"/>
      <c r="BM9506" s="2"/>
      <c r="BN9506" s="151"/>
      <c r="BO9506" s="2"/>
      <c r="BP9506" s="2"/>
      <c r="BQ9506" s="2"/>
      <c r="BR9506" s="2"/>
      <c r="BS9506" s="2"/>
      <c r="BT9506" s="2"/>
    </row>
    <row r="9507" spans="63:72" x14ac:dyDescent="0.3">
      <c r="BK9507" s="5"/>
      <c r="BL9507" s="5"/>
      <c r="BM9507" s="2"/>
      <c r="BN9507" s="151"/>
      <c r="BO9507" s="2"/>
      <c r="BP9507" s="2"/>
      <c r="BQ9507" s="2"/>
      <c r="BR9507" s="2"/>
      <c r="BS9507" s="2"/>
      <c r="BT9507" s="2"/>
    </row>
    <row r="9508" spans="63:72" x14ac:dyDescent="0.3">
      <c r="BK9508" s="5"/>
      <c r="BL9508" s="5"/>
      <c r="BM9508" s="2"/>
      <c r="BN9508" s="151"/>
      <c r="BO9508" s="2"/>
      <c r="BP9508" s="2"/>
      <c r="BQ9508" s="2"/>
      <c r="BR9508" s="2"/>
      <c r="BS9508" s="2"/>
      <c r="BT9508" s="2"/>
    </row>
    <row r="9509" spans="63:72" x14ac:dyDescent="0.3">
      <c r="BK9509" s="5"/>
      <c r="BL9509" s="5"/>
      <c r="BM9509" s="2"/>
      <c r="BN9509" s="151"/>
      <c r="BO9509" s="2"/>
      <c r="BP9509" s="2"/>
      <c r="BQ9509" s="2"/>
      <c r="BR9509" s="2"/>
      <c r="BS9509" s="2"/>
      <c r="BT9509" s="2"/>
    </row>
    <row r="9510" spans="63:72" x14ac:dyDescent="0.3">
      <c r="BK9510" s="5"/>
      <c r="BL9510" s="5"/>
      <c r="BM9510" s="2"/>
      <c r="BN9510" s="151"/>
      <c r="BO9510" s="2"/>
      <c r="BP9510" s="2"/>
      <c r="BQ9510" s="2"/>
      <c r="BR9510" s="2"/>
      <c r="BS9510" s="2"/>
      <c r="BT9510" s="2"/>
    </row>
    <row r="9511" spans="63:72" x14ac:dyDescent="0.3">
      <c r="BK9511" s="5"/>
      <c r="BL9511" s="5"/>
      <c r="BM9511" s="2"/>
      <c r="BN9511" s="151"/>
      <c r="BO9511" s="2"/>
      <c r="BP9511" s="2"/>
      <c r="BQ9511" s="2"/>
      <c r="BR9511" s="2"/>
      <c r="BS9511" s="2"/>
      <c r="BT9511" s="2"/>
    </row>
    <row r="9512" spans="63:72" x14ac:dyDescent="0.3">
      <c r="BK9512" s="5"/>
      <c r="BL9512" s="5"/>
      <c r="BM9512" s="2"/>
      <c r="BN9512" s="151"/>
      <c r="BO9512" s="2"/>
      <c r="BP9512" s="2"/>
      <c r="BQ9512" s="2"/>
      <c r="BR9512" s="2"/>
      <c r="BS9512" s="2"/>
      <c r="BT9512" s="2"/>
    </row>
    <row r="9513" spans="63:72" x14ac:dyDescent="0.3">
      <c r="BK9513" s="5"/>
      <c r="BL9513" s="5"/>
      <c r="BM9513" s="2"/>
      <c r="BN9513" s="151"/>
      <c r="BO9513" s="2"/>
      <c r="BP9513" s="2"/>
      <c r="BQ9513" s="2"/>
      <c r="BR9513" s="2"/>
      <c r="BS9513" s="2"/>
      <c r="BT9513" s="2"/>
    </row>
    <row r="9514" spans="63:72" x14ac:dyDescent="0.3">
      <c r="BK9514" s="5"/>
      <c r="BL9514" s="5"/>
      <c r="BM9514" s="2"/>
      <c r="BN9514" s="151"/>
      <c r="BO9514" s="2"/>
      <c r="BP9514" s="2"/>
      <c r="BQ9514" s="2"/>
      <c r="BR9514" s="2"/>
      <c r="BS9514" s="2"/>
      <c r="BT9514" s="2"/>
    </row>
    <row r="9515" spans="63:72" x14ac:dyDescent="0.3">
      <c r="BK9515" s="5"/>
      <c r="BL9515" s="5"/>
      <c r="BM9515" s="2"/>
      <c r="BN9515" s="151"/>
      <c r="BO9515" s="2"/>
      <c r="BP9515" s="2"/>
      <c r="BQ9515" s="2"/>
      <c r="BR9515" s="2"/>
      <c r="BS9515" s="2"/>
      <c r="BT9515" s="2"/>
    </row>
    <row r="9516" spans="63:72" x14ac:dyDescent="0.3">
      <c r="BK9516" s="5"/>
      <c r="BL9516" s="5"/>
      <c r="BM9516" s="2"/>
      <c r="BN9516" s="151"/>
      <c r="BO9516" s="2"/>
      <c r="BP9516" s="2"/>
      <c r="BQ9516" s="2"/>
      <c r="BR9516" s="2"/>
      <c r="BS9516" s="2"/>
      <c r="BT9516" s="2"/>
    </row>
    <row r="9517" spans="63:72" x14ac:dyDescent="0.3">
      <c r="BK9517" s="5"/>
      <c r="BL9517" s="5"/>
      <c r="BM9517" s="2"/>
      <c r="BN9517" s="151"/>
      <c r="BO9517" s="2"/>
      <c r="BP9517" s="2"/>
      <c r="BQ9517" s="2"/>
      <c r="BR9517" s="2"/>
      <c r="BS9517" s="2"/>
      <c r="BT9517" s="2"/>
    </row>
    <row r="9518" spans="63:72" x14ac:dyDescent="0.3">
      <c r="BK9518" s="5"/>
      <c r="BL9518" s="5"/>
      <c r="BM9518" s="2"/>
      <c r="BN9518" s="151"/>
      <c r="BO9518" s="2"/>
      <c r="BP9518" s="2"/>
      <c r="BQ9518" s="2"/>
      <c r="BR9518" s="2"/>
      <c r="BS9518" s="2"/>
      <c r="BT9518" s="2"/>
    </row>
    <row r="9519" spans="63:72" x14ac:dyDescent="0.3">
      <c r="BK9519" s="5"/>
      <c r="BL9519" s="5"/>
      <c r="BM9519" s="2"/>
      <c r="BN9519" s="151"/>
      <c r="BO9519" s="2"/>
      <c r="BP9519" s="2"/>
      <c r="BQ9519" s="2"/>
      <c r="BR9519" s="2"/>
      <c r="BS9519" s="2"/>
      <c r="BT9519" s="2"/>
    </row>
    <row r="9520" spans="63:72" x14ac:dyDescent="0.3">
      <c r="BK9520" s="5"/>
      <c r="BL9520" s="5"/>
      <c r="BM9520" s="2"/>
      <c r="BN9520" s="151"/>
      <c r="BO9520" s="2"/>
      <c r="BP9520" s="2"/>
      <c r="BQ9520" s="2"/>
      <c r="BR9520" s="2"/>
      <c r="BS9520" s="2"/>
      <c r="BT9520" s="2"/>
    </row>
    <row r="9521" spans="63:72" x14ac:dyDescent="0.3">
      <c r="BK9521" s="5"/>
      <c r="BL9521" s="5"/>
      <c r="BM9521" s="2"/>
      <c r="BN9521" s="151"/>
      <c r="BO9521" s="2"/>
      <c r="BP9521" s="2"/>
      <c r="BQ9521" s="2"/>
      <c r="BR9521" s="2"/>
      <c r="BS9521" s="2"/>
      <c r="BT9521" s="2"/>
    </row>
    <row r="9522" spans="63:72" x14ac:dyDescent="0.3">
      <c r="BK9522" s="5"/>
      <c r="BL9522" s="5"/>
      <c r="BM9522" s="2"/>
      <c r="BN9522" s="151"/>
      <c r="BO9522" s="2"/>
      <c r="BP9522" s="2"/>
      <c r="BQ9522" s="2"/>
      <c r="BR9522" s="2"/>
      <c r="BS9522" s="2"/>
      <c r="BT9522" s="2"/>
    </row>
    <row r="9523" spans="63:72" x14ac:dyDescent="0.3">
      <c r="BK9523" s="5"/>
      <c r="BL9523" s="5"/>
      <c r="BM9523" s="2"/>
      <c r="BN9523" s="151"/>
      <c r="BO9523" s="2"/>
      <c r="BP9523" s="2"/>
      <c r="BQ9523" s="2"/>
      <c r="BR9523" s="2"/>
      <c r="BS9523" s="2"/>
      <c r="BT9523" s="2"/>
    </row>
    <row r="9524" spans="63:72" x14ac:dyDescent="0.3">
      <c r="BK9524" s="5"/>
      <c r="BL9524" s="5"/>
      <c r="BM9524" s="2"/>
      <c r="BN9524" s="151"/>
      <c r="BO9524" s="2"/>
      <c r="BP9524" s="2"/>
      <c r="BQ9524" s="2"/>
      <c r="BR9524" s="2"/>
      <c r="BS9524" s="2"/>
      <c r="BT9524" s="2"/>
    </row>
    <row r="9525" spans="63:72" x14ac:dyDescent="0.3">
      <c r="BK9525" s="5"/>
      <c r="BL9525" s="5"/>
      <c r="BM9525" s="2"/>
      <c r="BN9525" s="151"/>
      <c r="BO9525" s="2"/>
      <c r="BP9525" s="2"/>
      <c r="BQ9525" s="2"/>
      <c r="BR9525" s="2"/>
      <c r="BS9525" s="2"/>
      <c r="BT9525" s="2"/>
    </row>
    <row r="9526" spans="63:72" x14ac:dyDescent="0.3">
      <c r="BK9526" s="5"/>
      <c r="BL9526" s="5"/>
      <c r="BM9526" s="2"/>
      <c r="BN9526" s="151"/>
      <c r="BO9526" s="2"/>
      <c r="BP9526" s="2"/>
      <c r="BQ9526" s="2"/>
      <c r="BR9526" s="2"/>
      <c r="BS9526" s="2"/>
      <c r="BT9526" s="2"/>
    </row>
    <row r="9527" spans="63:72" x14ac:dyDescent="0.3">
      <c r="BK9527" s="5"/>
      <c r="BL9527" s="5"/>
      <c r="BM9527" s="2"/>
      <c r="BN9527" s="151"/>
      <c r="BO9527" s="2"/>
      <c r="BP9527" s="2"/>
      <c r="BQ9527" s="2"/>
      <c r="BR9527" s="2"/>
      <c r="BS9527" s="2"/>
      <c r="BT9527" s="2"/>
    </row>
    <row r="9528" spans="63:72" x14ac:dyDescent="0.3">
      <c r="BK9528" s="5"/>
      <c r="BL9528" s="5"/>
      <c r="BM9528" s="2"/>
      <c r="BN9528" s="151"/>
      <c r="BO9528" s="2"/>
      <c r="BP9528" s="2"/>
      <c r="BQ9528" s="2"/>
      <c r="BR9528" s="2"/>
      <c r="BS9528" s="2"/>
      <c r="BT9528" s="2"/>
    </row>
    <row r="9529" spans="63:72" x14ac:dyDescent="0.3">
      <c r="BK9529" s="5"/>
      <c r="BL9529" s="5"/>
      <c r="BM9529" s="2"/>
      <c r="BN9529" s="151"/>
      <c r="BO9529" s="2"/>
      <c r="BP9529" s="2"/>
      <c r="BQ9529" s="2"/>
      <c r="BR9529" s="2"/>
      <c r="BS9529" s="2"/>
      <c r="BT9529" s="2"/>
    </row>
    <row r="9530" spans="63:72" x14ac:dyDescent="0.3">
      <c r="BK9530" s="5"/>
      <c r="BL9530" s="5"/>
      <c r="BM9530" s="2"/>
      <c r="BN9530" s="151"/>
      <c r="BO9530" s="2"/>
      <c r="BP9530" s="2"/>
      <c r="BQ9530" s="2"/>
      <c r="BR9530" s="2"/>
      <c r="BS9530" s="2"/>
      <c r="BT9530" s="2"/>
    </row>
    <row r="9531" spans="63:72" x14ac:dyDescent="0.3">
      <c r="BK9531" s="5"/>
      <c r="BL9531" s="5"/>
      <c r="BM9531" s="2"/>
      <c r="BN9531" s="151"/>
      <c r="BO9531" s="2"/>
      <c r="BP9531" s="2"/>
      <c r="BQ9531" s="2"/>
      <c r="BR9531" s="2"/>
      <c r="BS9531" s="2"/>
      <c r="BT9531" s="2"/>
    </row>
    <row r="9532" spans="63:72" x14ac:dyDescent="0.3">
      <c r="BK9532" s="5"/>
      <c r="BL9532" s="5"/>
      <c r="BM9532" s="2"/>
      <c r="BN9532" s="151"/>
      <c r="BO9532" s="2"/>
      <c r="BP9532" s="2"/>
      <c r="BQ9532" s="2"/>
      <c r="BR9532" s="2"/>
      <c r="BS9532" s="2"/>
      <c r="BT9532" s="2"/>
    </row>
    <row r="9533" spans="63:72" x14ac:dyDescent="0.3">
      <c r="BK9533" s="5"/>
      <c r="BL9533" s="5"/>
      <c r="BM9533" s="2"/>
      <c r="BN9533" s="151"/>
      <c r="BO9533" s="2"/>
      <c r="BP9533" s="2"/>
      <c r="BQ9533" s="2"/>
      <c r="BR9533" s="2"/>
      <c r="BS9533" s="2"/>
      <c r="BT9533" s="2"/>
    </row>
    <row r="9534" spans="63:72" x14ac:dyDescent="0.3">
      <c r="BK9534" s="5"/>
      <c r="BL9534" s="5"/>
      <c r="BM9534" s="2"/>
      <c r="BN9534" s="151"/>
      <c r="BO9534" s="2"/>
      <c r="BP9534" s="2"/>
      <c r="BQ9534" s="2"/>
      <c r="BR9534" s="2"/>
      <c r="BS9534" s="2"/>
      <c r="BT9534" s="2"/>
    </row>
    <row r="9535" spans="63:72" x14ac:dyDescent="0.3">
      <c r="BK9535" s="5"/>
      <c r="BL9535" s="5"/>
      <c r="BM9535" s="2"/>
      <c r="BN9535" s="151"/>
      <c r="BO9535" s="2"/>
      <c r="BP9535" s="2"/>
      <c r="BQ9535" s="2"/>
      <c r="BR9535" s="2"/>
      <c r="BS9535" s="2"/>
      <c r="BT9535" s="2"/>
    </row>
    <row r="9536" spans="63:72" x14ac:dyDescent="0.3">
      <c r="BK9536" s="5"/>
      <c r="BL9536" s="5"/>
      <c r="BM9536" s="2"/>
      <c r="BN9536" s="151"/>
      <c r="BO9536" s="2"/>
      <c r="BP9536" s="2"/>
      <c r="BQ9536" s="2"/>
      <c r="BR9536" s="2"/>
      <c r="BS9536" s="2"/>
      <c r="BT9536" s="2"/>
    </row>
    <row r="9537" spans="63:72" x14ac:dyDescent="0.3">
      <c r="BK9537" s="5"/>
      <c r="BL9537" s="5"/>
      <c r="BM9537" s="2"/>
      <c r="BN9537" s="151"/>
      <c r="BO9537" s="2"/>
      <c r="BP9537" s="2"/>
      <c r="BQ9537" s="2"/>
      <c r="BR9537" s="2"/>
      <c r="BS9537" s="2"/>
      <c r="BT9537" s="2"/>
    </row>
    <row r="9538" spans="63:72" x14ac:dyDescent="0.3">
      <c r="BK9538" s="5"/>
      <c r="BL9538" s="5"/>
      <c r="BM9538" s="2"/>
      <c r="BN9538" s="151"/>
      <c r="BO9538" s="2"/>
      <c r="BP9538" s="2"/>
      <c r="BQ9538" s="2"/>
      <c r="BR9538" s="2"/>
      <c r="BS9538" s="2"/>
      <c r="BT9538" s="2"/>
    </row>
    <row r="9539" spans="63:72" x14ac:dyDescent="0.3">
      <c r="BK9539" s="5"/>
      <c r="BL9539" s="5"/>
      <c r="BM9539" s="2"/>
      <c r="BN9539" s="151"/>
      <c r="BO9539" s="2"/>
      <c r="BP9539" s="2"/>
      <c r="BQ9539" s="2"/>
      <c r="BR9539" s="2"/>
      <c r="BS9539" s="2"/>
      <c r="BT9539" s="2"/>
    </row>
    <row r="9540" spans="63:72" x14ac:dyDescent="0.3">
      <c r="BK9540" s="5"/>
      <c r="BL9540" s="5"/>
      <c r="BM9540" s="2"/>
      <c r="BN9540" s="151"/>
      <c r="BO9540" s="2"/>
      <c r="BP9540" s="2"/>
      <c r="BQ9540" s="2"/>
      <c r="BR9540" s="2"/>
      <c r="BS9540" s="2"/>
      <c r="BT9540" s="2"/>
    </row>
    <row r="9541" spans="63:72" x14ac:dyDescent="0.3">
      <c r="BK9541" s="5"/>
      <c r="BL9541" s="5"/>
      <c r="BM9541" s="2"/>
      <c r="BN9541" s="151"/>
      <c r="BO9541" s="2"/>
      <c r="BP9541" s="2"/>
      <c r="BQ9541" s="2"/>
      <c r="BR9541" s="2"/>
      <c r="BS9541" s="2"/>
      <c r="BT9541" s="2"/>
    </row>
    <row r="9542" spans="63:72" x14ac:dyDescent="0.3">
      <c r="BK9542" s="5"/>
      <c r="BL9542" s="5"/>
      <c r="BM9542" s="2"/>
      <c r="BN9542" s="151"/>
      <c r="BO9542" s="2"/>
      <c r="BP9542" s="2"/>
      <c r="BQ9542" s="2"/>
      <c r="BR9542" s="2"/>
      <c r="BS9542" s="2"/>
      <c r="BT9542" s="2"/>
    </row>
    <row r="9543" spans="63:72" x14ac:dyDescent="0.3">
      <c r="BK9543" s="5"/>
      <c r="BL9543" s="5"/>
      <c r="BM9543" s="2"/>
      <c r="BN9543" s="151"/>
      <c r="BO9543" s="2"/>
      <c r="BP9543" s="2"/>
      <c r="BQ9543" s="2"/>
      <c r="BR9543" s="2"/>
      <c r="BS9543" s="2"/>
      <c r="BT9543" s="2"/>
    </row>
    <row r="9544" spans="63:72" x14ac:dyDescent="0.3">
      <c r="BK9544" s="5"/>
      <c r="BL9544" s="5"/>
      <c r="BM9544" s="2"/>
      <c r="BN9544" s="151"/>
      <c r="BO9544" s="2"/>
      <c r="BP9544" s="2"/>
      <c r="BQ9544" s="2"/>
      <c r="BR9544" s="2"/>
      <c r="BS9544" s="2"/>
      <c r="BT9544" s="2"/>
    </row>
    <row r="9545" spans="63:72" x14ac:dyDescent="0.3">
      <c r="BK9545" s="5"/>
      <c r="BL9545" s="5"/>
      <c r="BM9545" s="2"/>
      <c r="BN9545" s="151"/>
      <c r="BO9545" s="2"/>
      <c r="BP9545" s="2"/>
      <c r="BQ9545" s="2"/>
      <c r="BR9545" s="2"/>
      <c r="BS9545" s="2"/>
      <c r="BT9545" s="2"/>
    </row>
    <row r="9546" spans="63:72" x14ac:dyDescent="0.3">
      <c r="BK9546" s="5"/>
      <c r="BL9546" s="5"/>
      <c r="BM9546" s="2"/>
      <c r="BN9546" s="151"/>
      <c r="BO9546" s="2"/>
      <c r="BP9546" s="2"/>
      <c r="BQ9546" s="2"/>
      <c r="BR9546" s="2"/>
      <c r="BS9546" s="2"/>
      <c r="BT9546" s="2"/>
    </row>
    <row r="9547" spans="63:72" x14ac:dyDescent="0.3">
      <c r="BK9547" s="5"/>
      <c r="BL9547" s="5"/>
      <c r="BM9547" s="2"/>
      <c r="BN9547" s="151"/>
      <c r="BO9547" s="2"/>
      <c r="BP9547" s="2"/>
      <c r="BQ9547" s="2"/>
      <c r="BR9547" s="2"/>
      <c r="BS9547" s="2"/>
      <c r="BT9547" s="2"/>
    </row>
    <row r="9548" spans="63:72" x14ac:dyDescent="0.3">
      <c r="BK9548" s="5"/>
      <c r="BL9548" s="5"/>
      <c r="BM9548" s="2"/>
      <c r="BN9548" s="151"/>
      <c r="BO9548" s="2"/>
      <c r="BP9548" s="2"/>
      <c r="BQ9548" s="2"/>
      <c r="BR9548" s="2"/>
      <c r="BS9548" s="2"/>
      <c r="BT9548" s="2"/>
    </row>
    <row r="9549" spans="63:72" x14ac:dyDescent="0.3">
      <c r="BK9549" s="5"/>
      <c r="BL9549" s="5"/>
      <c r="BM9549" s="2"/>
      <c r="BN9549" s="151"/>
      <c r="BO9549" s="2"/>
      <c r="BP9549" s="2"/>
      <c r="BQ9549" s="2"/>
      <c r="BR9549" s="2"/>
      <c r="BS9549" s="2"/>
      <c r="BT9549" s="2"/>
    </row>
    <row r="9550" spans="63:72" x14ac:dyDescent="0.3">
      <c r="BK9550" s="5"/>
      <c r="BL9550" s="5"/>
      <c r="BM9550" s="2"/>
      <c r="BN9550" s="151"/>
      <c r="BO9550" s="2"/>
      <c r="BP9550" s="2"/>
      <c r="BQ9550" s="2"/>
      <c r="BR9550" s="2"/>
      <c r="BS9550" s="2"/>
      <c r="BT9550" s="2"/>
    </row>
    <row r="9551" spans="63:72" x14ac:dyDescent="0.3">
      <c r="BK9551" s="5"/>
      <c r="BL9551" s="5"/>
      <c r="BM9551" s="2"/>
      <c r="BN9551" s="151"/>
      <c r="BO9551" s="2"/>
      <c r="BP9551" s="2"/>
      <c r="BQ9551" s="2"/>
      <c r="BR9551" s="2"/>
      <c r="BS9551" s="2"/>
      <c r="BT9551" s="2"/>
    </row>
    <row r="9552" spans="63:72" x14ac:dyDescent="0.3">
      <c r="BK9552" s="5"/>
      <c r="BL9552" s="5"/>
      <c r="BM9552" s="2"/>
      <c r="BN9552" s="151"/>
      <c r="BO9552" s="2"/>
      <c r="BP9552" s="2"/>
      <c r="BQ9552" s="2"/>
      <c r="BR9552" s="2"/>
      <c r="BS9552" s="2"/>
      <c r="BT9552" s="2"/>
    </row>
    <row r="9553" spans="63:72" x14ac:dyDescent="0.3">
      <c r="BK9553" s="5"/>
      <c r="BL9553" s="5"/>
      <c r="BM9553" s="2"/>
      <c r="BN9553" s="151"/>
      <c r="BO9553" s="2"/>
      <c r="BP9553" s="2"/>
      <c r="BQ9553" s="2"/>
      <c r="BR9553" s="2"/>
      <c r="BS9553" s="2"/>
      <c r="BT9553" s="2"/>
    </row>
    <row r="9554" spans="63:72" x14ac:dyDescent="0.3">
      <c r="BK9554" s="5"/>
      <c r="BL9554" s="5"/>
      <c r="BM9554" s="2"/>
      <c r="BN9554" s="151"/>
      <c r="BO9554" s="2"/>
      <c r="BP9554" s="2"/>
      <c r="BQ9554" s="2"/>
      <c r="BR9554" s="2"/>
      <c r="BS9554" s="2"/>
      <c r="BT9554" s="2"/>
    </row>
    <row r="9555" spans="63:72" x14ac:dyDescent="0.3">
      <c r="BK9555" s="5"/>
      <c r="BL9555" s="5"/>
      <c r="BM9555" s="2"/>
      <c r="BN9555" s="151"/>
      <c r="BO9555" s="2"/>
      <c r="BP9555" s="2"/>
      <c r="BQ9555" s="2"/>
      <c r="BR9555" s="2"/>
      <c r="BS9555" s="2"/>
      <c r="BT9555" s="2"/>
    </row>
    <row r="9556" spans="63:72" x14ac:dyDescent="0.3">
      <c r="BK9556" s="5"/>
      <c r="BL9556" s="5"/>
      <c r="BM9556" s="2"/>
      <c r="BN9556" s="151"/>
      <c r="BO9556" s="2"/>
      <c r="BP9556" s="2"/>
      <c r="BQ9556" s="2"/>
      <c r="BR9556" s="2"/>
      <c r="BS9556" s="2"/>
      <c r="BT9556" s="2"/>
    </row>
    <row r="9557" spans="63:72" x14ac:dyDescent="0.3">
      <c r="BK9557" s="5"/>
      <c r="BL9557" s="5"/>
      <c r="BM9557" s="2"/>
      <c r="BN9557" s="151"/>
      <c r="BO9557" s="2"/>
      <c r="BP9557" s="2"/>
      <c r="BQ9557" s="2"/>
      <c r="BR9557" s="2"/>
      <c r="BS9557" s="2"/>
      <c r="BT9557" s="2"/>
    </row>
    <row r="9558" spans="63:72" x14ac:dyDescent="0.3">
      <c r="BK9558" s="5"/>
      <c r="BL9558" s="5"/>
      <c r="BM9558" s="2"/>
      <c r="BN9558" s="151"/>
      <c r="BO9558" s="2"/>
      <c r="BP9558" s="2"/>
      <c r="BQ9558" s="2"/>
      <c r="BR9558" s="2"/>
      <c r="BS9558" s="2"/>
      <c r="BT9558" s="2"/>
    </row>
    <row r="9559" spans="63:72" x14ac:dyDescent="0.3">
      <c r="BK9559" s="5"/>
      <c r="BL9559" s="5"/>
      <c r="BM9559" s="2"/>
      <c r="BN9559" s="151"/>
      <c r="BO9559" s="2"/>
      <c r="BP9559" s="2"/>
      <c r="BQ9559" s="2"/>
      <c r="BR9559" s="2"/>
      <c r="BS9559" s="2"/>
      <c r="BT9559" s="2"/>
    </row>
    <row r="9560" spans="63:72" x14ac:dyDescent="0.3">
      <c r="BK9560" s="5"/>
      <c r="BL9560" s="5"/>
      <c r="BM9560" s="2"/>
      <c r="BN9560" s="151"/>
      <c r="BO9560" s="2"/>
      <c r="BP9560" s="2"/>
      <c r="BQ9560" s="2"/>
      <c r="BR9560" s="2"/>
      <c r="BS9560" s="2"/>
      <c r="BT9560" s="2"/>
    </row>
    <row r="9561" spans="63:72" x14ac:dyDescent="0.3">
      <c r="BK9561" s="5"/>
      <c r="BL9561" s="5"/>
      <c r="BM9561" s="2"/>
      <c r="BN9561" s="151"/>
      <c r="BO9561" s="2"/>
      <c r="BP9561" s="2"/>
      <c r="BQ9561" s="2"/>
      <c r="BR9561" s="2"/>
      <c r="BS9561" s="2"/>
      <c r="BT9561" s="2"/>
    </row>
    <row r="9562" spans="63:72" x14ac:dyDescent="0.3">
      <c r="BK9562" s="5"/>
      <c r="BL9562" s="5"/>
      <c r="BM9562" s="2"/>
      <c r="BN9562" s="151"/>
      <c r="BO9562" s="2"/>
      <c r="BP9562" s="2"/>
      <c r="BQ9562" s="2"/>
      <c r="BR9562" s="2"/>
      <c r="BS9562" s="2"/>
      <c r="BT9562" s="2"/>
    </row>
    <row r="9563" spans="63:72" x14ac:dyDescent="0.3">
      <c r="BK9563" s="5"/>
      <c r="BL9563" s="5"/>
      <c r="BM9563" s="2"/>
      <c r="BN9563" s="151"/>
      <c r="BO9563" s="2"/>
      <c r="BP9563" s="2"/>
      <c r="BQ9563" s="2"/>
      <c r="BR9563" s="2"/>
      <c r="BS9563" s="2"/>
      <c r="BT9563" s="2"/>
    </row>
    <row r="9564" spans="63:72" x14ac:dyDescent="0.3">
      <c r="BK9564" s="5"/>
      <c r="BL9564" s="5"/>
      <c r="BM9564" s="2"/>
      <c r="BN9564" s="151"/>
      <c r="BO9564" s="2"/>
      <c r="BP9564" s="2"/>
      <c r="BQ9564" s="2"/>
      <c r="BR9564" s="2"/>
      <c r="BS9564" s="2"/>
      <c r="BT9564" s="2"/>
    </row>
    <row r="9565" spans="63:72" x14ac:dyDescent="0.3">
      <c r="BK9565" s="5"/>
      <c r="BL9565" s="5"/>
      <c r="BM9565" s="2"/>
      <c r="BN9565" s="151"/>
      <c r="BO9565" s="2"/>
      <c r="BP9565" s="2"/>
      <c r="BQ9565" s="2"/>
      <c r="BR9565" s="2"/>
      <c r="BS9565" s="2"/>
      <c r="BT9565" s="2"/>
    </row>
    <row r="9566" spans="63:72" x14ac:dyDescent="0.3">
      <c r="BK9566" s="5"/>
      <c r="BL9566" s="5"/>
      <c r="BM9566" s="2"/>
      <c r="BN9566" s="151"/>
      <c r="BO9566" s="2"/>
      <c r="BP9566" s="2"/>
      <c r="BQ9566" s="2"/>
      <c r="BR9566" s="2"/>
      <c r="BS9566" s="2"/>
      <c r="BT9566" s="2"/>
    </row>
    <row r="9567" spans="63:72" x14ac:dyDescent="0.3">
      <c r="BK9567" s="5"/>
      <c r="BL9567" s="5"/>
      <c r="BM9567" s="2"/>
      <c r="BN9567" s="151"/>
      <c r="BO9567" s="2"/>
      <c r="BP9567" s="2"/>
      <c r="BQ9567" s="2"/>
      <c r="BR9567" s="2"/>
      <c r="BS9567" s="2"/>
      <c r="BT9567" s="2"/>
    </row>
    <row r="9568" spans="63:72" x14ac:dyDescent="0.3">
      <c r="BK9568" s="5"/>
      <c r="BL9568" s="5"/>
      <c r="BM9568" s="2"/>
      <c r="BN9568" s="151"/>
      <c r="BO9568" s="2"/>
      <c r="BP9568" s="2"/>
      <c r="BQ9568" s="2"/>
      <c r="BR9568" s="2"/>
      <c r="BS9568" s="2"/>
      <c r="BT9568" s="2"/>
    </row>
    <row r="9569" spans="63:72" x14ac:dyDescent="0.3">
      <c r="BK9569" s="5"/>
      <c r="BL9569" s="5"/>
      <c r="BM9569" s="2"/>
      <c r="BN9569" s="151"/>
      <c r="BO9569" s="2"/>
      <c r="BP9569" s="2"/>
      <c r="BQ9569" s="2"/>
      <c r="BR9569" s="2"/>
      <c r="BS9569" s="2"/>
      <c r="BT9569" s="2"/>
    </row>
    <row r="9570" spans="63:72" x14ac:dyDescent="0.3">
      <c r="BK9570" s="5"/>
      <c r="BL9570" s="5"/>
      <c r="BM9570" s="2"/>
      <c r="BN9570" s="151"/>
      <c r="BO9570" s="2"/>
      <c r="BP9570" s="2"/>
      <c r="BQ9570" s="2"/>
      <c r="BR9570" s="2"/>
      <c r="BS9570" s="2"/>
      <c r="BT9570" s="2"/>
    </row>
    <row r="9571" spans="63:72" x14ac:dyDescent="0.3">
      <c r="BK9571" s="5"/>
      <c r="BL9571" s="5"/>
      <c r="BM9571" s="2"/>
      <c r="BN9571" s="151"/>
      <c r="BO9571" s="2"/>
      <c r="BP9571" s="2"/>
      <c r="BQ9571" s="2"/>
      <c r="BR9571" s="2"/>
      <c r="BS9571" s="2"/>
      <c r="BT9571" s="2"/>
    </row>
    <row r="9572" spans="63:72" x14ac:dyDescent="0.3">
      <c r="BK9572" s="5"/>
      <c r="BL9572" s="5"/>
      <c r="BM9572" s="2"/>
      <c r="BN9572" s="151"/>
      <c r="BO9572" s="2"/>
      <c r="BP9572" s="2"/>
      <c r="BQ9572" s="2"/>
      <c r="BR9572" s="2"/>
      <c r="BS9572" s="2"/>
      <c r="BT9572" s="2"/>
    </row>
    <row r="9573" spans="63:72" x14ac:dyDescent="0.3">
      <c r="BK9573" s="5"/>
      <c r="BL9573" s="5"/>
      <c r="BM9573" s="2"/>
      <c r="BN9573" s="151"/>
      <c r="BO9573" s="2"/>
      <c r="BP9573" s="2"/>
      <c r="BQ9573" s="2"/>
      <c r="BR9573" s="2"/>
      <c r="BS9573" s="2"/>
      <c r="BT9573" s="2"/>
    </row>
    <row r="9574" spans="63:72" x14ac:dyDescent="0.3">
      <c r="BK9574" s="5"/>
      <c r="BL9574" s="5"/>
      <c r="BM9574" s="2"/>
      <c r="BN9574" s="151"/>
      <c r="BO9574" s="2"/>
      <c r="BP9574" s="2"/>
      <c r="BQ9574" s="2"/>
      <c r="BR9574" s="2"/>
      <c r="BS9574" s="2"/>
      <c r="BT9574" s="2"/>
    </row>
    <row r="9575" spans="63:72" x14ac:dyDescent="0.3">
      <c r="BK9575" s="5"/>
      <c r="BL9575" s="5"/>
      <c r="BM9575" s="2"/>
      <c r="BN9575" s="151"/>
      <c r="BO9575" s="2"/>
      <c r="BP9575" s="2"/>
      <c r="BQ9575" s="2"/>
      <c r="BR9575" s="2"/>
      <c r="BS9575" s="2"/>
      <c r="BT9575" s="2"/>
    </row>
    <row r="9576" spans="63:72" x14ac:dyDescent="0.3">
      <c r="BK9576" s="5"/>
      <c r="BL9576" s="5"/>
      <c r="BM9576" s="2"/>
      <c r="BN9576" s="151"/>
      <c r="BO9576" s="2"/>
      <c r="BP9576" s="2"/>
      <c r="BQ9576" s="2"/>
      <c r="BR9576" s="2"/>
      <c r="BS9576" s="2"/>
      <c r="BT9576" s="2"/>
    </row>
    <row r="9577" spans="63:72" x14ac:dyDescent="0.3">
      <c r="BK9577" s="5"/>
      <c r="BL9577" s="5"/>
      <c r="BM9577" s="2"/>
      <c r="BN9577" s="151"/>
      <c r="BO9577" s="2"/>
      <c r="BP9577" s="2"/>
      <c r="BQ9577" s="2"/>
      <c r="BR9577" s="2"/>
      <c r="BS9577" s="2"/>
      <c r="BT9577" s="2"/>
    </row>
    <row r="9578" spans="63:72" x14ac:dyDescent="0.3">
      <c r="BK9578" s="5"/>
      <c r="BL9578" s="5"/>
      <c r="BM9578" s="2"/>
      <c r="BN9578" s="151"/>
      <c r="BO9578" s="2"/>
      <c r="BP9578" s="2"/>
      <c r="BQ9578" s="2"/>
      <c r="BR9578" s="2"/>
      <c r="BS9578" s="2"/>
      <c r="BT9578" s="2"/>
    </row>
    <row r="9579" spans="63:72" x14ac:dyDescent="0.3">
      <c r="BK9579" s="5"/>
      <c r="BL9579" s="5"/>
      <c r="BM9579" s="2"/>
      <c r="BN9579" s="151"/>
      <c r="BO9579" s="2"/>
      <c r="BP9579" s="2"/>
      <c r="BQ9579" s="2"/>
      <c r="BR9579" s="2"/>
      <c r="BS9579" s="2"/>
      <c r="BT9579" s="2"/>
    </row>
    <row r="9580" spans="63:72" x14ac:dyDescent="0.3">
      <c r="BK9580" s="5"/>
      <c r="BL9580" s="5"/>
      <c r="BM9580" s="2"/>
      <c r="BN9580" s="151"/>
      <c r="BO9580" s="2"/>
      <c r="BP9580" s="2"/>
      <c r="BQ9580" s="2"/>
      <c r="BR9580" s="2"/>
      <c r="BS9580" s="2"/>
      <c r="BT9580" s="2"/>
    </row>
    <row r="9581" spans="63:72" x14ac:dyDescent="0.3">
      <c r="BK9581" s="5"/>
      <c r="BL9581" s="5"/>
      <c r="BM9581" s="2"/>
      <c r="BN9581" s="151"/>
      <c r="BO9581" s="2"/>
      <c r="BP9581" s="2"/>
      <c r="BQ9581" s="2"/>
      <c r="BR9581" s="2"/>
      <c r="BS9581" s="2"/>
      <c r="BT9581" s="2"/>
    </row>
    <row r="9582" spans="63:72" x14ac:dyDescent="0.3">
      <c r="BK9582" s="5"/>
      <c r="BL9582" s="5"/>
      <c r="BM9582" s="2"/>
      <c r="BN9582" s="151"/>
      <c r="BO9582" s="2"/>
      <c r="BP9582" s="2"/>
      <c r="BQ9582" s="2"/>
      <c r="BR9582" s="2"/>
      <c r="BS9582" s="2"/>
      <c r="BT9582" s="2"/>
    </row>
    <row r="9583" spans="63:72" x14ac:dyDescent="0.3">
      <c r="BK9583" s="5"/>
      <c r="BL9583" s="5"/>
      <c r="BM9583" s="2"/>
      <c r="BN9583" s="151"/>
      <c r="BO9583" s="2"/>
      <c r="BP9583" s="2"/>
      <c r="BQ9583" s="2"/>
      <c r="BR9583" s="2"/>
      <c r="BS9583" s="2"/>
      <c r="BT9583" s="2"/>
    </row>
    <row r="9584" spans="63:72" x14ac:dyDescent="0.3">
      <c r="BK9584" s="5"/>
      <c r="BL9584" s="5"/>
      <c r="BM9584" s="2"/>
      <c r="BN9584" s="151"/>
      <c r="BO9584" s="2"/>
      <c r="BP9584" s="2"/>
      <c r="BQ9584" s="2"/>
      <c r="BR9584" s="2"/>
      <c r="BS9584" s="2"/>
      <c r="BT9584" s="2"/>
    </row>
    <row r="9585" spans="63:72" x14ac:dyDescent="0.3">
      <c r="BK9585" s="5"/>
      <c r="BL9585" s="5"/>
      <c r="BM9585" s="2"/>
      <c r="BN9585" s="151"/>
      <c r="BO9585" s="2"/>
      <c r="BP9585" s="2"/>
      <c r="BQ9585" s="2"/>
      <c r="BR9585" s="2"/>
      <c r="BS9585" s="2"/>
      <c r="BT9585" s="2"/>
    </row>
    <row r="9586" spans="63:72" x14ac:dyDescent="0.3">
      <c r="BK9586" s="5"/>
      <c r="BL9586" s="5"/>
      <c r="BM9586" s="2"/>
      <c r="BN9586" s="151"/>
      <c r="BO9586" s="2"/>
      <c r="BP9586" s="2"/>
      <c r="BQ9586" s="2"/>
      <c r="BR9586" s="2"/>
      <c r="BS9586" s="2"/>
      <c r="BT9586" s="2"/>
    </row>
    <row r="9587" spans="63:72" x14ac:dyDescent="0.3">
      <c r="BK9587" s="5"/>
      <c r="BL9587" s="5"/>
      <c r="BM9587" s="2"/>
      <c r="BN9587" s="151"/>
      <c r="BO9587" s="2"/>
      <c r="BP9587" s="2"/>
      <c r="BQ9587" s="2"/>
      <c r="BR9587" s="2"/>
      <c r="BS9587" s="2"/>
      <c r="BT9587" s="2"/>
    </row>
    <row r="9588" spans="63:72" x14ac:dyDescent="0.3">
      <c r="BK9588" s="5"/>
      <c r="BL9588" s="5"/>
      <c r="BM9588" s="2"/>
      <c r="BN9588" s="151"/>
      <c r="BO9588" s="2"/>
      <c r="BP9588" s="2"/>
      <c r="BQ9588" s="2"/>
      <c r="BR9588" s="2"/>
      <c r="BS9588" s="2"/>
      <c r="BT9588" s="2"/>
    </row>
    <row r="9589" spans="63:72" x14ac:dyDescent="0.3">
      <c r="BK9589" s="5"/>
      <c r="BL9589" s="5"/>
      <c r="BM9589" s="2"/>
      <c r="BN9589" s="151"/>
      <c r="BO9589" s="2"/>
      <c r="BP9589" s="2"/>
      <c r="BQ9589" s="2"/>
      <c r="BR9589" s="2"/>
      <c r="BS9589" s="2"/>
      <c r="BT9589" s="2"/>
    </row>
    <row r="9590" spans="63:72" x14ac:dyDescent="0.3">
      <c r="BK9590" s="5"/>
      <c r="BL9590" s="5"/>
      <c r="BM9590" s="2"/>
      <c r="BN9590" s="151"/>
      <c r="BO9590" s="2"/>
      <c r="BP9590" s="2"/>
      <c r="BQ9590" s="2"/>
      <c r="BR9590" s="2"/>
      <c r="BS9590" s="2"/>
      <c r="BT9590" s="2"/>
    </row>
    <row r="9591" spans="63:72" x14ac:dyDescent="0.3">
      <c r="BK9591" s="5"/>
      <c r="BL9591" s="5"/>
      <c r="BM9591" s="2"/>
      <c r="BN9591" s="151"/>
      <c r="BO9591" s="2"/>
      <c r="BP9591" s="2"/>
      <c r="BQ9591" s="2"/>
      <c r="BR9591" s="2"/>
      <c r="BS9591" s="2"/>
      <c r="BT9591" s="2"/>
    </row>
    <row r="9592" spans="63:72" x14ac:dyDescent="0.3">
      <c r="BK9592" s="5"/>
      <c r="BL9592" s="5"/>
      <c r="BM9592" s="2"/>
      <c r="BN9592" s="151"/>
      <c r="BO9592" s="2"/>
      <c r="BP9592" s="2"/>
      <c r="BQ9592" s="2"/>
      <c r="BR9592" s="2"/>
      <c r="BS9592" s="2"/>
      <c r="BT9592" s="2"/>
    </row>
    <row r="9593" spans="63:72" x14ac:dyDescent="0.3">
      <c r="BK9593" s="5"/>
      <c r="BL9593" s="5"/>
      <c r="BM9593" s="2"/>
      <c r="BN9593" s="151"/>
      <c r="BO9593" s="2"/>
      <c r="BP9593" s="2"/>
      <c r="BQ9593" s="2"/>
      <c r="BR9593" s="2"/>
      <c r="BS9593" s="2"/>
      <c r="BT9593" s="2"/>
    </row>
    <row r="9594" spans="63:72" x14ac:dyDescent="0.3">
      <c r="BK9594" s="5"/>
      <c r="BL9594" s="5"/>
      <c r="BM9594" s="2"/>
      <c r="BN9594" s="151"/>
      <c r="BO9594" s="2"/>
      <c r="BP9594" s="2"/>
      <c r="BQ9594" s="2"/>
      <c r="BR9594" s="2"/>
      <c r="BS9594" s="2"/>
      <c r="BT9594" s="2"/>
    </row>
    <row r="9595" spans="63:72" x14ac:dyDescent="0.3">
      <c r="BK9595" s="5"/>
      <c r="BL9595" s="5"/>
      <c r="BM9595" s="2"/>
      <c r="BN9595" s="151"/>
      <c r="BO9595" s="2"/>
      <c r="BP9595" s="2"/>
      <c r="BQ9595" s="2"/>
      <c r="BR9595" s="2"/>
      <c r="BS9595" s="2"/>
      <c r="BT9595" s="2"/>
    </row>
    <row r="9596" spans="63:72" x14ac:dyDescent="0.3">
      <c r="BK9596" s="5"/>
      <c r="BL9596" s="5"/>
      <c r="BM9596" s="2"/>
      <c r="BN9596" s="151"/>
      <c r="BO9596" s="2"/>
      <c r="BP9596" s="2"/>
      <c r="BQ9596" s="2"/>
      <c r="BR9596" s="2"/>
      <c r="BS9596" s="2"/>
      <c r="BT9596" s="2"/>
    </row>
    <row r="9597" spans="63:72" x14ac:dyDescent="0.3">
      <c r="BK9597" s="5"/>
      <c r="BL9597" s="5"/>
      <c r="BM9597" s="2"/>
      <c r="BN9597" s="151"/>
      <c r="BO9597" s="2"/>
      <c r="BP9597" s="2"/>
      <c r="BQ9597" s="2"/>
      <c r="BR9597" s="2"/>
      <c r="BS9597" s="2"/>
      <c r="BT9597" s="2"/>
    </row>
    <row r="9598" spans="63:72" x14ac:dyDescent="0.3">
      <c r="BK9598" s="5"/>
      <c r="BL9598" s="5"/>
      <c r="BM9598" s="2"/>
      <c r="BN9598" s="151"/>
      <c r="BO9598" s="2"/>
      <c r="BP9598" s="2"/>
      <c r="BQ9598" s="2"/>
      <c r="BR9598" s="2"/>
      <c r="BS9598" s="2"/>
      <c r="BT9598" s="2"/>
    </row>
    <row r="9599" spans="63:72" x14ac:dyDescent="0.3">
      <c r="BK9599" s="5"/>
      <c r="BL9599" s="5"/>
      <c r="BM9599" s="2"/>
      <c r="BN9599" s="151"/>
      <c r="BO9599" s="2"/>
      <c r="BP9599" s="2"/>
      <c r="BQ9599" s="2"/>
      <c r="BR9599" s="2"/>
      <c r="BS9599" s="2"/>
      <c r="BT9599" s="2"/>
    </row>
    <row r="9600" spans="63:72" x14ac:dyDescent="0.3">
      <c r="BK9600" s="5"/>
      <c r="BL9600" s="5"/>
      <c r="BM9600" s="2"/>
      <c r="BN9600" s="151"/>
      <c r="BO9600" s="2"/>
      <c r="BP9600" s="2"/>
      <c r="BQ9600" s="2"/>
      <c r="BR9600" s="2"/>
      <c r="BS9600" s="2"/>
      <c r="BT9600" s="2"/>
    </row>
    <row r="9601" spans="63:72" x14ac:dyDescent="0.3">
      <c r="BK9601" s="5"/>
      <c r="BL9601" s="5"/>
      <c r="BM9601" s="2"/>
      <c r="BN9601" s="151"/>
      <c r="BO9601" s="2"/>
      <c r="BP9601" s="2"/>
      <c r="BQ9601" s="2"/>
      <c r="BR9601" s="2"/>
      <c r="BS9601" s="2"/>
      <c r="BT9601" s="2"/>
    </row>
    <row r="9602" spans="63:72" x14ac:dyDescent="0.3">
      <c r="BK9602" s="5"/>
      <c r="BL9602" s="5"/>
      <c r="BM9602" s="2"/>
      <c r="BN9602" s="151"/>
      <c r="BO9602" s="2"/>
      <c r="BP9602" s="2"/>
      <c r="BQ9602" s="2"/>
      <c r="BR9602" s="2"/>
      <c r="BS9602" s="2"/>
      <c r="BT9602" s="2"/>
    </row>
    <row r="9603" spans="63:72" x14ac:dyDescent="0.3">
      <c r="BK9603" s="5"/>
      <c r="BL9603" s="5"/>
      <c r="BM9603" s="2"/>
      <c r="BN9603" s="151"/>
      <c r="BO9603" s="2"/>
      <c r="BP9603" s="2"/>
      <c r="BQ9603" s="2"/>
      <c r="BR9603" s="2"/>
      <c r="BS9603" s="2"/>
      <c r="BT9603" s="2"/>
    </row>
    <row r="9604" spans="63:72" x14ac:dyDescent="0.3">
      <c r="BK9604" s="5"/>
      <c r="BL9604" s="5"/>
      <c r="BM9604" s="2"/>
      <c r="BN9604" s="151"/>
      <c r="BO9604" s="2"/>
      <c r="BP9604" s="2"/>
      <c r="BQ9604" s="2"/>
      <c r="BR9604" s="2"/>
      <c r="BS9604" s="2"/>
      <c r="BT9604" s="2"/>
    </row>
    <row r="9605" spans="63:72" x14ac:dyDescent="0.3">
      <c r="BK9605" s="5"/>
      <c r="BL9605" s="5"/>
      <c r="BM9605" s="2"/>
      <c r="BN9605" s="151"/>
      <c r="BO9605" s="2"/>
      <c r="BP9605" s="2"/>
      <c r="BQ9605" s="2"/>
      <c r="BR9605" s="2"/>
      <c r="BS9605" s="2"/>
      <c r="BT9605" s="2"/>
    </row>
    <row r="9606" spans="63:72" x14ac:dyDescent="0.3">
      <c r="BK9606" s="5"/>
      <c r="BL9606" s="5"/>
      <c r="BM9606" s="2"/>
      <c r="BN9606" s="151"/>
      <c r="BO9606" s="2"/>
      <c r="BP9606" s="2"/>
      <c r="BQ9606" s="2"/>
      <c r="BR9606" s="2"/>
      <c r="BS9606" s="2"/>
      <c r="BT9606" s="2"/>
    </row>
    <row r="9607" spans="63:72" x14ac:dyDescent="0.3">
      <c r="BK9607" s="5"/>
      <c r="BL9607" s="5"/>
      <c r="BM9607" s="2"/>
      <c r="BN9607" s="151"/>
      <c r="BO9607" s="2"/>
      <c r="BP9607" s="2"/>
      <c r="BQ9607" s="2"/>
      <c r="BR9607" s="2"/>
      <c r="BS9607" s="2"/>
      <c r="BT9607" s="2"/>
    </row>
    <row r="9608" spans="63:72" x14ac:dyDescent="0.3">
      <c r="BK9608" s="5"/>
      <c r="BL9608" s="5"/>
      <c r="BM9608" s="2"/>
      <c r="BN9608" s="151"/>
      <c r="BO9608" s="2"/>
      <c r="BP9608" s="2"/>
      <c r="BQ9608" s="2"/>
      <c r="BR9608" s="2"/>
      <c r="BS9608" s="2"/>
      <c r="BT9608" s="2"/>
    </row>
    <row r="9609" spans="63:72" x14ac:dyDescent="0.3">
      <c r="BK9609" s="5"/>
      <c r="BL9609" s="5"/>
      <c r="BM9609" s="2"/>
      <c r="BN9609" s="151"/>
      <c r="BO9609" s="2"/>
      <c r="BP9609" s="2"/>
      <c r="BQ9609" s="2"/>
      <c r="BR9609" s="2"/>
      <c r="BS9609" s="2"/>
      <c r="BT9609" s="2"/>
    </row>
    <row r="9610" spans="63:72" x14ac:dyDescent="0.3">
      <c r="BK9610" s="5"/>
      <c r="BL9610" s="5"/>
      <c r="BM9610" s="2"/>
      <c r="BN9610" s="151"/>
      <c r="BO9610" s="2"/>
      <c r="BP9610" s="2"/>
      <c r="BQ9610" s="2"/>
      <c r="BR9610" s="2"/>
      <c r="BS9610" s="2"/>
      <c r="BT9610" s="2"/>
    </row>
    <row r="9611" spans="63:72" x14ac:dyDescent="0.3">
      <c r="BK9611" s="5"/>
      <c r="BL9611" s="5"/>
      <c r="BM9611" s="2"/>
      <c r="BN9611" s="151"/>
      <c r="BO9611" s="2"/>
      <c r="BP9611" s="2"/>
      <c r="BQ9611" s="2"/>
      <c r="BR9611" s="2"/>
      <c r="BS9611" s="2"/>
      <c r="BT9611" s="2"/>
    </row>
    <row r="9612" spans="63:72" x14ac:dyDescent="0.3">
      <c r="BK9612" s="5"/>
      <c r="BL9612" s="5"/>
      <c r="BM9612" s="2"/>
      <c r="BN9612" s="151"/>
      <c r="BO9612" s="2"/>
      <c r="BP9612" s="2"/>
      <c r="BQ9612" s="2"/>
      <c r="BR9612" s="2"/>
      <c r="BS9612" s="2"/>
      <c r="BT9612" s="2"/>
    </row>
    <row r="9613" spans="63:72" x14ac:dyDescent="0.3">
      <c r="BK9613" s="5"/>
      <c r="BL9613" s="5"/>
      <c r="BM9613" s="2"/>
      <c r="BN9613" s="151"/>
      <c r="BO9613" s="2"/>
      <c r="BP9613" s="2"/>
      <c r="BQ9613" s="2"/>
      <c r="BR9613" s="2"/>
      <c r="BS9613" s="2"/>
      <c r="BT9613" s="2"/>
    </row>
    <row r="9614" spans="63:72" x14ac:dyDescent="0.3">
      <c r="BK9614" s="5"/>
      <c r="BL9614" s="5"/>
      <c r="BM9614" s="2"/>
      <c r="BN9614" s="151"/>
      <c r="BO9614" s="2"/>
      <c r="BP9614" s="2"/>
      <c r="BQ9614" s="2"/>
      <c r="BR9614" s="2"/>
      <c r="BS9614" s="2"/>
      <c r="BT9614" s="2"/>
    </row>
    <row r="9615" spans="63:72" x14ac:dyDescent="0.3">
      <c r="BK9615" s="5"/>
      <c r="BL9615" s="5"/>
      <c r="BM9615" s="2"/>
      <c r="BN9615" s="151"/>
      <c r="BO9615" s="2"/>
      <c r="BP9615" s="2"/>
      <c r="BQ9615" s="2"/>
      <c r="BR9615" s="2"/>
      <c r="BS9615" s="2"/>
      <c r="BT9615" s="2"/>
    </row>
    <row r="9616" spans="63:72" x14ac:dyDescent="0.3">
      <c r="BK9616" s="5"/>
      <c r="BL9616" s="5"/>
      <c r="BM9616" s="2"/>
      <c r="BN9616" s="151"/>
      <c r="BO9616" s="2"/>
      <c r="BP9616" s="2"/>
      <c r="BQ9616" s="2"/>
      <c r="BR9616" s="2"/>
      <c r="BS9616" s="2"/>
      <c r="BT9616" s="2"/>
    </row>
    <row r="9617" spans="63:72" x14ac:dyDescent="0.3">
      <c r="BK9617" s="5"/>
      <c r="BL9617" s="5"/>
      <c r="BM9617" s="2"/>
      <c r="BN9617" s="151"/>
      <c r="BO9617" s="2"/>
      <c r="BP9617" s="2"/>
      <c r="BQ9617" s="2"/>
      <c r="BR9617" s="2"/>
      <c r="BS9617" s="2"/>
      <c r="BT9617" s="2"/>
    </row>
    <row r="9618" spans="63:72" x14ac:dyDescent="0.3">
      <c r="BK9618" s="5"/>
      <c r="BL9618" s="5"/>
      <c r="BM9618" s="2"/>
      <c r="BN9618" s="151"/>
      <c r="BO9618" s="2"/>
      <c r="BP9618" s="2"/>
      <c r="BQ9618" s="2"/>
      <c r="BR9618" s="2"/>
      <c r="BS9618" s="2"/>
      <c r="BT9618" s="2"/>
    </row>
    <row r="9619" spans="63:72" x14ac:dyDescent="0.3">
      <c r="BK9619" s="5"/>
      <c r="BL9619" s="5"/>
      <c r="BM9619" s="2"/>
      <c r="BN9619" s="151"/>
      <c r="BO9619" s="2"/>
      <c r="BP9619" s="2"/>
      <c r="BQ9619" s="2"/>
      <c r="BR9619" s="2"/>
      <c r="BS9619" s="2"/>
      <c r="BT9619" s="2"/>
    </row>
    <row r="9620" spans="63:72" x14ac:dyDescent="0.3">
      <c r="BK9620" s="5"/>
      <c r="BL9620" s="5"/>
      <c r="BM9620" s="2"/>
      <c r="BN9620" s="151"/>
      <c r="BO9620" s="2"/>
      <c r="BP9620" s="2"/>
      <c r="BQ9620" s="2"/>
      <c r="BR9620" s="2"/>
      <c r="BS9620" s="2"/>
      <c r="BT9620" s="2"/>
    </row>
    <row r="9621" spans="63:72" x14ac:dyDescent="0.3">
      <c r="BK9621" s="5"/>
      <c r="BL9621" s="5"/>
      <c r="BM9621" s="2"/>
      <c r="BN9621" s="151"/>
      <c r="BO9621" s="2"/>
      <c r="BP9621" s="2"/>
      <c r="BQ9621" s="2"/>
      <c r="BR9621" s="2"/>
      <c r="BS9621" s="2"/>
      <c r="BT9621" s="2"/>
    </row>
    <row r="9622" spans="63:72" x14ac:dyDescent="0.3">
      <c r="BK9622" s="5"/>
      <c r="BL9622" s="5"/>
      <c r="BM9622" s="2"/>
      <c r="BN9622" s="151"/>
      <c r="BO9622" s="2"/>
      <c r="BP9622" s="2"/>
      <c r="BQ9622" s="2"/>
      <c r="BR9622" s="2"/>
      <c r="BS9622" s="2"/>
      <c r="BT9622" s="2"/>
    </row>
    <row r="9623" spans="63:72" x14ac:dyDescent="0.3">
      <c r="BK9623" s="5"/>
      <c r="BL9623" s="5"/>
      <c r="BM9623" s="2"/>
      <c r="BN9623" s="151"/>
      <c r="BO9623" s="2"/>
      <c r="BP9623" s="2"/>
      <c r="BQ9623" s="2"/>
      <c r="BR9623" s="2"/>
      <c r="BS9623" s="2"/>
      <c r="BT9623" s="2"/>
    </row>
    <row r="9624" spans="63:72" x14ac:dyDescent="0.3">
      <c r="BK9624" s="5"/>
      <c r="BL9624" s="5"/>
      <c r="BM9624" s="2"/>
      <c r="BN9624" s="151"/>
      <c r="BO9624" s="2"/>
      <c r="BP9624" s="2"/>
      <c r="BQ9624" s="2"/>
      <c r="BR9624" s="2"/>
      <c r="BS9624" s="2"/>
      <c r="BT9624" s="2"/>
    </row>
    <row r="9625" spans="63:72" x14ac:dyDescent="0.3">
      <c r="BK9625" s="5"/>
      <c r="BL9625" s="5"/>
      <c r="BM9625" s="2"/>
      <c r="BN9625" s="151"/>
      <c r="BO9625" s="2"/>
      <c r="BP9625" s="2"/>
      <c r="BQ9625" s="2"/>
      <c r="BR9625" s="2"/>
      <c r="BS9625" s="2"/>
      <c r="BT9625" s="2"/>
    </row>
    <row r="9626" spans="63:72" x14ac:dyDescent="0.3">
      <c r="BK9626" s="5"/>
      <c r="BL9626" s="5"/>
      <c r="BM9626" s="2"/>
      <c r="BN9626" s="151"/>
      <c r="BO9626" s="2"/>
      <c r="BP9626" s="2"/>
      <c r="BQ9626" s="2"/>
      <c r="BR9626" s="2"/>
      <c r="BS9626" s="2"/>
      <c r="BT9626" s="2"/>
    </row>
    <row r="9627" spans="63:72" x14ac:dyDescent="0.3">
      <c r="BK9627" s="5"/>
      <c r="BL9627" s="5"/>
      <c r="BM9627" s="2"/>
      <c r="BN9627" s="151"/>
      <c r="BO9627" s="2"/>
      <c r="BP9627" s="2"/>
      <c r="BQ9627" s="2"/>
      <c r="BR9627" s="2"/>
      <c r="BS9627" s="2"/>
      <c r="BT9627" s="2"/>
    </row>
    <row r="9628" spans="63:72" x14ac:dyDescent="0.3">
      <c r="BK9628" s="5"/>
      <c r="BL9628" s="5"/>
      <c r="BM9628" s="2"/>
      <c r="BN9628" s="151"/>
      <c r="BO9628" s="2"/>
      <c r="BP9628" s="2"/>
      <c r="BQ9628" s="2"/>
      <c r="BR9628" s="2"/>
      <c r="BS9628" s="2"/>
      <c r="BT9628" s="2"/>
    </row>
    <row r="9629" spans="63:72" x14ac:dyDescent="0.3">
      <c r="BK9629" s="5"/>
      <c r="BL9629" s="5"/>
      <c r="BM9629" s="2"/>
      <c r="BN9629" s="151"/>
      <c r="BO9629" s="2"/>
      <c r="BP9629" s="2"/>
      <c r="BQ9629" s="2"/>
      <c r="BR9629" s="2"/>
      <c r="BS9629" s="2"/>
      <c r="BT9629" s="2"/>
    </row>
    <row r="9630" spans="63:72" x14ac:dyDescent="0.3">
      <c r="BK9630" s="5"/>
      <c r="BL9630" s="5"/>
      <c r="BM9630" s="2"/>
      <c r="BN9630" s="151"/>
      <c r="BO9630" s="2"/>
      <c r="BP9630" s="2"/>
      <c r="BQ9630" s="2"/>
      <c r="BR9630" s="2"/>
      <c r="BS9630" s="2"/>
      <c r="BT9630" s="2"/>
    </row>
    <row r="9631" spans="63:72" x14ac:dyDescent="0.3">
      <c r="BK9631" s="5"/>
      <c r="BL9631" s="5"/>
      <c r="BM9631" s="2"/>
      <c r="BN9631" s="151"/>
      <c r="BO9631" s="2"/>
      <c r="BP9631" s="2"/>
      <c r="BQ9631" s="2"/>
      <c r="BR9631" s="2"/>
      <c r="BS9631" s="2"/>
      <c r="BT9631" s="2"/>
    </row>
    <row r="9632" spans="63:72" x14ac:dyDescent="0.3">
      <c r="BK9632" s="5"/>
      <c r="BL9632" s="5"/>
      <c r="BM9632" s="2"/>
      <c r="BN9632" s="151"/>
      <c r="BO9632" s="2"/>
      <c r="BP9632" s="2"/>
      <c r="BQ9632" s="2"/>
      <c r="BR9632" s="2"/>
      <c r="BS9632" s="2"/>
      <c r="BT9632" s="2"/>
    </row>
    <row r="9633" spans="63:72" x14ac:dyDescent="0.3">
      <c r="BK9633" s="5"/>
      <c r="BL9633" s="5"/>
      <c r="BM9633" s="2"/>
      <c r="BN9633" s="151"/>
      <c r="BO9633" s="2"/>
      <c r="BP9633" s="2"/>
      <c r="BQ9633" s="2"/>
      <c r="BR9633" s="2"/>
      <c r="BS9633" s="2"/>
      <c r="BT9633" s="2"/>
    </row>
    <row r="9634" spans="63:72" x14ac:dyDescent="0.3">
      <c r="BK9634" s="5"/>
      <c r="BL9634" s="5"/>
      <c r="BM9634" s="2"/>
      <c r="BN9634" s="151"/>
      <c r="BO9634" s="2"/>
      <c r="BP9634" s="2"/>
      <c r="BQ9634" s="2"/>
      <c r="BR9634" s="2"/>
      <c r="BS9634" s="2"/>
      <c r="BT9634" s="2"/>
    </row>
    <row r="9635" spans="63:72" x14ac:dyDescent="0.3">
      <c r="BK9635" s="5"/>
      <c r="BL9635" s="5"/>
      <c r="BM9635" s="2"/>
      <c r="BN9635" s="151"/>
      <c r="BO9635" s="2"/>
      <c r="BP9635" s="2"/>
      <c r="BQ9635" s="2"/>
      <c r="BR9635" s="2"/>
      <c r="BS9635" s="2"/>
      <c r="BT9635" s="2"/>
    </row>
    <row r="9636" spans="63:72" x14ac:dyDescent="0.3">
      <c r="BK9636" s="5"/>
      <c r="BL9636" s="5"/>
      <c r="BM9636" s="2"/>
      <c r="BN9636" s="151"/>
      <c r="BO9636" s="2"/>
      <c r="BP9636" s="2"/>
      <c r="BQ9636" s="2"/>
      <c r="BR9636" s="2"/>
      <c r="BS9636" s="2"/>
      <c r="BT9636" s="2"/>
    </row>
    <row r="9637" spans="63:72" x14ac:dyDescent="0.3">
      <c r="BK9637" s="5"/>
      <c r="BL9637" s="5"/>
      <c r="BM9637" s="2"/>
      <c r="BN9637" s="151"/>
      <c r="BO9637" s="2"/>
      <c r="BP9637" s="2"/>
      <c r="BQ9637" s="2"/>
      <c r="BR9637" s="2"/>
      <c r="BS9637" s="2"/>
      <c r="BT9637" s="2"/>
    </row>
    <row r="9638" spans="63:72" x14ac:dyDescent="0.3">
      <c r="BK9638" s="5"/>
      <c r="BL9638" s="5"/>
      <c r="BM9638" s="2"/>
      <c r="BN9638" s="151"/>
      <c r="BO9638" s="2"/>
      <c r="BP9638" s="2"/>
      <c r="BQ9638" s="2"/>
      <c r="BR9638" s="2"/>
      <c r="BS9638" s="2"/>
      <c r="BT9638" s="2"/>
    </row>
    <row r="9639" spans="63:72" x14ac:dyDescent="0.3">
      <c r="BK9639" s="5"/>
      <c r="BL9639" s="5"/>
      <c r="BM9639" s="2"/>
      <c r="BN9639" s="151"/>
      <c r="BO9639" s="2"/>
      <c r="BP9639" s="2"/>
      <c r="BQ9639" s="2"/>
      <c r="BR9639" s="2"/>
      <c r="BS9639" s="2"/>
      <c r="BT9639" s="2"/>
    </row>
    <row r="9640" spans="63:72" x14ac:dyDescent="0.3">
      <c r="BK9640" s="5"/>
      <c r="BL9640" s="5"/>
      <c r="BM9640" s="2"/>
      <c r="BN9640" s="151"/>
      <c r="BO9640" s="2"/>
      <c r="BP9640" s="2"/>
      <c r="BQ9640" s="2"/>
      <c r="BR9640" s="2"/>
      <c r="BS9640" s="2"/>
      <c r="BT9640" s="2"/>
    </row>
    <row r="9641" spans="63:72" x14ac:dyDescent="0.3">
      <c r="BK9641" s="5"/>
      <c r="BL9641" s="5"/>
      <c r="BM9641" s="2"/>
      <c r="BN9641" s="151"/>
      <c r="BO9641" s="2"/>
      <c r="BP9641" s="2"/>
      <c r="BQ9641" s="2"/>
      <c r="BR9641" s="2"/>
      <c r="BS9641" s="2"/>
      <c r="BT9641" s="2"/>
    </row>
    <row r="9642" spans="63:72" x14ac:dyDescent="0.3">
      <c r="BK9642" s="5"/>
      <c r="BL9642" s="5"/>
      <c r="BM9642" s="2"/>
      <c r="BN9642" s="151"/>
      <c r="BO9642" s="2"/>
      <c r="BP9642" s="2"/>
      <c r="BQ9642" s="2"/>
      <c r="BR9642" s="2"/>
      <c r="BS9642" s="2"/>
      <c r="BT9642" s="2"/>
    </row>
    <row r="9643" spans="63:72" x14ac:dyDescent="0.3">
      <c r="BK9643" s="5"/>
      <c r="BL9643" s="5"/>
      <c r="BM9643" s="2"/>
      <c r="BN9643" s="151"/>
      <c r="BO9643" s="2"/>
      <c r="BP9643" s="2"/>
      <c r="BQ9643" s="2"/>
      <c r="BR9643" s="2"/>
      <c r="BS9643" s="2"/>
      <c r="BT9643" s="2"/>
    </row>
    <row r="9644" spans="63:72" x14ac:dyDescent="0.3">
      <c r="BK9644" s="5"/>
      <c r="BL9644" s="5"/>
      <c r="BM9644" s="2"/>
      <c r="BN9644" s="151"/>
      <c r="BO9644" s="2"/>
      <c r="BP9644" s="2"/>
      <c r="BQ9644" s="2"/>
      <c r="BR9644" s="2"/>
      <c r="BS9644" s="2"/>
      <c r="BT9644" s="2"/>
    </row>
    <row r="9645" spans="63:72" x14ac:dyDescent="0.3">
      <c r="BK9645" s="5"/>
      <c r="BL9645" s="5"/>
      <c r="BM9645" s="2"/>
      <c r="BN9645" s="151"/>
      <c r="BO9645" s="2"/>
      <c r="BP9645" s="2"/>
      <c r="BQ9645" s="2"/>
      <c r="BR9645" s="2"/>
      <c r="BS9645" s="2"/>
      <c r="BT9645" s="2"/>
    </row>
    <row r="9646" spans="63:72" x14ac:dyDescent="0.3">
      <c r="BK9646" s="5"/>
      <c r="BL9646" s="5"/>
      <c r="BM9646" s="2"/>
      <c r="BN9646" s="151"/>
      <c r="BO9646" s="2"/>
      <c r="BP9646" s="2"/>
      <c r="BQ9646" s="2"/>
      <c r="BR9646" s="2"/>
      <c r="BS9646" s="2"/>
      <c r="BT9646" s="2"/>
    </row>
    <row r="9647" spans="63:72" x14ac:dyDescent="0.3">
      <c r="BK9647" s="5"/>
      <c r="BL9647" s="5"/>
      <c r="BM9647" s="2"/>
      <c r="BN9647" s="151"/>
      <c r="BO9647" s="2"/>
      <c r="BP9647" s="2"/>
      <c r="BQ9647" s="2"/>
      <c r="BR9647" s="2"/>
      <c r="BS9647" s="2"/>
      <c r="BT9647" s="2"/>
    </row>
    <row r="9648" spans="63:72" x14ac:dyDescent="0.3">
      <c r="BK9648" s="5"/>
      <c r="BL9648" s="5"/>
      <c r="BM9648" s="2"/>
      <c r="BN9648" s="151"/>
      <c r="BO9648" s="2"/>
      <c r="BP9648" s="2"/>
      <c r="BQ9648" s="2"/>
      <c r="BR9648" s="2"/>
      <c r="BS9648" s="2"/>
      <c r="BT9648" s="2"/>
    </row>
    <row r="9649" spans="63:72" x14ac:dyDescent="0.3">
      <c r="BK9649" s="5"/>
      <c r="BL9649" s="5"/>
      <c r="BM9649" s="2"/>
      <c r="BN9649" s="151"/>
      <c r="BO9649" s="2"/>
      <c r="BP9649" s="2"/>
      <c r="BQ9649" s="2"/>
      <c r="BR9649" s="2"/>
      <c r="BS9649" s="2"/>
      <c r="BT9649" s="2"/>
    </row>
    <row r="9650" spans="63:72" x14ac:dyDescent="0.3">
      <c r="BK9650" s="5"/>
      <c r="BL9650" s="5"/>
      <c r="BM9650" s="2"/>
      <c r="BN9650" s="151"/>
      <c r="BO9650" s="2"/>
      <c r="BP9650" s="2"/>
      <c r="BQ9650" s="2"/>
      <c r="BR9650" s="2"/>
      <c r="BS9650" s="2"/>
      <c r="BT9650" s="2"/>
    </row>
    <row r="9651" spans="63:72" x14ac:dyDescent="0.3">
      <c r="BK9651" s="5"/>
      <c r="BL9651" s="5"/>
      <c r="BM9651" s="2"/>
      <c r="BN9651" s="151"/>
      <c r="BO9651" s="2"/>
      <c r="BP9651" s="2"/>
      <c r="BQ9651" s="2"/>
      <c r="BR9651" s="2"/>
      <c r="BS9651" s="2"/>
      <c r="BT9651" s="2"/>
    </row>
    <row r="9652" spans="63:72" x14ac:dyDescent="0.3">
      <c r="BK9652" s="5"/>
      <c r="BL9652" s="5"/>
      <c r="BM9652" s="2"/>
      <c r="BN9652" s="151"/>
      <c r="BO9652" s="2"/>
      <c r="BP9652" s="2"/>
      <c r="BQ9652" s="2"/>
      <c r="BR9652" s="2"/>
      <c r="BS9652" s="2"/>
      <c r="BT9652" s="2"/>
    </row>
    <row r="9653" spans="63:72" x14ac:dyDescent="0.3">
      <c r="BK9653" s="5"/>
      <c r="BL9653" s="5"/>
      <c r="BM9653" s="2"/>
      <c r="BN9653" s="151"/>
      <c r="BO9653" s="2"/>
      <c r="BP9653" s="2"/>
      <c r="BQ9653" s="2"/>
      <c r="BR9653" s="2"/>
      <c r="BS9653" s="2"/>
      <c r="BT9653" s="2"/>
    </row>
    <row r="9654" spans="63:72" x14ac:dyDescent="0.3">
      <c r="BK9654" s="5"/>
      <c r="BL9654" s="5"/>
      <c r="BM9654" s="2"/>
      <c r="BN9654" s="151"/>
      <c r="BO9654" s="2"/>
      <c r="BP9654" s="2"/>
      <c r="BQ9654" s="2"/>
      <c r="BR9654" s="2"/>
      <c r="BS9654" s="2"/>
      <c r="BT9654" s="2"/>
    </row>
    <row r="9655" spans="63:72" x14ac:dyDescent="0.3">
      <c r="BK9655" s="5"/>
      <c r="BL9655" s="5"/>
      <c r="BM9655" s="2"/>
      <c r="BN9655" s="151"/>
      <c r="BO9655" s="2"/>
      <c r="BP9655" s="2"/>
      <c r="BQ9655" s="2"/>
      <c r="BR9655" s="2"/>
      <c r="BS9655" s="2"/>
      <c r="BT9655" s="2"/>
    </row>
    <row r="9656" spans="63:72" x14ac:dyDescent="0.3">
      <c r="BK9656" s="5"/>
      <c r="BL9656" s="5"/>
      <c r="BM9656" s="2"/>
      <c r="BN9656" s="151"/>
      <c r="BO9656" s="2"/>
      <c r="BP9656" s="2"/>
      <c r="BQ9656" s="2"/>
      <c r="BR9656" s="2"/>
      <c r="BS9656" s="2"/>
      <c r="BT9656" s="2"/>
    </row>
    <row r="9657" spans="63:72" x14ac:dyDescent="0.3">
      <c r="BK9657" s="5"/>
      <c r="BL9657" s="5"/>
      <c r="BM9657" s="2"/>
      <c r="BN9657" s="151"/>
      <c r="BO9657" s="2"/>
      <c r="BP9657" s="2"/>
      <c r="BQ9657" s="2"/>
      <c r="BR9657" s="2"/>
      <c r="BS9657" s="2"/>
      <c r="BT9657" s="2"/>
    </row>
    <row r="9658" spans="63:72" x14ac:dyDescent="0.3">
      <c r="BK9658" s="5"/>
      <c r="BL9658" s="5"/>
      <c r="BM9658" s="2"/>
      <c r="BN9658" s="151"/>
      <c r="BO9658" s="2"/>
      <c r="BP9658" s="2"/>
      <c r="BQ9658" s="2"/>
      <c r="BR9658" s="2"/>
      <c r="BS9658" s="2"/>
      <c r="BT9658" s="2"/>
    </row>
    <row r="9659" spans="63:72" x14ac:dyDescent="0.3">
      <c r="BK9659" s="5"/>
      <c r="BL9659" s="5"/>
      <c r="BM9659" s="2"/>
      <c r="BN9659" s="151"/>
      <c r="BO9659" s="2"/>
      <c r="BP9659" s="2"/>
      <c r="BQ9659" s="2"/>
      <c r="BR9659" s="2"/>
      <c r="BS9659" s="2"/>
      <c r="BT9659" s="2"/>
    </row>
    <row r="9660" spans="63:72" x14ac:dyDescent="0.3">
      <c r="BK9660" s="5"/>
      <c r="BL9660" s="5"/>
      <c r="BM9660" s="2"/>
      <c r="BN9660" s="151"/>
      <c r="BO9660" s="2"/>
      <c r="BP9660" s="2"/>
      <c r="BQ9660" s="2"/>
      <c r="BR9660" s="2"/>
      <c r="BS9660" s="2"/>
      <c r="BT9660" s="2"/>
    </row>
    <row r="9661" spans="63:72" x14ac:dyDescent="0.3">
      <c r="BK9661" s="5"/>
      <c r="BL9661" s="5"/>
      <c r="BM9661" s="2"/>
      <c r="BN9661" s="151"/>
      <c r="BO9661" s="2"/>
      <c r="BP9661" s="2"/>
      <c r="BQ9661" s="2"/>
      <c r="BR9661" s="2"/>
      <c r="BS9661" s="2"/>
      <c r="BT9661" s="2"/>
    </row>
    <row r="9662" spans="63:72" x14ac:dyDescent="0.3">
      <c r="BK9662" s="5"/>
      <c r="BL9662" s="5"/>
      <c r="BM9662" s="2"/>
      <c r="BN9662" s="151"/>
      <c r="BO9662" s="2"/>
      <c r="BP9662" s="2"/>
      <c r="BQ9662" s="2"/>
      <c r="BR9662" s="2"/>
      <c r="BS9662" s="2"/>
      <c r="BT9662" s="2"/>
    </row>
    <row r="9663" spans="63:72" x14ac:dyDescent="0.3">
      <c r="BK9663" s="5"/>
      <c r="BL9663" s="5"/>
      <c r="BM9663" s="2"/>
      <c r="BN9663" s="151"/>
      <c r="BO9663" s="2"/>
      <c r="BP9663" s="2"/>
      <c r="BQ9663" s="2"/>
      <c r="BR9663" s="2"/>
      <c r="BS9663" s="2"/>
      <c r="BT9663" s="2"/>
    </row>
    <row r="9664" spans="63:72" x14ac:dyDescent="0.3">
      <c r="BK9664" s="5"/>
      <c r="BL9664" s="5"/>
      <c r="BM9664" s="2"/>
      <c r="BN9664" s="151"/>
      <c r="BO9664" s="2"/>
      <c r="BP9664" s="2"/>
      <c r="BQ9664" s="2"/>
      <c r="BR9664" s="2"/>
      <c r="BS9664" s="2"/>
      <c r="BT9664" s="2"/>
    </row>
    <row r="9665" spans="63:72" x14ac:dyDescent="0.3">
      <c r="BK9665" s="5"/>
      <c r="BL9665" s="5"/>
      <c r="BM9665" s="2"/>
      <c r="BN9665" s="151"/>
      <c r="BO9665" s="2"/>
      <c r="BP9665" s="2"/>
      <c r="BQ9665" s="2"/>
      <c r="BR9665" s="2"/>
      <c r="BS9665" s="2"/>
      <c r="BT9665" s="2"/>
    </row>
    <row r="9666" spans="63:72" x14ac:dyDescent="0.3">
      <c r="BK9666" s="5"/>
      <c r="BL9666" s="5"/>
      <c r="BM9666" s="2"/>
      <c r="BN9666" s="151"/>
      <c r="BO9666" s="2"/>
      <c r="BP9666" s="2"/>
      <c r="BQ9666" s="2"/>
      <c r="BR9666" s="2"/>
      <c r="BS9666" s="2"/>
      <c r="BT9666" s="2"/>
    </row>
    <row r="9667" spans="63:72" x14ac:dyDescent="0.3">
      <c r="BK9667" s="5"/>
      <c r="BL9667" s="5"/>
      <c r="BM9667" s="2"/>
      <c r="BN9667" s="151"/>
      <c r="BO9667" s="2"/>
      <c r="BP9667" s="2"/>
      <c r="BQ9667" s="2"/>
      <c r="BR9667" s="2"/>
      <c r="BS9667" s="2"/>
      <c r="BT9667" s="2"/>
    </row>
    <row r="9668" spans="63:72" x14ac:dyDescent="0.3">
      <c r="BK9668" s="5"/>
      <c r="BL9668" s="5"/>
      <c r="BM9668" s="2"/>
      <c r="BN9668" s="151"/>
      <c r="BO9668" s="2"/>
      <c r="BP9668" s="2"/>
      <c r="BQ9668" s="2"/>
      <c r="BR9668" s="2"/>
      <c r="BS9668" s="2"/>
      <c r="BT9668" s="2"/>
    </row>
    <row r="9669" spans="63:72" x14ac:dyDescent="0.3">
      <c r="BK9669" s="5"/>
      <c r="BL9669" s="5"/>
      <c r="BM9669" s="2"/>
      <c r="BN9669" s="151"/>
      <c r="BO9669" s="2"/>
      <c r="BP9669" s="2"/>
      <c r="BQ9669" s="2"/>
      <c r="BR9669" s="2"/>
      <c r="BS9669" s="2"/>
      <c r="BT9669" s="2"/>
    </row>
    <row r="9670" spans="63:72" x14ac:dyDescent="0.3">
      <c r="BK9670" s="5"/>
      <c r="BL9670" s="5"/>
      <c r="BM9670" s="2"/>
      <c r="BN9670" s="151"/>
      <c r="BO9670" s="2"/>
      <c r="BP9670" s="2"/>
      <c r="BQ9670" s="2"/>
      <c r="BR9670" s="2"/>
      <c r="BS9670" s="2"/>
      <c r="BT9670" s="2"/>
    </row>
    <row r="9671" spans="63:72" x14ac:dyDescent="0.3">
      <c r="BK9671" s="5"/>
      <c r="BL9671" s="5"/>
      <c r="BM9671" s="2"/>
      <c r="BN9671" s="151"/>
      <c r="BO9671" s="2"/>
      <c r="BP9671" s="2"/>
      <c r="BQ9671" s="2"/>
      <c r="BR9671" s="2"/>
      <c r="BS9671" s="2"/>
      <c r="BT9671" s="2"/>
    </row>
    <row r="9672" spans="63:72" x14ac:dyDescent="0.3">
      <c r="BK9672" s="5"/>
      <c r="BL9672" s="5"/>
      <c r="BM9672" s="2"/>
      <c r="BN9672" s="151"/>
      <c r="BO9672" s="2"/>
      <c r="BP9672" s="2"/>
      <c r="BQ9672" s="2"/>
      <c r="BR9672" s="2"/>
      <c r="BS9672" s="2"/>
      <c r="BT9672" s="2"/>
    </row>
    <row r="9673" spans="63:72" x14ac:dyDescent="0.3">
      <c r="BK9673" s="5"/>
      <c r="BL9673" s="5"/>
      <c r="BM9673" s="2"/>
      <c r="BN9673" s="151"/>
      <c r="BO9673" s="2"/>
      <c r="BP9673" s="2"/>
      <c r="BQ9673" s="2"/>
      <c r="BR9673" s="2"/>
      <c r="BS9673" s="2"/>
      <c r="BT9673" s="2"/>
    </row>
    <row r="9674" spans="63:72" x14ac:dyDescent="0.3">
      <c r="BK9674" s="5"/>
      <c r="BL9674" s="5"/>
      <c r="BM9674" s="2"/>
      <c r="BN9674" s="151"/>
      <c r="BO9674" s="2"/>
      <c r="BP9674" s="2"/>
      <c r="BQ9674" s="2"/>
      <c r="BR9674" s="2"/>
      <c r="BS9674" s="2"/>
      <c r="BT9674" s="2"/>
    </row>
    <row r="9675" spans="63:72" x14ac:dyDescent="0.3">
      <c r="BK9675" s="5"/>
      <c r="BL9675" s="5"/>
      <c r="BM9675" s="2"/>
      <c r="BN9675" s="151"/>
      <c r="BO9675" s="2"/>
      <c r="BP9675" s="2"/>
      <c r="BQ9675" s="2"/>
      <c r="BR9675" s="2"/>
      <c r="BS9675" s="2"/>
      <c r="BT9675" s="2"/>
    </row>
    <row r="9676" spans="63:72" x14ac:dyDescent="0.3">
      <c r="BK9676" s="5"/>
      <c r="BL9676" s="5"/>
      <c r="BM9676" s="2"/>
      <c r="BN9676" s="151"/>
      <c r="BO9676" s="2"/>
      <c r="BP9676" s="2"/>
      <c r="BQ9676" s="2"/>
      <c r="BR9676" s="2"/>
      <c r="BS9676" s="2"/>
      <c r="BT9676" s="2"/>
    </row>
    <row r="9677" spans="63:72" x14ac:dyDescent="0.3">
      <c r="BK9677" s="5"/>
      <c r="BL9677" s="5"/>
      <c r="BM9677" s="2"/>
      <c r="BN9677" s="151"/>
      <c r="BO9677" s="2"/>
      <c r="BP9677" s="2"/>
      <c r="BQ9677" s="2"/>
      <c r="BR9677" s="2"/>
      <c r="BS9677" s="2"/>
      <c r="BT9677" s="2"/>
    </row>
    <row r="9678" spans="63:72" x14ac:dyDescent="0.3">
      <c r="BK9678" s="5"/>
      <c r="BL9678" s="5"/>
      <c r="BM9678" s="2"/>
      <c r="BN9678" s="151"/>
      <c r="BO9678" s="2"/>
      <c r="BP9678" s="2"/>
      <c r="BQ9678" s="2"/>
      <c r="BR9678" s="2"/>
      <c r="BS9678" s="2"/>
      <c r="BT9678" s="2"/>
    </row>
    <row r="9679" spans="63:72" x14ac:dyDescent="0.3">
      <c r="BK9679" s="5"/>
      <c r="BL9679" s="5"/>
      <c r="BM9679" s="2"/>
      <c r="BN9679" s="151"/>
      <c r="BO9679" s="2"/>
      <c r="BP9679" s="2"/>
      <c r="BQ9679" s="2"/>
      <c r="BR9679" s="2"/>
      <c r="BS9679" s="2"/>
      <c r="BT9679" s="2"/>
    </row>
    <row r="9680" spans="63:72" x14ac:dyDescent="0.3">
      <c r="BK9680" s="5"/>
      <c r="BL9680" s="5"/>
      <c r="BM9680" s="2"/>
      <c r="BN9680" s="151"/>
      <c r="BO9680" s="2"/>
      <c r="BP9680" s="2"/>
      <c r="BQ9680" s="2"/>
      <c r="BR9680" s="2"/>
      <c r="BS9680" s="2"/>
      <c r="BT9680" s="2"/>
    </row>
    <row r="9681" spans="63:72" x14ac:dyDescent="0.3">
      <c r="BK9681" s="5"/>
      <c r="BL9681" s="5"/>
      <c r="BM9681" s="2"/>
      <c r="BN9681" s="151"/>
      <c r="BO9681" s="2"/>
      <c r="BP9681" s="2"/>
      <c r="BQ9681" s="2"/>
      <c r="BR9681" s="2"/>
      <c r="BS9681" s="2"/>
      <c r="BT9681" s="2"/>
    </row>
    <row r="9682" spans="63:72" x14ac:dyDescent="0.3">
      <c r="BK9682" s="5"/>
      <c r="BL9682" s="5"/>
      <c r="BM9682" s="2"/>
      <c r="BN9682" s="151"/>
      <c r="BO9682" s="2"/>
      <c r="BP9682" s="2"/>
      <c r="BQ9682" s="2"/>
      <c r="BR9682" s="2"/>
      <c r="BS9682" s="2"/>
      <c r="BT9682" s="2"/>
    </row>
    <row r="9683" spans="63:72" x14ac:dyDescent="0.3">
      <c r="BK9683" s="5"/>
      <c r="BL9683" s="5"/>
      <c r="BM9683" s="2"/>
      <c r="BN9683" s="151"/>
      <c r="BO9683" s="2"/>
      <c r="BP9683" s="2"/>
      <c r="BQ9683" s="2"/>
      <c r="BR9683" s="2"/>
      <c r="BS9683" s="2"/>
      <c r="BT9683" s="2"/>
    </row>
    <row r="9684" spans="63:72" x14ac:dyDescent="0.3">
      <c r="BK9684" s="5"/>
      <c r="BL9684" s="5"/>
      <c r="BM9684" s="2"/>
      <c r="BN9684" s="151"/>
      <c r="BO9684" s="2"/>
      <c r="BP9684" s="2"/>
      <c r="BQ9684" s="2"/>
      <c r="BR9684" s="2"/>
      <c r="BS9684" s="2"/>
      <c r="BT9684" s="2"/>
    </row>
    <row r="9685" spans="63:72" x14ac:dyDescent="0.3">
      <c r="BK9685" s="5"/>
      <c r="BL9685" s="5"/>
      <c r="BM9685" s="2"/>
      <c r="BN9685" s="151"/>
      <c r="BO9685" s="2"/>
      <c r="BP9685" s="2"/>
      <c r="BQ9685" s="2"/>
      <c r="BR9685" s="2"/>
      <c r="BS9685" s="2"/>
      <c r="BT9685" s="2"/>
    </row>
    <row r="9686" spans="63:72" x14ac:dyDescent="0.3">
      <c r="BK9686" s="5"/>
      <c r="BL9686" s="5"/>
      <c r="BM9686" s="2"/>
      <c r="BN9686" s="151"/>
      <c r="BO9686" s="2"/>
      <c r="BP9686" s="2"/>
      <c r="BQ9686" s="2"/>
      <c r="BR9686" s="2"/>
      <c r="BS9686" s="2"/>
      <c r="BT9686" s="2"/>
    </row>
    <row r="9687" spans="63:72" x14ac:dyDescent="0.3">
      <c r="BK9687" s="5"/>
      <c r="BL9687" s="5"/>
      <c r="BM9687" s="2"/>
      <c r="BN9687" s="151"/>
      <c r="BO9687" s="2"/>
      <c r="BP9687" s="2"/>
      <c r="BQ9687" s="2"/>
      <c r="BR9687" s="2"/>
      <c r="BS9687" s="2"/>
      <c r="BT9687" s="2"/>
    </row>
    <row r="9688" spans="63:72" x14ac:dyDescent="0.3">
      <c r="BK9688" s="5"/>
      <c r="BL9688" s="5"/>
      <c r="BM9688" s="2"/>
      <c r="BN9688" s="151"/>
      <c r="BO9688" s="2"/>
      <c r="BP9688" s="2"/>
      <c r="BQ9688" s="2"/>
      <c r="BR9688" s="2"/>
      <c r="BS9688" s="2"/>
      <c r="BT9688" s="2"/>
    </row>
    <row r="9689" spans="63:72" x14ac:dyDescent="0.3">
      <c r="BK9689" s="5"/>
      <c r="BL9689" s="5"/>
      <c r="BM9689" s="2"/>
      <c r="BN9689" s="151"/>
      <c r="BO9689" s="2"/>
      <c r="BP9689" s="2"/>
      <c r="BQ9689" s="2"/>
      <c r="BR9689" s="2"/>
      <c r="BS9689" s="2"/>
      <c r="BT9689" s="2"/>
    </row>
    <row r="9690" spans="63:72" x14ac:dyDescent="0.3">
      <c r="BK9690" s="5"/>
      <c r="BL9690" s="5"/>
      <c r="BM9690" s="2"/>
      <c r="BN9690" s="151"/>
      <c r="BO9690" s="2"/>
      <c r="BP9690" s="2"/>
      <c r="BQ9690" s="2"/>
      <c r="BR9690" s="2"/>
      <c r="BS9690" s="2"/>
      <c r="BT9690" s="2"/>
    </row>
    <row r="9691" spans="63:72" x14ac:dyDescent="0.3">
      <c r="BK9691" s="5"/>
      <c r="BL9691" s="5"/>
      <c r="BM9691" s="2"/>
      <c r="BN9691" s="151"/>
      <c r="BO9691" s="2"/>
      <c r="BP9691" s="2"/>
      <c r="BQ9691" s="2"/>
      <c r="BR9691" s="2"/>
      <c r="BS9691" s="2"/>
      <c r="BT9691" s="2"/>
    </row>
    <row r="9692" spans="63:72" x14ac:dyDescent="0.3">
      <c r="BK9692" s="5"/>
      <c r="BL9692" s="5"/>
      <c r="BM9692" s="2"/>
      <c r="BN9692" s="151"/>
      <c r="BO9692" s="2"/>
      <c r="BP9692" s="2"/>
      <c r="BQ9692" s="2"/>
      <c r="BR9692" s="2"/>
      <c r="BS9692" s="2"/>
      <c r="BT9692" s="2"/>
    </row>
    <row r="9693" spans="63:72" x14ac:dyDescent="0.3">
      <c r="BK9693" s="5"/>
      <c r="BL9693" s="5"/>
      <c r="BM9693" s="2"/>
      <c r="BN9693" s="151"/>
      <c r="BO9693" s="2"/>
      <c r="BP9693" s="2"/>
      <c r="BQ9693" s="2"/>
      <c r="BR9693" s="2"/>
      <c r="BS9693" s="2"/>
      <c r="BT9693" s="2"/>
    </row>
    <row r="9694" spans="63:72" x14ac:dyDescent="0.3">
      <c r="BK9694" s="5"/>
      <c r="BL9694" s="5"/>
      <c r="BM9694" s="2"/>
      <c r="BN9694" s="151"/>
      <c r="BO9694" s="2"/>
      <c r="BP9694" s="2"/>
      <c r="BQ9694" s="2"/>
      <c r="BR9694" s="2"/>
      <c r="BS9694" s="2"/>
      <c r="BT9694" s="2"/>
    </row>
    <row r="9695" spans="63:72" x14ac:dyDescent="0.3">
      <c r="BK9695" s="5"/>
      <c r="BL9695" s="5"/>
      <c r="BM9695" s="2"/>
      <c r="BN9695" s="151"/>
      <c r="BO9695" s="2"/>
      <c r="BP9695" s="2"/>
      <c r="BQ9695" s="2"/>
      <c r="BR9695" s="2"/>
      <c r="BS9695" s="2"/>
      <c r="BT9695" s="2"/>
    </row>
    <row r="9696" spans="63:72" x14ac:dyDescent="0.3">
      <c r="BK9696" s="5"/>
      <c r="BL9696" s="5"/>
      <c r="BM9696" s="2"/>
      <c r="BN9696" s="151"/>
      <c r="BO9696" s="2"/>
      <c r="BP9696" s="2"/>
      <c r="BQ9696" s="2"/>
      <c r="BR9696" s="2"/>
      <c r="BS9696" s="2"/>
      <c r="BT9696" s="2"/>
    </row>
    <row r="9697" spans="63:72" x14ac:dyDescent="0.3">
      <c r="BK9697" s="5"/>
      <c r="BL9697" s="5"/>
      <c r="BM9697" s="2"/>
      <c r="BN9697" s="151"/>
      <c r="BO9697" s="2"/>
      <c r="BP9697" s="2"/>
      <c r="BQ9697" s="2"/>
      <c r="BR9697" s="2"/>
      <c r="BS9697" s="2"/>
      <c r="BT9697" s="2"/>
    </row>
    <row r="9698" spans="63:72" x14ac:dyDescent="0.3">
      <c r="BK9698" s="5"/>
      <c r="BL9698" s="5"/>
      <c r="BM9698" s="2"/>
      <c r="BN9698" s="151"/>
      <c r="BO9698" s="2"/>
      <c r="BP9698" s="2"/>
      <c r="BQ9698" s="2"/>
      <c r="BR9698" s="2"/>
      <c r="BS9698" s="2"/>
      <c r="BT9698" s="2"/>
    </row>
    <row r="9699" spans="63:72" x14ac:dyDescent="0.3">
      <c r="BK9699" s="5"/>
      <c r="BL9699" s="5"/>
      <c r="BM9699" s="2"/>
      <c r="BN9699" s="151"/>
      <c r="BO9699" s="2"/>
      <c r="BP9699" s="2"/>
      <c r="BQ9699" s="2"/>
      <c r="BR9699" s="2"/>
      <c r="BS9699" s="2"/>
      <c r="BT9699" s="2"/>
    </row>
    <row r="9700" spans="63:72" x14ac:dyDescent="0.3">
      <c r="BK9700" s="5"/>
      <c r="BL9700" s="5"/>
      <c r="BM9700" s="2"/>
      <c r="BN9700" s="151"/>
      <c r="BO9700" s="2"/>
      <c r="BP9700" s="2"/>
      <c r="BQ9700" s="2"/>
      <c r="BR9700" s="2"/>
      <c r="BS9700" s="2"/>
      <c r="BT9700" s="2"/>
    </row>
    <row r="9701" spans="63:72" x14ac:dyDescent="0.3">
      <c r="BK9701" s="5"/>
      <c r="BL9701" s="5"/>
      <c r="BM9701" s="2"/>
      <c r="BN9701" s="151"/>
      <c r="BO9701" s="2"/>
      <c r="BP9701" s="2"/>
      <c r="BQ9701" s="2"/>
      <c r="BR9701" s="2"/>
      <c r="BS9701" s="2"/>
      <c r="BT9701" s="2"/>
    </row>
    <row r="9702" spans="63:72" x14ac:dyDescent="0.3">
      <c r="BK9702" s="5"/>
      <c r="BL9702" s="5"/>
      <c r="BM9702" s="2"/>
      <c r="BN9702" s="151"/>
      <c r="BO9702" s="2"/>
      <c r="BP9702" s="2"/>
      <c r="BQ9702" s="2"/>
      <c r="BR9702" s="2"/>
      <c r="BS9702" s="2"/>
      <c r="BT9702" s="2"/>
    </row>
    <row r="9703" spans="63:72" x14ac:dyDescent="0.3">
      <c r="BK9703" s="5"/>
      <c r="BL9703" s="5"/>
      <c r="BM9703" s="2"/>
      <c r="BN9703" s="151"/>
      <c r="BO9703" s="2"/>
      <c r="BP9703" s="2"/>
      <c r="BQ9703" s="2"/>
      <c r="BR9703" s="2"/>
      <c r="BS9703" s="2"/>
      <c r="BT9703" s="2"/>
    </row>
    <row r="9704" spans="63:72" x14ac:dyDescent="0.3">
      <c r="BK9704" s="5"/>
      <c r="BL9704" s="5"/>
      <c r="BM9704" s="2"/>
      <c r="BN9704" s="151"/>
      <c r="BO9704" s="2"/>
      <c r="BP9704" s="2"/>
      <c r="BQ9704" s="2"/>
      <c r="BR9704" s="2"/>
      <c r="BS9704" s="2"/>
      <c r="BT9704" s="2"/>
    </row>
    <row r="9705" spans="63:72" x14ac:dyDescent="0.3">
      <c r="BK9705" s="5"/>
      <c r="BL9705" s="5"/>
      <c r="BM9705" s="2"/>
      <c r="BN9705" s="151"/>
      <c r="BO9705" s="2"/>
      <c r="BP9705" s="2"/>
      <c r="BQ9705" s="2"/>
      <c r="BR9705" s="2"/>
      <c r="BS9705" s="2"/>
      <c r="BT9705" s="2"/>
    </row>
    <row r="9706" spans="63:72" x14ac:dyDescent="0.3">
      <c r="BK9706" s="5"/>
      <c r="BL9706" s="5"/>
      <c r="BM9706" s="2"/>
      <c r="BN9706" s="151"/>
      <c r="BO9706" s="2"/>
      <c r="BP9706" s="2"/>
      <c r="BQ9706" s="2"/>
      <c r="BR9706" s="2"/>
      <c r="BS9706" s="2"/>
      <c r="BT9706" s="2"/>
    </row>
    <row r="9707" spans="63:72" x14ac:dyDescent="0.3">
      <c r="BK9707" s="5"/>
      <c r="BL9707" s="5"/>
      <c r="BM9707" s="2"/>
      <c r="BN9707" s="151"/>
      <c r="BO9707" s="2"/>
      <c r="BP9707" s="2"/>
      <c r="BQ9707" s="2"/>
      <c r="BR9707" s="2"/>
      <c r="BS9707" s="2"/>
      <c r="BT9707" s="2"/>
    </row>
    <row r="9708" spans="63:72" x14ac:dyDescent="0.3">
      <c r="BK9708" s="5"/>
      <c r="BL9708" s="5"/>
      <c r="BM9708" s="2"/>
      <c r="BN9708" s="151"/>
      <c r="BO9708" s="2"/>
      <c r="BP9708" s="2"/>
      <c r="BQ9708" s="2"/>
      <c r="BR9708" s="2"/>
      <c r="BS9708" s="2"/>
      <c r="BT9708" s="2"/>
    </row>
    <row r="9709" spans="63:72" x14ac:dyDescent="0.3">
      <c r="BK9709" s="5"/>
      <c r="BL9709" s="5"/>
      <c r="BM9709" s="2"/>
      <c r="BN9709" s="151"/>
      <c r="BO9709" s="2"/>
      <c r="BP9709" s="2"/>
      <c r="BQ9709" s="2"/>
      <c r="BR9709" s="2"/>
      <c r="BS9709" s="2"/>
      <c r="BT9709" s="2"/>
    </row>
    <row r="9710" spans="63:72" x14ac:dyDescent="0.3">
      <c r="BK9710" s="5"/>
      <c r="BL9710" s="5"/>
      <c r="BM9710" s="2"/>
      <c r="BN9710" s="151"/>
      <c r="BO9710" s="2"/>
      <c r="BP9710" s="2"/>
      <c r="BQ9710" s="2"/>
      <c r="BR9710" s="2"/>
      <c r="BS9710" s="2"/>
      <c r="BT9710" s="2"/>
    </row>
    <row r="9711" spans="63:72" x14ac:dyDescent="0.3">
      <c r="BK9711" s="5"/>
      <c r="BL9711" s="5"/>
      <c r="BM9711" s="2"/>
      <c r="BN9711" s="151"/>
      <c r="BO9711" s="2"/>
      <c r="BP9711" s="2"/>
      <c r="BQ9711" s="2"/>
      <c r="BR9711" s="2"/>
      <c r="BS9711" s="2"/>
      <c r="BT9711" s="2"/>
    </row>
    <row r="9712" spans="63:72" x14ac:dyDescent="0.3">
      <c r="BK9712" s="5"/>
      <c r="BL9712" s="5"/>
      <c r="BM9712" s="2"/>
      <c r="BN9712" s="151"/>
      <c r="BO9712" s="2"/>
      <c r="BP9712" s="2"/>
      <c r="BQ9712" s="2"/>
      <c r="BR9712" s="2"/>
      <c r="BS9712" s="2"/>
      <c r="BT9712" s="2"/>
    </row>
    <row r="9713" spans="63:72" x14ac:dyDescent="0.3">
      <c r="BK9713" s="5"/>
      <c r="BL9713" s="5"/>
      <c r="BM9713" s="2"/>
      <c r="BN9713" s="151"/>
      <c r="BO9713" s="2"/>
      <c r="BP9713" s="2"/>
      <c r="BQ9713" s="2"/>
      <c r="BR9713" s="2"/>
      <c r="BS9713" s="2"/>
      <c r="BT9713" s="2"/>
    </row>
    <row r="9714" spans="63:72" x14ac:dyDescent="0.3">
      <c r="BK9714" s="5"/>
      <c r="BL9714" s="5"/>
      <c r="BM9714" s="2"/>
      <c r="BN9714" s="151"/>
      <c r="BO9714" s="2"/>
      <c r="BP9714" s="2"/>
      <c r="BQ9714" s="2"/>
      <c r="BR9714" s="2"/>
      <c r="BS9714" s="2"/>
      <c r="BT9714" s="2"/>
    </row>
    <row r="9715" spans="63:72" x14ac:dyDescent="0.3">
      <c r="BK9715" s="5"/>
      <c r="BL9715" s="5"/>
      <c r="BM9715" s="2"/>
      <c r="BN9715" s="151"/>
      <c r="BO9715" s="2"/>
      <c r="BP9715" s="2"/>
      <c r="BQ9715" s="2"/>
      <c r="BR9715" s="2"/>
      <c r="BS9715" s="2"/>
      <c r="BT9715" s="2"/>
    </row>
    <row r="9716" spans="63:72" x14ac:dyDescent="0.3">
      <c r="BK9716" s="5"/>
      <c r="BL9716" s="5"/>
      <c r="BM9716" s="2"/>
      <c r="BN9716" s="151"/>
      <c r="BO9716" s="2"/>
      <c r="BP9716" s="2"/>
      <c r="BQ9716" s="2"/>
      <c r="BR9716" s="2"/>
      <c r="BS9716" s="2"/>
      <c r="BT9716" s="2"/>
    </row>
    <row r="9717" spans="63:72" x14ac:dyDescent="0.3">
      <c r="BK9717" s="5"/>
      <c r="BL9717" s="5"/>
      <c r="BM9717" s="2"/>
      <c r="BN9717" s="151"/>
      <c r="BO9717" s="2"/>
      <c r="BP9717" s="2"/>
      <c r="BQ9717" s="2"/>
      <c r="BR9717" s="2"/>
      <c r="BS9717" s="2"/>
      <c r="BT9717" s="2"/>
    </row>
    <row r="9718" spans="63:72" x14ac:dyDescent="0.3">
      <c r="BK9718" s="5"/>
      <c r="BL9718" s="5"/>
      <c r="BM9718" s="2"/>
      <c r="BN9718" s="151"/>
      <c r="BO9718" s="2"/>
      <c r="BP9718" s="2"/>
      <c r="BQ9718" s="2"/>
      <c r="BR9718" s="2"/>
      <c r="BS9718" s="2"/>
      <c r="BT9718" s="2"/>
    </row>
    <row r="9719" spans="63:72" x14ac:dyDescent="0.3">
      <c r="BK9719" s="5"/>
      <c r="BL9719" s="5"/>
      <c r="BM9719" s="2"/>
      <c r="BN9719" s="151"/>
      <c r="BO9719" s="2"/>
      <c r="BP9719" s="2"/>
      <c r="BQ9719" s="2"/>
      <c r="BR9719" s="2"/>
      <c r="BS9719" s="2"/>
      <c r="BT9719" s="2"/>
    </row>
    <row r="9720" spans="63:72" x14ac:dyDescent="0.3">
      <c r="BK9720" s="5"/>
      <c r="BL9720" s="5"/>
      <c r="BM9720" s="2"/>
      <c r="BN9720" s="151"/>
      <c r="BO9720" s="2"/>
      <c r="BP9720" s="2"/>
      <c r="BQ9720" s="2"/>
      <c r="BR9720" s="2"/>
      <c r="BS9720" s="2"/>
      <c r="BT9720" s="2"/>
    </row>
    <row r="9721" spans="63:72" x14ac:dyDescent="0.3">
      <c r="BK9721" s="5"/>
      <c r="BL9721" s="5"/>
      <c r="BM9721" s="2"/>
      <c r="BN9721" s="151"/>
      <c r="BO9721" s="2"/>
      <c r="BP9721" s="2"/>
      <c r="BQ9721" s="2"/>
      <c r="BR9721" s="2"/>
      <c r="BS9721" s="2"/>
      <c r="BT9721" s="2"/>
    </row>
    <row r="9722" spans="63:72" x14ac:dyDescent="0.3">
      <c r="BK9722" s="5"/>
      <c r="BL9722" s="5"/>
      <c r="BM9722" s="2"/>
      <c r="BN9722" s="151"/>
      <c r="BO9722" s="2"/>
      <c r="BP9722" s="2"/>
      <c r="BQ9722" s="2"/>
      <c r="BR9722" s="2"/>
      <c r="BS9722" s="2"/>
      <c r="BT9722" s="2"/>
    </row>
    <row r="9723" spans="63:72" x14ac:dyDescent="0.3">
      <c r="BK9723" s="5"/>
      <c r="BL9723" s="5"/>
      <c r="BM9723" s="2"/>
      <c r="BN9723" s="151"/>
      <c r="BO9723" s="2"/>
      <c r="BP9723" s="2"/>
      <c r="BQ9723" s="2"/>
      <c r="BR9723" s="2"/>
      <c r="BS9723" s="2"/>
      <c r="BT9723" s="2"/>
    </row>
    <row r="9724" spans="63:72" x14ac:dyDescent="0.3">
      <c r="BK9724" s="5"/>
      <c r="BL9724" s="5"/>
      <c r="BM9724" s="2"/>
      <c r="BN9724" s="151"/>
      <c r="BO9724" s="2"/>
      <c r="BP9724" s="2"/>
      <c r="BQ9724" s="2"/>
      <c r="BR9724" s="2"/>
      <c r="BS9724" s="2"/>
      <c r="BT9724" s="2"/>
    </row>
    <row r="9725" spans="63:72" x14ac:dyDescent="0.3">
      <c r="BK9725" s="5"/>
      <c r="BL9725" s="5"/>
      <c r="BM9725" s="2"/>
      <c r="BN9725" s="151"/>
      <c r="BO9725" s="2"/>
      <c r="BP9725" s="2"/>
      <c r="BQ9725" s="2"/>
      <c r="BR9725" s="2"/>
      <c r="BS9725" s="2"/>
      <c r="BT9725" s="2"/>
    </row>
    <row r="9726" spans="63:72" x14ac:dyDescent="0.3">
      <c r="BK9726" s="5"/>
      <c r="BL9726" s="5"/>
      <c r="BM9726" s="2"/>
      <c r="BN9726" s="151"/>
      <c r="BO9726" s="2"/>
      <c r="BP9726" s="2"/>
      <c r="BQ9726" s="2"/>
      <c r="BR9726" s="2"/>
      <c r="BS9726" s="2"/>
      <c r="BT9726" s="2"/>
    </row>
    <row r="9727" spans="63:72" x14ac:dyDescent="0.3">
      <c r="BK9727" s="5"/>
      <c r="BL9727" s="5"/>
      <c r="BM9727" s="2"/>
      <c r="BN9727" s="151"/>
      <c r="BO9727" s="2"/>
      <c r="BP9727" s="2"/>
      <c r="BQ9727" s="2"/>
      <c r="BR9727" s="2"/>
      <c r="BS9727" s="2"/>
      <c r="BT9727" s="2"/>
    </row>
    <row r="9728" spans="63:72" x14ac:dyDescent="0.3">
      <c r="BK9728" s="5"/>
      <c r="BL9728" s="5"/>
      <c r="BM9728" s="2"/>
      <c r="BN9728" s="151"/>
      <c r="BO9728" s="2"/>
      <c r="BP9728" s="2"/>
      <c r="BQ9728" s="2"/>
      <c r="BR9728" s="2"/>
      <c r="BS9728" s="2"/>
      <c r="BT9728" s="2"/>
    </row>
    <row r="9729" spans="63:72" x14ac:dyDescent="0.3">
      <c r="BK9729" s="5"/>
      <c r="BL9729" s="5"/>
      <c r="BM9729" s="2"/>
      <c r="BN9729" s="151"/>
      <c r="BO9729" s="2"/>
      <c r="BP9729" s="2"/>
      <c r="BQ9729" s="2"/>
      <c r="BR9729" s="2"/>
      <c r="BS9729" s="2"/>
      <c r="BT9729" s="2"/>
    </row>
    <row r="9730" spans="63:72" x14ac:dyDescent="0.3">
      <c r="BK9730" s="5"/>
      <c r="BL9730" s="5"/>
      <c r="BM9730" s="2"/>
      <c r="BN9730" s="151"/>
      <c r="BO9730" s="2"/>
      <c r="BP9730" s="2"/>
      <c r="BQ9730" s="2"/>
      <c r="BR9730" s="2"/>
      <c r="BS9730" s="2"/>
      <c r="BT9730" s="2"/>
    </row>
    <row r="9731" spans="63:72" x14ac:dyDescent="0.3">
      <c r="BK9731" s="5"/>
      <c r="BL9731" s="5"/>
      <c r="BM9731" s="2"/>
      <c r="BN9731" s="151"/>
      <c r="BO9731" s="2"/>
      <c r="BP9731" s="2"/>
      <c r="BQ9731" s="2"/>
      <c r="BR9731" s="2"/>
      <c r="BS9731" s="2"/>
      <c r="BT9731" s="2"/>
    </row>
    <row r="9732" spans="63:72" x14ac:dyDescent="0.3">
      <c r="BK9732" s="5"/>
      <c r="BL9732" s="5"/>
      <c r="BM9732" s="2"/>
      <c r="BN9732" s="151"/>
      <c r="BO9732" s="2"/>
      <c r="BP9732" s="2"/>
      <c r="BQ9732" s="2"/>
      <c r="BR9732" s="2"/>
      <c r="BS9732" s="2"/>
      <c r="BT9732" s="2"/>
    </row>
    <row r="9733" spans="63:72" x14ac:dyDescent="0.3">
      <c r="BK9733" s="5"/>
      <c r="BL9733" s="5"/>
      <c r="BM9733" s="2"/>
      <c r="BN9733" s="151"/>
      <c r="BO9733" s="2"/>
      <c r="BP9733" s="2"/>
      <c r="BQ9733" s="2"/>
      <c r="BR9733" s="2"/>
      <c r="BS9733" s="2"/>
      <c r="BT9733" s="2"/>
    </row>
    <row r="9734" spans="63:72" x14ac:dyDescent="0.3">
      <c r="BK9734" s="5"/>
      <c r="BL9734" s="5"/>
      <c r="BM9734" s="2"/>
      <c r="BN9734" s="151"/>
      <c r="BO9734" s="2"/>
      <c r="BP9734" s="2"/>
      <c r="BQ9734" s="2"/>
      <c r="BR9734" s="2"/>
      <c r="BS9734" s="2"/>
      <c r="BT9734" s="2"/>
    </row>
    <row r="9735" spans="63:72" x14ac:dyDescent="0.3">
      <c r="BK9735" s="5"/>
      <c r="BL9735" s="5"/>
      <c r="BM9735" s="2"/>
      <c r="BN9735" s="151"/>
      <c r="BO9735" s="2"/>
      <c r="BP9735" s="2"/>
      <c r="BQ9735" s="2"/>
      <c r="BR9735" s="2"/>
      <c r="BS9735" s="2"/>
      <c r="BT9735" s="2"/>
    </row>
    <row r="9736" spans="63:72" x14ac:dyDescent="0.3">
      <c r="BK9736" s="5"/>
      <c r="BL9736" s="5"/>
      <c r="BM9736" s="2"/>
      <c r="BN9736" s="151"/>
      <c r="BO9736" s="2"/>
      <c r="BP9736" s="2"/>
      <c r="BQ9736" s="2"/>
      <c r="BR9736" s="2"/>
      <c r="BS9736" s="2"/>
      <c r="BT9736" s="2"/>
    </row>
    <row r="9737" spans="63:72" x14ac:dyDescent="0.3">
      <c r="BK9737" s="5"/>
      <c r="BL9737" s="5"/>
      <c r="BM9737" s="2"/>
      <c r="BN9737" s="151"/>
      <c r="BO9737" s="2"/>
      <c r="BP9737" s="2"/>
      <c r="BQ9737" s="2"/>
      <c r="BR9737" s="2"/>
      <c r="BS9737" s="2"/>
      <c r="BT9737" s="2"/>
    </row>
    <row r="9738" spans="63:72" x14ac:dyDescent="0.3">
      <c r="BK9738" s="5"/>
      <c r="BL9738" s="5"/>
      <c r="BM9738" s="2"/>
      <c r="BN9738" s="151"/>
      <c r="BO9738" s="2"/>
      <c r="BP9738" s="2"/>
      <c r="BQ9738" s="2"/>
      <c r="BR9738" s="2"/>
      <c r="BS9738" s="2"/>
      <c r="BT9738" s="2"/>
    </row>
    <row r="9739" spans="63:72" x14ac:dyDescent="0.3">
      <c r="BK9739" s="5"/>
      <c r="BL9739" s="5"/>
      <c r="BM9739" s="2"/>
      <c r="BN9739" s="151"/>
      <c r="BO9739" s="2"/>
      <c r="BP9739" s="2"/>
      <c r="BQ9739" s="2"/>
      <c r="BR9739" s="2"/>
      <c r="BS9739" s="2"/>
      <c r="BT9739" s="2"/>
    </row>
    <row r="9740" spans="63:72" x14ac:dyDescent="0.3">
      <c r="BK9740" s="5"/>
      <c r="BL9740" s="5"/>
      <c r="BM9740" s="2"/>
      <c r="BN9740" s="151"/>
      <c r="BO9740" s="2"/>
      <c r="BP9740" s="2"/>
      <c r="BQ9740" s="2"/>
      <c r="BR9740" s="2"/>
      <c r="BS9740" s="2"/>
      <c r="BT9740" s="2"/>
    </row>
    <row r="9741" spans="63:72" x14ac:dyDescent="0.3">
      <c r="BK9741" s="5"/>
      <c r="BL9741" s="5"/>
      <c r="BM9741" s="2"/>
      <c r="BN9741" s="151"/>
      <c r="BO9741" s="2"/>
      <c r="BP9741" s="2"/>
      <c r="BQ9741" s="2"/>
      <c r="BR9741" s="2"/>
      <c r="BS9741" s="2"/>
      <c r="BT9741" s="2"/>
    </row>
    <row r="9742" spans="63:72" x14ac:dyDescent="0.3">
      <c r="BK9742" s="5"/>
      <c r="BL9742" s="5"/>
      <c r="BM9742" s="2"/>
      <c r="BN9742" s="151"/>
      <c r="BO9742" s="2"/>
      <c r="BP9742" s="2"/>
      <c r="BQ9742" s="2"/>
      <c r="BR9742" s="2"/>
      <c r="BS9742" s="2"/>
      <c r="BT9742" s="2"/>
    </row>
    <row r="9743" spans="63:72" x14ac:dyDescent="0.3">
      <c r="BK9743" s="5"/>
      <c r="BL9743" s="5"/>
      <c r="BM9743" s="2"/>
      <c r="BN9743" s="151"/>
      <c r="BO9743" s="2"/>
      <c r="BP9743" s="2"/>
      <c r="BQ9743" s="2"/>
      <c r="BR9743" s="2"/>
      <c r="BS9743" s="2"/>
      <c r="BT9743" s="2"/>
    </row>
    <row r="9744" spans="63:72" x14ac:dyDescent="0.3">
      <c r="BK9744" s="5"/>
      <c r="BL9744" s="5"/>
      <c r="BM9744" s="2"/>
      <c r="BN9744" s="151"/>
      <c r="BO9744" s="2"/>
      <c r="BP9744" s="2"/>
      <c r="BQ9744" s="2"/>
      <c r="BR9744" s="2"/>
      <c r="BS9744" s="2"/>
      <c r="BT9744" s="2"/>
    </row>
    <row r="9745" spans="63:72" x14ac:dyDescent="0.3">
      <c r="BK9745" s="5"/>
      <c r="BL9745" s="5"/>
      <c r="BM9745" s="2"/>
      <c r="BN9745" s="151"/>
      <c r="BO9745" s="2"/>
      <c r="BP9745" s="2"/>
      <c r="BQ9745" s="2"/>
      <c r="BR9745" s="2"/>
      <c r="BS9745" s="2"/>
      <c r="BT9745" s="2"/>
    </row>
    <row r="9746" spans="63:72" x14ac:dyDescent="0.3">
      <c r="BK9746" s="5"/>
      <c r="BL9746" s="5"/>
      <c r="BM9746" s="2"/>
      <c r="BN9746" s="151"/>
      <c r="BO9746" s="2"/>
      <c r="BP9746" s="2"/>
      <c r="BQ9746" s="2"/>
      <c r="BR9746" s="2"/>
      <c r="BS9746" s="2"/>
      <c r="BT9746" s="2"/>
    </row>
    <row r="9747" spans="63:72" x14ac:dyDescent="0.3">
      <c r="BK9747" s="5"/>
      <c r="BL9747" s="5"/>
      <c r="BM9747" s="2"/>
      <c r="BN9747" s="151"/>
      <c r="BO9747" s="2"/>
      <c r="BP9747" s="2"/>
      <c r="BQ9747" s="2"/>
      <c r="BR9747" s="2"/>
      <c r="BS9747" s="2"/>
      <c r="BT9747" s="2"/>
    </row>
    <row r="9748" spans="63:72" x14ac:dyDescent="0.3">
      <c r="BK9748" s="5"/>
      <c r="BL9748" s="5"/>
      <c r="BM9748" s="2"/>
      <c r="BN9748" s="151"/>
      <c r="BO9748" s="2"/>
      <c r="BP9748" s="2"/>
      <c r="BQ9748" s="2"/>
      <c r="BR9748" s="2"/>
      <c r="BS9748" s="2"/>
      <c r="BT9748" s="2"/>
    </row>
    <row r="9749" spans="63:72" x14ac:dyDescent="0.3">
      <c r="BK9749" s="5"/>
      <c r="BL9749" s="5"/>
      <c r="BM9749" s="2"/>
      <c r="BN9749" s="151"/>
      <c r="BO9749" s="2"/>
      <c r="BP9749" s="2"/>
      <c r="BQ9749" s="2"/>
      <c r="BR9749" s="2"/>
      <c r="BS9749" s="2"/>
      <c r="BT9749" s="2"/>
    </row>
    <row r="9750" spans="63:72" x14ac:dyDescent="0.3">
      <c r="BK9750" s="5"/>
      <c r="BL9750" s="5"/>
      <c r="BM9750" s="2"/>
      <c r="BN9750" s="151"/>
      <c r="BO9750" s="2"/>
      <c r="BP9750" s="2"/>
      <c r="BQ9750" s="2"/>
      <c r="BR9750" s="2"/>
      <c r="BS9750" s="2"/>
      <c r="BT9750" s="2"/>
    </row>
    <row r="9751" spans="63:72" x14ac:dyDescent="0.3">
      <c r="BK9751" s="5"/>
      <c r="BL9751" s="5"/>
      <c r="BM9751" s="2"/>
      <c r="BN9751" s="151"/>
      <c r="BO9751" s="2"/>
      <c r="BP9751" s="2"/>
      <c r="BQ9751" s="2"/>
      <c r="BR9751" s="2"/>
      <c r="BS9751" s="2"/>
      <c r="BT9751" s="2"/>
    </row>
    <row r="9752" spans="63:72" x14ac:dyDescent="0.3">
      <c r="BK9752" s="5"/>
      <c r="BL9752" s="5"/>
      <c r="BM9752" s="2"/>
      <c r="BN9752" s="151"/>
      <c r="BO9752" s="2"/>
      <c r="BP9752" s="2"/>
      <c r="BQ9752" s="2"/>
      <c r="BR9752" s="2"/>
      <c r="BS9752" s="2"/>
      <c r="BT9752" s="2"/>
    </row>
    <row r="9753" spans="63:72" x14ac:dyDescent="0.3">
      <c r="BK9753" s="5"/>
      <c r="BL9753" s="5"/>
      <c r="BM9753" s="2"/>
      <c r="BN9753" s="151"/>
      <c r="BO9753" s="2"/>
      <c r="BP9753" s="2"/>
      <c r="BQ9753" s="2"/>
      <c r="BR9753" s="2"/>
      <c r="BS9753" s="2"/>
      <c r="BT9753" s="2"/>
    </row>
    <row r="9754" spans="63:72" x14ac:dyDescent="0.3">
      <c r="BK9754" s="5"/>
      <c r="BL9754" s="5"/>
      <c r="BM9754" s="2"/>
      <c r="BN9754" s="151"/>
      <c r="BO9754" s="2"/>
      <c r="BP9754" s="2"/>
      <c r="BQ9754" s="2"/>
      <c r="BR9754" s="2"/>
      <c r="BS9754" s="2"/>
      <c r="BT9754" s="2"/>
    </row>
    <row r="9755" spans="63:72" x14ac:dyDescent="0.3">
      <c r="BK9755" s="5"/>
      <c r="BL9755" s="5"/>
      <c r="BM9755" s="2"/>
      <c r="BN9755" s="151"/>
      <c r="BO9755" s="2"/>
      <c r="BP9755" s="2"/>
      <c r="BQ9755" s="2"/>
      <c r="BR9755" s="2"/>
      <c r="BS9755" s="2"/>
      <c r="BT9755" s="2"/>
    </row>
    <row r="9756" spans="63:72" x14ac:dyDescent="0.3">
      <c r="BK9756" s="5"/>
      <c r="BL9756" s="5"/>
      <c r="BM9756" s="2"/>
      <c r="BN9756" s="151"/>
      <c r="BO9756" s="2"/>
      <c r="BP9756" s="2"/>
      <c r="BQ9756" s="2"/>
      <c r="BR9756" s="2"/>
      <c r="BS9756" s="2"/>
      <c r="BT9756" s="2"/>
    </row>
    <row r="9757" spans="63:72" x14ac:dyDescent="0.3">
      <c r="BK9757" s="5"/>
      <c r="BL9757" s="5"/>
      <c r="BM9757" s="2"/>
      <c r="BN9757" s="151"/>
      <c r="BO9757" s="2"/>
      <c r="BP9757" s="2"/>
      <c r="BQ9757" s="2"/>
      <c r="BR9757" s="2"/>
      <c r="BS9757" s="2"/>
      <c r="BT9757" s="2"/>
    </row>
    <row r="9758" spans="63:72" x14ac:dyDescent="0.3">
      <c r="BK9758" s="5"/>
      <c r="BL9758" s="5"/>
      <c r="BM9758" s="2"/>
      <c r="BN9758" s="151"/>
      <c r="BO9758" s="2"/>
      <c r="BP9758" s="2"/>
      <c r="BQ9758" s="2"/>
      <c r="BR9758" s="2"/>
      <c r="BS9758" s="2"/>
      <c r="BT9758" s="2"/>
    </row>
    <row r="9759" spans="63:72" x14ac:dyDescent="0.3">
      <c r="BK9759" s="5"/>
      <c r="BL9759" s="5"/>
      <c r="BM9759" s="2"/>
      <c r="BN9759" s="151"/>
      <c r="BO9759" s="2"/>
      <c r="BP9759" s="2"/>
      <c r="BQ9759" s="2"/>
      <c r="BR9759" s="2"/>
      <c r="BS9759" s="2"/>
      <c r="BT9759" s="2"/>
    </row>
    <row r="9760" spans="63:72" x14ac:dyDescent="0.3">
      <c r="BK9760" s="5"/>
      <c r="BL9760" s="5"/>
      <c r="BM9760" s="2"/>
      <c r="BN9760" s="151"/>
      <c r="BO9760" s="2"/>
      <c r="BP9760" s="2"/>
      <c r="BQ9760" s="2"/>
      <c r="BR9760" s="2"/>
      <c r="BS9760" s="2"/>
      <c r="BT9760" s="2"/>
    </row>
    <row r="9761" spans="63:72" x14ac:dyDescent="0.3">
      <c r="BK9761" s="5"/>
      <c r="BL9761" s="5"/>
      <c r="BM9761" s="2"/>
      <c r="BN9761" s="151"/>
      <c r="BO9761" s="2"/>
      <c r="BP9761" s="2"/>
      <c r="BQ9761" s="2"/>
      <c r="BR9761" s="2"/>
      <c r="BS9761" s="2"/>
      <c r="BT9761" s="2"/>
    </row>
    <row r="9762" spans="63:72" x14ac:dyDescent="0.3">
      <c r="BK9762" s="5"/>
      <c r="BL9762" s="5"/>
      <c r="BM9762" s="2"/>
      <c r="BN9762" s="151"/>
      <c r="BO9762" s="2"/>
      <c r="BP9762" s="2"/>
      <c r="BQ9762" s="2"/>
      <c r="BR9762" s="2"/>
      <c r="BS9762" s="2"/>
      <c r="BT9762" s="2"/>
    </row>
    <row r="9763" spans="63:72" x14ac:dyDescent="0.3">
      <c r="BK9763" s="5"/>
      <c r="BL9763" s="5"/>
      <c r="BM9763" s="2"/>
      <c r="BN9763" s="151"/>
      <c r="BO9763" s="2"/>
      <c r="BP9763" s="2"/>
      <c r="BQ9763" s="2"/>
      <c r="BR9763" s="2"/>
      <c r="BS9763" s="2"/>
      <c r="BT9763" s="2"/>
    </row>
    <row r="9764" spans="63:72" x14ac:dyDescent="0.3">
      <c r="BK9764" s="5"/>
      <c r="BL9764" s="5"/>
      <c r="BM9764" s="2"/>
      <c r="BN9764" s="151"/>
      <c r="BO9764" s="2"/>
      <c r="BP9764" s="2"/>
      <c r="BQ9764" s="2"/>
      <c r="BR9764" s="2"/>
      <c r="BS9764" s="2"/>
      <c r="BT9764" s="2"/>
    </row>
    <row r="9765" spans="63:72" x14ac:dyDescent="0.3">
      <c r="BK9765" s="5"/>
      <c r="BL9765" s="5"/>
      <c r="BM9765" s="2"/>
      <c r="BN9765" s="151"/>
      <c r="BO9765" s="2"/>
      <c r="BP9765" s="2"/>
      <c r="BQ9765" s="2"/>
      <c r="BR9765" s="2"/>
      <c r="BS9765" s="2"/>
      <c r="BT9765" s="2"/>
    </row>
    <row r="9766" spans="63:72" x14ac:dyDescent="0.3">
      <c r="BK9766" s="5"/>
      <c r="BL9766" s="5"/>
      <c r="BM9766" s="2"/>
      <c r="BN9766" s="151"/>
      <c r="BO9766" s="2"/>
      <c r="BP9766" s="2"/>
      <c r="BQ9766" s="2"/>
      <c r="BR9766" s="2"/>
      <c r="BS9766" s="2"/>
      <c r="BT9766" s="2"/>
    </row>
    <row r="9767" spans="63:72" x14ac:dyDescent="0.3">
      <c r="BK9767" s="5"/>
      <c r="BL9767" s="5"/>
      <c r="BM9767" s="2"/>
      <c r="BN9767" s="151"/>
      <c r="BO9767" s="2"/>
      <c r="BP9767" s="2"/>
      <c r="BQ9767" s="2"/>
      <c r="BR9767" s="2"/>
      <c r="BS9767" s="2"/>
      <c r="BT9767" s="2"/>
    </row>
    <row r="9768" spans="63:72" x14ac:dyDescent="0.3">
      <c r="BK9768" s="5"/>
      <c r="BL9768" s="5"/>
      <c r="BM9768" s="2"/>
      <c r="BN9768" s="151"/>
      <c r="BO9768" s="2"/>
      <c r="BP9768" s="2"/>
      <c r="BQ9768" s="2"/>
      <c r="BR9768" s="2"/>
      <c r="BS9768" s="2"/>
      <c r="BT9768" s="2"/>
    </row>
    <row r="9769" spans="63:72" x14ac:dyDescent="0.3">
      <c r="BK9769" s="5"/>
      <c r="BL9769" s="5"/>
      <c r="BM9769" s="2"/>
      <c r="BN9769" s="151"/>
      <c r="BO9769" s="2"/>
      <c r="BP9769" s="2"/>
      <c r="BQ9769" s="2"/>
      <c r="BR9769" s="2"/>
      <c r="BS9769" s="2"/>
      <c r="BT9769" s="2"/>
    </row>
    <row r="9770" spans="63:72" x14ac:dyDescent="0.3">
      <c r="BK9770" s="5"/>
      <c r="BL9770" s="5"/>
      <c r="BM9770" s="2"/>
      <c r="BN9770" s="151"/>
      <c r="BO9770" s="2"/>
      <c r="BP9770" s="2"/>
      <c r="BQ9770" s="2"/>
      <c r="BR9770" s="2"/>
      <c r="BS9770" s="2"/>
      <c r="BT9770" s="2"/>
    </row>
    <row r="9771" spans="63:72" x14ac:dyDescent="0.3">
      <c r="BK9771" s="5"/>
      <c r="BL9771" s="5"/>
      <c r="BM9771" s="2"/>
      <c r="BN9771" s="151"/>
      <c r="BO9771" s="2"/>
      <c r="BP9771" s="2"/>
      <c r="BQ9771" s="2"/>
      <c r="BR9771" s="2"/>
      <c r="BS9771" s="2"/>
      <c r="BT9771" s="2"/>
    </row>
    <row r="9772" spans="63:72" x14ac:dyDescent="0.3">
      <c r="BK9772" s="5"/>
      <c r="BL9772" s="5"/>
      <c r="BM9772" s="2"/>
      <c r="BN9772" s="151"/>
      <c r="BO9772" s="2"/>
      <c r="BP9772" s="2"/>
      <c r="BQ9772" s="2"/>
      <c r="BR9772" s="2"/>
      <c r="BS9772" s="2"/>
      <c r="BT9772" s="2"/>
    </row>
    <row r="9773" spans="63:72" x14ac:dyDescent="0.3">
      <c r="BK9773" s="5"/>
      <c r="BL9773" s="5"/>
      <c r="BM9773" s="2"/>
      <c r="BN9773" s="151"/>
      <c r="BO9773" s="2"/>
      <c r="BP9773" s="2"/>
      <c r="BQ9773" s="2"/>
      <c r="BR9773" s="2"/>
      <c r="BS9773" s="2"/>
      <c r="BT9773" s="2"/>
    </row>
    <row r="9774" spans="63:72" x14ac:dyDescent="0.3">
      <c r="BK9774" s="5"/>
      <c r="BL9774" s="5"/>
      <c r="BM9774" s="2"/>
      <c r="BN9774" s="151"/>
      <c r="BO9774" s="2"/>
      <c r="BP9774" s="2"/>
      <c r="BQ9774" s="2"/>
      <c r="BR9774" s="2"/>
      <c r="BS9774" s="2"/>
      <c r="BT9774" s="2"/>
    </row>
    <row r="9775" spans="63:72" x14ac:dyDescent="0.3">
      <c r="BK9775" s="5"/>
      <c r="BL9775" s="5"/>
      <c r="BM9775" s="2"/>
      <c r="BN9775" s="151"/>
      <c r="BO9775" s="2"/>
      <c r="BP9775" s="2"/>
      <c r="BQ9775" s="2"/>
      <c r="BR9775" s="2"/>
      <c r="BS9775" s="2"/>
      <c r="BT9775" s="2"/>
    </row>
    <row r="9776" spans="63:72" x14ac:dyDescent="0.3">
      <c r="BK9776" s="5"/>
      <c r="BL9776" s="5"/>
      <c r="BM9776" s="2"/>
      <c r="BN9776" s="151"/>
      <c r="BO9776" s="2"/>
      <c r="BP9776" s="2"/>
      <c r="BQ9776" s="2"/>
      <c r="BR9776" s="2"/>
      <c r="BS9776" s="2"/>
      <c r="BT9776" s="2"/>
    </row>
    <row r="9777" spans="63:72" x14ac:dyDescent="0.3">
      <c r="BK9777" s="5"/>
      <c r="BL9777" s="5"/>
      <c r="BM9777" s="2"/>
      <c r="BN9777" s="151"/>
      <c r="BO9777" s="2"/>
      <c r="BP9777" s="2"/>
      <c r="BQ9777" s="2"/>
      <c r="BR9777" s="2"/>
      <c r="BS9777" s="2"/>
      <c r="BT9777" s="2"/>
    </row>
    <row r="9778" spans="63:72" x14ac:dyDescent="0.3">
      <c r="BK9778" s="5"/>
      <c r="BL9778" s="5"/>
      <c r="BM9778" s="2"/>
      <c r="BN9778" s="151"/>
      <c r="BO9778" s="2"/>
      <c r="BP9778" s="2"/>
      <c r="BQ9778" s="2"/>
      <c r="BR9778" s="2"/>
      <c r="BS9778" s="2"/>
      <c r="BT9778" s="2"/>
    </row>
    <row r="9779" spans="63:72" x14ac:dyDescent="0.3">
      <c r="BK9779" s="5"/>
      <c r="BL9779" s="5"/>
      <c r="BM9779" s="2"/>
      <c r="BN9779" s="151"/>
      <c r="BO9779" s="2"/>
      <c r="BP9779" s="2"/>
      <c r="BQ9779" s="2"/>
      <c r="BR9779" s="2"/>
      <c r="BS9779" s="2"/>
      <c r="BT9779" s="2"/>
    </row>
    <row r="9780" spans="63:72" x14ac:dyDescent="0.3">
      <c r="BK9780" s="5"/>
      <c r="BL9780" s="5"/>
      <c r="BM9780" s="2"/>
      <c r="BN9780" s="151"/>
      <c r="BO9780" s="2"/>
      <c r="BP9780" s="2"/>
      <c r="BQ9780" s="2"/>
      <c r="BR9780" s="2"/>
      <c r="BS9780" s="2"/>
      <c r="BT9780" s="2"/>
    </row>
    <row r="9781" spans="63:72" x14ac:dyDescent="0.3">
      <c r="BK9781" s="5"/>
      <c r="BL9781" s="5"/>
      <c r="BM9781" s="2"/>
      <c r="BN9781" s="151"/>
      <c r="BO9781" s="2"/>
      <c r="BP9781" s="2"/>
      <c r="BQ9781" s="2"/>
      <c r="BR9781" s="2"/>
      <c r="BS9781" s="2"/>
      <c r="BT9781" s="2"/>
    </row>
    <row r="9782" spans="63:72" x14ac:dyDescent="0.3">
      <c r="BK9782" s="5"/>
      <c r="BL9782" s="5"/>
      <c r="BM9782" s="2"/>
      <c r="BN9782" s="151"/>
      <c r="BO9782" s="2"/>
      <c r="BP9782" s="2"/>
      <c r="BQ9782" s="2"/>
      <c r="BR9782" s="2"/>
      <c r="BS9782" s="2"/>
      <c r="BT9782" s="2"/>
    </row>
    <row r="9783" spans="63:72" x14ac:dyDescent="0.3">
      <c r="BK9783" s="5"/>
      <c r="BL9783" s="5"/>
      <c r="BM9783" s="2"/>
      <c r="BN9783" s="151"/>
      <c r="BO9783" s="2"/>
      <c r="BP9783" s="2"/>
      <c r="BQ9783" s="2"/>
      <c r="BR9783" s="2"/>
      <c r="BS9783" s="2"/>
      <c r="BT9783" s="2"/>
    </row>
    <row r="9784" spans="63:72" x14ac:dyDescent="0.3">
      <c r="BK9784" s="5"/>
      <c r="BL9784" s="5"/>
      <c r="BM9784" s="2"/>
      <c r="BN9784" s="151"/>
      <c r="BO9784" s="2"/>
      <c r="BP9784" s="2"/>
      <c r="BQ9784" s="2"/>
      <c r="BR9784" s="2"/>
      <c r="BS9784" s="2"/>
      <c r="BT9784" s="2"/>
    </row>
    <row r="9785" spans="63:72" x14ac:dyDescent="0.3">
      <c r="BK9785" s="5"/>
      <c r="BL9785" s="5"/>
      <c r="BM9785" s="2"/>
      <c r="BN9785" s="151"/>
      <c r="BO9785" s="2"/>
      <c r="BP9785" s="2"/>
      <c r="BQ9785" s="2"/>
      <c r="BR9785" s="2"/>
      <c r="BS9785" s="2"/>
      <c r="BT9785" s="2"/>
    </row>
    <row r="9786" spans="63:72" x14ac:dyDescent="0.3">
      <c r="BK9786" s="5"/>
      <c r="BL9786" s="5"/>
      <c r="BM9786" s="2"/>
      <c r="BN9786" s="151"/>
      <c r="BO9786" s="2"/>
      <c r="BP9786" s="2"/>
      <c r="BQ9786" s="2"/>
      <c r="BR9786" s="2"/>
      <c r="BS9786" s="2"/>
      <c r="BT9786" s="2"/>
    </row>
    <row r="9787" spans="63:72" x14ac:dyDescent="0.3">
      <c r="BK9787" s="5"/>
      <c r="BL9787" s="5"/>
      <c r="BM9787" s="2"/>
      <c r="BN9787" s="151"/>
      <c r="BO9787" s="2"/>
      <c r="BP9787" s="2"/>
      <c r="BQ9787" s="2"/>
      <c r="BR9787" s="2"/>
      <c r="BS9787" s="2"/>
      <c r="BT9787" s="2"/>
    </row>
    <row r="9788" spans="63:72" x14ac:dyDescent="0.3">
      <c r="BK9788" s="5"/>
      <c r="BL9788" s="5"/>
      <c r="BM9788" s="2"/>
      <c r="BN9788" s="151"/>
      <c r="BO9788" s="2"/>
      <c r="BP9788" s="2"/>
      <c r="BQ9788" s="2"/>
      <c r="BR9788" s="2"/>
      <c r="BS9788" s="2"/>
      <c r="BT9788" s="2"/>
    </row>
    <row r="9789" spans="63:72" x14ac:dyDescent="0.3">
      <c r="BK9789" s="5"/>
      <c r="BL9789" s="5"/>
      <c r="BM9789" s="2"/>
      <c r="BN9789" s="151"/>
      <c r="BO9789" s="2"/>
      <c r="BP9789" s="2"/>
      <c r="BQ9789" s="2"/>
      <c r="BR9789" s="2"/>
      <c r="BS9789" s="2"/>
      <c r="BT9789" s="2"/>
    </row>
    <row r="9790" spans="63:72" x14ac:dyDescent="0.3">
      <c r="BK9790" s="5"/>
      <c r="BL9790" s="5"/>
      <c r="BM9790" s="2"/>
      <c r="BN9790" s="151"/>
      <c r="BO9790" s="2"/>
      <c r="BP9790" s="2"/>
      <c r="BQ9790" s="2"/>
      <c r="BR9790" s="2"/>
      <c r="BS9790" s="2"/>
      <c r="BT9790" s="2"/>
    </row>
    <row r="9791" spans="63:72" x14ac:dyDescent="0.3">
      <c r="BK9791" s="5"/>
      <c r="BL9791" s="5"/>
      <c r="BM9791" s="2"/>
      <c r="BN9791" s="151"/>
      <c r="BO9791" s="2"/>
      <c r="BP9791" s="2"/>
      <c r="BQ9791" s="2"/>
      <c r="BR9791" s="2"/>
      <c r="BS9791" s="2"/>
      <c r="BT9791" s="2"/>
    </row>
    <row r="9792" spans="63:72" x14ac:dyDescent="0.3">
      <c r="BK9792" s="5"/>
      <c r="BL9792" s="5"/>
      <c r="BM9792" s="2"/>
      <c r="BN9792" s="151"/>
      <c r="BO9792" s="2"/>
      <c r="BP9792" s="2"/>
      <c r="BQ9792" s="2"/>
      <c r="BR9792" s="2"/>
      <c r="BS9792" s="2"/>
      <c r="BT9792" s="2"/>
    </row>
    <row r="9793" spans="63:72" x14ac:dyDescent="0.3">
      <c r="BK9793" s="5"/>
      <c r="BL9793" s="5"/>
      <c r="BM9793" s="2"/>
      <c r="BN9793" s="151"/>
      <c r="BO9793" s="2"/>
      <c r="BP9793" s="2"/>
      <c r="BQ9793" s="2"/>
      <c r="BR9793" s="2"/>
      <c r="BS9793" s="2"/>
      <c r="BT9793" s="2"/>
    </row>
    <row r="9794" spans="63:72" x14ac:dyDescent="0.3">
      <c r="BK9794" s="5"/>
      <c r="BL9794" s="5"/>
      <c r="BM9794" s="2"/>
      <c r="BN9794" s="151"/>
      <c r="BO9794" s="2"/>
      <c r="BP9794" s="2"/>
      <c r="BQ9794" s="2"/>
      <c r="BR9794" s="2"/>
      <c r="BS9794" s="2"/>
      <c r="BT9794" s="2"/>
    </row>
    <row r="9795" spans="63:72" x14ac:dyDescent="0.3">
      <c r="BK9795" s="5"/>
      <c r="BL9795" s="5"/>
      <c r="BM9795" s="2"/>
      <c r="BN9795" s="151"/>
      <c r="BO9795" s="2"/>
      <c r="BP9795" s="2"/>
      <c r="BQ9795" s="2"/>
      <c r="BR9795" s="2"/>
      <c r="BS9795" s="2"/>
      <c r="BT9795" s="2"/>
    </row>
    <row r="9796" spans="63:72" x14ac:dyDescent="0.3">
      <c r="BK9796" s="5"/>
      <c r="BL9796" s="5"/>
      <c r="BM9796" s="2"/>
      <c r="BN9796" s="151"/>
      <c r="BO9796" s="2"/>
      <c r="BP9796" s="2"/>
      <c r="BQ9796" s="2"/>
      <c r="BR9796" s="2"/>
      <c r="BS9796" s="2"/>
      <c r="BT9796" s="2"/>
    </row>
    <row r="9797" spans="63:72" x14ac:dyDescent="0.3">
      <c r="BK9797" s="5"/>
      <c r="BL9797" s="5"/>
      <c r="BM9797" s="2"/>
      <c r="BN9797" s="151"/>
      <c r="BO9797" s="2"/>
      <c r="BP9797" s="2"/>
      <c r="BQ9797" s="2"/>
      <c r="BR9797" s="2"/>
      <c r="BS9797" s="2"/>
      <c r="BT9797" s="2"/>
    </row>
    <row r="9798" spans="63:72" x14ac:dyDescent="0.3">
      <c r="BK9798" s="5"/>
      <c r="BL9798" s="5"/>
      <c r="BM9798" s="2"/>
      <c r="BN9798" s="151"/>
      <c r="BO9798" s="2"/>
      <c r="BP9798" s="2"/>
      <c r="BQ9798" s="2"/>
      <c r="BR9798" s="2"/>
      <c r="BS9798" s="2"/>
      <c r="BT9798" s="2"/>
    </row>
    <row r="9799" spans="63:72" x14ac:dyDescent="0.3">
      <c r="BK9799" s="5"/>
      <c r="BL9799" s="5"/>
      <c r="BM9799" s="2"/>
      <c r="BN9799" s="151"/>
      <c r="BO9799" s="2"/>
      <c r="BP9799" s="2"/>
      <c r="BQ9799" s="2"/>
      <c r="BR9799" s="2"/>
      <c r="BS9799" s="2"/>
      <c r="BT9799" s="2"/>
    </row>
    <row r="9800" spans="63:72" x14ac:dyDescent="0.3">
      <c r="BK9800" s="5"/>
      <c r="BL9800" s="5"/>
      <c r="BM9800" s="2"/>
      <c r="BN9800" s="151"/>
      <c r="BO9800" s="2"/>
      <c r="BP9800" s="2"/>
      <c r="BQ9800" s="2"/>
      <c r="BR9800" s="2"/>
      <c r="BS9800" s="2"/>
      <c r="BT9800" s="2"/>
    </row>
    <row r="9801" spans="63:72" x14ac:dyDescent="0.3">
      <c r="BK9801" s="5"/>
      <c r="BL9801" s="5"/>
      <c r="BM9801" s="2"/>
      <c r="BN9801" s="151"/>
      <c r="BO9801" s="2"/>
      <c r="BP9801" s="2"/>
      <c r="BQ9801" s="2"/>
      <c r="BR9801" s="2"/>
      <c r="BS9801" s="2"/>
      <c r="BT9801" s="2"/>
    </row>
    <row r="9802" spans="63:72" x14ac:dyDescent="0.3">
      <c r="BK9802" s="5"/>
      <c r="BL9802" s="5"/>
      <c r="BM9802" s="2"/>
      <c r="BN9802" s="151"/>
      <c r="BO9802" s="2"/>
      <c r="BP9802" s="2"/>
      <c r="BQ9802" s="2"/>
      <c r="BR9802" s="2"/>
      <c r="BS9802" s="2"/>
      <c r="BT9802" s="2"/>
    </row>
    <row r="9803" spans="63:72" x14ac:dyDescent="0.3">
      <c r="BK9803" s="5"/>
      <c r="BL9803" s="5"/>
      <c r="BM9803" s="2"/>
      <c r="BN9803" s="151"/>
      <c r="BO9803" s="2"/>
      <c r="BP9803" s="2"/>
      <c r="BQ9803" s="2"/>
      <c r="BR9803" s="2"/>
      <c r="BS9803" s="2"/>
      <c r="BT9803" s="2"/>
    </row>
    <row r="9804" spans="63:72" x14ac:dyDescent="0.3">
      <c r="BK9804" s="5"/>
      <c r="BL9804" s="5"/>
      <c r="BM9804" s="2"/>
      <c r="BN9804" s="151"/>
      <c r="BO9804" s="2"/>
      <c r="BP9804" s="2"/>
      <c r="BQ9804" s="2"/>
      <c r="BR9804" s="2"/>
      <c r="BS9804" s="2"/>
      <c r="BT9804" s="2"/>
    </row>
    <row r="9805" spans="63:72" x14ac:dyDescent="0.3">
      <c r="BK9805" s="5"/>
      <c r="BL9805" s="5"/>
      <c r="BM9805" s="2"/>
      <c r="BN9805" s="151"/>
      <c r="BO9805" s="2"/>
      <c r="BP9805" s="2"/>
      <c r="BQ9805" s="2"/>
      <c r="BR9805" s="2"/>
      <c r="BS9805" s="2"/>
      <c r="BT9805" s="2"/>
    </row>
    <row r="9806" spans="63:72" x14ac:dyDescent="0.3">
      <c r="BK9806" s="5"/>
      <c r="BL9806" s="5"/>
      <c r="BM9806" s="2"/>
      <c r="BN9806" s="151"/>
      <c r="BO9806" s="2"/>
      <c r="BP9806" s="2"/>
      <c r="BQ9806" s="2"/>
      <c r="BR9806" s="2"/>
      <c r="BS9806" s="2"/>
      <c r="BT9806" s="2"/>
    </row>
    <row r="9807" spans="63:72" x14ac:dyDescent="0.3">
      <c r="BK9807" s="5"/>
      <c r="BL9807" s="5"/>
      <c r="BM9807" s="2"/>
      <c r="BN9807" s="151"/>
      <c r="BO9807" s="2"/>
      <c r="BP9807" s="2"/>
      <c r="BQ9807" s="2"/>
      <c r="BR9807" s="2"/>
      <c r="BS9807" s="2"/>
      <c r="BT9807" s="2"/>
    </row>
    <row r="9808" spans="63:72" x14ac:dyDescent="0.3">
      <c r="BK9808" s="5"/>
      <c r="BL9808" s="5"/>
      <c r="BM9808" s="2"/>
      <c r="BN9808" s="151"/>
      <c r="BO9808" s="2"/>
      <c r="BP9808" s="2"/>
      <c r="BQ9808" s="2"/>
      <c r="BR9808" s="2"/>
      <c r="BS9808" s="2"/>
      <c r="BT9808" s="2"/>
    </row>
    <row r="9809" spans="63:72" x14ac:dyDescent="0.3">
      <c r="BK9809" s="5"/>
      <c r="BL9809" s="5"/>
      <c r="BM9809" s="2"/>
      <c r="BN9809" s="151"/>
      <c r="BO9809" s="2"/>
      <c r="BP9809" s="2"/>
      <c r="BQ9809" s="2"/>
      <c r="BR9809" s="2"/>
      <c r="BS9809" s="2"/>
      <c r="BT9809" s="2"/>
    </row>
    <row r="9810" spans="63:72" x14ac:dyDescent="0.3">
      <c r="BK9810" s="5"/>
      <c r="BL9810" s="5"/>
      <c r="BM9810" s="2"/>
      <c r="BN9810" s="151"/>
      <c r="BO9810" s="2"/>
      <c r="BP9810" s="2"/>
      <c r="BQ9810" s="2"/>
      <c r="BR9810" s="2"/>
      <c r="BS9810" s="2"/>
      <c r="BT9810" s="2"/>
    </row>
    <row r="9811" spans="63:72" x14ac:dyDescent="0.3">
      <c r="BK9811" s="5"/>
      <c r="BL9811" s="5"/>
      <c r="BM9811" s="2"/>
      <c r="BN9811" s="151"/>
      <c r="BO9811" s="2"/>
      <c r="BP9811" s="2"/>
      <c r="BQ9811" s="2"/>
      <c r="BR9811" s="2"/>
      <c r="BS9811" s="2"/>
      <c r="BT9811" s="2"/>
    </row>
    <row r="9812" spans="63:72" x14ac:dyDescent="0.3">
      <c r="BK9812" s="5"/>
      <c r="BL9812" s="5"/>
      <c r="BM9812" s="2"/>
      <c r="BN9812" s="151"/>
      <c r="BO9812" s="2"/>
      <c r="BP9812" s="2"/>
      <c r="BQ9812" s="2"/>
      <c r="BR9812" s="2"/>
      <c r="BS9812" s="2"/>
      <c r="BT9812" s="2"/>
    </row>
    <row r="9813" spans="63:72" x14ac:dyDescent="0.3">
      <c r="BK9813" s="5"/>
      <c r="BL9813" s="5"/>
      <c r="BM9813" s="2"/>
      <c r="BN9813" s="151"/>
      <c r="BO9813" s="2"/>
      <c r="BP9813" s="2"/>
      <c r="BQ9813" s="2"/>
      <c r="BR9813" s="2"/>
      <c r="BS9813" s="2"/>
      <c r="BT9813" s="2"/>
    </row>
    <row r="9814" spans="63:72" x14ac:dyDescent="0.3">
      <c r="BK9814" s="5"/>
      <c r="BL9814" s="5"/>
      <c r="BM9814" s="2"/>
      <c r="BN9814" s="151"/>
      <c r="BO9814" s="2"/>
      <c r="BP9814" s="2"/>
      <c r="BQ9814" s="2"/>
      <c r="BR9814" s="2"/>
      <c r="BS9814" s="2"/>
      <c r="BT9814" s="2"/>
    </row>
    <row r="9815" spans="63:72" x14ac:dyDescent="0.3">
      <c r="BK9815" s="5"/>
      <c r="BL9815" s="5"/>
      <c r="BM9815" s="2"/>
      <c r="BN9815" s="151"/>
      <c r="BO9815" s="2"/>
      <c r="BP9815" s="2"/>
      <c r="BQ9815" s="2"/>
      <c r="BR9815" s="2"/>
      <c r="BS9815" s="2"/>
      <c r="BT9815" s="2"/>
    </row>
    <row r="9816" spans="63:72" x14ac:dyDescent="0.3">
      <c r="BK9816" s="5"/>
      <c r="BL9816" s="5"/>
      <c r="BM9816" s="2"/>
      <c r="BN9816" s="151"/>
      <c r="BO9816" s="2"/>
      <c r="BP9816" s="2"/>
      <c r="BQ9816" s="2"/>
      <c r="BR9816" s="2"/>
      <c r="BS9816" s="2"/>
      <c r="BT9816" s="2"/>
    </row>
    <row r="9817" spans="63:72" x14ac:dyDescent="0.3">
      <c r="BK9817" s="5"/>
      <c r="BL9817" s="5"/>
      <c r="BM9817" s="2"/>
      <c r="BN9817" s="151"/>
      <c r="BO9817" s="2"/>
      <c r="BP9817" s="2"/>
      <c r="BQ9817" s="2"/>
      <c r="BR9817" s="2"/>
      <c r="BS9817" s="2"/>
      <c r="BT9817" s="2"/>
    </row>
    <row r="9818" spans="63:72" x14ac:dyDescent="0.3">
      <c r="BK9818" s="5"/>
      <c r="BL9818" s="5"/>
      <c r="BM9818" s="2"/>
      <c r="BN9818" s="151"/>
      <c r="BO9818" s="2"/>
      <c r="BP9818" s="2"/>
      <c r="BQ9818" s="2"/>
      <c r="BR9818" s="2"/>
      <c r="BS9818" s="2"/>
      <c r="BT9818" s="2"/>
    </row>
    <row r="9819" spans="63:72" x14ac:dyDescent="0.3">
      <c r="BK9819" s="5"/>
      <c r="BL9819" s="5"/>
      <c r="BM9819" s="2"/>
      <c r="BN9819" s="151"/>
      <c r="BO9819" s="2"/>
      <c r="BP9819" s="2"/>
      <c r="BQ9819" s="2"/>
      <c r="BR9819" s="2"/>
      <c r="BS9819" s="2"/>
      <c r="BT9819" s="2"/>
    </row>
    <row r="9820" spans="63:72" x14ac:dyDescent="0.3">
      <c r="BK9820" s="5"/>
      <c r="BL9820" s="5"/>
      <c r="BM9820" s="2"/>
      <c r="BN9820" s="151"/>
      <c r="BO9820" s="2"/>
      <c r="BP9820" s="2"/>
      <c r="BQ9820" s="2"/>
      <c r="BR9820" s="2"/>
      <c r="BS9820" s="2"/>
      <c r="BT9820" s="2"/>
    </row>
    <row r="9821" spans="63:72" x14ac:dyDescent="0.3">
      <c r="BK9821" s="5"/>
      <c r="BL9821" s="5"/>
      <c r="BM9821" s="2"/>
      <c r="BN9821" s="151"/>
      <c r="BO9821" s="2"/>
      <c r="BP9821" s="2"/>
      <c r="BQ9821" s="2"/>
      <c r="BR9821" s="2"/>
      <c r="BS9821" s="2"/>
      <c r="BT9821" s="2"/>
    </row>
    <row r="9822" spans="63:72" x14ac:dyDescent="0.3">
      <c r="BK9822" s="5"/>
      <c r="BL9822" s="5"/>
      <c r="BM9822" s="2"/>
      <c r="BN9822" s="151"/>
      <c r="BO9822" s="2"/>
      <c r="BP9822" s="2"/>
      <c r="BQ9822" s="2"/>
      <c r="BR9822" s="2"/>
      <c r="BS9822" s="2"/>
      <c r="BT9822" s="2"/>
    </row>
    <row r="9823" spans="63:72" x14ac:dyDescent="0.3">
      <c r="BK9823" s="5"/>
      <c r="BL9823" s="5"/>
      <c r="BM9823" s="2"/>
      <c r="BN9823" s="151"/>
      <c r="BO9823" s="2"/>
      <c r="BP9823" s="2"/>
      <c r="BQ9823" s="2"/>
      <c r="BR9823" s="2"/>
      <c r="BS9823" s="2"/>
      <c r="BT9823" s="2"/>
    </row>
    <row r="9824" spans="63:72" x14ac:dyDescent="0.3">
      <c r="BK9824" s="5"/>
      <c r="BL9824" s="5"/>
      <c r="BM9824" s="2"/>
      <c r="BN9824" s="151"/>
      <c r="BO9824" s="2"/>
      <c r="BP9824" s="2"/>
      <c r="BQ9824" s="2"/>
      <c r="BR9824" s="2"/>
      <c r="BS9824" s="2"/>
      <c r="BT9824" s="2"/>
    </row>
    <row r="9825" spans="63:72" x14ac:dyDescent="0.3">
      <c r="BK9825" s="5"/>
      <c r="BL9825" s="5"/>
      <c r="BM9825" s="2"/>
      <c r="BN9825" s="151"/>
      <c r="BO9825" s="2"/>
      <c r="BP9825" s="2"/>
      <c r="BQ9825" s="2"/>
      <c r="BR9825" s="2"/>
      <c r="BS9825" s="2"/>
      <c r="BT9825" s="2"/>
    </row>
    <row r="9826" spans="63:72" x14ac:dyDescent="0.3">
      <c r="BK9826" s="5"/>
      <c r="BL9826" s="5"/>
      <c r="BM9826" s="2"/>
      <c r="BN9826" s="151"/>
      <c r="BO9826" s="2"/>
      <c r="BP9826" s="2"/>
      <c r="BQ9826" s="2"/>
      <c r="BR9826" s="2"/>
      <c r="BS9826" s="2"/>
      <c r="BT9826" s="2"/>
    </row>
    <row r="9827" spans="63:72" x14ac:dyDescent="0.3">
      <c r="BK9827" s="5"/>
      <c r="BL9827" s="5"/>
      <c r="BM9827" s="2"/>
      <c r="BN9827" s="151"/>
      <c r="BO9827" s="2"/>
      <c r="BP9827" s="2"/>
      <c r="BQ9827" s="2"/>
      <c r="BR9827" s="2"/>
      <c r="BS9827" s="2"/>
      <c r="BT9827" s="2"/>
    </row>
    <row r="9828" spans="63:72" x14ac:dyDescent="0.3">
      <c r="BK9828" s="5"/>
      <c r="BL9828" s="5"/>
      <c r="BM9828" s="2"/>
      <c r="BN9828" s="151"/>
      <c r="BO9828" s="2"/>
      <c r="BP9828" s="2"/>
      <c r="BQ9828" s="2"/>
      <c r="BR9828" s="2"/>
      <c r="BS9828" s="2"/>
      <c r="BT9828" s="2"/>
    </row>
    <row r="9829" spans="63:72" x14ac:dyDescent="0.3">
      <c r="BK9829" s="5"/>
      <c r="BL9829" s="5"/>
      <c r="BM9829" s="2"/>
      <c r="BN9829" s="151"/>
      <c r="BO9829" s="2"/>
      <c r="BP9829" s="2"/>
      <c r="BQ9829" s="2"/>
      <c r="BR9829" s="2"/>
      <c r="BS9829" s="2"/>
      <c r="BT9829" s="2"/>
    </row>
    <row r="9830" spans="63:72" x14ac:dyDescent="0.3">
      <c r="BK9830" s="5"/>
      <c r="BL9830" s="5"/>
      <c r="BM9830" s="2"/>
      <c r="BN9830" s="151"/>
      <c r="BO9830" s="2"/>
      <c r="BP9830" s="2"/>
      <c r="BQ9830" s="2"/>
      <c r="BR9830" s="2"/>
      <c r="BS9830" s="2"/>
      <c r="BT9830" s="2"/>
    </row>
    <row r="9831" spans="63:72" x14ac:dyDescent="0.3">
      <c r="BK9831" s="5"/>
      <c r="BL9831" s="5"/>
      <c r="BM9831" s="2"/>
      <c r="BN9831" s="151"/>
      <c r="BO9831" s="2"/>
      <c r="BP9831" s="2"/>
      <c r="BQ9831" s="2"/>
      <c r="BR9831" s="2"/>
      <c r="BS9831" s="2"/>
      <c r="BT9831" s="2"/>
    </row>
    <row r="9832" spans="63:72" x14ac:dyDescent="0.3">
      <c r="BK9832" s="5"/>
      <c r="BL9832" s="5"/>
      <c r="BM9832" s="2"/>
      <c r="BN9832" s="151"/>
      <c r="BO9832" s="2"/>
      <c r="BP9832" s="2"/>
      <c r="BQ9832" s="2"/>
      <c r="BR9832" s="2"/>
      <c r="BS9832" s="2"/>
      <c r="BT9832" s="2"/>
    </row>
    <row r="9833" spans="63:72" x14ac:dyDescent="0.3">
      <c r="BK9833" s="5"/>
      <c r="BL9833" s="5"/>
      <c r="BM9833" s="2"/>
      <c r="BN9833" s="151"/>
      <c r="BO9833" s="2"/>
      <c r="BP9833" s="2"/>
      <c r="BQ9833" s="2"/>
      <c r="BR9833" s="2"/>
      <c r="BS9833" s="2"/>
      <c r="BT9833" s="2"/>
    </row>
    <row r="9834" spans="63:72" x14ac:dyDescent="0.3">
      <c r="BK9834" s="5"/>
      <c r="BL9834" s="5"/>
      <c r="BM9834" s="2"/>
      <c r="BN9834" s="151"/>
      <c r="BO9834" s="2"/>
      <c r="BP9834" s="2"/>
      <c r="BQ9834" s="2"/>
      <c r="BR9834" s="2"/>
      <c r="BS9834" s="2"/>
      <c r="BT9834" s="2"/>
    </row>
    <row r="9835" spans="63:72" x14ac:dyDescent="0.3">
      <c r="BK9835" s="5"/>
      <c r="BL9835" s="5"/>
      <c r="BM9835" s="2"/>
      <c r="BN9835" s="151"/>
      <c r="BO9835" s="2"/>
      <c r="BP9835" s="2"/>
      <c r="BQ9835" s="2"/>
      <c r="BR9835" s="2"/>
      <c r="BS9835" s="2"/>
      <c r="BT9835" s="2"/>
    </row>
    <row r="9836" spans="63:72" x14ac:dyDescent="0.3">
      <c r="BK9836" s="5"/>
      <c r="BL9836" s="5"/>
      <c r="BM9836" s="2"/>
      <c r="BN9836" s="151"/>
      <c r="BO9836" s="2"/>
      <c r="BP9836" s="2"/>
      <c r="BQ9836" s="2"/>
      <c r="BR9836" s="2"/>
      <c r="BS9836" s="2"/>
      <c r="BT9836" s="2"/>
    </row>
    <row r="9837" spans="63:72" x14ac:dyDescent="0.3">
      <c r="BK9837" s="5"/>
      <c r="BL9837" s="5"/>
      <c r="BM9837" s="2"/>
      <c r="BN9837" s="151"/>
      <c r="BO9837" s="2"/>
      <c r="BP9837" s="2"/>
      <c r="BQ9837" s="2"/>
      <c r="BR9837" s="2"/>
      <c r="BS9837" s="2"/>
      <c r="BT9837" s="2"/>
    </row>
    <row r="9838" spans="63:72" x14ac:dyDescent="0.3">
      <c r="BK9838" s="5"/>
      <c r="BL9838" s="5"/>
      <c r="BM9838" s="2"/>
      <c r="BN9838" s="151"/>
      <c r="BO9838" s="2"/>
      <c r="BP9838" s="2"/>
      <c r="BQ9838" s="2"/>
      <c r="BR9838" s="2"/>
      <c r="BS9838" s="2"/>
      <c r="BT9838" s="2"/>
    </row>
    <row r="9839" spans="63:72" x14ac:dyDescent="0.3">
      <c r="BK9839" s="5"/>
      <c r="BL9839" s="5"/>
      <c r="BM9839" s="2"/>
      <c r="BN9839" s="151"/>
      <c r="BO9839" s="2"/>
      <c r="BP9839" s="2"/>
      <c r="BQ9839" s="2"/>
      <c r="BR9839" s="2"/>
      <c r="BS9839" s="2"/>
      <c r="BT9839" s="2"/>
    </row>
    <row r="9840" spans="63:72" x14ac:dyDescent="0.3">
      <c r="BK9840" s="5"/>
      <c r="BL9840" s="5"/>
      <c r="BM9840" s="2"/>
      <c r="BN9840" s="151"/>
      <c r="BO9840" s="2"/>
      <c r="BP9840" s="2"/>
      <c r="BQ9840" s="2"/>
      <c r="BR9840" s="2"/>
      <c r="BS9840" s="2"/>
      <c r="BT9840" s="2"/>
    </row>
    <row r="9841" spans="63:72" x14ac:dyDescent="0.3">
      <c r="BK9841" s="5"/>
      <c r="BL9841" s="5"/>
      <c r="BM9841" s="2"/>
      <c r="BN9841" s="151"/>
      <c r="BO9841" s="2"/>
      <c r="BP9841" s="2"/>
      <c r="BQ9841" s="2"/>
      <c r="BR9841" s="2"/>
      <c r="BS9841" s="2"/>
      <c r="BT9841" s="2"/>
    </row>
    <row r="9842" spans="63:72" x14ac:dyDescent="0.3">
      <c r="BK9842" s="5"/>
      <c r="BL9842" s="5"/>
      <c r="BM9842" s="2"/>
      <c r="BN9842" s="151"/>
      <c r="BO9842" s="2"/>
      <c r="BP9842" s="2"/>
      <c r="BQ9842" s="2"/>
      <c r="BR9842" s="2"/>
      <c r="BS9842" s="2"/>
      <c r="BT9842" s="2"/>
    </row>
    <row r="9843" spans="63:72" x14ac:dyDescent="0.3">
      <c r="BK9843" s="5"/>
      <c r="BL9843" s="5"/>
      <c r="BM9843" s="2"/>
      <c r="BN9843" s="151"/>
      <c r="BO9843" s="2"/>
      <c r="BP9843" s="2"/>
      <c r="BQ9843" s="2"/>
      <c r="BR9843" s="2"/>
      <c r="BS9843" s="2"/>
      <c r="BT9843" s="2"/>
    </row>
    <row r="9844" spans="63:72" x14ac:dyDescent="0.3">
      <c r="BK9844" s="5"/>
      <c r="BL9844" s="5"/>
      <c r="BM9844" s="2"/>
      <c r="BN9844" s="151"/>
      <c r="BO9844" s="2"/>
      <c r="BP9844" s="2"/>
      <c r="BQ9844" s="2"/>
      <c r="BR9844" s="2"/>
      <c r="BS9844" s="2"/>
      <c r="BT9844" s="2"/>
    </row>
    <row r="9845" spans="63:72" x14ac:dyDescent="0.3">
      <c r="BK9845" s="5"/>
      <c r="BL9845" s="5"/>
      <c r="BM9845" s="2"/>
      <c r="BN9845" s="151"/>
      <c r="BO9845" s="2"/>
      <c r="BP9845" s="2"/>
      <c r="BQ9845" s="2"/>
      <c r="BR9845" s="2"/>
      <c r="BS9845" s="2"/>
      <c r="BT9845" s="2"/>
    </row>
    <row r="9846" spans="63:72" x14ac:dyDescent="0.3">
      <c r="BK9846" s="5"/>
      <c r="BL9846" s="5"/>
      <c r="BM9846" s="2"/>
      <c r="BN9846" s="151"/>
      <c r="BO9846" s="2"/>
      <c r="BP9846" s="2"/>
      <c r="BQ9846" s="2"/>
      <c r="BR9846" s="2"/>
      <c r="BS9846" s="2"/>
      <c r="BT9846" s="2"/>
    </row>
    <row r="9847" spans="63:72" x14ac:dyDescent="0.3">
      <c r="BK9847" s="5"/>
      <c r="BL9847" s="5"/>
      <c r="BM9847" s="2"/>
      <c r="BN9847" s="151"/>
      <c r="BO9847" s="2"/>
      <c r="BP9847" s="2"/>
      <c r="BQ9847" s="2"/>
      <c r="BR9847" s="2"/>
      <c r="BS9847" s="2"/>
      <c r="BT9847" s="2"/>
    </row>
    <row r="9848" spans="63:72" x14ac:dyDescent="0.3">
      <c r="BK9848" s="5"/>
      <c r="BL9848" s="5"/>
      <c r="BM9848" s="2"/>
      <c r="BN9848" s="151"/>
      <c r="BO9848" s="2"/>
      <c r="BP9848" s="2"/>
      <c r="BQ9848" s="2"/>
      <c r="BR9848" s="2"/>
      <c r="BS9848" s="2"/>
      <c r="BT9848" s="2"/>
    </row>
    <row r="9849" spans="63:72" x14ac:dyDescent="0.3">
      <c r="BK9849" s="5"/>
      <c r="BL9849" s="5"/>
      <c r="BM9849" s="2"/>
      <c r="BN9849" s="151"/>
      <c r="BO9849" s="2"/>
      <c r="BP9849" s="2"/>
      <c r="BQ9849" s="2"/>
      <c r="BR9849" s="2"/>
      <c r="BS9849" s="2"/>
      <c r="BT9849" s="2"/>
    </row>
    <row r="9850" spans="63:72" x14ac:dyDescent="0.3">
      <c r="BK9850" s="5"/>
      <c r="BL9850" s="5"/>
      <c r="BM9850" s="2"/>
      <c r="BN9850" s="151"/>
      <c r="BO9850" s="2"/>
      <c r="BP9850" s="2"/>
      <c r="BQ9850" s="2"/>
      <c r="BR9850" s="2"/>
      <c r="BS9850" s="2"/>
      <c r="BT9850" s="2"/>
    </row>
    <row r="9851" spans="63:72" x14ac:dyDescent="0.3">
      <c r="BK9851" s="5"/>
      <c r="BL9851" s="5"/>
      <c r="BM9851" s="2"/>
      <c r="BN9851" s="151"/>
      <c r="BO9851" s="2"/>
      <c r="BP9851" s="2"/>
      <c r="BQ9851" s="2"/>
      <c r="BR9851" s="2"/>
      <c r="BS9851" s="2"/>
      <c r="BT9851" s="2"/>
    </row>
    <row r="9852" spans="63:72" x14ac:dyDescent="0.3">
      <c r="BK9852" s="5"/>
      <c r="BL9852" s="5"/>
      <c r="BM9852" s="2"/>
      <c r="BN9852" s="151"/>
      <c r="BO9852" s="2"/>
      <c r="BP9852" s="2"/>
      <c r="BQ9852" s="2"/>
      <c r="BR9852" s="2"/>
      <c r="BS9852" s="2"/>
      <c r="BT9852" s="2"/>
    </row>
    <row r="9853" spans="63:72" x14ac:dyDescent="0.3">
      <c r="BK9853" s="5"/>
      <c r="BL9853" s="5"/>
      <c r="BM9853" s="2"/>
      <c r="BN9853" s="151"/>
      <c r="BO9853" s="2"/>
      <c r="BP9853" s="2"/>
      <c r="BQ9853" s="2"/>
      <c r="BR9853" s="2"/>
      <c r="BS9853" s="2"/>
      <c r="BT9853" s="2"/>
    </row>
    <row r="9854" spans="63:72" x14ac:dyDescent="0.3">
      <c r="BK9854" s="5"/>
      <c r="BL9854" s="5"/>
      <c r="BM9854" s="2"/>
      <c r="BN9854" s="151"/>
      <c r="BO9854" s="2"/>
      <c r="BP9854" s="2"/>
      <c r="BQ9854" s="2"/>
      <c r="BR9854" s="2"/>
      <c r="BS9854" s="2"/>
      <c r="BT9854" s="2"/>
    </row>
    <row r="9855" spans="63:72" x14ac:dyDescent="0.3">
      <c r="BK9855" s="5"/>
      <c r="BL9855" s="5"/>
      <c r="BM9855" s="2"/>
      <c r="BN9855" s="151"/>
      <c r="BO9855" s="2"/>
      <c r="BP9855" s="2"/>
      <c r="BQ9855" s="2"/>
      <c r="BR9855" s="2"/>
      <c r="BS9855" s="2"/>
      <c r="BT9855" s="2"/>
    </row>
    <row r="9856" spans="63:72" x14ac:dyDescent="0.3">
      <c r="BK9856" s="5"/>
      <c r="BL9856" s="5"/>
      <c r="BM9856" s="2"/>
      <c r="BN9856" s="151"/>
      <c r="BO9856" s="2"/>
      <c r="BP9856" s="2"/>
      <c r="BQ9856" s="2"/>
      <c r="BR9856" s="2"/>
      <c r="BS9856" s="2"/>
      <c r="BT9856" s="2"/>
    </row>
    <row r="9857" spans="63:72" x14ac:dyDescent="0.3">
      <c r="BK9857" s="5"/>
      <c r="BL9857" s="5"/>
      <c r="BM9857" s="2"/>
      <c r="BN9857" s="151"/>
      <c r="BO9857" s="2"/>
      <c r="BP9857" s="2"/>
      <c r="BQ9857" s="2"/>
      <c r="BR9857" s="2"/>
      <c r="BS9857" s="2"/>
      <c r="BT9857" s="2"/>
    </row>
    <row r="9858" spans="63:72" x14ac:dyDescent="0.3">
      <c r="BK9858" s="5"/>
      <c r="BL9858" s="5"/>
      <c r="BM9858" s="2"/>
      <c r="BN9858" s="151"/>
      <c r="BO9858" s="2"/>
      <c r="BP9858" s="2"/>
      <c r="BQ9858" s="2"/>
      <c r="BR9858" s="2"/>
      <c r="BS9858" s="2"/>
      <c r="BT9858" s="2"/>
    </row>
    <row r="9859" spans="63:72" x14ac:dyDescent="0.3">
      <c r="BK9859" s="5"/>
      <c r="BL9859" s="5"/>
      <c r="BM9859" s="2"/>
      <c r="BN9859" s="151"/>
      <c r="BO9859" s="2"/>
      <c r="BP9859" s="2"/>
      <c r="BQ9859" s="2"/>
      <c r="BR9859" s="2"/>
      <c r="BS9859" s="2"/>
      <c r="BT9859" s="2"/>
    </row>
    <row r="9860" spans="63:72" x14ac:dyDescent="0.3">
      <c r="BK9860" s="5"/>
      <c r="BL9860" s="5"/>
      <c r="BM9860" s="2"/>
      <c r="BN9860" s="151"/>
      <c r="BO9860" s="2"/>
      <c r="BP9860" s="2"/>
      <c r="BQ9860" s="2"/>
      <c r="BR9860" s="2"/>
      <c r="BS9860" s="2"/>
      <c r="BT9860" s="2"/>
    </row>
    <row r="9861" spans="63:72" x14ac:dyDescent="0.3">
      <c r="BK9861" s="5"/>
      <c r="BL9861" s="5"/>
      <c r="BM9861" s="2"/>
      <c r="BN9861" s="151"/>
      <c r="BO9861" s="2"/>
      <c r="BP9861" s="2"/>
      <c r="BQ9861" s="2"/>
      <c r="BR9861" s="2"/>
      <c r="BS9861" s="2"/>
      <c r="BT9861" s="2"/>
    </row>
    <row r="9862" spans="63:72" x14ac:dyDescent="0.3">
      <c r="BK9862" s="5"/>
      <c r="BL9862" s="5"/>
      <c r="BM9862" s="2"/>
      <c r="BN9862" s="151"/>
      <c r="BO9862" s="2"/>
      <c r="BP9862" s="2"/>
      <c r="BQ9862" s="2"/>
      <c r="BR9862" s="2"/>
      <c r="BS9862" s="2"/>
      <c r="BT9862" s="2"/>
    </row>
    <row r="9863" spans="63:72" x14ac:dyDescent="0.3">
      <c r="BK9863" s="5"/>
      <c r="BL9863" s="5"/>
      <c r="BM9863" s="2"/>
      <c r="BN9863" s="151"/>
      <c r="BO9863" s="2"/>
      <c r="BP9863" s="2"/>
      <c r="BQ9863" s="2"/>
      <c r="BR9863" s="2"/>
      <c r="BS9863" s="2"/>
      <c r="BT9863" s="2"/>
    </row>
    <row r="9864" spans="63:72" x14ac:dyDescent="0.3">
      <c r="BK9864" s="5"/>
      <c r="BL9864" s="5"/>
      <c r="BM9864" s="2"/>
      <c r="BN9864" s="151"/>
      <c r="BO9864" s="2"/>
      <c r="BP9864" s="2"/>
      <c r="BQ9864" s="2"/>
      <c r="BR9864" s="2"/>
      <c r="BS9864" s="2"/>
      <c r="BT9864" s="2"/>
    </row>
    <row r="9865" spans="63:72" x14ac:dyDescent="0.3">
      <c r="BK9865" s="5"/>
      <c r="BL9865" s="5"/>
      <c r="BM9865" s="2"/>
      <c r="BN9865" s="151"/>
      <c r="BO9865" s="2"/>
      <c r="BP9865" s="2"/>
      <c r="BQ9865" s="2"/>
      <c r="BR9865" s="2"/>
      <c r="BS9865" s="2"/>
      <c r="BT9865" s="2"/>
    </row>
    <row r="9866" spans="63:72" x14ac:dyDescent="0.3">
      <c r="BK9866" s="5"/>
      <c r="BL9866" s="5"/>
      <c r="BM9866" s="2"/>
      <c r="BN9866" s="151"/>
      <c r="BO9866" s="2"/>
      <c r="BP9866" s="2"/>
      <c r="BQ9866" s="2"/>
      <c r="BR9866" s="2"/>
      <c r="BS9866" s="2"/>
      <c r="BT9866" s="2"/>
    </row>
    <row r="9867" spans="63:72" x14ac:dyDescent="0.3">
      <c r="BK9867" s="5"/>
      <c r="BL9867" s="5"/>
      <c r="BM9867" s="2"/>
      <c r="BN9867" s="151"/>
      <c r="BO9867" s="2"/>
      <c r="BP9867" s="2"/>
      <c r="BQ9867" s="2"/>
      <c r="BR9867" s="2"/>
      <c r="BS9867" s="2"/>
      <c r="BT9867" s="2"/>
    </row>
    <row r="9868" spans="63:72" x14ac:dyDescent="0.3">
      <c r="BK9868" s="5"/>
      <c r="BL9868" s="5"/>
      <c r="BM9868" s="2"/>
      <c r="BN9868" s="151"/>
      <c r="BO9868" s="2"/>
      <c r="BP9868" s="2"/>
      <c r="BQ9868" s="2"/>
      <c r="BR9868" s="2"/>
      <c r="BS9868" s="2"/>
      <c r="BT9868" s="2"/>
    </row>
    <row r="9869" spans="63:72" x14ac:dyDescent="0.3">
      <c r="BK9869" s="5"/>
      <c r="BL9869" s="5"/>
      <c r="BM9869" s="2"/>
      <c r="BN9869" s="151"/>
      <c r="BO9869" s="2"/>
      <c r="BP9869" s="2"/>
      <c r="BQ9869" s="2"/>
      <c r="BR9869" s="2"/>
      <c r="BS9869" s="2"/>
      <c r="BT9869" s="2"/>
    </row>
    <row r="9870" spans="63:72" x14ac:dyDescent="0.3">
      <c r="BK9870" s="5"/>
      <c r="BL9870" s="5"/>
      <c r="BM9870" s="2"/>
      <c r="BN9870" s="151"/>
      <c r="BO9870" s="2"/>
      <c r="BP9870" s="2"/>
      <c r="BQ9870" s="2"/>
      <c r="BR9870" s="2"/>
      <c r="BS9870" s="2"/>
      <c r="BT9870" s="2"/>
    </row>
    <row r="9871" spans="63:72" x14ac:dyDescent="0.3">
      <c r="BK9871" s="5"/>
      <c r="BL9871" s="5"/>
      <c r="BM9871" s="2"/>
      <c r="BN9871" s="151"/>
      <c r="BO9871" s="2"/>
      <c r="BP9871" s="2"/>
      <c r="BQ9871" s="2"/>
      <c r="BR9871" s="2"/>
      <c r="BS9871" s="2"/>
      <c r="BT9871" s="2"/>
    </row>
    <row r="9872" spans="63:72" x14ac:dyDescent="0.3">
      <c r="BK9872" s="5"/>
      <c r="BL9872" s="5"/>
      <c r="BM9872" s="2"/>
      <c r="BN9872" s="151"/>
      <c r="BO9872" s="2"/>
      <c r="BP9872" s="2"/>
      <c r="BQ9872" s="2"/>
      <c r="BR9872" s="2"/>
      <c r="BS9872" s="2"/>
      <c r="BT9872" s="2"/>
    </row>
    <row r="9873" spans="63:72" x14ac:dyDescent="0.3">
      <c r="BK9873" s="5"/>
      <c r="BL9873" s="5"/>
      <c r="BM9873" s="2"/>
      <c r="BN9873" s="151"/>
      <c r="BO9873" s="2"/>
      <c r="BP9873" s="2"/>
      <c r="BQ9873" s="2"/>
      <c r="BR9873" s="2"/>
      <c r="BS9873" s="2"/>
      <c r="BT9873" s="2"/>
    </row>
    <row r="9874" spans="63:72" x14ac:dyDescent="0.3">
      <c r="BK9874" s="5"/>
      <c r="BL9874" s="5"/>
      <c r="BM9874" s="2"/>
      <c r="BN9874" s="151"/>
      <c r="BO9874" s="2"/>
      <c r="BP9874" s="2"/>
      <c r="BQ9874" s="2"/>
      <c r="BR9874" s="2"/>
      <c r="BS9874" s="2"/>
      <c r="BT9874" s="2"/>
    </row>
    <row r="9875" spans="63:72" x14ac:dyDescent="0.3">
      <c r="BK9875" s="5"/>
      <c r="BL9875" s="5"/>
      <c r="BM9875" s="2"/>
      <c r="BN9875" s="151"/>
      <c r="BO9875" s="2"/>
      <c r="BP9875" s="2"/>
      <c r="BQ9875" s="2"/>
      <c r="BR9875" s="2"/>
      <c r="BS9875" s="2"/>
      <c r="BT9875" s="2"/>
    </row>
    <row r="9876" spans="63:72" x14ac:dyDescent="0.3">
      <c r="BK9876" s="5"/>
      <c r="BL9876" s="5"/>
      <c r="BM9876" s="2"/>
      <c r="BN9876" s="151"/>
      <c r="BO9876" s="2"/>
      <c r="BP9876" s="2"/>
      <c r="BQ9876" s="2"/>
      <c r="BR9876" s="2"/>
      <c r="BS9876" s="2"/>
      <c r="BT9876" s="2"/>
    </row>
    <row r="9877" spans="63:72" x14ac:dyDescent="0.3">
      <c r="BK9877" s="5"/>
      <c r="BL9877" s="5"/>
      <c r="BM9877" s="2"/>
      <c r="BN9877" s="151"/>
      <c r="BO9877" s="2"/>
      <c r="BP9877" s="2"/>
      <c r="BQ9877" s="2"/>
      <c r="BR9877" s="2"/>
      <c r="BS9877" s="2"/>
      <c r="BT9877" s="2"/>
    </row>
    <row r="9878" spans="63:72" x14ac:dyDescent="0.3">
      <c r="BK9878" s="5"/>
      <c r="BL9878" s="5"/>
      <c r="BM9878" s="2"/>
      <c r="BN9878" s="151"/>
      <c r="BO9878" s="2"/>
      <c r="BP9878" s="2"/>
      <c r="BQ9878" s="2"/>
      <c r="BR9878" s="2"/>
      <c r="BS9878" s="2"/>
      <c r="BT9878" s="2"/>
    </row>
    <row r="9879" spans="63:72" x14ac:dyDescent="0.3">
      <c r="BK9879" s="5"/>
      <c r="BL9879" s="5"/>
      <c r="BM9879" s="2"/>
      <c r="BN9879" s="151"/>
      <c r="BO9879" s="2"/>
      <c r="BP9879" s="2"/>
      <c r="BQ9879" s="2"/>
      <c r="BR9879" s="2"/>
      <c r="BS9879" s="2"/>
      <c r="BT9879" s="2"/>
    </row>
    <row r="9880" spans="63:72" x14ac:dyDescent="0.3">
      <c r="BK9880" s="5"/>
      <c r="BL9880" s="5"/>
      <c r="BM9880" s="2"/>
      <c r="BN9880" s="151"/>
      <c r="BO9880" s="2"/>
      <c r="BP9880" s="2"/>
      <c r="BQ9880" s="2"/>
      <c r="BR9880" s="2"/>
      <c r="BS9880" s="2"/>
      <c r="BT9880" s="2"/>
    </row>
    <row r="9881" spans="63:72" x14ac:dyDescent="0.3">
      <c r="BK9881" s="5"/>
      <c r="BL9881" s="5"/>
      <c r="BM9881" s="2"/>
      <c r="BN9881" s="151"/>
      <c r="BO9881" s="2"/>
      <c r="BP9881" s="2"/>
      <c r="BQ9881" s="2"/>
      <c r="BR9881" s="2"/>
      <c r="BS9881" s="2"/>
      <c r="BT9881" s="2"/>
    </row>
    <row r="9882" spans="63:72" x14ac:dyDescent="0.3">
      <c r="BK9882" s="5"/>
      <c r="BL9882" s="5"/>
      <c r="BM9882" s="2"/>
      <c r="BN9882" s="151"/>
      <c r="BO9882" s="2"/>
      <c r="BP9882" s="2"/>
      <c r="BQ9882" s="2"/>
      <c r="BR9882" s="2"/>
      <c r="BS9882" s="2"/>
      <c r="BT9882" s="2"/>
    </row>
    <row r="9883" spans="63:72" x14ac:dyDescent="0.3">
      <c r="BK9883" s="5"/>
      <c r="BL9883" s="5"/>
      <c r="BM9883" s="2"/>
      <c r="BN9883" s="151"/>
      <c r="BO9883" s="2"/>
      <c r="BP9883" s="2"/>
      <c r="BQ9883" s="2"/>
      <c r="BR9883" s="2"/>
      <c r="BS9883" s="2"/>
      <c r="BT9883" s="2"/>
    </row>
    <row r="9884" spans="63:72" x14ac:dyDescent="0.3">
      <c r="BK9884" s="5"/>
      <c r="BL9884" s="5"/>
      <c r="BM9884" s="2"/>
      <c r="BN9884" s="151"/>
      <c r="BO9884" s="2"/>
      <c r="BP9884" s="2"/>
      <c r="BQ9884" s="2"/>
      <c r="BR9884" s="2"/>
      <c r="BS9884" s="2"/>
      <c r="BT9884" s="2"/>
    </row>
    <row r="9885" spans="63:72" x14ac:dyDescent="0.3">
      <c r="BK9885" s="5"/>
      <c r="BL9885" s="5"/>
      <c r="BM9885" s="2"/>
      <c r="BN9885" s="151"/>
      <c r="BO9885" s="2"/>
      <c r="BP9885" s="2"/>
      <c r="BQ9885" s="2"/>
      <c r="BR9885" s="2"/>
      <c r="BS9885" s="2"/>
      <c r="BT9885" s="2"/>
    </row>
    <row r="9886" spans="63:72" x14ac:dyDescent="0.3">
      <c r="BK9886" s="5"/>
      <c r="BL9886" s="5"/>
      <c r="BM9886" s="2"/>
      <c r="BN9886" s="151"/>
      <c r="BO9886" s="2"/>
      <c r="BP9886" s="2"/>
      <c r="BQ9886" s="2"/>
      <c r="BR9886" s="2"/>
      <c r="BS9886" s="2"/>
      <c r="BT9886" s="2"/>
    </row>
    <row r="9887" spans="63:72" x14ac:dyDescent="0.3">
      <c r="BK9887" s="5"/>
      <c r="BL9887" s="5"/>
      <c r="BM9887" s="2"/>
      <c r="BN9887" s="151"/>
      <c r="BO9887" s="2"/>
      <c r="BP9887" s="2"/>
      <c r="BQ9887" s="2"/>
      <c r="BR9887" s="2"/>
      <c r="BS9887" s="2"/>
      <c r="BT9887" s="2"/>
    </row>
    <row r="9888" spans="63:72" x14ac:dyDescent="0.3">
      <c r="BK9888" s="5"/>
      <c r="BL9888" s="5"/>
      <c r="BM9888" s="2"/>
      <c r="BN9888" s="151"/>
      <c r="BO9888" s="2"/>
      <c r="BP9888" s="2"/>
      <c r="BQ9888" s="2"/>
      <c r="BR9888" s="2"/>
      <c r="BS9888" s="2"/>
      <c r="BT9888" s="2"/>
    </row>
    <row r="9889" spans="63:72" x14ac:dyDescent="0.3">
      <c r="BK9889" s="5"/>
      <c r="BL9889" s="5"/>
      <c r="BM9889" s="2"/>
      <c r="BN9889" s="151"/>
      <c r="BO9889" s="2"/>
      <c r="BP9889" s="2"/>
      <c r="BQ9889" s="2"/>
      <c r="BR9889" s="2"/>
      <c r="BS9889" s="2"/>
      <c r="BT9889" s="2"/>
    </row>
    <row r="9890" spans="63:72" x14ac:dyDescent="0.3">
      <c r="BK9890" s="5"/>
      <c r="BL9890" s="5"/>
      <c r="BM9890" s="2"/>
      <c r="BN9890" s="151"/>
      <c r="BO9890" s="2"/>
      <c r="BP9890" s="2"/>
      <c r="BQ9890" s="2"/>
      <c r="BR9890" s="2"/>
      <c r="BS9890" s="2"/>
      <c r="BT9890" s="2"/>
    </row>
    <row r="9891" spans="63:72" x14ac:dyDescent="0.3">
      <c r="BK9891" s="5"/>
      <c r="BL9891" s="5"/>
      <c r="BM9891" s="2"/>
      <c r="BN9891" s="151"/>
      <c r="BO9891" s="2"/>
      <c r="BP9891" s="2"/>
      <c r="BQ9891" s="2"/>
      <c r="BR9891" s="2"/>
      <c r="BS9891" s="2"/>
      <c r="BT9891" s="2"/>
    </row>
    <row r="9892" spans="63:72" x14ac:dyDescent="0.3">
      <c r="BK9892" s="5"/>
      <c r="BL9892" s="5"/>
      <c r="BM9892" s="2"/>
      <c r="BN9892" s="151"/>
      <c r="BO9892" s="2"/>
      <c r="BP9892" s="2"/>
      <c r="BQ9892" s="2"/>
      <c r="BR9892" s="2"/>
      <c r="BS9892" s="2"/>
      <c r="BT9892" s="2"/>
    </row>
    <row r="9893" spans="63:72" x14ac:dyDescent="0.3">
      <c r="BK9893" s="5"/>
      <c r="BL9893" s="5"/>
      <c r="BM9893" s="2"/>
      <c r="BN9893" s="151"/>
      <c r="BO9893" s="2"/>
      <c r="BP9893" s="2"/>
      <c r="BQ9893" s="2"/>
      <c r="BR9893" s="2"/>
      <c r="BS9893" s="2"/>
      <c r="BT9893" s="2"/>
    </row>
    <row r="9894" spans="63:72" x14ac:dyDescent="0.3">
      <c r="BK9894" s="5"/>
      <c r="BL9894" s="5"/>
      <c r="BM9894" s="2"/>
      <c r="BN9894" s="151"/>
      <c r="BO9894" s="2"/>
      <c r="BP9894" s="2"/>
      <c r="BQ9894" s="2"/>
      <c r="BR9894" s="2"/>
      <c r="BS9894" s="2"/>
      <c r="BT9894" s="2"/>
    </row>
    <row r="9895" spans="63:72" x14ac:dyDescent="0.3">
      <c r="BK9895" s="5"/>
      <c r="BL9895" s="5"/>
      <c r="BM9895" s="2"/>
      <c r="BN9895" s="151"/>
      <c r="BO9895" s="2"/>
      <c r="BP9895" s="2"/>
      <c r="BQ9895" s="2"/>
      <c r="BR9895" s="2"/>
      <c r="BS9895" s="2"/>
      <c r="BT9895" s="2"/>
    </row>
    <row r="9896" spans="63:72" x14ac:dyDescent="0.3">
      <c r="BK9896" s="5"/>
      <c r="BL9896" s="5"/>
      <c r="BM9896" s="2"/>
      <c r="BN9896" s="151"/>
      <c r="BO9896" s="2"/>
      <c r="BP9896" s="2"/>
      <c r="BQ9896" s="2"/>
      <c r="BR9896" s="2"/>
      <c r="BS9896" s="2"/>
      <c r="BT9896" s="2"/>
    </row>
    <row r="9897" spans="63:72" x14ac:dyDescent="0.3">
      <c r="BK9897" s="5"/>
      <c r="BL9897" s="5"/>
      <c r="BM9897" s="2"/>
      <c r="BN9897" s="151"/>
      <c r="BO9897" s="2"/>
      <c r="BP9897" s="2"/>
      <c r="BQ9897" s="2"/>
      <c r="BR9897" s="2"/>
      <c r="BS9897" s="2"/>
      <c r="BT9897" s="2"/>
    </row>
    <row r="9898" spans="63:72" x14ac:dyDescent="0.3">
      <c r="BK9898" s="5"/>
      <c r="BL9898" s="5"/>
      <c r="BM9898" s="2"/>
      <c r="BN9898" s="151"/>
      <c r="BO9898" s="2"/>
      <c r="BP9898" s="2"/>
      <c r="BQ9898" s="2"/>
      <c r="BR9898" s="2"/>
      <c r="BS9898" s="2"/>
      <c r="BT9898" s="2"/>
    </row>
    <row r="9899" spans="63:72" x14ac:dyDescent="0.3">
      <c r="BK9899" s="5"/>
      <c r="BL9899" s="5"/>
      <c r="BM9899" s="2"/>
      <c r="BN9899" s="151"/>
      <c r="BO9899" s="2"/>
      <c r="BP9899" s="2"/>
      <c r="BQ9899" s="2"/>
      <c r="BR9899" s="2"/>
      <c r="BS9899" s="2"/>
      <c r="BT9899" s="2"/>
    </row>
    <row r="9900" spans="63:72" x14ac:dyDescent="0.3">
      <c r="BK9900" s="5"/>
      <c r="BL9900" s="5"/>
      <c r="BM9900" s="2"/>
      <c r="BN9900" s="151"/>
      <c r="BO9900" s="2"/>
      <c r="BP9900" s="2"/>
      <c r="BQ9900" s="2"/>
      <c r="BR9900" s="2"/>
      <c r="BS9900" s="2"/>
      <c r="BT9900" s="2"/>
    </row>
    <row r="9901" spans="63:72" x14ac:dyDescent="0.3">
      <c r="BK9901" s="5"/>
      <c r="BL9901" s="5"/>
      <c r="BM9901" s="2"/>
      <c r="BN9901" s="151"/>
      <c r="BO9901" s="2"/>
      <c r="BP9901" s="2"/>
      <c r="BQ9901" s="2"/>
      <c r="BR9901" s="2"/>
      <c r="BS9901" s="2"/>
      <c r="BT9901" s="2"/>
    </row>
    <row r="9902" spans="63:72" x14ac:dyDescent="0.3">
      <c r="BK9902" s="5"/>
      <c r="BL9902" s="5"/>
      <c r="BM9902" s="2"/>
      <c r="BN9902" s="151"/>
      <c r="BO9902" s="2"/>
      <c r="BP9902" s="2"/>
      <c r="BQ9902" s="2"/>
      <c r="BR9902" s="2"/>
      <c r="BS9902" s="2"/>
      <c r="BT9902" s="2"/>
    </row>
    <row r="9903" spans="63:72" x14ac:dyDescent="0.3">
      <c r="BK9903" s="5"/>
      <c r="BL9903" s="5"/>
      <c r="BM9903" s="2"/>
      <c r="BN9903" s="151"/>
      <c r="BO9903" s="2"/>
      <c r="BP9903" s="2"/>
      <c r="BQ9903" s="2"/>
      <c r="BR9903" s="2"/>
      <c r="BS9903" s="2"/>
      <c r="BT9903" s="2"/>
    </row>
    <row r="9904" spans="63:72" x14ac:dyDescent="0.3">
      <c r="BK9904" s="5"/>
      <c r="BL9904" s="5"/>
      <c r="BM9904" s="2"/>
      <c r="BN9904" s="151"/>
      <c r="BO9904" s="2"/>
      <c r="BP9904" s="2"/>
      <c r="BQ9904" s="2"/>
      <c r="BR9904" s="2"/>
      <c r="BS9904" s="2"/>
      <c r="BT9904" s="2"/>
    </row>
    <row r="9905" spans="63:72" x14ac:dyDescent="0.3">
      <c r="BK9905" s="5"/>
      <c r="BL9905" s="5"/>
      <c r="BM9905" s="2"/>
      <c r="BN9905" s="151"/>
      <c r="BO9905" s="2"/>
      <c r="BP9905" s="2"/>
      <c r="BQ9905" s="2"/>
      <c r="BR9905" s="2"/>
      <c r="BS9905" s="2"/>
      <c r="BT9905" s="2"/>
    </row>
    <row r="9906" spans="63:72" x14ac:dyDescent="0.3">
      <c r="BK9906" s="5"/>
      <c r="BL9906" s="5"/>
      <c r="BM9906" s="2"/>
      <c r="BN9906" s="151"/>
      <c r="BO9906" s="2"/>
      <c r="BP9906" s="2"/>
      <c r="BQ9906" s="2"/>
      <c r="BR9906" s="2"/>
      <c r="BS9906" s="2"/>
      <c r="BT9906" s="2"/>
    </row>
    <row r="9907" spans="63:72" x14ac:dyDescent="0.3">
      <c r="BK9907" s="5"/>
      <c r="BL9907" s="5"/>
      <c r="BM9907" s="2"/>
      <c r="BN9907" s="151"/>
      <c r="BO9907" s="2"/>
      <c r="BP9907" s="2"/>
      <c r="BQ9907" s="2"/>
      <c r="BR9907" s="2"/>
      <c r="BS9907" s="2"/>
      <c r="BT9907" s="2"/>
    </row>
    <row r="9908" spans="63:72" x14ac:dyDescent="0.3">
      <c r="BK9908" s="5"/>
      <c r="BL9908" s="5"/>
      <c r="BM9908" s="2"/>
      <c r="BN9908" s="151"/>
      <c r="BO9908" s="2"/>
      <c r="BP9908" s="2"/>
      <c r="BQ9908" s="2"/>
      <c r="BR9908" s="2"/>
      <c r="BS9908" s="2"/>
      <c r="BT9908" s="2"/>
    </row>
    <row r="9909" spans="63:72" x14ac:dyDescent="0.3">
      <c r="BK9909" s="5"/>
      <c r="BL9909" s="5"/>
      <c r="BM9909" s="2"/>
      <c r="BN9909" s="151"/>
      <c r="BO9909" s="2"/>
      <c r="BP9909" s="2"/>
      <c r="BQ9909" s="2"/>
      <c r="BR9909" s="2"/>
      <c r="BS9909" s="2"/>
      <c r="BT9909" s="2"/>
    </row>
    <row r="9910" spans="63:72" x14ac:dyDescent="0.3">
      <c r="BK9910" s="5"/>
      <c r="BL9910" s="5"/>
      <c r="BM9910" s="2"/>
      <c r="BN9910" s="151"/>
      <c r="BO9910" s="2"/>
      <c r="BP9910" s="2"/>
      <c r="BQ9910" s="2"/>
      <c r="BR9910" s="2"/>
      <c r="BS9910" s="2"/>
      <c r="BT9910" s="2"/>
    </row>
    <row r="9911" spans="63:72" x14ac:dyDescent="0.3">
      <c r="BK9911" s="5"/>
      <c r="BL9911" s="5"/>
      <c r="BM9911" s="2"/>
      <c r="BN9911" s="151"/>
      <c r="BO9911" s="2"/>
      <c r="BP9911" s="2"/>
      <c r="BQ9911" s="2"/>
      <c r="BR9911" s="2"/>
      <c r="BS9911" s="2"/>
      <c r="BT9911" s="2"/>
    </row>
    <row r="9912" spans="63:72" x14ac:dyDescent="0.3">
      <c r="BK9912" s="5"/>
      <c r="BL9912" s="5"/>
      <c r="BM9912" s="2"/>
      <c r="BN9912" s="151"/>
      <c r="BO9912" s="2"/>
      <c r="BP9912" s="2"/>
      <c r="BQ9912" s="2"/>
      <c r="BR9912" s="2"/>
      <c r="BS9912" s="2"/>
      <c r="BT9912" s="2"/>
    </row>
    <row r="9913" spans="63:72" x14ac:dyDescent="0.3">
      <c r="BK9913" s="5"/>
      <c r="BL9913" s="5"/>
      <c r="BM9913" s="2"/>
      <c r="BN9913" s="151"/>
      <c r="BO9913" s="2"/>
      <c r="BP9913" s="2"/>
      <c r="BQ9913" s="2"/>
      <c r="BR9913" s="2"/>
      <c r="BS9913" s="2"/>
      <c r="BT9913" s="2"/>
    </row>
    <row r="9914" spans="63:72" x14ac:dyDescent="0.3">
      <c r="BK9914" s="5"/>
      <c r="BL9914" s="5"/>
      <c r="BM9914" s="2"/>
      <c r="BN9914" s="151"/>
      <c r="BO9914" s="2"/>
      <c r="BP9914" s="2"/>
      <c r="BQ9914" s="2"/>
      <c r="BR9914" s="2"/>
      <c r="BS9914" s="2"/>
      <c r="BT9914" s="2"/>
    </row>
    <row r="9915" spans="63:72" x14ac:dyDescent="0.3">
      <c r="BK9915" s="5"/>
      <c r="BL9915" s="5"/>
      <c r="BM9915" s="2"/>
      <c r="BN9915" s="151"/>
      <c r="BO9915" s="2"/>
      <c r="BP9915" s="2"/>
      <c r="BQ9915" s="2"/>
      <c r="BR9915" s="2"/>
      <c r="BS9915" s="2"/>
      <c r="BT9915" s="2"/>
    </row>
    <row r="9916" spans="63:72" x14ac:dyDescent="0.3">
      <c r="BK9916" s="5"/>
      <c r="BL9916" s="5"/>
      <c r="BM9916" s="2"/>
      <c r="BN9916" s="151"/>
      <c r="BO9916" s="2"/>
      <c r="BP9916" s="2"/>
      <c r="BQ9916" s="2"/>
      <c r="BR9916" s="2"/>
      <c r="BS9916" s="2"/>
      <c r="BT9916" s="2"/>
    </row>
    <row r="9917" spans="63:72" x14ac:dyDescent="0.3">
      <c r="BK9917" s="5"/>
      <c r="BL9917" s="5"/>
      <c r="BM9917" s="2"/>
      <c r="BN9917" s="151"/>
      <c r="BO9917" s="2"/>
      <c r="BP9917" s="2"/>
      <c r="BQ9917" s="2"/>
      <c r="BR9917" s="2"/>
      <c r="BS9917" s="2"/>
      <c r="BT9917" s="2"/>
    </row>
    <row r="9918" spans="63:72" x14ac:dyDescent="0.3">
      <c r="BK9918" s="5"/>
      <c r="BL9918" s="5"/>
      <c r="BM9918" s="2"/>
      <c r="BN9918" s="151"/>
      <c r="BO9918" s="2"/>
      <c r="BP9918" s="2"/>
      <c r="BQ9918" s="2"/>
      <c r="BR9918" s="2"/>
      <c r="BS9918" s="2"/>
      <c r="BT9918" s="2"/>
    </row>
    <row r="9919" spans="63:72" x14ac:dyDescent="0.3">
      <c r="BK9919" s="5"/>
      <c r="BL9919" s="5"/>
      <c r="BM9919" s="2"/>
      <c r="BN9919" s="151"/>
      <c r="BO9919" s="2"/>
      <c r="BP9919" s="2"/>
      <c r="BQ9919" s="2"/>
      <c r="BR9919" s="2"/>
      <c r="BS9919" s="2"/>
      <c r="BT9919" s="2"/>
    </row>
    <row r="9920" spans="63:72" x14ac:dyDescent="0.3">
      <c r="BK9920" s="5"/>
      <c r="BL9920" s="5"/>
      <c r="BM9920" s="2"/>
      <c r="BN9920" s="151"/>
      <c r="BO9920" s="2"/>
      <c r="BP9920" s="2"/>
      <c r="BQ9920" s="2"/>
      <c r="BR9920" s="2"/>
      <c r="BS9920" s="2"/>
      <c r="BT9920" s="2"/>
    </row>
    <row r="9921" spans="63:72" x14ac:dyDescent="0.3">
      <c r="BK9921" s="5"/>
      <c r="BL9921" s="5"/>
      <c r="BM9921" s="2"/>
      <c r="BN9921" s="151"/>
      <c r="BO9921" s="2"/>
      <c r="BP9921" s="2"/>
      <c r="BQ9921" s="2"/>
      <c r="BR9921" s="2"/>
      <c r="BS9921" s="2"/>
      <c r="BT9921" s="2"/>
    </row>
    <row r="9922" spans="63:72" x14ac:dyDescent="0.3">
      <c r="BK9922" s="5"/>
      <c r="BL9922" s="5"/>
      <c r="BM9922" s="2"/>
      <c r="BN9922" s="151"/>
      <c r="BO9922" s="2"/>
      <c r="BP9922" s="2"/>
      <c r="BQ9922" s="2"/>
      <c r="BR9922" s="2"/>
      <c r="BS9922" s="2"/>
      <c r="BT9922" s="2"/>
    </row>
    <row r="9923" spans="63:72" x14ac:dyDescent="0.3">
      <c r="BK9923" s="5"/>
      <c r="BL9923" s="5"/>
      <c r="BM9923" s="2"/>
      <c r="BN9923" s="151"/>
      <c r="BO9923" s="2"/>
      <c r="BP9923" s="2"/>
      <c r="BQ9923" s="2"/>
      <c r="BR9923" s="2"/>
      <c r="BS9923" s="2"/>
      <c r="BT9923" s="2"/>
    </row>
    <row r="9924" spans="63:72" x14ac:dyDescent="0.3">
      <c r="BK9924" s="5"/>
      <c r="BL9924" s="5"/>
      <c r="BM9924" s="2"/>
      <c r="BN9924" s="151"/>
      <c r="BO9924" s="2"/>
      <c r="BP9924" s="2"/>
      <c r="BQ9924" s="2"/>
      <c r="BR9924" s="2"/>
      <c r="BS9924" s="2"/>
      <c r="BT9924" s="2"/>
    </row>
    <row r="9925" spans="63:72" x14ac:dyDescent="0.3">
      <c r="BK9925" s="5"/>
      <c r="BL9925" s="5"/>
      <c r="BM9925" s="2"/>
      <c r="BN9925" s="151"/>
      <c r="BO9925" s="2"/>
      <c r="BP9925" s="2"/>
      <c r="BQ9925" s="2"/>
      <c r="BR9925" s="2"/>
      <c r="BS9925" s="2"/>
      <c r="BT9925" s="2"/>
    </row>
    <row r="9926" spans="63:72" x14ac:dyDescent="0.3">
      <c r="BK9926" s="5"/>
      <c r="BL9926" s="5"/>
      <c r="BM9926" s="2"/>
      <c r="BN9926" s="151"/>
      <c r="BO9926" s="2"/>
      <c r="BP9926" s="2"/>
      <c r="BQ9926" s="2"/>
      <c r="BR9926" s="2"/>
      <c r="BS9926" s="2"/>
      <c r="BT9926" s="2"/>
    </row>
    <row r="9927" spans="63:72" x14ac:dyDescent="0.3">
      <c r="BK9927" s="5"/>
      <c r="BL9927" s="5"/>
      <c r="BM9927" s="2"/>
      <c r="BN9927" s="151"/>
      <c r="BO9927" s="2"/>
      <c r="BP9927" s="2"/>
      <c r="BQ9927" s="2"/>
      <c r="BR9927" s="2"/>
      <c r="BS9927" s="2"/>
      <c r="BT9927" s="2"/>
    </row>
    <row r="9928" spans="63:72" x14ac:dyDescent="0.3">
      <c r="BK9928" s="5"/>
      <c r="BL9928" s="5"/>
      <c r="BM9928" s="2"/>
      <c r="BN9928" s="151"/>
      <c r="BO9928" s="2"/>
      <c r="BP9928" s="2"/>
      <c r="BQ9928" s="2"/>
      <c r="BR9928" s="2"/>
      <c r="BS9928" s="2"/>
      <c r="BT9928" s="2"/>
    </row>
    <row r="9929" spans="63:72" x14ac:dyDescent="0.3">
      <c r="BK9929" s="5"/>
      <c r="BL9929" s="5"/>
      <c r="BM9929" s="2"/>
      <c r="BN9929" s="151"/>
      <c r="BO9929" s="2"/>
      <c r="BP9929" s="2"/>
      <c r="BQ9929" s="2"/>
      <c r="BR9929" s="2"/>
      <c r="BS9929" s="2"/>
      <c r="BT9929" s="2"/>
    </row>
    <row r="9930" spans="63:72" x14ac:dyDescent="0.3">
      <c r="BK9930" s="5"/>
      <c r="BL9930" s="5"/>
      <c r="BM9930" s="2"/>
      <c r="BN9930" s="151"/>
      <c r="BO9930" s="2"/>
      <c r="BP9930" s="2"/>
      <c r="BQ9930" s="2"/>
      <c r="BR9930" s="2"/>
      <c r="BS9930" s="2"/>
      <c r="BT9930" s="2"/>
    </row>
    <row r="9931" spans="63:72" x14ac:dyDescent="0.3">
      <c r="BK9931" s="5"/>
      <c r="BL9931" s="5"/>
      <c r="BM9931" s="2"/>
      <c r="BN9931" s="151"/>
      <c r="BO9931" s="2"/>
      <c r="BP9931" s="2"/>
      <c r="BQ9931" s="2"/>
      <c r="BR9931" s="2"/>
      <c r="BS9931" s="2"/>
      <c r="BT9931" s="2"/>
    </row>
    <row r="9932" spans="63:72" x14ac:dyDescent="0.3">
      <c r="BK9932" s="5"/>
      <c r="BL9932" s="5"/>
      <c r="BM9932" s="2"/>
      <c r="BN9932" s="151"/>
      <c r="BO9932" s="2"/>
      <c r="BP9932" s="2"/>
      <c r="BQ9932" s="2"/>
      <c r="BR9932" s="2"/>
      <c r="BS9932" s="2"/>
      <c r="BT9932" s="2"/>
    </row>
    <row r="9933" spans="63:72" x14ac:dyDescent="0.3">
      <c r="BK9933" s="5"/>
      <c r="BL9933" s="5"/>
      <c r="BM9933" s="2"/>
      <c r="BN9933" s="151"/>
      <c r="BO9933" s="2"/>
      <c r="BP9933" s="2"/>
      <c r="BQ9933" s="2"/>
      <c r="BR9933" s="2"/>
      <c r="BS9933" s="2"/>
      <c r="BT9933" s="2"/>
    </row>
    <row r="9934" spans="63:72" x14ac:dyDescent="0.3">
      <c r="BK9934" s="5"/>
      <c r="BL9934" s="5"/>
      <c r="BM9934" s="2"/>
      <c r="BN9934" s="151"/>
      <c r="BO9934" s="2"/>
      <c r="BP9934" s="2"/>
      <c r="BQ9934" s="2"/>
      <c r="BR9934" s="2"/>
      <c r="BS9934" s="2"/>
      <c r="BT9934" s="2"/>
    </row>
    <row r="9935" spans="63:72" x14ac:dyDescent="0.3">
      <c r="BK9935" s="5"/>
      <c r="BL9935" s="5"/>
      <c r="BM9935" s="2"/>
      <c r="BN9935" s="151"/>
      <c r="BO9935" s="2"/>
      <c r="BP9935" s="2"/>
      <c r="BQ9935" s="2"/>
      <c r="BR9935" s="2"/>
      <c r="BS9935" s="2"/>
      <c r="BT9935" s="2"/>
    </row>
    <row r="9936" spans="63:72" x14ac:dyDescent="0.3">
      <c r="BK9936" s="5"/>
      <c r="BL9936" s="5"/>
      <c r="BM9936" s="2"/>
      <c r="BN9936" s="151"/>
      <c r="BO9936" s="2"/>
      <c r="BP9936" s="2"/>
      <c r="BQ9936" s="2"/>
      <c r="BR9936" s="2"/>
      <c r="BS9936" s="2"/>
      <c r="BT9936" s="2"/>
    </row>
    <row r="9937" spans="63:72" x14ac:dyDescent="0.3">
      <c r="BK9937" s="5"/>
      <c r="BL9937" s="5"/>
      <c r="BM9937" s="2"/>
      <c r="BN9937" s="151"/>
      <c r="BO9937" s="2"/>
      <c r="BP9937" s="2"/>
      <c r="BQ9937" s="2"/>
      <c r="BR9937" s="2"/>
      <c r="BS9937" s="2"/>
      <c r="BT9937" s="2"/>
    </row>
    <row r="9938" spans="63:72" x14ac:dyDescent="0.3">
      <c r="BK9938" s="5"/>
      <c r="BL9938" s="5"/>
      <c r="BM9938" s="2"/>
      <c r="BN9938" s="151"/>
      <c r="BO9938" s="2"/>
      <c r="BP9938" s="2"/>
      <c r="BQ9938" s="2"/>
      <c r="BR9938" s="2"/>
      <c r="BS9938" s="2"/>
      <c r="BT9938" s="2"/>
    </row>
    <row r="9939" spans="63:72" x14ac:dyDescent="0.3">
      <c r="BK9939" s="5"/>
      <c r="BL9939" s="5"/>
      <c r="BM9939" s="2"/>
      <c r="BN9939" s="151"/>
      <c r="BO9939" s="2"/>
      <c r="BP9939" s="2"/>
      <c r="BQ9939" s="2"/>
      <c r="BR9939" s="2"/>
      <c r="BS9939" s="2"/>
      <c r="BT9939" s="2"/>
    </row>
    <row r="9940" spans="63:72" x14ac:dyDescent="0.3">
      <c r="BK9940" s="5"/>
      <c r="BL9940" s="5"/>
      <c r="BM9940" s="2"/>
      <c r="BN9940" s="151"/>
      <c r="BO9940" s="2"/>
      <c r="BP9940" s="2"/>
      <c r="BQ9940" s="2"/>
      <c r="BR9940" s="2"/>
      <c r="BS9940" s="2"/>
      <c r="BT9940" s="2"/>
    </row>
    <row r="9941" spans="63:72" x14ac:dyDescent="0.3">
      <c r="BK9941" s="5"/>
      <c r="BL9941" s="5"/>
      <c r="BM9941" s="2"/>
      <c r="BN9941" s="151"/>
      <c r="BO9941" s="2"/>
      <c r="BP9941" s="2"/>
      <c r="BQ9941" s="2"/>
      <c r="BR9941" s="2"/>
      <c r="BS9941" s="2"/>
      <c r="BT9941" s="2"/>
    </row>
    <row r="9942" spans="63:72" x14ac:dyDescent="0.3">
      <c r="BK9942" s="5"/>
      <c r="BL9942" s="5"/>
      <c r="BM9942" s="2"/>
      <c r="BN9942" s="151"/>
      <c r="BO9942" s="2"/>
      <c r="BP9942" s="2"/>
      <c r="BQ9942" s="2"/>
      <c r="BR9942" s="2"/>
      <c r="BS9942" s="2"/>
      <c r="BT9942" s="2"/>
    </row>
    <row r="9943" spans="63:72" x14ac:dyDescent="0.3">
      <c r="BK9943" s="5"/>
      <c r="BL9943" s="5"/>
      <c r="BM9943" s="2"/>
      <c r="BN9943" s="151"/>
      <c r="BO9943" s="2"/>
      <c r="BP9943" s="2"/>
      <c r="BQ9943" s="2"/>
      <c r="BR9943" s="2"/>
      <c r="BS9943" s="2"/>
      <c r="BT9943" s="2"/>
    </row>
    <row r="9944" spans="63:72" x14ac:dyDescent="0.3">
      <c r="BK9944" s="5"/>
      <c r="BL9944" s="5"/>
      <c r="BM9944" s="2"/>
      <c r="BN9944" s="151"/>
      <c r="BO9944" s="2"/>
      <c r="BP9944" s="2"/>
      <c r="BQ9944" s="2"/>
      <c r="BR9944" s="2"/>
      <c r="BS9944" s="2"/>
      <c r="BT9944" s="2"/>
    </row>
    <row r="9945" spans="63:72" x14ac:dyDescent="0.3">
      <c r="BK9945" s="5"/>
      <c r="BL9945" s="5"/>
      <c r="BM9945" s="2"/>
      <c r="BN9945" s="151"/>
      <c r="BO9945" s="2"/>
      <c r="BP9945" s="2"/>
      <c r="BQ9945" s="2"/>
      <c r="BR9945" s="2"/>
      <c r="BS9945" s="2"/>
      <c r="BT9945" s="2"/>
    </row>
    <row r="9946" spans="63:72" x14ac:dyDescent="0.3">
      <c r="BK9946" s="5"/>
      <c r="BL9946" s="5"/>
      <c r="BM9946" s="2"/>
      <c r="BN9946" s="151"/>
      <c r="BO9946" s="2"/>
      <c r="BP9946" s="2"/>
      <c r="BQ9946" s="2"/>
      <c r="BR9946" s="2"/>
      <c r="BS9946" s="2"/>
      <c r="BT9946" s="2"/>
    </row>
    <row r="9947" spans="63:72" x14ac:dyDescent="0.3">
      <c r="BK9947" s="5"/>
      <c r="BL9947" s="5"/>
      <c r="BM9947" s="2"/>
      <c r="BN9947" s="151"/>
      <c r="BO9947" s="2"/>
      <c r="BP9947" s="2"/>
      <c r="BQ9947" s="2"/>
      <c r="BR9947" s="2"/>
      <c r="BS9947" s="2"/>
      <c r="BT9947" s="2"/>
    </row>
    <row r="9948" spans="63:72" x14ac:dyDescent="0.3">
      <c r="BK9948" s="5"/>
      <c r="BL9948" s="5"/>
      <c r="BM9948" s="2"/>
      <c r="BN9948" s="151"/>
      <c r="BO9948" s="2"/>
      <c r="BP9948" s="2"/>
      <c r="BQ9948" s="2"/>
      <c r="BR9948" s="2"/>
      <c r="BS9948" s="2"/>
      <c r="BT9948" s="2"/>
    </row>
    <row r="9949" spans="63:72" x14ac:dyDescent="0.3">
      <c r="BK9949" s="5"/>
      <c r="BL9949" s="5"/>
      <c r="BM9949" s="2"/>
      <c r="BN9949" s="151"/>
      <c r="BO9949" s="2"/>
      <c r="BP9949" s="2"/>
      <c r="BQ9949" s="2"/>
      <c r="BR9949" s="2"/>
      <c r="BS9949" s="2"/>
      <c r="BT9949" s="2"/>
    </row>
    <row r="9950" spans="63:72" x14ac:dyDescent="0.3">
      <c r="BK9950" s="5"/>
      <c r="BL9950" s="5"/>
      <c r="BM9950" s="2"/>
      <c r="BN9950" s="151"/>
      <c r="BO9950" s="2"/>
      <c r="BP9950" s="2"/>
      <c r="BQ9950" s="2"/>
      <c r="BR9950" s="2"/>
      <c r="BS9950" s="2"/>
      <c r="BT9950" s="2"/>
    </row>
    <row r="9951" spans="63:72" x14ac:dyDescent="0.3">
      <c r="BK9951" s="5"/>
      <c r="BL9951" s="5"/>
      <c r="BM9951" s="2"/>
      <c r="BN9951" s="151"/>
      <c r="BO9951" s="2"/>
      <c r="BP9951" s="2"/>
      <c r="BQ9951" s="2"/>
      <c r="BR9951" s="2"/>
      <c r="BS9951" s="2"/>
      <c r="BT9951" s="2"/>
    </row>
    <row r="9952" spans="63:72" x14ac:dyDescent="0.3">
      <c r="BK9952" s="5"/>
      <c r="BL9952" s="5"/>
      <c r="BM9952" s="2"/>
      <c r="BN9952" s="151"/>
      <c r="BO9952" s="2"/>
      <c r="BP9952" s="2"/>
      <c r="BQ9952" s="2"/>
      <c r="BR9952" s="2"/>
      <c r="BS9952" s="2"/>
      <c r="BT9952" s="2"/>
    </row>
    <row r="9953" spans="63:72" x14ac:dyDescent="0.3">
      <c r="BK9953" s="5"/>
      <c r="BL9953" s="5"/>
      <c r="BM9953" s="2"/>
      <c r="BN9953" s="151"/>
      <c r="BO9953" s="2"/>
      <c r="BP9953" s="2"/>
      <c r="BQ9953" s="2"/>
      <c r="BR9953" s="2"/>
      <c r="BS9953" s="2"/>
      <c r="BT9953" s="2"/>
    </row>
    <row r="9954" spans="63:72" x14ac:dyDescent="0.3">
      <c r="BK9954" s="5"/>
      <c r="BL9954" s="5"/>
      <c r="BM9954" s="2"/>
      <c r="BN9954" s="151"/>
      <c r="BO9954" s="2"/>
      <c r="BP9954" s="2"/>
      <c r="BQ9954" s="2"/>
      <c r="BR9954" s="2"/>
      <c r="BS9954" s="2"/>
      <c r="BT9954" s="2"/>
    </row>
    <row r="9955" spans="63:72" x14ac:dyDescent="0.3">
      <c r="BK9955" s="5"/>
      <c r="BL9955" s="5"/>
      <c r="BM9955" s="2"/>
      <c r="BN9955" s="151"/>
      <c r="BO9955" s="2"/>
      <c r="BP9955" s="2"/>
      <c r="BQ9955" s="2"/>
      <c r="BR9955" s="2"/>
      <c r="BS9955" s="2"/>
      <c r="BT9955" s="2"/>
    </row>
    <row r="9956" spans="63:72" x14ac:dyDescent="0.3">
      <c r="BK9956" s="5"/>
      <c r="BL9956" s="5"/>
      <c r="BM9956" s="2"/>
      <c r="BN9956" s="151"/>
      <c r="BO9956" s="2"/>
      <c r="BP9956" s="2"/>
      <c r="BQ9956" s="2"/>
      <c r="BR9956" s="2"/>
      <c r="BS9956" s="2"/>
      <c r="BT9956" s="2"/>
    </row>
    <row r="9957" spans="63:72" x14ac:dyDescent="0.3">
      <c r="BK9957" s="5"/>
      <c r="BL9957" s="5"/>
      <c r="BM9957" s="2"/>
      <c r="BN9957" s="151"/>
      <c r="BO9957" s="2"/>
      <c r="BP9957" s="2"/>
      <c r="BQ9957" s="2"/>
      <c r="BR9957" s="2"/>
      <c r="BS9957" s="2"/>
      <c r="BT9957" s="2"/>
    </row>
    <row r="9958" spans="63:72" x14ac:dyDescent="0.3">
      <c r="BK9958" s="5"/>
      <c r="BL9958" s="5"/>
      <c r="BM9958" s="2"/>
      <c r="BN9958" s="151"/>
      <c r="BO9958" s="2"/>
      <c r="BP9958" s="2"/>
      <c r="BQ9958" s="2"/>
      <c r="BR9958" s="2"/>
      <c r="BS9958" s="2"/>
      <c r="BT9958" s="2"/>
    </row>
    <row r="9959" spans="63:72" x14ac:dyDescent="0.3">
      <c r="BK9959" s="5"/>
      <c r="BL9959" s="5"/>
      <c r="BM9959" s="2"/>
      <c r="BN9959" s="151"/>
      <c r="BO9959" s="2"/>
      <c r="BP9959" s="2"/>
      <c r="BQ9959" s="2"/>
      <c r="BR9959" s="2"/>
      <c r="BS9959" s="2"/>
      <c r="BT9959" s="2"/>
    </row>
    <row r="9960" spans="63:72" x14ac:dyDescent="0.3">
      <c r="BK9960" s="5"/>
      <c r="BL9960" s="5"/>
      <c r="BM9960" s="2"/>
      <c r="BN9960" s="151"/>
      <c r="BO9960" s="2"/>
      <c r="BP9960" s="2"/>
      <c r="BQ9960" s="2"/>
      <c r="BR9960" s="2"/>
      <c r="BS9960" s="2"/>
      <c r="BT9960" s="2"/>
    </row>
    <row r="9961" spans="63:72" x14ac:dyDescent="0.3">
      <c r="BK9961" s="5"/>
      <c r="BL9961" s="5"/>
      <c r="BM9961" s="2"/>
      <c r="BN9961" s="151"/>
      <c r="BO9961" s="2"/>
      <c r="BP9961" s="2"/>
      <c r="BQ9961" s="2"/>
      <c r="BR9961" s="2"/>
      <c r="BS9961" s="2"/>
      <c r="BT9961" s="2"/>
    </row>
    <row r="9962" spans="63:72" x14ac:dyDescent="0.3">
      <c r="BK9962" s="5"/>
      <c r="BL9962" s="5"/>
      <c r="BM9962" s="2"/>
      <c r="BN9962" s="151"/>
      <c r="BO9962" s="2"/>
      <c r="BP9962" s="2"/>
      <c r="BQ9962" s="2"/>
      <c r="BR9962" s="2"/>
      <c r="BS9962" s="2"/>
      <c r="BT9962" s="2"/>
    </row>
    <row r="9963" spans="63:72" x14ac:dyDescent="0.3">
      <c r="BK9963" s="5"/>
      <c r="BL9963" s="5"/>
      <c r="BM9963" s="2"/>
      <c r="BN9963" s="151"/>
      <c r="BO9963" s="2"/>
      <c r="BP9963" s="2"/>
      <c r="BQ9963" s="2"/>
      <c r="BR9963" s="2"/>
      <c r="BS9963" s="2"/>
      <c r="BT9963" s="2"/>
    </row>
    <row r="9964" spans="63:72" x14ac:dyDescent="0.3">
      <c r="BK9964" s="5"/>
      <c r="BL9964" s="5"/>
      <c r="BM9964" s="2"/>
      <c r="BN9964" s="151"/>
      <c r="BO9964" s="2"/>
      <c r="BP9964" s="2"/>
      <c r="BQ9964" s="2"/>
      <c r="BR9964" s="2"/>
      <c r="BS9964" s="2"/>
      <c r="BT9964" s="2"/>
    </row>
    <row r="9965" spans="63:72" x14ac:dyDescent="0.3">
      <c r="BK9965" s="5"/>
      <c r="BL9965" s="5"/>
      <c r="BM9965" s="2"/>
      <c r="BN9965" s="151"/>
      <c r="BO9965" s="2"/>
      <c r="BP9965" s="2"/>
      <c r="BQ9965" s="2"/>
      <c r="BR9965" s="2"/>
      <c r="BS9965" s="2"/>
      <c r="BT9965" s="2"/>
    </row>
    <row r="9966" spans="63:72" x14ac:dyDescent="0.3">
      <c r="BK9966" s="5"/>
      <c r="BL9966" s="5"/>
      <c r="BM9966" s="2"/>
      <c r="BN9966" s="151"/>
      <c r="BO9966" s="2"/>
      <c r="BP9966" s="2"/>
      <c r="BQ9966" s="2"/>
      <c r="BR9966" s="2"/>
      <c r="BS9966" s="2"/>
      <c r="BT9966" s="2"/>
    </row>
    <row r="9967" spans="63:72" x14ac:dyDescent="0.3">
      <c r="BK9967" s="5"/>
      <c r="BL9967" s="5"/>
      <c r="BM9967" s="2"/>
      <c r="BN9967" s="151"/>
      <c r="BO9967" s="2"/>
      <c r="BP9967" s="2"/>
      <c r="BQ9967" s="2"/>
      <c r="BR9967" s="2"/>
      <c r="BS9967" s="2"/>
      <c r="BT9967" s="2"/>
    </row>
    <row r="9968" spans="63:72" x14ac:dyDescent="0.3">
      <c r="BK9968" s="5"/>
      <c r="BL9968" s="5"/>
      <c r="BM9968" s="2"/>
      <c r="BN9968" s="151"/>
      <c r="BO9968" s="2"/>
      <c r="BP9968" s="2"/>
      <c r="BQ9968" s="2"/>
      <c r="BR9968" s="2"/>
      <c r="BS9968" s="2"/>
      <c r="BT9968" s="2"/>
    </row>
    <row r="9969" spans="63:72" x14ac:dyDescent="0.3">
      <c r="BK9969" s="5"/>
      <c r="BL9969" s="5"/>
      <c r="BM9969" s="2"/>
      <c r="BN9969" s="151"/>
      <c r="BO9969" s="2"/>
      <c r="BP9969" s="2"/>
      <c r="BQ9969" s="2"/>
      <c r="BR9969" s="2"/>
      <c r="BS9969" s="2"/>
      <c r="BT9969" s="2"/>
    </row>
    <row r="9970" spans="63:72" x14ac:dyDescent="0.3">
      <c r="BK9970" s="5"/>
      <c r="BL9970" s="5"/>
      <c r="BM9970" s="2"/>
      <c r="BN9970" s="151"/>
      <c r="BO9970" s="2"/>
      <c r="BP9970" s="2"/>
      <c r="BQ9970" s="2"/>
      <c r="BR9970" s="2"/>
      <c r="BS9970" s="2"/>
      <c r="BT9970" s="2"/>
    </row>
    <row r="9971" spans="63:72" x14ac:dyDescent="0.3">
      <c r="BK9971" s="5"/>
      <c r="BL9971" s="5"/>
      <c r="BM9971" s="2"/>
      <c r="BN9971" s="151"/>
      <c r="BO9971" s="2"/>
      <c r="BP9971" s="2"/>
      <c r="BQ9971" s="2"/>
      <c r="BR9971" s="2"/>
      <c r="BS9971" s="2"/>
      <c r="BT9971" s="2"/>
    </row>
    <row r="9972" spans="63:72" x14ac:dyDescent="0.3">
      <c r="BK9972" s="5"/>
      <c r="BL9972" s="5"/>
      <c r="BM9972" s="2"/>
      <c r="BN9972" s="151"/>
      <c r="BO9972" s="2"/>
      <c r="BP9972" s="2"/>
      <c r="BQ9972" s="2"/>
      <c r="BR9972" s="2"/>
      <c r="BS9972" s="2"/>
      <c r="BT9972" s="2"/>
    </row>
    <row r="9973" spans="63:72" x14ac:dyDescent="0.3">
      <c r="BK9973" s="5"/>
      <c r="BL9973" s="5"/>
      <c r="BM9973" s="2"/>
      <c r="BN9973" s="151"/>
      <c r="BO9973" s="2"/>
      <c r="BP9973" s="2"/>
      <c r="BQ9973" s="2"/>
      <c r="BR9973" s="2"/>
      <c r="BS9973" s="2"/>
      <c r="BT9973" s="2"/>
    </row>
    <row r="9974" spans="63:72" x14ac:dyDescent="0.3">
      <c r="BK9974" s="5"/>
      <c r="BL9974" s="5"/>
      <c r="BM9974" s="2"/>
      <c r="BN9974" s="151"/>
      <c r="BO9974" s="2"/>
      <c r="BP9974" s="2"/>
      <c r="BQ9974" s="2"/>
      <c r="BR9974" s="2"/>
      <c r="BS9974" s="2"/>
      <c r="BT9974" s="2"/>
    </row>
    <row r="9975" spans="63:72" x14ac:dyDescent="0.3">
      <c r="BK9975" s="5"/>
      <c r="BL9975" s="5"/>
      <c r="BM9975" s="2"/>
      <c r="BN9975" s="151"/>
      <c r="BO9975" s="2"/>
      <c r="BP9975" s="2"/>
      <c r="BQ9975" s="2"/>
      <c r="BR9975" s="2"/>
      <c r="BS9975" s="2"/>
      <c r="BT9975" s="2"/>
    </row>
    <row r="9976" spans="63:72" x14ac:dyDescent="0.3">
      <c r="BK9976" s="5"/>
      <c r="BL9976" s="5"/>
      <c r="BM9976" s="2"/>
      <c r="BN9976" s="151"/>
      <c r="BO9976" s="2"/>
      <c r="BP9976" s="2"/>
      <c r="BQ9976" s="2"/>
      <c r="BR9976" s="2"/>
      <c r="BS9976" s="2"/>
      <c r="BT9976" s="2"/>
    </row>
    <row r="9977" spans="63:72" x14ac:dyDescent="0.3">
      <c r="BK9977" s="5"/>
      <c r="BL9977" s="5"/>
      <c r="BM9977" s="2"/>
      <c r="BN9977" s="151"/>
      <c r="BO9977" s="2"/>
      <c r="BP9977" s="2"/>
      <c r="BQ9977" s="2"/>
      <c r="BR9977" s="2"/>
      <c r="BS9977" s="2"/>
      <c r="BT9977" s="2"/>
    </row>
    <row r="9978" spans="63:72" x14ac:dyDescent="0.3">
      <c r="BK9978" s="5"/>
      <c r="BL9978" s="5"/>
      <c r="BM9978" s="2"/>
      <c r="BN9978" s="151"/>
      <c r="BO9978" s="2"/>
      <c r="BP9978" s="2"/>
      <c r="BQ9978" s="2"/>
      <c r="BR9978" s="2"/>
      <c r="BS9978" s="2"/>
      <c r="BT9978" s="2"/>
    </row>
    <row r="9979" spans="63:72" x14ac:dyDescent="0.3">
      <c r="BK9979" s="5"/>
      <c r="BL9979" s="5"/>
      <c r="BM9979" s="2"/>
      <c r="BN9979" s="151"/>
      <c r="BO9979" s="2"/>
      <c r="BP9979" s="2"/>
      <c r="BQ9979" s="2"/>
      <c r="BR9979" s="2"/>
      <c r="BS9979" s="2"/>
      <c r="BT9979" s="2"/>
    </row>
    <row r="9980" spans="63:72" x14ac:dyDescent="0.3">
      <c r="BK9980" s="5"/>
      <c r="BL9980" s="5"/>
      <c r="BM9980" s="2"/>
      <c r="BN9980" s="151"/>
      <c r="BO9980" s="2"/>
      <c r="BP9980" s="2"/>
      <c r="BQ9980" s="2"/>
      <c r="BR9980" s="2"/>
      <c r="BS9980" s="2"/>
      <c r="BT9980" s="2"/>
    </row>
    <row r="9981" spans="63:72" x14ac:dyDescent="0.3">
      <c r="BK9981" s="5"/>
      <c r="BL9981" s="5"/>
      <c r="BM9981" s="2"/>
      <c r="BN9981" s="151"/>
      <c r="BO9981" s="2"/>
      <c r="BP9981" s="2"/>
      <c r="BQ9981" s="2"/>
      <c r="BR9981" s="2"/>
      <c r="BS9981" s="2"/>
      <c r="BT9981" s="2"/>
    </row>
    <row r="9982" spans="63:72" x14ac:dyDescent="0.3">
      <c r="BK9982" s="5"/>
      <c r="BL9982" s="5"/>
      <c r="BM9982" s="2"/>
      <c r="BN9982" s="151"/>
      <c r="BO9982" s="2"/>
      <c r="BP9982" s="2"/>
      <c r="BQ9982" s="2"/>
      <c r="BR9982" s="2"/>
      <c r="BS9982" s="2"/>
      <c r="BT9982" s="2"/>
    </row>
    <row r="9983" spans="63:72" x14ac:dyDescent="0.3">
      <c r="BK9983" s="5"/>
      <c r="BL9983" s="5"/>
      <c r="BM9983" s="2"/>
      <c r="BN9983" s="151"/>
      <c r="BO9983" s="2"/>
      <c r="BP9983" s="2"/>
      <c r="BQ9983" s="2"/>
      <c r="BR9983" s="2"/>
      <c r="BS9983" s="2"/>
      <c r="BT9983" s="2"/>
    </row>
    <row r="9984" spans="63:72" x14ac:dyDescent="0.3">
      <c r="BK9984" s="5"/>
      <c r="BL9984" s="5"/>
      <c r="BM9984" s="2"/>
      <c r="BN9984" s="151"/>
      <c r="BO9984" s="2"/>
      <c r="BP9984" s="2"/>
      <c r="BQ9984" s="2"/>
      <c r="BR9984" s="2"/>
      <c r="BS9984" s="2"/>
      <c r="BT9984" s="2"/>
    </row>
    <row r="9985" spans="63:72" x14ac:dyDescent="0.3">
      <c r="BK9985" s="5"/>
      <c r="BL9985" s="5"/>
      <c r="BM9985" s="2"/>
      <c r="BN9985" s="151"/>
      <c r="BO9985" s="2"/>
      <c r="BP9985" s="2"/>
      <c r="BQ9985" s="2"/>
      <c r="BR9985" s="2"/>
      <c r="BS9985" s="2"/>
      <c r="BT9985" s="2"/>
    </row>
    <row r="9986" spans="63:72" x14ac:dyDescent="0.3">
      <c r="BK9986" s="5"/>
      <c r="BL9986" s="5"/>
      <c r="BM9986" s="2"/>
      <c r="BN9986" s="151"/>
      <c r="BO9986" s="2"/>
      <c r="BP9986" s="2"/>
      <c r="BQ9986" s="2"/>
      <c r="BR9986" s="2"/>
      <c r="BS9986" s="2"/>
      <c r="BT9986" s="2"/>
    </row>
    <row r="9987" spans="63:72" x14ac:dyDescent="0.3">
      <c r="BK9987" s="5"/>
      <c r="BL9987" s="5"/>
      <c r="BM9987" s="2"/>
      <c r="BN9987" s="151"/>
      <c r="BO9987" s="2"/>
      <c r="BP9987" s="2"/>
      <c r="BQ9987" s="2"/>
      <c r="BR9987" s="2"/>
      <c r="BS9987" s="2"/>
      <c r="BT9987" s="2"/>
    </row>
    <row r="9988" spans="63:72" x14ac:dyDescent="0.3">
      <c r="BK9988" s="5"/>
      <c r="BL9988" s="5"/>
      <c r="BM9988" s="2"/>
      <c r="BN9988" s="151"/>
      <c r="BO9988" s="2"/>
      <c r="BP9988" s="2"/>
      <c r="BQ9988" s="2"/>
      <c r="BR9988" s="2"/>
      <c r="BS9988" s="2"/>
      <c r="BT9988" s="2"/>
    </row>
    <row r="9989" spans="63:72" x14ac:dyDescent="0.3">
      <c r="BK9989" s="5"/>
      <c r="BL9989" s="5"/>
      <c r="BM9989" s="2"/>
      <c r="BN9989" s="151"/>
      <c r="BO9989" s="2"/>
      <c r="BP9989" s="2"/>
      <c r="BQ9989" s="2"/>
      <c r="BR9989" s="2"/>
      <c r="BS9989" s="2"/>
      <c r="BT9989" s="2"/>
    </row>
    <row r="9990" spans="63:72" x14ac:dyDescent="0.3">
      <c r="BK9990" s="5"/>
      <c r="BL9990" s="5"/>
      <c r="BM9990" s="2"/>
      <c r="BN9990" s="151"/>
      <c r="BO9990" s="2"/>
      <c r="BP9990" s="2"/>
      <c r="BQ9990" s="2"/>
      <c r="BR9990" s="2"/>
      <c r="BS9990" s="2"/>
      <c r="BT9990" s="2"/>
    </row>
    <row r="9991" spans="63:72" x14ac:dyDescent="0.3">
      <c r="BK9991" s="5"/>
      <c r="BL9991" s="5"/>
      <c r="BM9991" s="2"/>
      <c r="BN9991" s="151"/>
      <c r="BO9991" s="2"/>
      <c r="BP9991" s="2"/>
      <c r="BQ9991" s="2"/>
      <c r="BR9991" s="2"/>
      <c r="BS9991" s="2"/>
      <c r="BT9991" s="2"/>
    </row>
    <row r="9992" spans="63:72" x14ac:dyDescent="0.3">
      <c r="BK9992" s="5"/>
      <c r="BL9992" s="5"/>
      <c r="BM9992" s="2"/>
      <c r="BN9992" s="151"/>
      <c r="BO9992" s="2"/>
      <c r="BP9992" s="2"/>
      <c r="BQ9992" s="2"/>
      <c r="BR9992" s="2"/>
      <c r="BS9992" s="2"/>
      <c r="BT9992" s="2"/>
    </row>
    <row r="9993" spans="63:72" x14ac:dyDescent="0.3">
      <c r="BK9993" s="5"/>
      <c r="BL9993" s="5"/>
      <c r="BM9993" s="2"/>
      <c r="BN9993" s="151"/>
      <c r="BO9993" s="2"/>
      <c r="BP9993" s="2"/>
      <c r="BQ9993" s="2"/>
      <c r="BR9993" s="2"/>
      <c r="BS9993" s="2"/>
      <c r="BT9993" s="2"/>
    </row>
    <row r="9994" spans="63:72" x14ac:dyDescent="0.3">
      <c r="BK9994" s="5"/>
      <c r="BL9994" s="5"/>
      <c r="BM9994" s="2"/>
      <c r="BN9994" s="151"/>
      <c r="BO9994" s="2"/>
      <c r="BP9994" s="2"/>
      <c r="BQ9994" s="2"/>
      <c r="BR9994" s="2"/>
      <c r="BS9994" s="2"/>
      <c r="BT9994" s="2"/>
    </row>
    <row r="9995" spans="63:72" x14ac:dyDescent="0.3">
      <c r="BK9995" s="5"/>
      <c r="BL9995" s="5"/>
      <c r="BM9995" s="2"/>
      <c r="BN9995" s="151"/>
      <c r="BO9995" s="2"/>
      <c r="BP9995" s="2"/>
      <c r="BQ9995" s="2"/>
      <c r="BR9995" s="2"/>
      <c r="BS9995" s="2"/>
      <c r="BT9995" s="2"/>
    </row>
    <row r="9996" spans="63:72" x14ac:dyDescent="0.3">
      <c r="BK9996" s="5"/>
      <c r="BL9996" s="5"/>
      <c r="BM9996" s="2"/>
      <c r="BN9996" s="151"/>
      <c r="BO9996" s="2"/>
      <c r="BP9996" s="2"/>
      <c r="BQ9996" s="2"/>
      <c r="BR9996" s="2"/>
      <c r="BS9996" s="2"/>
      <c r="BT9996" s="2"/>
    </row>
    <row r="9997" spans="63:72" x14ac:dyDescent="0.3">
      <c r="BK9997" s="5"/>
      <c r="BL9997" s="5"/>
      <c r="BM9997" s="2"/>
      <c r="BN9997" s="151"/>
      <c r="BO9997" s="2"/>
      <c r="BP9997" s="2"/>
      <c r="BQ9997" s="2"/>
      <c r="BR9997" s="2"/>
      <c r="BS9997" s="2"/>
      <c r="BT9997" s="2"/>
    </row>
    <row r="9998" spans="63:72" x14ac:dyDescent="0.3">
      <c r="BK9998" s="5"/>
      <c r="BL9998" s="5"/>
      <c r="BM9998" s="2"/>
      <c r="BN9998" s="151"/>
      <c r="BO9998" s="2"/>
      <c r="BP9998" s="2"/>
      <c r="BQ9998" s="2"/>
      <c r="BR9998" s="2"/>
      <c r="BS9998" s="2"/>
      <c r="BT9998" s="2"/>
    </row>
    <row r="9999" spans="63:72" x14ac:dyDescent="0.3">
      <c r="BK9999" s="5"/>
      <c r="BL9999" s="5"/>
      <c r="BM9999" s="2"/>
      <c r="BN9999" s="151"/>
      <c r="BO9999" s="2"/>
      <c r="BP9999" s="2"/>
      <c r="BQ9999" s="2"/>
      <c r="BR9999" s="2"/>
      <c r="BS9999" s="2"/>
      <c r="BT9999" s="2"/>
    </row>
    <row r="10000" spans="63:72" x14ac:dyDescent="0.3">
      <c r="BK10000" s="5"/>
      <c r="BL10000" s="5"/>
      <c r="BM10000" s="2"/>
      <c r="BN10000" s="151"/>
      <c r="BO10000" s="2"/>
      <c r="BP10000" s="2"/>
      <c r="BQ10000" s="2"/>
      <c r="BR10000" s="2"/>
      <c r="BS10000" s="2"/>
      <c r="BT10000" s="2"/>
    </row>
    <row r="10001" spans="63:72" x14ac:dyDescent="0.3">
      <c r="BK10001" s="5"/>
      <c r="BL10001" s="5"/>
      <c r="BM10001" s="2"/>
      <c r="BN10001" s="151"/>
      <c r="BO10001" s="2"/>
      <c r="BP10001" s="2"/>
      <c r="BQ10001" s="2"/>
      <c r="BR10001" s="2"/>
      <c r="BS10001" s="2"/>
      <c r="BT10001" s="2"/>
    </row>
    <row r="10002" spans="63:72" x14ac:dyDescent="0.3">
      <c r="BK10002" s="5"/>
      <c r="BL10002" s="5"/>
      <c r="BM10002" s="2"/>
      <c r="BN10002" s="151"/>
      <c r="BO10002" s="2"/>
      <c r="BP10002" s="2"/>
      <c r="BQ10002" s="2"/>
      <c r="BR10002" s="2"/>
      <c r="BS10002" s="2"/>
      <c r="BT10002" s="2"/>
    </row>
    <row r="10003" spans="63:72" x14ac:dyDescent="0.3">
      <c r="BK10003" s="5"/>
      <c r="BL10003" s="5"/>
      <c r="BM10003" s="2"/>
      <c r="BN10003" s="151"/>
      <c r="BO10003" s="2"/>
      <c r="BP10003" s="2"/>
      <c r="BQ10003" s="2"/>
      <c r="BR10003" s="2"/>
      <c r="BS10003" s="2"/>
      <c r="BT10003" s="2"/>
    </row>
    <row r="10004" spans="63:72" x14ac:dyDescent="0.3">
      <c r="BK10004" s="5"/>
      <c r="BL10004" s="5"/>
      <c r="BM10004" s="2"/>
      <c r="BN10004" s="151"/>
      <c r="BO10004" s="2"/>
      <c r="BP10004" s="2"/>
      <c r="BQ10004" s="2"/>
      <c r="BR10004" s="2"/>
      <c r="BS10004" s="2"/>
      <c r="BT10004" s="2"/>
    </row>
    <row r="10005" spans="63:72" x14ac:dyDescent="0.3">
      <c r="BK10005" s="5"/>
      <c r="BL10005" s="5"/>
      <c r="BM10005" s="2"/>
      <c r="BN10005" s="151"/>
      <c r="BO10005" s="2"/>
      <c r="BP10005" s="2"/>
      <c r="BQ10005" s="2"/>
      <c r="BR10005" s="2"/>
      <c r="BS10005" s="2"/>
      <c r="BT10005" s="2"/>
    </row>
    <row r="10006" spans="63:72" x14ac:dyDescent="0.3">
      <c r="BK10006" s="5"/>
      <c r="BL10006" s="5"/>
      <c r="BM10006" s="2"/>
      <c r="BN10006" s="151"/>
      <c r="BO10006" s="2"/>
      <c r="BP10006" s="2"/>
      <c r="BQ10006" s="2"/>
      <c r="BR10006" s="2"/>
      <c r="BS10006" s="2"/>
      <c r="BT10006" s="2"/>
    </row>
    <row r="10007" spans="63:72" x14ac:dyDescent="0.3">
      <c r="BK10007" s="5"/>
      <c r="BL10007" s="5"/>
      <c r="BM10007" s="2"/>
      <c r="BN10007" s="151"/>
      <c r="BO10007" s="2"/>
      <c r="BP10007" s="2"/>
      <c r="BQ10007" s="2"/>
      <c r="BR10007" s="2"/>
      <c r="BS10007" s="2"/>
      <c r="BT10007" s="2"/>
    </row>
    <row r="10008" spans="63:72" x14ac:dyDescent="0.3">
      <c r="BK10008" s="5"/>
      <c r="BL10008" s="5"/>
      <c r="BM10008" s="2"/>
      <c r="BN10008" s="151"/>
      <c r="BO10008" s="2"/>
      <c r="BP10008" s="2"/>
      <c r="BQ10008" s="2"/>
      <c r="BR10008" s="2"/>
      <c r="BS10008" s="2"/>
      <c r="BT10008" s="2"/>
    </row>
    <row r="10009" spans="63:72" x14ac:dyDescent="0.3">
      <c r="BK10009" s="5"/>
      <c r="BL10009" s="5"/>
      <c r="BM10009" s="2"/>
      <c r="BN10009" s="151"/>
      <c r="BO10009" s="2"/>
      <c r="BP10009" s="2"/>
      <c r="BQ10009" s="2"/>
      <c r="BR10009" s="2"/>
      <c r="BS10009" s="2"/>
      <c r="BT10009" s="2"/>
    </row>
    <row r="10010" spans="63:72" x14ac:dyDescent="0.3">
      <c r="BK10010" s="5"/>
      <c r="BL10010" s="5"/>
      <c r="BM10010" s="2"/>
      <c r="BN10010" s="151"/>
      <c r="BO10010" s="2"/>
      <c r="BP10010" s="2"/>
      <c r="BQ10010" s="2"/>
      <c r="BR10010" s="2"/>
      <c r="BS10010" s="2"/>
      <c r="BT10010" s="2"/>
    </row>
    <row r="10011" spans="63:72" x14ac:dyDescent="0.3">
      <c r="BK10011" s="5"/>
      <c r="BL10011" s="5"/>
      <c r="BM10011" s="2"/>
      <c r="BN10011" s="151"/>
      <c r="BO10011" s="2"/>
      <c r="BP10011" s="2"/>
      <c r="BQ10011" s="2"/>
      <c r="BR10011" s="2"/>
      <c r="BS10011" s="2"/>
      <c r="BT10011" s="2"/>
    </row>
    <row r="10012" spans="63:72" x14ac:dyDescent="0.3">
      <c r="BK10012" s="5"/>
      <c r="BL10012" s="5"/>
      <c r="BM10012" s="2"/>
      <c r="BN10012" s="151"/>
      <c r="BO10012" s="2"/>
      <c r="BP10012" s="2"/>
      <c r="BQ10012" s="2"/>
      <c r="BR10012" s="2"/>
      <c r="BS10012" s="2"/>
      <c r="BT10012" s="2"/>
    </row>
    <row r="10013" spans="63:72" x14ac:dyDescent="0.3">
      <c r="BK10013" s="5"/>
      <c r="BL10013" s="5"/>
      <c r="BM10013" s="2"/>
      <c r="BN10013" s="151"/>
      <c r="BO10013" s="2"/>
      <c r="BP10013" s="2"/>
      <c r="BQ10013" s="2"/>
      <c r="BR10013" s="2"/>
      <c r="BS10013" s="2"/>
      <c r="BT10013" s="2"/>
    </row>
    <row r="10014" spans="63:72" x14ac:dyDescent="0.3">
      <c r="BK10014" s="5"/>
      <c r="BL10014" s="5"/>
      <c r="BM10014" s="2"/>
      <c r="BN10014" s="151"/>
      <c r="BO10014" s="2"/>
      <c r="BP10014" s="2"/>
      <c r="BQ10014" s="2"/>
      <c r="BR10014" s="2"/>
      <c r="BS10014" s="2"/>
      <c r="BT10014" s="2"/>
    </row>
    <row r="10015" spans="63:72" x14ac:dyDescent="0.3">
      <c r="BK10015" s="5"/>
      <c r="BL10015" s="5"/>
      <c r="BM10015" s="2"/>
      <c r="BN10015" s="151"/>
      <c r="BO10015" s="2"/>
      <c r="BP10015" s="2"/>
      <c r="BQ10015" s="2"/>
      <c r="BR10015" s="2"/>
      <c r="BS10015" s="2"/>
      <c r="BT10015" s="2"/>
    </row>
    <row r="10016" spans="63:72" x14ac:dyDescent="0.3">
      <c r="BK10016" s="5"/>
      <c r="BL10016" s="5"/>
      <c r="BM10016" s="2"/>
      <c r="BN10016" s="151"/>
      <c r="BO10016" s="2"/>
      <c r="BP10016" s="2"/>
      <c r="BQ10016" s="2"/>
      <c r="BR10016" s="2"/>
      <c r="BS10016" s="2"/>
      <c r="BT10016" s="2"/>
    </row>
    <row r="10017" spans="63:72" x14ac:dyDescent="0.3">
      <c r="BK10017" s="5"/>
      <c r="BL10017" s="5"/>
      <c r="BM10017" s="2"/>
      <c r="BN10017" s="151"/>
      <c r="BO10017" s="2"/>
      <c r="BP10017" s="2"/>
      <c r="BQ10017" s="2"/>
      <c r="BR10017" s="2"/>
      <c r="BS10017" s="2"/>
      <c r="BT10017" s="2"/>
    </row>
    <row r="10018" spans="63:72" x14ac:dyDescent="0.3">
      <c r="BK10018" s="5"/>
      <c r="BL10018" s="5"/>
      <c r="BM10018" s="2"/>
      <c r="BN10018" s="151"/>
      <c r="BO10018" s="2"/>
      <c r="BP10018" s="2"/>
      <c r="BQ10018" s="2"/>
      <c r="BR10018" s="2"/>
      <c r="BS10018" s="2"/>
      <c r="BT10018" s="2"/>
    </row>
    <row r="10019" spans="63:72" x14ac:dyDescent="0.3">
      <c r="BK10019" s="5"/>
      <c r="BL10019" s="5"/>
      <c r="BM10019" s="2"/>
      <c r="BN10019" s="151"/>
      <c r="BO10019" s="2"/>
      <c r="BP10019" s="2"/>
      <c r="BQ10019" s="2"/>
      <c r="BR10019" s="2"/>
      <c r="BS10019" s="2"/>
      <c r="BT10019" s="2"/>
    </row>
    <row r="10020" spans="63:72" x14ac:dyDescent="0.3">
      <c r="BK10020" s="5"/>
      <c r="BL10020" s="5"/>
      <c r="BM10020" s="2"/>
      <c r="BN10020" s="151"/>
      <c r="BO10020" s="2"/>
      <c r="BP10020" s="2"/>
      <c r="BQ10020" s="2"/>
      <c r="BR10020" s="2"/>
      <c r="BS10020" s="2"/>
      <c r="BT10020" s="2"/>
    </row>
    <row r="10021" spans="63:72" x14ac:dyDescent="0.3">
      <c r="BK10021" s="5"/>
      <c r="BL10021" s="5"/>
      <c r="BM10021" s="2"/>
      <c r="BN10021" s="151"/>
      <c r="BO10021" s="2"/>
      <c r="BP10021" s="2"/>
      <c r="BQ10021" s="2"/>
      <c r="BR10021" s="2"/>
      <c r="BS10021" s="2"/>
      <c r="BT10021" s="2"/>
    </row>
    <row r="10022" spans="63:72" x14ac:dyDescent="0.3">
      <c r="BK10022" s="5"/>
      <c r="BL10022" s="5"/>
      <c r="BM10022" s="2"/>
      <c r="BN10022" s="151"/>
      <c r="BO10022" s="2"/>
      <c r="BP10022" s="2"/>
      <c r="BQ10022" s="2"/>
      <c r="BR10022" s="2"/>
      <c r="BS10022" s="2"/>
      <c r="BT10022" s="2"/>
    </row>
    <row r="10023" spans="63:72" x14ac:dyDescent="0.3">
      <c r="BK10023" s="5"/>
      <c r="BL10023" s="5"/>
      <c r="BM10023" s="2"/>
      <c r="BN10023" s="151"/>
      <c r="BO10023" s="2"/>
      <c r="BP10023" s="2"/>
      <c r="BQ10023" s="2"/>
      <c r="BR10023" s="2"/>
      <c r="BS10023" s="2"/>
      <c r="BT10023" s="2"/>
    </row>
    <row r="10024" spans="63:72" x14ac:dyDescent="0.3">
      <c r="BK10024" s="5"/>
      <c r="BL10024" s="5"/>
      <c r="BM10024" s="2"/>
      <c r="BN10024" s="151"/>
      <c r="BO10024" s="2"/>
      <c r="BP10024" s="2"/>
      <c r="BQ10024" s="2"/>
      <c r="BR10024" s="2"/>
      <c r="BS10024" s="2"/>
      <c r="BT10024" s="2"/>
    </row>
    <row r="10025" spans="63:72" x14ac:dyDescent="0.3">
      <c r="BK10025" s="5"/>
      <c r="BL10025" s="5"/>
      <c r="BM10025" s="2"/>
      <c r="BN10025" s="151"/>
      <c r="BO10025" s="2"/>
      <c r="BP10025" s="2"/>
      <c r="BQ10025" s="2"/>
      <c r="BR10025" s="2"/>
      <c r="BS10025" s="2"/>
      <c r="BT10025" s="2"/>
    </row>
    <row r="10026" spans="63:72" x14ac:dyDescent="0.3">
      <c r="BK10026" s="5"/>
      <c r="BL10026" s="5"/>
      <c r="BM10026" s="2"/>
      <c r="BN10026" s="151"/>
      <c r="BO10026" s="2"/>
      <c r="BP10026" s="2"/>
      <c r="BQ10026" s="2"/>
      <c r="BR10026" s="2"/>
      <c r="BS10026" s="2"/>
      <c r="BT10026" s="2"/>
    </row>
    <row r="10027" spans="63:72" x14ac:dyDescent="0.3">
      <c r="BK10027" s="5"/>
      <c r="BL10027" s="5"/>
      <c r="BM10027" s="2"/>
      <c r="BN10027" s="151"/>
      <c r="BO10027" s="2"/>
      <c r="BP10027" s="2"/>
      <c r="BQ10027" s="2"/>
      <c r="BR10027" s="2"/>
      <c r="BS10027" s="2"/>
      <c r="BT10027" s="2"/>
    </row>
    <row r="10028" spans="63:72" x14ac:dyDescent="0.3">
      <c r="BK10028" s="5"/>
      <c r="BL10028" s="5"/>
      <c r="BM10028" s="2"/>
      <c r="BN10028" s="151"/>
      <c r="BO10028" s="2"/>
      <c r="BP10028" s="2"/>
      <c r="BQ10028" s="2"/>
      <c r="BR10028" s="2"/>
      <c r="BS10028" s="2"/>
      <c r="BT10028" s="2"/>
    </row>
    <row r="10029" spans="63:72" x14ac:dyDescent="0.3">
      <c r="BK10029" s="5"/>
      <c r="BL10029" s="5"/>
      <c r="BM10029" s="2"/>
      <c r="BN10029" s="151"/>
      <c r="BO10029" s="2"/>
      <c r="BP10029" s="2"/>
      <c r="BQ10029" s="2"/>
      <c r="BR10029" s="2"/>
      <c r="BS10029" s="2"/>
      <c r="BT10029" s="2"/>
    </row>
    <row r="10030" spans="63:72" x14ac:dyDescent="0.3">
      <c r="BK10030" s="5"/>
      <c r="BL10030" s="5"/>
      <c r="BM10030" s="2"/>
      <c r="BN10030" s="151"/>
      <c r="BO10030" s="2"/>
      <c r="BP10030" s="2"/>
      <c r="BQ10030" s="2"/>
      <c r="BR10030" s="2"/>
      <c r="BS10030" s="2"/>
      <c r="BT10030" s="2"/>
    </row>
    <row r="10031" spans="63:72" x14ac:dyDescent="0.3">
      <c r="BK10031" s="5"/>
      <c r="BL10031" s="5"/>
      <c r="BM10031" s="2"/>
      <c r="BN10031" s="151"/>
      <c r="BO10031" s="2"/>
      <c r="BP10031" s="2"/>
      <c r="BQ10031" s="2"/>
      <c r="BR10031" s="2"/>
      <c r="BS10031" s="2"/>
      <c r="BT10031" s="2"/>
    </row>
    <row r="10032" spans="63:72" x14ac:dyDescent="0.3">
      <c r="BK10032" s="5"/>
      <c r="BL10032" s="5"/>
      <c r="BM10032" s="2"/>
      <c r="BN10032" s="151"/>
      <c r="BO10032" s="2"/>
      <c r="BP10032" s="2"/>
      <c r="BQ10032" s="2"/>
      <c r="BR10032" s="2"/>
      <c r="BS10032" s="2"/>
      <c r="BT10032" s="2"/>
    </row>
    <row r="10033" spans="63:72" x14ac:dyDescent="0.3">
      <c r="BK10033" s="5"/>
      <c r="BL10033" s="5"/>
      <c r="BM10033" s="2"/>
      <c r="BN10033" s="151"/>
      <c r="BO10033" s="2"/>
      <c r="BP10033" s="2"/>
      <c r="BQ10033" s="2"/>
      <c r="BR10033" s="2"/>
      <c r="BS10033" s="2"/>
      <c r="BT10033" s="2"/>
    </row>
    <row r="10034" spans="63:72" x14ac:dyDescent="0.3">
      <c r="BK10034" s="5"/>
      <c r="BL10034" s="5"/>
      <c r="BM10034" s="2"/>
      <c r="BN10034" s="151"/>
      <c r="BO10034" s="2"/>
      <c r="BP10034" s="2"/>
      <c r="BQ10034" s="2"/>
      <c r="BR10034" s="2"/>
      <c r="BS10034" s="2"/>
      <c r="BT10034" s="2"/>
    </row>
    <row r="10035" spans="63:72" x14ac:dyDescent="0.3">
      <c r="BK10035" s="5"/>
      <c r="BL10035" s="5"/>
      <c r="BM10035" s="2"/>
      <c r="BN10035" s="151"/>
      <c r="BO10035" s="2"/>
      <c r="BP10035" s="2"/>
      <c r="BQ10035" s="2"/>
      <c r="BR10035" s="2"/>
      <c r="BS10035" s="2"/>
      <c r="BT10035" s="2"/>
    </row>
    <row r="10036" spans="63:72" x14ac:dyDescent="0.3">
      <c r="BK10036" s="5"/>
      <c r="BL10036" s="5"/>
      <c r="BM10036" s="2"/>
      <c r="BN10036" s="151"/>
      <c r="BO10036" s="2"/>
      <c r="BP10036" s="2"/>
      <c r="BQ10036" s="2"/>
      <c r="BR10036" s="2"/>
      <c r="BS10036" s="2"/>
      <c r="BT10036" s="2"/>
    </row>
    <row r="10037" spans="63:72" x14ac:dyDescent="0.3">
      <c r="BK10037" s="5"/>
      <c r="BL10037" s="5"/>
      <c r="BM10037" s="2"/>
      <c r="BN10037" s="151"/>
      <c r="BO10037" s="2"/>
      <c r="BP10037" s="2"/>
      <c r="BQ10037" s="2"/>
      <c r="BR10037" s="2"/>
      <c r="BS10037" s="2"/>
      <c r="BT10037" s="2"/>
    </row>
    <row r="10038" spans="63:72" x14ac:dyDescent="0.3">
      <c r="BK10038" s="5"/>
      <c r="BL10038" s="5"/>
      <c r="BM10038" s="2"/>
      <c r="BN10038" s="151"/>
      <c r="BO10038" s="2"/>
      <c r="BP10038" s="2"/>
      <c r="BQ10038" s="2"/>
      <c r="BR10038" s="2"/>
      <c r="BS10038" s="2"/>
      <c r="BT10038" s="2"/>
    </row>
    <row r="10039" spans="63:72" x14ac:dyDescent="0.3">
      <c r="BK10039" s="5"/>
      <c r="BL10039" s="5"/>
      <c r="BM10039" s="2"/>
      <c r="BN10039" s="151"/>
      <c r="BO10039" s="2"/>
      <c r="BP10039" s="2"/>
      <c r="BQ10039" s="2"/>
      <c r="BR10039" s="2"/>
      <c r="BS10039" s="2"/>
      <c r="BT10039" s="2"/>
    </row>
    <row r="10040" spans="63:72" x14ac:dyDescent="0.3">
      <c r="BK10040" s="5"/>
      <c r="BL10040" s="5"/>
      <c r="BM10040" s="2"/>
      <c r="BN10040" s="151"/>
      <c r="BO10040" s="2"/>
      <c r="BP10040" s="2"/>
      <c r="BQ10040" s="2"/>
      <c r="BR10040" s="2"/>
      <c r="BS10040" s="2"/>
      <c r="BT10040" s="2"/>
    </row>
    <row r="10041" spans="63:72" x14ac:dyDescent="0.3">
      <c r="BK10041" s="5"/>
      <c r="BL10041" s="5"/>
      <c r="BM10041" s="2"/>
      <c r="BN10041" s="151"/>
      <c r="BO10041" s="2"/>
      <c r="BP10041" s="2"/>
      <c r="BQ10041" s="2"/>
      <c r="BR10041" s="2"/>
      <c r="BS10041" s="2"/>
      <c r="BT10041" s="2"/>
    </row>
    <row r="10042" spans="63:72" x14ac:dyDescent="0.3">
      <c r="BK10042" s="5"/>
      <c r="BL10042" s="5"/>
      <c r="BM10042" s="2"/>
      <c r="BN10042" s="151"/>
      <c r="BO10042" s="2"/>
      <c r="BP10042" s="2"/>
      <c r="BQ10042" s="2"/>
      <c r="BR10042" s="2"/>
      <c r="BS10042" s="2"/>
      <c r="BT10042" s="2"/>
    </row>
    <row r="10043" spans="63:72" x14ac:dyDescent="0.3">
      <c r="BK10043" s="5"/>
      <c r="BL10043" s="5"/>
      <c r="BM10043" s="2"/>
      <c r="BN10043" s="151"/>
      <c r="BO10043" s="2"/>
      <c r="BP10043" s="2"/>
      <c r="BQ10043" s="2"/>
      <c r="BR10043" s="2"/>
      <c r="BS10043" s="2"/>
      <c r="BT10043" s="2"/>
    </row>
    <row r="10044" spans="63:72" x14ac:dyDescent="0.3">
      <c r="BK10044" s="5"/>
      <c r="BL10044" s="5"/>
      <c r="BM10044" s="2"/>
      <c r="BN10044" s="151"/>
      <c r="BO10044" s="2"/>
      <c r="BP10044" s="2"/>
      <c r="BQ10044" s="2"/>
      <c r="BR10044" s="2"/>
      <c r="BS10044" s="2"/>
      <c r="BT10044" s="2"/>
    </row>
    <row r="10045" spans="63:72" x14ac:dyDescent="0.3">
      <c r="BK10045" s="5"/>
      <c r="BL10045" s="5"/>
      <c r="BM10045" s="2"/>
      <c r="BN10045" s="151"/>
      <c r="BO10045" s="2"/>
      <c r="BP10045" s="2"/>
      <c r="BQ10045" s="2"/>
      <c r="BR10045" s="2"/>
      <c r="BS10045" s="2"/>
      <c r="BT10045" s="2"/>
    </row>
    <row r="10046" spans="63:72" x14ac:dyDescent="0.3">
      <c r="BK10046" s="5"/>
      <c r="BL10046" s="5"/>
      <c r="BM10046" s="2"/>
      <c r="BN10046" s="151"/>
      <c r="BO10046" s="2"/>
      <c r="BP10046" s="2"/>
      <c r="BQ10046" s="2"/>
      <c r="BR10046" s="2"/>
      <c r="BS10046" s="2"/>
      <c r="BT10046" s="2"/>
    </row>
    <row r="10047" spans="63:72" x14ac:dyDescent="0.3">
      <c r="BK10047" s="5"/>
      <c r="BL10047" s="5"/>
      <c r="BM10047" s="2"/>
      <c r="BN10047" s="151"/>
      <c r="BO10047" s="2"/>
      <c r="BP10047" s="2"/>
      <c r="BQ10047" s="2"/>
      <c r="BR10047" s="2"/>
      <c r="BS10047" s="2"/>
      <c r="BT10047" s="2"/>
    </row>
    <row r="10048" spans="63:72" x14ac:dyDescent="0.3">
      <c r="BK10048" s="5"/>
      <c r="BL10048" s="5"/>
      <c r="BM10048" s="2"/>
      <c r="BN10048" s="151"/>
      <c r="BO10048" s="2"/>
      <c r="BP10048" s="2"/>
      <c r="BQ10048" s="2"/>
      <c r="BR10048" s="2"/>
      <c r="BS10048" s="2"/>
      <c r="BT10048" s="2"/>
    </row>
    <row r="10049" spans="63:72" x14ac:dyDescent="0.3">
      <c r="BK10049" s="5"/>
      <c r="BL10049" s="5"/>
      <c r="BM10049" s="2"/>
      <c r="BN10049" s="151"/>
      <c r="BO10049" s="2"/>
      <c r="BP10049" s="2"/>
      <c r="BQ10049" s="2"/>
      <c r="BR10049" s="2"/>
      <c r="BS10049" s="2"/>
      <c r="BT10049" s="2"/>
    </row>
    <row r="10050" spans="63:72" x14ac:dyDescent="0.3">
      <c r="BK10050" s="5"/>
      <c r="BL10050" s="5"/>
      <c r="BM10050" s="2"/>
      <c r="BN10050" s="151"/>
      <c r="BO10050" s="2"/>
      <c r="BP10050" s="2"/>
      <c r="BQ10050" s="2"/>
      <c r="BR10050" s="2"/>
      <c r="BS10050" s="2"/>
      <c r="BT10050" s="2"/>
    </row>
    <row r="10051" spans="63:72" x14ac:dyDescent="0.3">
      <c r="BK10051" s="5"/>
      <c r="BL10051" s="5"/>
      <c r="BM10051" s="2"/>
      <c r="BN10051" s="151"/>
      <c r="BO10051" s="2"/>
      <c r="BP10051" s="2"/>
      <c r="BQ10051" s="2"/>
      <c r="BR10051" s="2"/>
      <c r="BS10051" s="2"/>
      <c r="BT10051" s="2"/>
    </row>
    <row r="10052" spans="63:72" x14ac:dyDescent="0.3">
      <c r="BK10052" s="5"/>
      <c r="BL10052" s="5"/>
      <c r="BM10052" s="2"/>
      <c r="BN10052" s="151"/>
      <c r="BO10052" s="2"/>
      <c r="BP10052" s="2"/>
      <c r="BQ10052" s="2"/>
      <c r="BR10052" s="2"/>
      <c r="BS10052" s="2"/>
      <c r="BT10052" s="2"/>
    </row>
    <row r="10053" spans="63:72" x14ac:dyDescent="0.3">
      <c r="BK10053" s="5"/>
      <c r="BL10053" s="5"/>
      <c r="BM10053" s="2"/>
      <c r="BN10053" s="151"/>
      <c r="BO10053" s="2"/>
      <c r="BP10053" s="2"/>
      <c r="BQ10053" s="2"/>
      <c r="BR10053" s="2"/>
      <c r="BS10053" s="2"/>
      <c r="BT10053" s="2"/>
    </row>
    <row r="10054" spans="63:72" x14ac:dyDescent="0.3">
      <c r="BK10054" s="5"/>
      <c r="BL10054" s="5"/>
      <c r="BM10054" s="2"/>
      <c r="BN10054" s="151"/>
      <c r="BO10054" s="2"/>
      <c r="BP10054" s="2"/>
      <c r="BQ10054" s="2"/>
      <c r="BR10054" s="2"/>
      <c r="BS10054" s="2"/>
      <c r="BT10054" s="2"/>
    </row>
    <row r="10055" spans="63:72" x14ac:dyDescent="0.3">
      <c r="BK10055" s="5"/>
      <c r="BL10055" s="5"/>
      <c r="BM10055" s="2"/>
      <c r="BN10055" s="151"/>
      <c r="BO10055" s="2"/>
      <c r="BP10055" s="2"/>
      <c r="BQ10055" s="2"/>
      <c r="BR10055" s="2"/>
      <c r="BS10055" s="2"/>
      <c r="BT10055" s="2"/>
    </row>
    <row r="10056" spans="63:72" x14ac:dyDescent="0.3">
      <c r="BK10056" s="5"/>
      <c r="BL10056" s="5"/>
      <c r="BM10056" s="2"/>
      <c r="BN10056" s="151"/>
      <c r="BO10056" s="2"/>
      <c r="BP10056" s="2"/>
      <c r="BQ10056" s="2"/>
      <c r="BR10056" s="2"/>
      <c r="BS10056" s="2"/>
      <c r="BT10056" s="2"/>
    </row>
    <row r="10057" spans="63:72" x14ac:dyDescent="0.3">
      <c r="BK10057" s="5"/>
      <c r="BL10057" s="5"/>
      <c r="BM10057" s="2"/>
      <c r="BN10057" s="151"/>
      <c r="BO10057" s="2"/>
      <c r="BP10057" s="2"/>
      <c r="BQ10057" s="2"/>
      <c r="BR10057" s="2"/>
      <c r="BS10057" s="2"/>
      <c r="BT10057" s="2"/>
    </row>
    <row r="10058" spans="63:72" x14ac:dyDescent="0.3">
      <c r="BK10058" s="5"/>
      <c r="BL10058" s="5"/>
      <c r="BM10058" s="2"/>
      <c r="BN10058" s="151"/>
      <c r="BO10058" s="2"/>
      <c r="BP10058" s="2"/>
      <c r="BQ10058" s="2"/>
      <c r="BR10058" s="2"/>
      <c r="BS10058" s="2"/>
      <c r="BT10058" s="2"/>
    </row>
    <row r="10059" spans="63:72" x14ac:dyDescent="0.3">
      <c r="BK10059" s="5"/>
      <c r="BL10059" s="5"/>
      <c r="BM10059" s="2"/>
      <c r="BN10059" s="151"/>
      <c r="BO10059" s="2"/>
      <c r="BP10059" s="2"/>
      <c r="BQ10059" s="2"/>
      <c r="BR10059" s="2"/>
      <c r="BS10059" s="2"/>
      <c r="BT10059" s="2"/>
    </row>
    <row r="10060" spans="63:72" x14ac:dyDescent="0.3">
      <c r="BK10060" s="5"/>
      <c r="BL10060" s="5"/>
      <c r="BM10060" s="2"/>
      <c r="BN10060" s="151"/>
      <c r="BO10060" s="2"/>
      <c r="BP10060" s="2"/>
      <c r="BQ10060" s="2"/>
      <c r="BR10060" s="2"/>
      <c r="BS10060" s="2"/>
      <c r="BT10060" s="2"/>
    </row>
    <row r="10061" spans="63:72" x14ac:dyDescent="0.3">
      <c r="BK10061" s="5"/>
      <c r="BL10061" s="5"/>
      <c r="BM10061" s="2"/>
      <c r="BN10061" s="151"/>
      <c r="BO10061" s="2"/>
      <c r="BP10061" s="2"/>
      <c r="BQ10061" s="2"/>
      <c r="BR10061" s="2"/>
      <c r="BS10061" s="2"/>
      <c r="BT10061" s="2"/>
    </row>
    <row r="10062" spans="63:72" x14ac:dyDescent="0.3">
      <c r="BK10062" s="5"/>
      <c r="BL10062" s="5"/>
      <c r="BM10062" s="2"/>
      <c r="BN10062" s="151"/>
      <c r="BO10062" s="2"/>
      <c r="BP10062" s="2"/>
      <c r="BQ10062" s="2"/>
      <c r="BR10062" s="2"/>
      <c r="BS10062" s="2"/>
      <c r="BT10062" s="2"/>
    </row>
    <row r="10063" spans="63:72" x14ac:dyDescent="0.3">
      <c r="BK10063" s="5"/>
      <c r="BL10063" s="5"/>
      <c r="BM10063" s="2"/>
      <c r="BN10063" s="151"/>
      <c r="BO10063" s="2"/>
      <c r="BP10063" s="2"/>
      <c r="BQ10063" s="2"/>
      <c r="BR10063" s="2"/>
      <c r="BS10063" s="2"/>
      <c r="BT10063" s="2"/>
    </row>
    <row r="10064" spans="63:72" x14ac:dyDescent="0.3">
      <c r="BK10064" s="5"/>
      <c r="BL10064" s="5"/>
      <c r="BM10064" s="2"/>
      <c r="BN10064" s="151"/>
      <c r="BO10064" s="2"/>
      <c r="BP10064" s="2"/>
      <c r="BQ10064" s="2"/>
      <c r="BR10064" s="2"/>
      <c r="BS10064" s="2"/>
      <c r="BT10064" s="2"/>
    </row>
    <row r="10065" spans="63:72" x14ac:dyDescent="0.3">
      <c r="BK10065" s="5"/>
      <c r="BL10065" s="5"/>
      <c r="BM10065" s="2"/>
      <c r="BN10065" s="151"/>
      <c r="BO10065" s="2"/>
      <c r="BP10065" s="2"/>
      <c r="BQ10065" s="2"/>
      <c r="BR10065" s="2"/>
      <c r="BS10065" s="2"/>
      <c r="BT10065" s="2"/>
    </row>
    <row r="10066" spans="63:72" x14ac:dyDescent="0.3">
      <c r="BK10066" s="5"/>
      <c r="BL10066" s="5"/>
      <c r="BM10066" s="2"/>
      <c r="BN10066" s="151"/>
      <c r="BO10066" s="2"/>
      <c r="BP10066" s="2"/>
      <c r="BQ10066" s="2"/>
      <c r="BR10066" s="2"/>
      <c r="BS10066" s="2"/>
      <c r="BT10066" s="2"/>
    </row>
    <row r="10067" spans="63:72" x14ac:dyDescent="0.3">
      <c r="BK10067" s="5"/>
      <c r="BL10067" s="5"/>
      <c r="BM10067" s="2"/>
      <c r="BN10067" s="151"/>
      <c r="BO10067" s="2"/>
      <c r="BP10067" s="2"/>
      <c r="BQ10067" s="2"/>
      <c r="BR10067" s="2"/>
      <c r="BS10067" s="2"/>
      <c r="BT10067" s="2"/>
    </row>
    <row r="10068" spans="63:72" x14ac:dyDescent="0.3">
      <c r="BK10068" s="5"/>
      <c r="BL10068" s="5"/>
      <c r="BM10068" s="2"/>
      <c r="BN10068" s="151"/>
      <c r="BO10068" s="2"/>
      <c r="BP10068" s="2"/>
      <c r="BQ10068" s="2"/>
      <c r="BR10068" s="2"/>
      <c r="BS10068" s="2"/>
      <c r="BT10068" s="2"/>
    </row>
    <row r="10069" spans="63:72" x14ac:dyDescent="0.3">
      <c r="BK10069" s="5"/>
      <c r="BL10069" s="5"/>
      <c r="BM10069" s="2"/>
      <c r="BN10069" s="151"/>
      <c r="BO10069" s="2"/>
      <c r="BP10069" s="2"/>
      <c r="BQ10069" s="2"/>
      <c r="BR10069" s="2"/>
      <c r="BS10069" s="2"/>
      <c r="BT10069" s="2"/>
    </row>
    <row r="10070" spans="63:72" x14ac:dyDescent="0.3">
      <c r="BK10070" s="5"/>
      <c r="BL10070" s="5"/>
      <c r="BM10070" s="2"/>
      <c r="BN10070" s="151"/>
      <c r="BO10070" s="2"/>
      <c r="BP10070" s="2"/>
      <c r="BQ10070" s="2"/>
      <c r="BR10070" s="2"/>
      <c r="BS10070" s="2"/>
      <c r="BT10070" s="2"/>
    </row>
    <row r="10071" spans="63:72" x14ac:dyDescent="0.3">
      <c r="BK10071" s="5"/>
      <c r="BL10071" s="5"/>
      <c r="BM10071" s="2"/>
      <c r="BN10071" s="151"/>
      <c r="BO10071" s="2"/>
      <c r="BP10071" s="2"/>
      <c r="BQ10071" s="2"/>
      <c r="BR10071" s="2"/>
      <c r="BS10071" s="2"/>
      <c r="BT10071" s="2"/>
    </row>
    <row r="10072" spans="63:72" x14ac:dyDescent="0.3">
      <c r="BK10072" s="5"/>
      <c r="BL10072" s="5"/>
      <c r="BM10072" s="2"/>
      <c r="BN10072" s="151"/>
      <c r="BO10072" s="2"/>
      <c r="BP10072" s="2"/>
      <c r="BQ10072" s="2"/>
      <c r="BR10072" s="2"/>
      <c r="BS10072" s="2"/>
      <c r="BT10072" s="2"/>
    </row>
    <row r="10073" spans="63:72" x14ac:dyDescent="0.3">
      <c r="BK10073" s="5"/>
      <c r="BL10073" s="5"/>
      <c r="BM10073" s="2"/>
      <c r="BN10073" s="151"/>
      <c r="BO10073" s="2"/>
      <c r="BP10073" s="2"/>
      <c r="BQ10073" s="2"/>
      <c r="BR10073" s="2"/>
      <c r="BS10073" s="2"/>
      <c r="BT10073" s="2"/>
    </row>
    <row r="10074" spans="63:72" x14ac:dyDescent="0.3">
      <c r="BK10074" s="5"/>
      <c r="BL10074" s="5"/>
      <c r="BM10074" s="2"/>
      <c r="BN10074" s="151"/>
      <c r="BO10074" s="2"/>
      <c r="BP10074" s="2"/>
      <c r="BQ10074" s="2"/>
      <c r="BR10074" s="2"/>
      <c r="BS10074" s="2"/>
      <c r="BT10074" s="2"/>
    </row>
    <row r="10075" spans="63:72" x14ac:dyDescent="0.3">
      <c r="BK10075" s="5"/>
      <c r="BL10075" s="5"/>
      <c r="BM10075" s="2"/>
      <c r="BN10075" s="151"/>
      <c r="BO10075" s="2"/>
      <c r="BP10075" s="2"/>
      <c r="BQ10075" s="2"/>
      <c r="BR10075" s="2"/>
      <c r="BS10075" s="2"/>
      <c r="BT10075" s="2"/>
    </row>
    <row r="10076" spans="63:72" x14ac:dyDescent="0.3">
      <c r="BK10076" s="5"/>
      <c r="BL10076" s="5"/>
      <c r="BM10076" s="2"/>
      <c r="BN10076" s="151"/>
      <c r="BO10076" s="2"/>
      <c r="BP10076" s="2"/>
      <c r="BQ10076" s="2"/>
      <c r="BR10076" s="2"/>
      <c r="BS10076" s="2"/>
      <c r="BT10076" s="2"/>
    </row>
    <row r="10077" spans="63:72" x14ac:dyDescent="0.3">
      <c r="BK10077" s="5"/>
      <c r="BL10077" s="5"/>
      <c r="BM10077" s="2"/>
      <c r="BN10077" s="151"/>
      <c r="BO10077" s="2"/>
      <c r="BP10077" s="2"/>
      <c r="BQ10077" s="2"/>
      <c r="BR10077" s="2"/>
      <c r="BS10077" s="2"/>
      <c r="BT10077" s="2"/>
    </row>
    <row r="10078" spans="63:72" x14ac:dyDescent="0.3">
      <c r="BK10078" s="5"/>
      <c r="BL10078" s="5"/>
      <c r="BM10078" s="2"/>
      <c r="BN10078" s="151"/>
      <c r="BO10078" s="2"/>
      <c r="BP10078" s="2"/>
      <c r="BQ10078" s="2"/>
      <c r="BR10078" s="2"/>
      <c r="BS10078" s="2"/>
      <c r="BT10078" s="2"/>
    </row>
    <row r="10079" spans="63:72" x14ac:dyDescent="0.3">
      <c r="BK10079" s="5"/>
      <c r="BL10079" s="5"/>
      <c r="BM10079" s="2"/>
      <c r="BN10079" s="151"/>
      <c r="BO10079" s="2"/>
      <c r="BP10079" s="2"/>
      <c r="BQ10079" s="2"/>
      <c r="BR10079" s="2"/>
      <c r="BS10079" s="2"/>
      <c r="BT10079" s="2"/>
    </row>
    <row r="10080" spans="63:72" x14ac:dyDescent="0.3">
      <c r="BK10080" s="5"/>
      <c r="BL10080" s="5"/>
      <c r="BM10080" s="2"/>
      <c r="BN10080" s="151"/>
      <c r="BO10080" s="2"/>
      <c r="BP10080" s="2"/>
      <c r="BQ10080" s="2"/>
      <c r="BR10080" s="2"/>
      <c r="BS10080" s="2"/>
      <c r="BT10080" s="2"/>
    </row>
    <row r="10081" spans="63:72" x14ac:dyDescent="0.3">
      <c r="BK10081" s="5"/>
      <c r="BL10081" s="5"/>
      <c r="BM10081" s="2"/>
      <c r="BN10081" s="151"/>
      <c r="BO10081" s="2"/>
      <c r="BP10081" s="2"/>
      <c r="BQ10081" s="2"/>
      <c r="BR10081" s="2"/>
      <c r="BS10081" s="2"/>
      <c r="BT10081" s="2"/>
    </row>
    <row r="10082" spans="63:72" x14ac:dyDescent="0.3">
      <c r="BK10082" s="5"/>
      <c r="BL10082" s="5"/>
      <c r="BM10082" s="2"/>
      <c r="BN10082" s="151"/>
      <c r="BO10082" s="2"/>
      <c r="BP10082" s="2"/>
      <c r="BQ10082" s="2"/>
      <c r="BR10082" s="2"/>
      <c r="BS10082" s="2"/>
      <c r="BT10082" s="2"/>
    </row>
    <row r="10083" spans="63:72" x14ac:dyDescent="0.3">
      <c r="BK10083" s="5"/>
      <c r="BL10083" s="5"/>
      <c r="BM10083" s="2"/>
      <c r="BN10083" s="151"/>
      <c r="BO10083" s="2"/>
      <c r="BP10083" s="2"/>
      <c r="BQ10083" s="2"/>
      <c r="BR10083" s="2"/>
      <c r="BS10083" s="2"/>
      <c r="BT10083" s="2"/>
    </row>
    <row r="10084" spans="63:72" x14ac:dyDescent="0.3">
      <c r="BK10084" s="5"/>
      <c r="BL10084" s="5"/>
      <c r="BM10084" s="2"/>
      <c r="BN10084" s="151"/>
      <c r="BO10084" s="2"/>
      <c r="BP10084" s="2"/>
      <c r="BQ10084" s="2"/>
      <c r="BR10084" s="2"/>
      <c r="BS10084" s="2"/>
      <c r="BT10084" s="2"/>
    </row>
    <row r="10085" spans="63:72" x14ac:dyDescent="0.3">
      <c r="BK10085" s="5"/>
      <c r="BL10085" s="5"/>
      <c r="BM10085" s="2"/>
      <c r="BN10085" s="151"/>
      <c r="BO10085" s="2"/>
      <c r="BP10085" s="2"/>
      <c r="BQ10085" s="2"/>
      <c r="BR10085" s="2"/>
      <c r="BS10085" s="2"/>
      <c r="BT10085" s="2"/>
    </row>
    <row r="10086" spans="63:72" x14ac:dyDescent="0.3">
      <c r="BK10086" s="5"/>
      <c r="BL10086" s="5"/>
      <c r="BM10086" s="2"/>
      <c r="BN10086" s="151"/>
      <c r="BO10086" s="2"/>
      <c r="BP10086" s="2"/>
      <c r="BQ10086" s="2"/>
      <c r="BR10086" s="2"/>
      <c r="BS10086" s="2"/>
      <c r="BT10086" s="2"/>
    </row>
    <row r="10087" spans="63:72" x14ac:dyDescent="0.3">
      <c r="BK10087" s="5"/>
      <c r="BL10087" s="5"/>
      <c r="BM10087" s="2"/>
      <c r="BN10087" s="151"/>
      <c r="BO10087" s="2"/>
      <c r="BP10087" s="2"/>
      <c r="BQ10087" s="2"/>
      <c r="BR10087" s="2"/>
      <c r="BS10087" s="2"/>
      <c r="BT10087" s="2"/>
    </row>
    <row r="10088" spans="63:72" x14ac:dyDescent="0.3">
      <c r="BK10088" s="5"/>
      <c r="BL10088" s="5"/>
      <c r="BM10088" s="2"/>
      <c r="BN10088" s="151"/>
      <c r="BO10088" s="2"/>
      <c r="BP10088" s="2"/>
      <c r="BQ10088" s="2"/>
      <c r="BR10088" s="2"/>
      <c r="BS10088" s="2"/>
      <c r="BT10088" s="2"/>
    </row>
    <row r="10089" spans="63:72" x14ac:dyDescent="0.3">
      <c r="BK10089" s="5"/>
      <c r="BL10089" s="5"/>
      <c r="BM10089" s="2"/>
      <c r="BN10089" s="151"/>
      <c r="BO10089" s="2"/>
      <c r="BP10089" s="2"/>
      <c r="BQ10089" s="2"/>
      <c r="BR10089" s="2"/>
      <c r="BS10089" s="2"/>
      <c r="BT10089" s="2"/>
    </row>
    <row r="10090" spans="63:72" x14ac:dyDescent="0.3">
      <c r="BK10090" s="5"/>
      <c r="BL10090" s="5"/>
      <c r="BM10090" s="2"/>
      <c r="BN10090" s="151"/>
      <c r="BO10090" s="2"/>
      <c r="BP10090" s="2"/>
      <c r="BQ10090" s="2"/>
      <c r="BR10090" s="2"/>
      <c r="BS10090" s="2"/>
      <c r="BT10090" s="2"/>
    </row>
    <row r="10091" spans="63:72" x14ac:dyDescent="0.3">
      <c r="BK10091" s="5"/>
      <c r="BL10091" s="5"/>
      <c r="BM10091" s="2"/>
      <c r="BN10091" s="151"/>
      <c r="BO10091" s="2"/>
      <c r="BP10091" s="2"/>
      <c r="BQ10091" s="2"/>
      <c r="BR10091" s="2"/>
      <c r="BS10091" s="2"/>
      <c r="BT10091" s="2"/>
    </row>
    <row r="10092" spans="63:72" x14ac:dyDescent="0.3">
      <c r="BK10092" s="5"/>
      <c r="BL10092" s="5"/>
      <c r="BM10092" s="2"/>
      <c r="BN10092" s="151"/>
      <c r="BO10092" s="2"/>
      <c r="BP10092" s="2"/>
      <c r="BQ10092" s="2"/>
      <c r="BR10092" s="2"/>
      <c r="BS10092" s="2"/>
      <c r="BT10092" s="2"/>
    </row>
    <row r="10093" spans="63:72" x14ac:dyDescent="0.3">
      <c r="BK10093" s="5"/>
      <c r="BL10093" s="5"/>
      <c r="BM10093" s="2"/>
      <c r="BN10093" s="151"/>
      <c r="BO10093" s="2"/>
      <c r="BP10093" s="2"/>
      <c r="BQ10093" s="2"/>
      <c r="BR10093" s="2"/>
      <c r="BS10093" s="2"/>
      <c r="BT10093" s="2"/>
    </row>
    <row r="10094" spans="63:72" x14ac:dyDescent="0.3">
      <c r="BK10094" s="5"/>
      <c r="BL10094" s="5"/>
      <c r="BM10094" s="2"/>
      <c r="BN10094" s="151"/>
      <c r="BO10094" s="2"/>
      <c r="BP10094" s="2"/>
      <c r="BQ10094" s="2"/>
      <c r="BR10094" s="2"/>
      <c r="BS10094" s="2"/>
      <c r="BT10094" s="2"/>
    </row>
    <row r="10095" spans="63:72" x14ac:dyDescent="0.3">
      <c r="BK10095" s="5"/>
      <c r="BL10095" s="5"/>
      <c r="BM10095" s="2"/>
      <c r="BN10095" s="151"/>
      <c r="BO10095" s="2"/>
      <c r="BP10095" s="2"/>
      <c r="BQ10095" s="2"/>
      <c r="BR10095" s="2"/>
      <c r="BS10095" s="2"/>
      <c r="BT10095" s="2"/>
    </row>
    <row r="10096" spans="63:72" x14ac:dyDescent="0.3">
      <c r="BK10096" s="5"/>
      <c r="BL10096" s="5"/>
      <c r="BM10096" s="2"/>
      <c r="BN10096" s="151"/>
      <c r="BO10096" s="2"/>
      <c r="BP10096" s="2"/>
      <c r="BQ10096" s="2"/>
      <c r="BR10096" s="2"/>
      <c r="BS10096" s="2"/>
      <c r="BT10096" s="2"/>
    </row>
    <row r="10097" spans="63:72" x14ac:dyDescent="0.3">
      <c r="BK10097" s="5"/>
      <c r="BL10097" s="5"/>
      <c r="BM10097" s="2"/>
      <c r="BN10097" s="151"/>
      <c r="BO10097" s="2"/>
      <c r="BP10097" s="2"/>
      <c r="BQ10097" s="2"/>
      <c r="BR10097" s="2"/>
      <c r="BS10097" s="2"/>
      <c r="BT10097" s="2"/>
    </row>
    <row r="10098" spans="63:72" x14ac:dyDescent="0.3">
      <c r="BK10098" s="5"/>
      <c r="BL10098" s="5"/>
      <c r="BM10098" s="2"/>
      <c r="BN10098" s="151"/>
      <c r="BO10098" s="2"/>
      <c r="BP10098" s="2"/>
      <c r="BQ10098" s="2"/>
      <c r="BR10098" s="2"/>
      <c r="BS10098" s="2"/>
      <c r="BT10098" s="2"/>
    </row>
    <row r="10099" spans="63:72" x14ac:dyDescent="0.3">
      <c r="BK10099" s="5"/>
      <c r="BL10099" s="5"/>
      <c r="BM10099" s="2"/>
      <c r="BN10099" s="151"/>
      <c r="BO10099" s="2"/>
      <c r="BP10099" s="2"/>
      <c r="BQ10099" s="2"/>
      <c r="BR10099" s="2"/>
      <c r="BS10099" s="2"/>
      <c r="BT10099" s="2"/>
    </row>
    <row r="10100" spans="63:72" x14ac:dyDescent="0.3">
      <c r="BK10100" s="5"/>
      <c r="BL10100" s="5"/>
      <c r="BM10100" s="2"/>
      <c r="BN10100" s="151"/>
      <c r="BO10100" s="2"/>
      <c r="BP10100" s="2"/>
      <c r="BQ10100" s="2"/>
      <c r="BR10100" s="2"/>
      <c r="BS10100" s="2"/>
      <c r="BT10100" s="2"/>
    </row>
    <row r="10101" spans="63:72" x14ac:dyDescent="0.3">
      <c r="BK10101" s="5"/>
      <c r="BL10101" s="5"/>
      <c r="BM10101" s="2"/>
      <c r="BN10101" s="151"/>
      <c r="BO10101" s="2"/>
      <c r="BP10101" s="2"/>
      <c r="BQ10101" s="2"/>
      <c r="BR10101" s="2"/>
      <c r="BS10101" s="2"/>
      <c r="BT10101" s="2"/>
    </row>
    <row r="10102" spans="63:72" x14ac:dyDescent="0.3">
      <c r="BK10102" s="5"/>
      <c r="BL10102" s="5"/>
      <c r="BM10102" s="2"/>
      <c r="BN10102" s="151"/>
      <c r="BO10102" s="2"/>
      <c r="BP10102" s="2"/>
      <c r="BQ10102" s="2"/>
      <c r="BR10102" s="2"/>
      <c r="BS10102" s="2"/>
      <c r="BT10102" s="2"/>
    </row>
    <row r="10103" spans="63:72" x14ac:dyDescent="0.3">
      <c r="BK10103" s="5"/>
      <c r="BL10103" s="5"/>
      <c r="BM10103" s="2"/>
      <c r="BN10103" s="151"/>
      <c r="BO10103" s="2"/>
      <c r="BP10103" s="2"/>
      <c r="BQ10103" s="2"/>
      <c r="BR10103" s="2"/>
      <c r="BS10103" s="2"/>
      <c r="BT10103" s="2"/>
    </row>
    <row r="10104" spans="63:72" x14ac:dyDescent="0.3">
      <c r="BK10104" s="5"/>
      <c r="BL10104" s="5"/>
      <c r="BM10104" s="2"/>
      <c r="BN10104" s="151"/>
      <c r="BO10104" s="2"/>
      <c r="BP10104" s="2"/>
      <c r="BQ10104" s="2"/>
      <c r="BR10104" s="2"/>
      <c r="BS10104" s="2"/>
      <c r="BT10104" s="2"/>
    </row>
    <row r="10105" spans="63:72" x14ac:dyDescent="0.3">
      <c r="BK10105" s="5"/>
      <c r="BL10105" s="5"/>
      <c r="BM10105" s="2"/>
      <c r="BN10105" s="151"/>
      <c r="BO10105" s="2"/>
      <c r="BP10105" s="2"/>
      <c r="BQ10105" s="2"/>
      <c r="BR10105" s="2"/>
      <c r="BS10105" s="2"/>
      <c r="BT10105" s="2"/>
    </row>
    <row r="10106" spans="63:72" x14ac:dyDescent="0.3">
      <c r="BK10106" s="5"/>
      <c r="BL10106" s="5"/>
      <c r="BM10106" s="2"/>
      <c r="BN10106" s="151"/>
      <c r="BO10106" s="2"/>
      <c r="BP10106" s="2"/>
      <c r="BQ10106" s="2"/>
      <c r="BR10106" s="2"/>
      <c r="BS10106" s="2"/>
      <c r="BT10106" s="2"/>
    </row>
    <row r="10107" spans="63:72" x14ac:dyDescent="0.3">
      <c r="BK10107" s="5"/>
      <c r="BL10107" s="5"/>
      <c r="BM10107" s="2"/>
      <c r="BN10107" s="151"/>
      <c r="BO10107" s="2"/>
      <c r="BP10107" s="2"/>
      <c r="BQ10107" s="2"/>
      <c r="BR10107" s="2"/>
      <c r="BS10107" s="2"/>
      <c r="BT10107" s="2"/>
    </row>
    <row r="10108" spans="63:72" x14ac:dyDescent="0.3">
      <c r="BK10108" s="5"/>
      <c r="BL10108" s="5"/>
      <c r="BM10108" s="2"/>
      <c r="BN10108" s="151"/>
      <c r="BO10108" s="2"/>
      <c r="BP10108" s="2"/>
      <c r="BQ10108" s="2"/>
      <c r="BR10108" s="2"/>
      <c r="BS10108" s="2"/>
      <c r="BT10108" s="2"/>
    </row>
    <row r="10109" spans="63:72" x14ac:dyDescent="0.3">
      <c r="BK10109" s="5"/>
      <c r="BL10109" s="5"/>
      <c r="BM10109" s="2"/>
      <c r="BN10109" s="151"/>
      <c r="BO10109" s="2"/>
      <c r="BP10109" s="2"/>
      <c r="BQ10109" s="2"/>
      <c r="BR10109" s="2"/>
      <c r="BS10109" s="2"/>
      <c r="BT10109" s="2"/>
    </row>
    <row r="10110" spans="63:72" x14ac:dyDescent="0.3">
      <c r="BK10110" s="5"/>
      <c r="BL10110" s="5"/>
      <c r="BM10110" s="2"/>
      <c r="BN10110" s="151"/>
      <c r="BO10110" s="2"/>
      <c r="BP10110" s="2"/>
      <c r="BQ10110" s="2"/>
      <c r="BR10110" s="2"/>
      <c r="BS10110" s="2"/>
      <c r="BT10110" s="2"/>
    </row>
    <row r="10111" spans="63:72" x14ac:dyDescent="0.3">
      <c r="BK10111" s="5"/>
      <c r="BL10111" s="5"/>
      <c r="BM10111" s="2"/>
      <c r="BN10111" s="151"/>
      <c r="BO10111" s="2"/>
      <c r="BP10111" s="2"/>
      <c r="BQ10111" s="2"/>
      <c r="BR10111" s="2"/>
      <c r="BS10111" s="2"/>
      <c r="BT10111" s="2"/>
    </row>
    <row r="10112" spans="63:72" x14ac:dyDescent="0.3">
      <c r="BK10112" s="5"/>
      <c r="BL10112" s="5"/>
      <c r="BM10112" s="2"/>
      <c r="BN10112" s="151"/>
      <c r="BO10112" s="2"/>
      <c r="BP10112" s="2"/>
      <c r="BQ10112" s="2"/>
      <c r="BR10112" s="2"/>
      <c r="BS10112" s="2"/>
      <c r="BT10112" s="2"/>
    </row>
    <row r="10113" spans="63:72" x14ac:dyDescent="0.3">
      <c r="BK10113" s="5"/>
      <c r="BL10113" s="5"/>
      <c r="BM10113" s="2"/>
      <c r="BN10113" s="151"/>
      <c r="BO10113" s="2"/>
      <c r="BP10113" s="2"/>
      <c r="BQ10113" s="2"/>
      <c r="BR10113" s="2"/>
      <c r="BS10113" s="2"/>
      <c r="BT10113" s="2"/>
    </row>
    <row r="10114" spans="63:72" x14ac:dyDescent="0.3">
      <c r="BK10114" s="5"/>
      <c r="BL10114" s="5"/>
      <c r="BM10114" s="2"/>
      <c r="BN10114" s="151"/>
      <c r="BO10114" s="2"/>
      <c r="BP10114" s="2"/>
      <c r="BQ10114" s="2"/>
      <c r="BR10114" s="2"/>
      <c r="BS10114" s="2"/>
      <c r="BT10114" s="2"/>
    </row>
    <row r="10115" spans="63:72" x14ac:dyDescent="0.3">
      <c r="BK10115" s="5"/>
      <c r="BL10115" s="5"/>
      <c r="BM10115" s="2"/>
      <c r="BN10115" s="151"/>
      <c r="BO10115" s="2"/>
      <c r="BP10115" s="2"/>
      <c r="BQ10115" s="2"/>
      <c r="BR10115" s="2"/>
      <c r="BS10115" s="2"/>
      <c r="BT10115" s="2"/>
    </row>
    <row r="10116" spans="63:72" x14ac:dyDescent="0.3">
      <c r="BK10116" s="5"/>
      <c r="BL10116" s="5"/>
      <c r="BM10116" s="2"/>
      <c r="BN10116" s="151"/>
      <c r="BO10116" s="2"/>
      <c r="BP10116" s="2"/>
      <c r="BQ10116" s="2"/>
      <c r="BR10116" s="2"/>
      <c r="BS10116" s="2"/>
      <c r="BT10116" s="2"/>
    </row>
    <row r="10117" spans="63:72" x14ac:dyDescent="0.3">
      <c r="BK10117" s="5"/>
      <c r="BL10117" s="5"/>
      <c r="BM10117" s="2"/>
      <c r="BN10117" s="151"/>
      <c r="BO10117" s="2"/>
      <c r="BP10117" s="2"/>
      <c r="BQ10117" s="2"/>
      <c r="BR10117" s="2"/>
      <c r="BS10117" s="2"/>
      <c r="BT10117" s="2"/>
    </row>
    <row r="10118" spans="63:72" x14ac:dyDescent="0.3">
      <c r="BK10118" s="5"/>
      <c r="BL10118" s="5"/>
      <c r="BM10118" s="2"/>
      <c r="BN10118" s="151"/>
      <c r="BO10118" s="2"/>
      <c r="BP10118" s="2"/>
      <c r="BQ10118" s="2"/>
      <c r="BR10118" s="2"/>
      <c r="BS10118" s="2"/>
      <c r="BT10118" s="2"/>
    </row>
    <row r="10119" spans="63:72" x14ac:dyDescent="0.3">
      <c r="BK10119" s="5"/>
      <c r="BL10119" s="5"/>
      <c r="BM10119" s="2"/>
      <c r="BN10119" s="151"/>
      <c r="BO10119" s="2"/>
      <c r="BP10119" s="2"/>
      <c r="BQ10119" s="2"/>
      <c r="BR10119" s="2"/>
      <c r="BS10119" s="2"/>
      <c r="BT10119" s="2"/>
    </row>
    <row r="10120" spans="63:72" x14ac:dyDescent="0.3">
      <c r="BK10120" s="5"/>
      <c r="BL10120" s="5"/>
      <c r="BM10120" s="2"/>
      <c r="BN10120" s="151"/>
      <c r="BO10120" s="2"/>
      <c r="BP10120" s="2"/>
      <c r="BQ10120" s="2"/>
      <c r="BR10120" s="2"/>
      <c r="BS10120" s="2"/>
      <c r="BT10120" s="2"/>
    </row>
    <row r="10121" spans="63:72" x14ac:dyDescent="0.3">
      <c r="BK10121" s="5"/>
      <c r="BL10121" s="5"/>
      <c r="BM10121" s="2"/>
      <c r="BN10121" s="151"/>
      <c r="BO10121" s="2"/>
      <c r="BP10121" s="2"/>
      <c r="BQ10121" s="2"/>
      <c r="BR10121" s="2"/>
      <c r="BS10121" s="2"/>
      <c r="BT10121" s="2"/>
    </row>
    <row r="10122" spans="63:72" x14ac:dyDescent="0.3">
      <c r="BK10122" s="5"/>
      <c r="BL10122" s="5"/>
      <c r="BM10122" s="2"/>
      <c r="BN10122" s="151"/>
      <c r="BO10122" s="2"/>
      <c r="BP10122" s="2"/>
      <c r="BQ10122" s="2"/>
      <c r="BR10122" s="2"/>
      <c r="BS10122" s="2"/>
      <c r="BT10122" s="2"/>
    </row>
    <row r="10123" spans="63:72" x14ac:dyDescent="0.3">
      <c r="BK10123" s="5"/>
      <c r="BL10123" s="5"/>
      <c r="BM10123" s="2"/>
      <c r="BN10123" s="151"/>
      <c r="BO10123" s="2"/>
      <c r="BP10123" s="2"/>
      <c r="BQ10123" s="2"/>
      <c r="BR10123" s="2"/>
      <c r="BS10123" s="2"/>
      <c r="BT10123" s="2"/>
    </row>
    <row r="10124" spans="63:72" x14ac:dyDescent="0.3">
      <c r="BK10124" s="5"/>
      <c r="BL10124" s="5"/>
      <c r="BM10124" s="2"/>
      <c r="BN10124" s="151"/>
      <c r="BO10124" s="2"/>
      <c r="BP10124" s="2"/>
      <c r="BQ10124" s="2"/>
      <c r="BR10124" s="2"/>
      <c r="BS10124" s="2"/>
      <c r="BT10124" s="2"/>
    </row>
    <row r="10125" spans="63:72" x14ac:dyDescent="0.3">
      <c r="BK10125" s="5"/>
      <c r="BL10125" s="5"/>
      <c r="BM10125" s="2"/>
      <c r="BN10125" s="151"/>
      <c r="BO10125" s="2"/>
      <c r="BP10125" s="2"/>
      <c r="BQ10125" s="2"/>
      <c r="BR10125" s="2"/>
      <c r="BS10125" s="2"/>
      <c r="BT10125" s="2"/>
    </row>
    <row r="10126" spans="63:72" x14ac:dyDescent="0.3">
      <c r="BK10126" s="5"/>
      <c r="BL10126" s="5"/>
      <c r="BM10126" s="2"/>
      <c r="BN10126" s="151"/>
      <c r="BO10126" s="2"/>
      <c r="BP10126" s="2"/>
      <c r="BQ10126" s="2"/>
      <c r="BR10126" s="2"/>
      <c r="BS10126" s="2"/>
      <c r="BT10126" s="2"/>
    </row>
    <row r="10127" spans="63:72" x14ac:dyDescent="0.3">
      <c r="BK10127" s="5"/>
      <c r="BL10127" s="5"/>
      <c r="BM10127" s="2"/>
      <c r="BN10127" s="151"/>
      <c r="BO10127" s="2"/>
      <c r="BP10127" s="2"/>
      <c r="BQ10127" s="2"/>
      <c r="BR10127" s="2"/>
      <c r="BS10127" s="2"/>
      <c r="BT10127" s="2"/>
    </row>
    <row r="10128" spans="63:72" x14ac:dyDescent="0.3">
      <c r="BK10128" s="5"/>
      <c r="BL10128" s="5"/>
      <c r="BM10128" s="2"/>
      <c r="BN10128" s="151"/>
      <c r="BO10128" s="2"/>
      <c r="BP10128" s="2"/>
      <c r="BQ10128" s="2"/>
      <c r="BR10128" s="2"/>
      <c r="BS10128" s="2"/>
      <c r="BT10128" s="2"/>
    </row>
    <row r="10129" spans="63:72" x14ac:dyDescent="0.3">
      <c r="BK10129" s="5"/>
      <c r="BL10129" s="5"/>
      <c r="BM10129" s="2"/>
      <c r="BN10129" s="151"/>
      <c r="BO10129" s="2"/>
      <c r="BP10129" s="2"/>
      <c r="BQ10129" s="2"/>
      <c r="BR10129" s="2"/>
      <c r="BS10129" s="2"/>
      <c r="BT10129" s="2"/>
    </row>
    <row r="10130" spans="63:72" x14ac:dyDescent="0.3">
      <c r="BK10130" s="5"/>
      <c r="BL10130" s="5"/>
      <c r="BM10130" s="2"/>
      <c r="BN10130" s="151"/>
      <c r="BO10130" s="2"/>
      <c r="BP10130" s="2"/>
      <c r="BQ10130" s="2"/>
      <c r="BR10130" s="2"/>
      <c r="BS10130" s="2"/>
      <c r="BT10130" s="2"/>
    </row>
    <row r="10131" spans="63:72" x14ac:dyDescent="0.3">
      <c r="BK10131" s="5"/>
      <c r="BL10131" s="5"/>
      <c r="BM10131" s="2"/>
      <c r="BN10131" s="151"/>
      <c r="BO10131" s="2"/>
      <c r="BP10131" s="2"/>
      <c r="BQ10131" s="2"/>
      <c r="BR10131" s="2"/>
      <c r="BS10131" s="2"/>
      <c r="BT10131" s="2"/>
    </row>
    <row r="10132" spans="63:72" x14ac:dyDescent="0.3">
      <c r="BK10132" s="5"/>
      <c r="BL10132" s="5"/>
      <c r="BM10132" s="2"/>
      <c r="BN10132" s="151"/>
      <c r="BO10132" s="2"/>
      <c r="BP10132" s="2"/>
      <c r="BQ10132" s="2"/>
      <c r="BR10132" s="2"/>
      <c r="BS10132" s="2"/>
      <c r="BT10132" s="2"/>
    </row>
    <row r="10133" spans="63:72" x14ac:dyDescent="0.3">
      <c r="BK10133" s="5"/>
      <c r="BL10133" s="5"/>
      <c r="BM10133" s="2"/>
      <c r="BN10133" s="151"/>
      <c r="BO10133" s="2"/>
      <c r="BP10133" s="2"/>
      <c r="BQ10133" s="2"/>
      <c r="BR10133" s="2"/>
      <c r="BS10133" s="2"/>
      <c r="BT10133" s="2"/>
    </row>
    <row r="10134" spans="63:72" x14ac:dyDescent="0.3">
      <c r="BK10134" s="5"/>
      <c r="BL10134" s="5"/>
      <c r="BM10134" s="2"/>
      <c r="BN10134" s="151"/>
      <c r="BO10134" s="2"/>
      <c r="BP10134" s="2"/>
      <c r="BQ10134" s="2"/>
      <c r="BR10134" s="2"/>
      <c r="BS10134" s="2"/>
      <c r="BT10134" s="2"/>
    </row>
    <row r="10135" spans="63:72" x14ac:dyDescent="0.3">
      <c r="BK10135" s="5"/>
      <c r="BL10135" s="5"/>
      <c r="BM10135" s="2"/>
      <c r="BN10135" s="151"/>
      <c r="BO10135" s="2"/>
      <c r="BP10135" s="2"/>
      <c r="BQ10135" s="2"/>
      <c r="BR10135" s="2"/>
      <c r="BS10135" s="2"/>
      <c r="BT10135" s="2"/>
    </row>
    <row r="10136" spans="63:72" x14ac:dyDescent="0.3">
      <c r="BK10136" s="5"/>
      <c r="BL10136" s="5"/>
      <c r="BM10136" s="2"/>
      <c r="BN10136" s="151"/>
      <c r="BO10136" s="2"/>
      <c r="BP10136" s="2"/>
      <c r="BQ10136" s="2"/>
      <c r="BR10136" s="2"/>
      <c r="BS10136" s="2"/>
      <c r="BT10136" s="2"/>
    </row>
    <row r="10137" spans="63:72" x14ac:dyDescent="0.3">
      <c r="BK10137" s="5"/>
      <c r="BL10137" s="5"/>
      <c r="BM10137" s="2"/>
      <c r="BN10137" s="151"/>
      <c r="BO10137" s="2"/>
      <c r="BP10137" s="2"/>
      <c r="BQ10137" s="2"/>
      <c r="BR10137" s="2"/>
      <c r="BS10137" s="2"/>
      <c r="BT10137" s="2"/>
    </row>
    <row r="10138" spans="63:72" x14ac:dyDescent="0.3">
      <c r="BK10138" s="5"/>
      <c r="BL10138" s="5"/>
      <c r="BM10138" s="2"/>
      <c r="BN10138" s="151"/>
      <c r="BO10138" s="2"/>
      <c r="BP10138" s="2"/>
      <c r="BQ10138" s="2"/>
      <c r="BR10138" s="2"/>
      <c r="BS10138" s="2"/>
      <c r="BT10138" s="2"/>
    </row>
    <row r="10139" spans="63:72" x14ac:dyDescent="0.3">
      <c r="BK10139" s="5"/>
      <c r="BL10139" s="5"/>
      <c r="BM10139" s="2"/>
      <c r="BN10139" s="151"/>
      <c r="BO10139" s="2"/>
      <c r="BP10139" s="2"/>
      <c r="BQ10139" s="2"/>
      <c r="BR10139" s="2"/>
      <c r="BS10139" s="2"/>
      <c r="BT10139" s="2"/>
    </row>
    <row r="10140" spans="63:72" x14ac:dyDescent="0.3">
      <c r="BK10140" s="5"/>
      <c r="BL10140" s="5"/>
      <c r="BM10140" s="2"/>
      <c r="BN10140" s="151"/>
      <c r="BO10140" s="2"/>
      <c r="BP10140" s="2"/>
      <c r="BQ10140" s="2"/>
      <c r="BR10140" s="2"/>
      <c r="BS10140" s="2"/>
      <c r="BT10140" s="2"/>
    </row>
    <row r="10141" spans="63:72" x14ac:dyDescent="0.3">
      <c r="BK10141" s="5"/>
      <c r="BL10141" s="5"/>
      <c r="BM10141" s="2"/>
      <c r="BN10141" s="151"/>
      <c r="BO10141" s="2"/>
      <c r="BP10141" s="2"/>
      <c r="BQ10141" s="2"/>
      <c r="BR10141" s="2"/>
      <c r="BS10141" s="2"/>
      <c r="BT10141" s="2"/>
    </row>
    <row r="10142" spans="63:72" x14ac:dyDescent="0.3">
      <c r="BK10142" s="5"/>
      <c r="BL10142" s="5"/>
      <c r="BM10142" s="2"/>
      <c r="BN10142" s="151"/>
      <c r="BO10142" s="2"/>
      <c r="BP10142" s="2"/>
      <c r="BQ10142" s="2"/>
      <c r="BR10142" s="2"/>
      <c r="BS10142" s="2"/>
      <c r="BT10142" s="2"/>
    </row>
    <row r="10143" spans="63:72" x14ac:dyDescent="0.3">
      <c r="BK10143" s="5"/>
      <c r="BL10143" s="5"/>
      <c r="BM10143" s="2"/>
      <c r="BN10143" s="151"/>
      <c r="BO10143" s="2"/>
      <c r="BP10143" s="2"/>
      <c r="BQ10143" s="2"/>
      <c r="BR10143" s="2"/>
      <c r="BS10143" s="2"/>
      <c r="BT10143" s="2"/>
    </row>
    <row r="10144" spans="63:72" x14ac:dyDescent="0.3">
      <c r="BK10144" s="5"/>
      <c r="BL10144" s="5"/>
      <c r="BM10144" s="2"/>
      <c r="BN10144" s="151"/>
      <c r="BO10144" s="2"/>
      <c r="BP10144" s="2"/>
      <c r="BQ10144" s="2"/>
      <c r="BR10144" s="2"/>
      <c r="BS10144" s="2"/>
      <c r="BT10144" s="2"/>
    </row>
    <row r="10145" spans="63:72" x14ac:dyDescent="0.3">
      <c r="BK10145" s="5"/>
      <c r="BL10145" s="5"/>
      <c r="BM10145" s="2"/>
      <c r="BN10145" s="151"/>
      <c r="BO10145" s="2"/>
      <c r="BP10145" s="2"/>
      <c r="BQ10145" s="2"/>
      <c r="BR10145" s="2"/>
      <c r="BS10145" s="2"/>
      <c r="BT10145" s="2"/>
    </row>
    <row r="10146" spans="63:72" x14ac:dyDescent="0.3">
      <c r="BK10146" s="5"/>
      <c r="BL10146" s="5"/>
      <c r="BM10146" s="2"/>
      <c r="BN10146" s="151"/>
      <c r="BO10146" s="2"/>
      <c r="BP10146" s="2"/>
      <c r="BQ10146" s="2"/>
      <c r="BR10146" s="2"/>
      <c r="BS10146" s="2"/>
      <c r="BT10146" s="2"/>
    </row>
    <row r="10147" spans="63:72" x14ac:dyDescent="0.3">
      <c r="BK10147" s="5"/>
      <c r="BL10147" s="5"/>
      <c r="BM10147" s="2"/>
      <c r="BN10147" s="151"/>
      <c r="BO10147" s="2"/>
      <c r="BP10147" s="2"/>
      <c r="BQ10147" s="2"/>
      <c r="BR10147" s="2"/>
      <c r="BS10147" s="2"/>
      <c r="BT10147" s="2"/>
    </row>
    <row r="10148" spans="63:72" x14ac:dyDescent="0.3">
      <c r="BK10148" s="5"/>
      <c r="BL10148" s="5"/>
      <c r="BM10148" s="2"/>
      <c r="BN10148" s="151"/>
      <c r="BO10148" s="2"/>
      <c r="BP10148" s="2"/>
      <c r="BQ10148" s="2"/>
      <c r="BR10148" s="2"/>
      <c r="BS10148" s="2"/>
      <c r="BT10148" s="2"/>
    </row>
    <row r="10149" spans="63:72" x14ac:dyDescent="0.3">
      <c r="BK10149" s="5"/>
      <c r="BL10149" s="5"/>
      <c r="BM10149" s="2"/>
      <c r="BN10149" s="151"/>
      <c r="BO10149" s="2"/>
      <c r="BP10149" s="2"/>
      <c r="BQ10149" s="2"/>
      <c r="BR10149" s="2"/>
      <c r="BS10149" s="2"/>
      <c r="BT10149" s="2"/>
    </row>
    <row r="10150" spans="63:72" x14ac:dyDescent="0.3">
      <c r="BK10150" s="5"/>
      <c r="BL10150" s="5"/>
      <c r="BM10150" s="2"/>
      <c r="BN10150" s="151"/>
      <c r="BO10150" s="2"/>
      <c r="BP10150" s="2"/>
      <c r="BQ10150" s="2"/>
      <c r="BR10150" s="2"/>
      <c r="BS10150" s="2"/>
      <c r="BT10150" s="2"/>
    </row>
    <row r="10151" spans="63:72" x14ac:dyDescent="0.3">
      <c r="BK10151" s="5"/>
      <c r="BL10151" s="5"/>
      <c r="BM10151" s="2"/>
      <c r="BN10151" s="151"/>
      <c r="BO10151" s="2"/>
      <c r="BP10151" s="2"/>
      <c r="BQ10151" s="2"/>
      <c r="BR10151" s="2"/>
      <c r="BS10151" s="2"/>
      <c r="BT10151" s="2"/>
    </row>
    <row r="10152" spans="63:72" x14ac:dyDescent="0.3">
      <c r="BK10152" s="5"/>
      <c r="BL10152" s="5"/>
      <c r="BM10152" s="2"/>
      <c r="BN10152" s="151"/>
      <c r="BO10152" s="2"/>
      <c r="BP10152" s="2"/>
      <c r="BQ10152" s="2"/>
      <c r="BR10152" s="2"/>
      <c r="BS10152" s="2"/>
      <c r="BT10152" s="2"/>
    </row>
    <row r="10153" spans="63:72" x14ac:dyDescent="0.3">
      <c r="BK10153" s="5"/>
      <c r="BL10153" s="5"/>
      <c r="BM10153" s="2"/>
      <c r="BN10153" s="151"/>
      <c r="BO10153" s="2"/>
      <c r="BP10153" s="2"/>
      <c r="BQ10153" s="2"/>
      <c r="BR10153" s="2"/>
      <c r="BS10153" s="2"/>
      <c r="BT10153" s="2"/>
    </row>
    <row r="10154" spans="63:72" x14ac:dyDescent="0.3">
      <c r="BK10154" s="5"/>
      <c r="BL10154" s="5"/>
      <c r="BM10154" s="2"/>
      <c r="BN10154" s="151"/>
      <c r="BO10154" s="2"/>
      <c r="BP10154" s="2"/>
      <c r="BQ10154" s="2"/>
      <c r="BR10154" s="2"/>
      <c r="BS10154" s="2"/>
      <c r="BT10154" s="2"/>
    </row>
    <row r="10155" spans="63:72" x14ac:dyDescent="0.3">
      <c r="BK10155" s="5"/>
      <c r="BL10155" s="5"/>
      <c r="BM10155" s="2"/>
      <c r="BN10155" s="151"/>
      <c r="BO10155" s="2"/>
      <c r="BP10155" s="2"/>
      <c r="BQ10155" s="2"/>
      <c r="BR10155" s="2"/>
      <c r="BS10155" s="2"/>
      <c r="BT10155" s="2"/>
    </row>
    <row r="10156" spans="63:72" x14ac:dyDescent="0.3">
      <c r="BK10156" s="5"/>
      <c r="BL10156" s="5"/>
      <c r="BM10156" s="2"/>
      <c r="BN10156" s="151"/>
      <c r="BO10156" s="2"/>
      <c r="BP10156" s="2"/>
      <c r="BQ10156" s="2"/>
      <c r="BR10156" s="2"/>
      <c r="BS10156" s="2"/>
      <c r="BT10156" s="2"/>
    </row>
    <row r="10157" spans="63:72" x14ac:dyDescent="0.3">
      <c r="BK10157" s="5"/>
      <c r="BL10157" s="5"/>
      <c r="BM10157" s="2"/>
      <c r="BN10157" s="151"/>
      <c r="BO10157" s="2"/>
      <c r="BP10157" s="2"/>
      <c r="BQ10157" s="2"/>
      <c r="BR10157" s="2"/>
      <c r="BS10157" s="2"/>
      <c r="BT10157" s="2"/>
    </row>
    <row r="10158" spans="63:72" x14ac:dyDescent="0.3">
      <c r="BK10158" s="5"/>
      <c r="BL10158" s="5"/>
      <c r="BM10158" s="2"/>
      <c r="BN10158" s="151"/>
      <c r="BO10158" s="2"/>
      <c r="BP10158" s="2"/>
      <c r="BQ10158" s="2"/>
      <c r="BR10158" s="2"/>
      <c r="BS10158" s="2"/>
      <c r="BT10158" s="2"/>
    </row>
    <row r="10159" spans="63:72" x14ac:dyDescent="0.3">
      <c r="BK10159" s="5"/>
      <c r="BL10159" s="5"/>
      <c r="BM10159" s="2"/>
      <c r="BN10159" s="151"/>
      <c r="BO10159" s="2"/>
      <c r="BP10159" s="2"/>
      <c r="BQ10159" s="2"/>
      <c r="BR10159" s="2"/>
      <c r="BS10159" s="2"/>
      <c r="BT10159" s="2"/>
    </row>
    <row r="10160" spans="63:72" x14ac:dyDescent="0.3">
      <c r="BK10160" s="5"/>
      <c r="BL10160" s="5"/>
      <c r="BM10160" s="2"/>
      <c r="BN10160" s="151"/>
      <c r="BO10160" s="2"/>
      <c r="BP10160" s="2"/>
      <c r="BQ10160" s="2"/>
      <c r="BR10160" s="2"/>
      <c r="BS10160" s="2"/>
      <c r="BT10160" s="2"/>
    </row>
    <row r="10161" spans="63:72" x14ac:dyDescent="0.3">
      <c r="BK10161" s="5"/>
      <c r="BL10161" s="5"/>
      <c r="BM10161" s="2"/>
      <c r="BN10161" s="151"/>
      <c r="BO10161" s="2"/>
      <c r="BP10161" s="2"/>
      <c r="BQ10161" s="2"/>
      <c r="BR10161" s="2"/>
      <c r="BS10161" s="2"/>
      <c r="BT10161" s="2"/>
    </row>
    <row r="10162" spans="63:72" x14ac:dyDescent="0.3">
      <c r="BK10162" s="5"/>
      <c r="BL10162" s="5"/>
      <c r="BM10162" s="2"/>
      <c r="BN10162" s="151"/>
      <c r="BO10162" s="2"/>
      <c r="BP10162" s="2"/>
      <c r="BQ10162" s="2"/>
      <c r="BR10162" s="2"/>
      <c r="BS10162" s="2"/>
      <c r="BT10162" s="2"/>
    </row>
    <row r="10163" spans="63:72" x14ac:dyDescent="0.3">
      <c r="BK10163" s="5"/>
      <c r="BL10163" s="5"/>
      <c r="BM10163" s="2"/>
      <c r="BN10163" s="151"/>
      <c r="BO10163" s="2"/>
      <c r="BP10163" s="2"/>
      <c r="BQ10163" s="2"/>
      <c r="BR10163" s="2"/>
      <c r="BS10163" s="2"/>
      <c r="BT10163" s="2"/>
    </row>
    <row r="10164" spans="63:72" x14ac:dyDescent="0.3">
      <c r="BK10164" s="5"/>
      <c r="BL10164" s="5"/>
      <c r="BM10164" s="2"/>
      <c r="BN10164" s="151"/>
      <c r="BO10164" s="2"/>
      <c r="BP10164" s="2"/>
      <c r="BQ10164" s="2"/>
      <c r="BR10164" s="2"/>
      <c r="BS10164" s="2"/>
      <c r="BT10164" s="2"/>
    </row>
    <row r="10165" spans="63:72" x14ac:dyDescent="0.3">
      <c r="BK10165" s="5"/>
      <c r="BL10165" s="5"/>
      <c r="BM10165" s="2"/>
      <c r="BN10165" s="151"/>
      <c r="BO10165" s="2"/>
      <c r="BP10165" s="2"/>
      <c r="BQ10165" s="2"/>
      <c r="BR10165" s="2"/>
      <c r="BS10165" s="2"/>
      <c r="BT10165" s="2"/>
    </row>
    <row r="10166" spans="63:72" x14ac:dyDescent="0.3">
      <c r="BK10166" s="5"/>
      <c r="BL10166" s="5"/>
      <c r="BM10166" s="2"/>
      <c r="BN10166" s="151"/>
      <c r="BO10166" s="2"/>
      <c r="BP10166" s="2"/>
      <c r="BQ10166" s="2"/>
      <c r="BR10166" s="2"/>
      <c r="BS10166" s="2"/>
      <c r="BT10166" s="2"/>
    </row>
    <row r="10167" spans="63:72" x14ac:dyDescent="0.3">
      <c r="BK10167" s="5"/>
      <c r="BL10167" s="5"/>
      <c r="BM10167" s="2"/>
      <c r="BN10167" s="151"/>
      <c r="BO10167" s="2"/>
      <c r="BP10167" s="2"/>
      <c r="BQ10167" s="2"/>
      <c r="BR10167" s="2"/>
      <c r="BS10167" s="2"/>
      <c r="BT10167" s="2"/>
    </row>
    <row r="10168" spans="63:72" x14ac:dyDescent="0.3">
      <c r="BK10168" s="5"/>
      <c r="BL10168" s="5"/>
      <c r="BM10168" s="2"/>
      <c r="BN10168" s="151"/>
      <c r="BO10168" s="2"/>
      <c r="BP10168" s="2"/>
      <c r="BQ10168" s="2"/>
      <c r="BR10168" s="2"/>
      <c r="BS10168" s="2"/>
      <c r="BT10168" s="2"/>
    </row>
    <row r="10169" spans="63:72" x14ac:dyDescent="0.3">
      <c r="BK10169" s="5"/>
      <c r="BL10169" s="5"/>
      <c r="BM10169" s="2"/>
      <c r="BN10169" s="151"/>
      <c r="BO10169" s="2"/>
      <c r="BP10169" s="2"/>
      <c r="BQ10169" s="2"/>
      <c r="BR10169" s="2"/>
      <c r="BS10169" s="2"/>
      <c r="BT10169" s="2"/>
    </row>
    <row r="10170" spans="63:72" x14ac:dyDescent="0.3">
      <c r="BK10170" s="5"/>
      <c r="BL10170" s="5"/>
      <c r="BM10170" s="2"/>
      <c r="BN10170" s="151"/>
      <c r="BO10170" s="2"/>
      <c r="BP10170" s="2"/>
      <c r="BQ10170" s="2"/>
      <c r="BR10170" s="2"/>
      <c r="BS10170" s="2"/>
      <c r="BT10170" s="2"/>
    </row>
    <row r="10171" spans="63:72" x14ac:dyDescent="0.3">
      <c r="BK10171" s="5"/>
      <c r="BL10171" s="5"/>
      <c r="BM10171" s="2"/>
      <c r="BN10171" s="151"/>
      <c r="BO10171" s="2"/>
      <c r="BP10171" s="2"/>
      <c r="BQ10171" s="2"/>
      <c r="BR10171" s="2"/>
      <c r="BS10171" s="2"/>
      <c r="BT10171" s="2"/>
    </row>
    <row r="10172" spans="63:72" x14ac:dyDescent="0.3">
      <c r="BK10172" s="5"/>
      <c r="BL10172" s="5"/>
      <c r="BM10172" s="2"/>
      <c r="BN10172" s="151"/>
      <c r="BO10172" s="2"/>
      <c r="BP10172" s="2"/>
      <c r="BQ10172" s="2"/>
      <c r="BR10172" s="2"/>
      <c r="BS10172" s="2"/>
      <c r="BT10172" s="2"/>
    </row>
    <row r="10173" spans="63:72" x14ac:dyDescent="0.3">
      <c r="BK10173" s="5"/>
      <c r="BL10173" s="5"/>
      <c r="BM10173" s="2"/>
      <c r="BN10173" s="151"/>
      <c r="BO10173" s="2"/>
      <c r="BP10173" s="2"/>
      <c r="BQ10173" s="2"/>
      <c r="BR10173" s="2"/>
      <c r="BS10173" s="2"/>
      <c r="BT10173" s="2"/>
    </row>
    <row r="10174" spans="63:72" x14ac:dyDescent="0.3">
      <c r="BK10174" s="5"/>
      <c r="BL10174" s="5"/>
      <c r="BM10174" s="2"/>
      <c r="BN10174" s="151"/>
      <c r="BO10174" s="2"/>
      <c r="BP10174" s="2"/>
      <c r="BQ10174" s="2"/>
      <c r="BR10174" s="2"/>
      <c r="BS10174" s="2"/>
      <c r="BT10174" s="2"/>
    </row>
    <row r="10175" spans="63:72" x14ac:dyDescent="0.3">
      <c r="BK10175" s="5"/>
      <c r="BL10175" s="5"/>
      <c r="BM10175" s="2"/>
      <c r="BN10175" s="151"/>
      <c r="BO10175" s="2"/>
      <c r="BP10175" s="2"/>
      <c r="BQ10175" s="2"/>
      <c r="BR10175" s="2"/>
      <c r="BS10175" s="2"/>
      <c r="BT10175" s="2"/>
    </row>
    <row r="10176" spans="63:72" x14ac:dyDescent="0.3">
      <c r="BK10176" s="5"/>
      <c r="BL10176" s="5"/>
      <c r="BM10176" s="2"/>
      <c r="BN10176" s="151"/>
      <c r="BO10176" s="2"/>
      <c r="BP10176" s="2"/>
      <c r="BQ10176" s="2"/>
      <c r="BR10176" s="2"/>
      <c r="BS10176" s="2"/>
      <c r="BT10176" s="2"/>
    </row>
    <row r="10177" spans="63:72" x14ac:dyDescent="0.3">
      <c r="BK10177" s="5"/>
      <c r="BL10177" s="5"/>
      <c r="BM10177" s="2"/>
      <c r="BN10177" s="151"/>
      <c r="BO10177" s="2"/>
      <c r="BP10177" s="2"/>
      <c r="BQ10177" s="2"/>
      <c r="BR10177" s="2"/>
      <c r="BS10177" s="2"/>
      <c r="BT10177" s="2"/>
    </row>
    <row r="10178" spans="63:72" x14ac:dyDescent="0.3">
      <c r="BK10178" s="5"/>
      <c r="BL10178" s="5"/>
      <c r="BM10178" s="2"/>
      <c r="BN10178" s="151"/>
      <c r="BO10178" s="2"/>
      <c r="BP10178" s="2"/>
      <c r="BQ10178" s="2"/>
      <c r="BR10178" s="2"/>
      <c r="BS10178" s="2"/>
      <c r="BT10178" s="2"/>
    </row>
    <row r="10179" spans="63:72" x14ac:dyDescent="0.3">
      <c r="BK10179" s="5"/>
      <c r="BL10179" s="5"/>
      <c r="BM10179" s="2"/>
      <c r="BN10179" s="151"/>
      <c r="BO10179" s="2"/>
      <c r="BP10179" s="2"/>
      <c r="BQ10179" s="2"/>
      <c r="BR10179" s="2"/>
      <c r="BS10179" s="2"/>
      <c r="BT10179" s="2"/>
    </row>
    <row r="10180" spans="63:72" x14ac:dyDescent="0.3">
      <c r="BK10180" s="5"/>
      <c r="BL10180" s="5"/>
      <c r="BM10180" s="2"/>
      <c r="BN10180" s="151"/>
      <c r="BO10180" s="2"/>
      <c r="BP10180" s="2"/>
      <c r="BQ10180" s="2"/>
      <c r="BR10180" s="2"/>
      <c r="BS10180" s="2"/>
      <c r="BT10180" s="2"/>
    </row>
    <row r="10181" spans="63:72" x14ac:dyDescent="0.3">
      <c r="BK10181" s="5"/>
      <c r="BL10181" s="5"/>
      <c r="BM10181" s="2"/>
      <c r="BN10181" s="151"/>
      <c r="BO10181" s="2"/>
      <c r="BP10181" s="2"/>
      <c r="BQ10181" s="2"/>
      <c r="BR10181" s="2"/>
      <c r="BS10181" s="2"/>
      <c r="BT10181" s="2"/>
    </row>
    <row r="10182" spans="63:72" x14ac:dyDescent="0.3">
      <c r="BK10182" s="5"/>
      <c r="BL10182" s="5"/>
      <c r="BM10182" s="2"/>
      <c r="BN10182" s="151"/>
      <c r="BO10182" s="2"/>
      <c r="BP10182" s="2"/>
      <c r="BQ10182" s="2"/>
      <c r="BR10182" s="2"/>
      <c r="BS10182" s="2"/>
      <c r="BT10182" s="2"/>
    </row>
    <row r="10183" spans="63:72" x14ac:dyDescent="0.3">
      <c r="BK10183" s="5"/>
      <c r="BL10183" s="5"/>
      <c r="BM10183" s="2"/>
      <c r="BN10183" s="151"/>
      <c r="BO10183" s="2"/>
      <c r="BP10183" s="2"/>
      <c r="BQ10183" s="2"/>
      <c r="BR10183" s="2"/>
      <c r="BS10183" s="2"/>
      <c r="BT10183" s="2"/>
    </row>
    <row r="10184" spans="63:72" x14ac:dyDescent="0.3">
      <c r="BK10184" s="5"/>
      <c r="BL10184" s="5"/>
      <c r="BM10184" s="2"/>
      <c r="BN10184" s="151"/>
      <c r="BO10184" s="2"/>
      <c r="BP10184" s="2"/>
      <c r="BQ10184" s="2"/>
      <c r="BR10184" s="2"/>
      <c r="BS10184" s="2"/>
      <c r="BT10184" s="2"/>
    </row>
    <row r="10185" spans="63:72" x14ac:dyDescent="0.3">
      <c r="BK10185" s="5"/>
      <c r="BL10185" s="5"/>
      <c r="BM10185" s="2"/>
      <c r="BN10185" s="151"/>
      <c r="BO10185" s="2"/>
      <c r="BP10185" s="2"/>
      <c r="BQ10185" s="2"/>
      <c r="BR10185" s="2"/>
      <c r="BS10185" s="2"/>
      <c r="BT10185" s="2"/>
    </row>
    <row r="10186" spans="63:72" x14ac:dyDescent="0.3">
      <c r="BK10186" s="5"/>
      <c r="BL10186" s="5"/>
      <c r="BM10186" s="2"/>
      <c r="BN10186" s="151"/>
      <c r="BO10186" s="2"/>
      <c r="BP10186" s="2"/>
      <c r="BQ10186" s="2"/>
      <c r="BR10186" s="2"/>
      <c r="BS10186" s="2"/>
      <c r="BT10186" s="2"/>
    </row>
    <row r="10187" spans="63:72" x14ac:dyDescent="0.3">
      <c r="BK10187" s="5"/>
      <c r="BL10187" s="5"/>
      <c r="BM10187" s="2"/>
      <c r="BN10187" s="151"/>
      <c r="BO10187" s="2"/>
      <c r="BP10187" s="2"/>
      <c r="BQ10187" s="2"/>
      <c r="BR10187" s="2"/>
      <c r="BS10187" s="2"/>
      <c r="BT10187" s="2"/>
    </row>
    <row r="10188" spans="63:72" x14ac:dyDescent="0.3">
      <c r="BK10188" s="5"/>
      <c r="BL10188" s="5"/>
      <c r="BM10188" s="2"/>
      <c r="BN10188" s="151"/>
      <c r="BO10188" s="2"/>
      <c r="BP10188" s="2"/>
      <c r="BQ10188" s="2"/>
      <c r="BR10188" s="2"/>
      <c r="BS10188" s="2"/>
      <c r="BT10188" s="2"/>
    </row>
    <row r="10189" spans="63:72" x14ac:dyDescent="0.3">
      <c r="BK10189" s="5"/>
      <c r="BL10189" s="5"/>
      <c r="BM10189" s="2"/>
      <c r="BN10189" s="151"/>
      <c r="BO10189" s="2"/>
      <c r="BP10189" s="2"/>
      <c r="BQ10189" s="2"/>
      <c r="BR10189" s="2"/>
      <c r="BS10189" s="2"/>
      <c r="BT10189" s="2"/>
    </row>
    <row r="10190" spans="63:72" x14ac:dyDescent="0.3">
      <c r="BK10190" s="5"/>
      <c r="BL10190" s="5"/>
      <c r="BM10190" s="2"/>
      <c r="BN10190" s="151"/>
      <c r="BO10190" s="2"/>
      <c r="BP10190" s="2"/>
      <c r="BQ10190" s="2"/>
      <c r="BR10190" s="2"/>
      <c r="BS10190" s="2"/>
      <c r="BT10190" s="2"/>
    </row>
    <row r="10191" spans="63:72" x14ac:dyDescent="0.3">
      <c r="BK10191" s="5"/>
      <c r="BL10191" s="5"/>
      <c r="BM10191" s="2"/>
      <c r="BN10191" s="151"/>
      <c r="BO10191" s="2"/>
      <c r="BP10191" s="2"/>
      <c r="BQ10191" s="2"/>
      <c r="BR10191" s="2"/>
      <c r="BS10191" s="2"/>
      <c r="BT10191" s="2"/>
    </row>
    <row r="10192" spans="63:72" x14ac:dyDescent="0.3">
      <c r="BK10192" s="5"/>
      <c r="BL10192" s="5"/>
      <c r="BM10192" s="2"/>
      <c r="BN10192" s="151"/>
      <c r="BO10192" s="2"/>
      <c r="BP10192" s="2"/>
      <c r="BQ10192" s="2"/>
      <c r="BR10192" s="2"/>
      <c r="BS10192" s="2"/>
      <c r="BT10192" s="2"/>
    </row>
    <row r="10193" spans="63:72" x14ac:dyDescent="0.3">
      <c r="BK10193" s="5"/>
      <c r="BL10193" s="5"/>
      <c r="BM10193" s="2"/>
      <c r="BN10193" s="151"/>
      <c r="BO10193" s="2"/>
      <c r="BP10193" s="2"/>
      <c r="BQ10193" s="2"/>
      <c r="BR10193" s="2"/>
      <c r="BS10193" s="2"/>
      <c r="BT10193" s="2"/>
    </row>
    <row r="10194" spans="63:72" x14ac:dyDescent="0.3">
      <c r="BK10194" s="5"/>
      <c r="BL10194" s="5"/>
      <c r="BM10194" s="2"/>
      <c r="BN10194" s="151"/>
      <c r="BO10194" s="2"/>
      <c r="BP10194" s="2"/>
      <c r="BQ10194" s="2"/>
      <c r="BR10194" s="2"/>
      <c r="BS10194" s="2"/>
      <c r="BT10194" s="2"/>
    </row>
    <row r="10195" spans="63:72" x14ac:dyDescent="0.3">
      <c r="BK10195" s="5"/>
      <c r="BL10195" s="5"/>
      <c r="BM10195" s="2"/>
      <c r="BN10195" s="151"/>
      <c r="BO10195" s="2"/>
      <c r="BP10195" s="2"/>
      <c r="BQ10195" s="2"/>
      <c r="BR10195" s="2"/>
      <c r="BS10195" s="2"/>
      <c r="BT10195" s="2"/>
    </row>
    <row r="10196" spans="63:72" x14ac:dyDescent="0.3">
      <c r="BK10196" s="5"/>
      <c r="BL10196" s="5"/>
      <c r="BM10196" s="2"/>
      <c r="BN10196" s="151"/>
      <c r="BO10196" s="2"/>
      <c r="BP10196" s="2"/>
      <c r="BQ10196" s="2"/>
      <c r="BR10196" s="2"/>
      <c r="BS10196" s="2"/>
      <c r="BT10196" s="2"/>
    </row>
    <row r="10197" spans="63:72" x14ac:dyDescent="0.3">
      <c r="BK10197" s="5"/>
      <c r="BL10197" s="5"/>
      <c r="BM10197" s="2"/>
      <c r="BN10197" s="151"/>
      <c r="BO10197" s="2"/>
      <c r="BP10197" s="2"/>
      <c r="BQ10197" s="2"/>
      <c r="BR10197" s="2"/>
      <c r="BS10197" s="2"/>
      <c r="BT10197" s="2"/>
    </row>
    <row r="10198" spans="63:72" x14ac:dyDescent="0.3">
      <c r="BK10198" s="5"/>
      <c r="BL10198" s="5"/>
      <c r="BM10198" s="2"/>
      <c r="BN10198" s="151"/>
      <c r="BO10198" s="2"/>
      <c r="BP10198" s="2"/>
      <c r="BQ10198" s="2"/>
      <c r="BR10198" s="2"/>
      <c r="BS10198" s="2"/>
      <c r="BT10198" s="2"/>
    </row>
    <row r="10199" spans="63:72" x14ac:dyDescent="0.3">
      <c r="BK10199" s="5"/>
      <c r="BL10199" s="5"/>
      <c r="BM10199" s="2"/>
      <c r="BN10199" s="151"/>
      <c r="BO10199" s="2"/>
      <c r="BP10199" s="2"/>
      <c r="BQ10199" s="2"/>
      <c r="BR10199" s="2"/>
      <c r="BS10199" s="2"/>
      <c r="BT10199" s="2"/>
    </row>
    <row r="10200" spans="63:72" x14ac:dyDescent="0.3">
      <c r="BK10200" s="5"/>
      <c r="BL10200" s="5"/>
      <c r="BM10200" s="2"/>
      <c r="BN10200" s="151"/>
      <c r="BO10200" s="2"/>
      <c r="BP10200" s="2"/>
      <c r="BQ10200" s="2"/>
      <c r="BR10200" s="2"/>
      <c r="BS10200" s="2"/>
      <c r="BT10200" s="2"/>
    </row>
    <row r="10201" spans="63:72" x14ac:dyDescent="0.3">
      <c r="BK10201" s="5"/>
      <c r="BL10201" s="5"/>
      <c r="BM10201" s="2"/>
      <c r="BN10201" s="151"/>
      <c r="BO10201" s="2"/>
      <c r="BP10201" s="2"/>
      <c r="BQ10201" s="2"/>
      <c r="BR10201" s="2"/>
      <c r="BS10201" s="2"/>
      <c r="BT10201" s="2"/>
    </row>
    <row r="10202" spans="63:72" x14ac:dyDescent="0.3">
      <c r="BK10202" s="5"/>
      <c r="BL10202" s="5"/>
      <c r="BM10202" s="2"/>
      <c r="BN10202" s="151"/>
      <c r="BO10202" s="2"/>
      <c r="BP10202" s="2"/>
      <c r="BQ10202" s="2"/>
      <c r="BR10202" s="2"/>
      <c r="BS10202" s="2"/>
      <c r="BT10202" s="2"/>
    </row>
    <row r="10203" spans="63:72" x14ac:dyDescent="0.3">
      <c r="BK10203" s="5"/>
      <c r="BL10203" s="5"/>
      <c r="BM10203" s="2"/>
      <c r="BN10203" s="151"/>
      <c r="BO10203" s="2"/>
      <c r="BP10203" s="2"/>
      <c r="BQ10203" s="2"/>
      <c r="BR10203" s="2"/>
      <c r="BS10203" s="2"/>
      <c r="BT10203" s="2"/>
    </row>
    <row r="10204" spans="63:72" x14ac:dyDescent="0.3">
      <c r="BK10204" s="5"/>
      <c r="BL10204" s="5"/>
      <c r="BM10204" s="2"/>
      <c r="BN10204" s="151"/>
      <c r="BO10204" s="2"/>
      <c r="BP10204" s="2"/>
      <c r="BQ10204" s="2"/>
      <c r="BR10204" s="2"/>
      <c r="BS10204" s="2"/>
      <c r="BT10204" s="2"/>
    </row>
    <row r="10205" spans="63:72" x14ac:dyDescent="0.3">
      <c r="BK10205" s="5"/>
      <c r="BL10205" s="5"/>
      <c r="BM10205" s="2"/>
      <c r="BN10205" s="151"/>
      <c r="BO10205" s="2"/>
      <c r="BP10205" s="2"/>
      <c r="BQ10205" s="2"/>
      <c r="BR10205" s="2"/>
      <c r="BS10205" s="2"/>
      <c r="BT10205" s="2"/>
    </row>
    <row r="10206" spans="63:72" x14ac:dyDescent="0.3">
      <c r="BK10206" s="5"/>
      <c r="BL10206" s="5"/>
      <c r="BM10206" s="2"/>
      <c r="BN10206" s="151"/>
      <c r="BO10206" s="2"/>
      <c r="BP10206" s="2"/>
      <c r="BQ10206" s="2"/>
      <c r="BR10206" s="2"/>
      <c r="BS10206" s="2"/>
      <c r="BT10206" s="2"/>
    </row>
    <row r="10207" spans="63:72" x14ac:dyDescent="0.3">
      <c r="BK10207" s="5"/>
      <c r="BL10207" s="5"/>
      <c r="BM10207" s="2"/>
      <c r="BN10207" s="151"/>
      <c r="BO10207" s="2"/>
      <c r="BP10207" s="2"/>
      <c r="BQ10207" s="2"/>
      <c r="BR10207" s="2"/>
      <c r="BS10207" s="2"/>
      <c r="BT10207" s="2"/>
    </row>
    <row r="10208" spans="63:72" x14ac:dyDescent="0.3">
      <c r="BK10208" s="5"/>
      <c r="BL10208" s="5"/>
      <c r="BM10208" s="2"/>
      <c r="BN10208" s="151"/>
      <c r="BO10208" s="2"/>
      <c r="BP10208" s="2"/>
      <c r="BQ10208" s="2"/>
      <c r="BR10208" s="2"/>
      <c r="BS10208" s="2"/>
      <c r="BT10208" s="2"/>
    </row>
    <row r="10209" spans="63:72" x14ac:dyDescent="0.3">
      <c r="BK10209" s="5"/>
      <c r="BL10209" s="5"/>
      <c r="BM10209" s="2"/>
      <c r="BN10209" s="151"/>
      <c r="BO10209" s="2"/>
      <c r="BP10209" s="2"/>
      <c r="BQ10209" s="2"/>
      <c r="BR10209" s="2"/>
      <c r="BS10209" s="2"/>
      <c r="BT10209" s="2"/>
    </row>
    <row r="10210" spans="63:72" x14ac:dyDescent="0.3">
      <c r="BK10210" s="5"/>
      <c r="BL10210" s="5"/>
      <c r="BM10210" s="2"/>
      <c r="BN10210" s="151"/>
      <c r="BO10210" s="2"/>
      <c r="BP10210" s="2"/>
      <c r="BQ10210" s="2"/>
      <c r="BR10210" s="2"/>
      <c r="BS10210" s="2"/>
      <c r="BT10210" s="2"/>
    </row>
    <row r="10211" spans="63:72" x14ac:dyDescent="0.3">
      <c r="BK10211" s="5"/>
      <c r="BL10211" s="5"/>
      <c r="BM10211" s="2"/>
      <c r="BN10211" s="151"/>
      <c r="BO10211" s="2"/>
      <c r="BP10211" s="2"/>
      <c r="BQ10211" s="2"/>
      <c r="BR10211" s="2"/>
      <c r="BS10211" s="2"/>
      <c r="BT10211" s="2"/>
    </row>
    <row r="10212" spans="63:72" x14ac:dyDescent="0.3">
      <c r="BK10212" s="5"/>
      <c r="BL10212" s="5"/>
      <c r="BM10212" s="2"/>
      <c r="BN10212" s="151"/>
      <c r="BO10212" s="2"/>
      <c r="BP10212" s="2"/>
      <c r="BQ10212" s="2"/>
      <c r="BR10212" s="2"/>
      <c r="BS10212" s="2"/>
      <c r="BT10212" s="2"/>
    </row>
    <row r="10213" spans="63:72" x14ac:dyDescent="0.3">
      <c r="BK10213" s="5"/>
      <c r="BL10213" s="5"/>
      <c r="BM10213" s="2"/>
      <c r="BN10213" s="151"/>
      <c r="BO10213" s="2"/>
      <c r="BP10213" s="2"/>
      <c r="BQ10213" s="2"/>
      <c r="BR10213" s="2"/>
      <c r="BS10213" s="2"/>
      <c r="BT10213" s="2"/>
    </row>
    <row r="10214" spans="63:72" x14ac:dyDescent="0.3">
      <c r="BK10214" s="5"/>
      <c r="BL10214" s="5"/>
      <c r="BM10214" s="2"/>
      <c r="BN10214" s="151"/>
      <c r="BO10214" s="2"/>
      <c r="BP10214" s="2"/>
      <c r="BQ10214" s="2"/>
      <c r="BR10214" s="2"/>
      <c r="BS10214" s="2"/>
      <c r="BT10214" s="2"/>
    </row>
    <row r="10215" spans="63:72" x14ac:dyDescent="0.3">
      <c r="BK10215" s="5"/>
      <c r="BL10215" s="5"/>
      <c r="BM10215" s="2"/>
      <c r="BN10215" s="151"/>
      <c r="BO10215" s="2"/>
      <c r="BP10215" s="2"/>
      <c r="BQ10215" s="2"/>
      <c r="BR10215" s="2"/>
      <c r="BS10215" s="2"/>
      <c r="BT10215" s="2"/>
    </row>
    <row r="10216" spans="63:72" x14ac:dyDescent="0.3">
      <c r="BK10216" s="5"/>
      <c r="BL10216" s="5"/>
      <c r="BM10216" s="2"/>
      <c r="BN10216" s="151"/>
      <c r="BO10216" s="2"/>
      <c r="BP10216" s="2"/>
      <c r="BQ10216" s="2"/>
      <c r="BR10216" s="2"/>
      <c r="BS10216" s="2"/>
      <c r="BT10216" s="2"/>
    </row>
    <row r="10217" spans="63:72" x14ac:dyDescent="0.3">
      <c r="BK10217" s="5"/>
      <c r="BL10217" s="5"/>
      <c r="BM10217" s="2"/>
      <c r="BN10217" s="151"/>
      <c r="BO10217" s="2"/>
      <c r="BP10217" s="2"/>
      <c r="BQ10217" s="2"/>
      <c r="BR10217" s="2"/>
      <c r="BS10217" s="2"/>
      <c r="BT10217" s="2"/>
    </row>
    <row r="10218" spans="63:72" x14ac:dyDescent="0.3">
      <c r="BK10218" s="5"/>
      <c r="BL10218" s="5"/>
      <c r="BM10218" s="2"/>
      <c r="BN10218" s="151"/>
      <c r="BO10218" s="2"/>
      <c r="BP10218" s="2"/>
      <c r="BQ10218" s="2"/>
      <c r="BR10218" s="2"/>
      <c r="BS10218" s="2"/>
      <c r="BT10218" s="2"/>
    </row>
    <row r="10219" spans="63:72" x14ac:dyDescent="0.3">
      <c r="BK10219" s="5"/>
      <c r="BL10219" s="5"/>
      <c r="BM10219" s="2"/>
      <c r="BN10219" s="151"/>
      <c r="BO10219" s="2"/>
      <c r="BP10219" s="2"/>
      <c r="BQ10219" s="2"/>
      <c r="BR10219" s="2"/>
      <c r="BS10219" s="2"/>
      <c r="BT10219" s="2"/>
    </row>
    <row r="10220" spans="63:72" x14ac:dyDescent="0.3">
      <c r="BK10220" s="5"/>
      <c r="BL10220" s="5"/>
      <c r="BM10220" s="2"/>
      <c r="BN10220" s="151"/>
      <c r="BO10220" s="2"/>
      <c r="BP10220" s="2"/>
      <c r="BQ10220" s="2"/>
      <c r="BR10220" s="2"/>
      <c r="BS10220" s="2"/>
      <c r="BT10220" s="2"/>
    </row>
    <row r="10221" spans="63:72" x14ac:dyDescent="0.3">
      <c r="BK10221" s="5"/>
      <c r="BL10221" s="5"/>
      <c r="BM10221" s="2"/>
      <c r="BN10221" s="151"/>
      <c r="BO10221" s="2"/>
      <c r="BP10221" s="2"/>
      <c r="BQ10221" s="2"/>
      <c r="BR10221" s="2"/>
      <c r="BS10221" s="2"/>
      <c r="BT10221" s="2"/>
    </row>
    <row r="10222" spans="63:72" x14ac:dyDescent="0.3">
      <c r="BK10222" s="5"/>
      <c r="BL10222" s="5"/>
      <c r="BM10222" s="2"/>
      <c r="BN10222" s="151"/>
      <c r="BO10222" s="2"/>
      <c r="BP10222" s="2"/>
      <c r="BQ10222" s="2"/>
      <c r="BR10222" s="2"/>
      <c r="BS10222" s="2"/>
      <c r="BT10222" s="2"/>
    </row>
    <row r="10223" spans="63:72" x14ac:dyDescent="0.3">
      <c r="BK10223" s="5"/>
      <c r="BL10223" s="5"/>
      <c r="BM10223" s="2"/>
      <c r="BN10223" s="151"/>
      <c r="BO10223" s="2"/>
      <c r="BP10223" s="2"/>
      <c r="BQ10223" s="2"/>
      <c r="BR10223" s="2"/>
      <c r="BS10223" s="2"/>
      <c r="BT10223" s="2"/>
    </row>
    <row r="10224" spans="63:72" x14ac:dyDescent="0.3">
      <c r="BK10224" s="5"/>
      <c r="BL10224" s="5"/>
      <c r="BM10224" s="2"/>
      <c r="BN10224" s="151"/>
      <c r="BO10224" s="2"/>
      <c r="BP10224" s="2"/>
      <c r="BQ10224" s="2"/>
      <c r="BR10224" s="2"/>
      <c r="BS10224" s="2"/>
      <c r="BT10224" s="2"/>
    </row>
    <row r="10225" spans="63:72" x14ac:dyDescent="0.3">
      <c r="BK10225" s="5"/>
      <c r="BL10225" s="5"/>
      <c r="BM10225" s="2"/>
      <c r="BN10225" s="151"/>
      <c r="BO10225" s="2"/>
      <c r="BP10225" s="2"/>
      <c r="BQ10225" s="2"/>
      <c r="BR10225" s="2"/>
      <c r="BS10225" s="2"/>
      <c r="BT10225" s="2"/>
    </row>
    <row r="10226" spans="63:72" x14ac:dyDescent="0.3">
      <c r="BK10226" s="5"/>
      <c r="BL10226" s="5"/>
      <c r="BM10226" s="2"/>
      <c r="BN10226" s="151"/>
      <c r="BO10226" s="2"/>
      <c r="BP10226" s="2"/>
      <c r="BQ10226" s="2"/>
      <c r="BR10226" s="2"/>
      <c r="BS10226" s="2"/>
      <c r="BT10226" s="2"/>
    </row>
    <row r="10227" spans="63:72" x14ac:dyDescent="0.3">
      <c r="BK10227" s="5"/>
      <c r="BL10227" s="5"/>
      <c r="BM10227" s="2"/>
      <c r="BN10227" s="151"/>
      <c r="BO10227" s="2"/>
      <c r="BP10227" s="2"/>
      <c r="BQ10227" s="2"/>
      <c r="BR10227" s="2"/>
      <c r="BS10227" s="2"/>
      <c r="BT10227" s="2"/>
    </row>
    <row r="10228" spans="63:72" x14ac:dyDescent="0.3">
      <c r="BK10228" s="5"/>
      <c r="BL10228" s="5"/>
      <c r="BM10228" s="2"/>
      <c r="BN10228" s="151"/>
      <c r="BO10228" s="2"/>
      <c r="BP10228" s="2"/>
      <c r="BQ10228" s="2"/>
      <c r="BR10228" s="2"/>
      <c r="BS10228" s="2"/>
      <c r="BT10228" s="2"/>
    </row>
    <row r="10229" spans="63:72" x14ac:dyDescent="0.3">
      <c r="BK10229" s="5"/>
      <c r="BL10229" s="5"/>
      <c r="BM10229" s="2"/>
      <c r="BN10229" s="151"/>
      <c r="BO10229" s="2"/>
      <c r="BP10229" s="2"/>
      <c r="BQ10229" s="2"/>
      <c r="BR10229" s="2"/>
      <c r="BS10229" s="2"/>
      <c r="BT10229" s="2"/>
    </row>
    <row r="10230" spans="63:72" x14ac:dyDescent="0.3">
      <c r="BK10230" s="5"/>
      <c r="BL10230" s="5"/>
      <c r="BM10230" s="2"/>
      <c r="BN10230" s="151"/>
      <c r="BO10230" s="2"/>
      <c r="BP10230" s="2"/>
      <c r="BQ10230" s="2"/>
      <c r="BR10230" s="2"/>
      <c r="BS10230" s="2"/>
      <c r="BT10230" s="2"/>
    </row>
    <row r="10231" spans="63:72" x14ac:dyDescent="0.3">
      <c r="BK10231" s="5"/>
      <c r="BL10231" s="5"/>
      <c r="BM10231" s="2"/>
      <c r="BN10231" s="151"/>
      <c r="BO10231" s="2"/>
      <c r="BP10231" s="2"/>
      <c r="BQ10231" s="2"/>
      <c r="BR10231" s="2"/>
      <c r="BS10231" s="2"/>
      <c r="BT10231" s="2"/>
    </row>
    <row r="10232" spans="63:72" x14ac:dyDescent="0.3">
      <c r="BK10232" s="5"/>
      <c r="BL10232" s="5"/>
      <c r="BM10232" s="2"/>
      <c r="BN10232" s="151"/>
      <c r="BO10232" s="2"/>
      <c r="BP10232" s="2"/>
      <c r="BQ10232" s="2"/>
      <c r="BR10232" s="2"/>
      <c r="BS10232" s="2"/>
      <c r="BT10232" s="2"/>
    </row>
    <row r="10233" spans="63:72" x14ac:dyDescent="0.3">
      <c r="BK10233" s="5"/>
      <c r="BL10233" s="5"/>
      <c r="BM10233" s="2"/>
      <c r="BN10233" s="151"/>
      <c r="BO10233" s="2"/>
      <c r="BP10233" s="2"/>
      <c r="BQ10233" s="2"/>
      <c r="BR10233" s="2"/>
      <c r="BS10233" s="2"/>
      <c r="BT10233" s="2"/>
    </row>
    <row r="10234" spans="63:72" x14ac:dyDescent="0.3">
      <c r="BK10234" s="5"/>
      <c r="BL10234" s="5"/>
      <c r="BM10234" s="2"/>
      <c r="BN10234" s="151"/>
      <c r="BO10234" s="2"/>
      <c r="BP10234" s="2"/>
      <c r="BQ10234" s="2"/>
      <c r="BR10234" s="2"/>
      <c r="BS10234" s="2"/>
      <c r="BT10234" s="2"/>
    </row>
    <row r="10235" spans="63:72" x14ac:dyDescent="0.3">
      <c r="BK10235" s="5"/>
      <c r="BL10235" s="5"/>
      <c r="BM10235" s="2"/>
      <c r="BN10235" s="151"/>
      <c r="BO10235" s="2"/>
      <c r="BP10235" s="2"/>
      <c r="BQ10235" s="2"/>
      <c r="BR10235" s="2"/>
      <c r="BS10235" s="2"/>
      <c r="BT10235" s="2"/>
    </row>
    <row r="10236" spans="63:72" x14ac:dyDescent="0.3">
      <c r="BK10236" s="5"/>
      <c r="BL10236" s="5"/>
      <c r="BM10236" s="2"/>
      <c r="BN10236" s="151"/>
      <c r="BO10236" s="2"/>
      <c r="BP10236" s="2"/>
      <c r="BQ10236" s="2"/>
      <c r="BR10236" s="2"/>
      <c r="BS10236" s="2"/>
      <c r="BT10236" s="2"/>
    </row>
    <row r="10237" spans="63:72" x14ac:dyDescent="0.3">
      <c r="BK10237" s="5"/>
      <c r="BL10237" s="5"/>
      <c r="BM10237" s="2"/>
      <c r="BN10237" s="151"/>
      <c r="BO10237" s="2"/>
      <c r="BP10237" s="2"/>
      <c r="BQ10237" s="2"/>
      <c r="BR10237" s="2"/>
      <c r="BS10237" s="2"/>
      <c r="BT10237" s="2"/>
    </row>
    <row r="10238" spans="63:72" x14ac:dyDescent="0.3">
      <c r="BK10238" s="5"/>
      <c r="BL10238" s="5"/>
      <c r="BM10238" s="2"/>
      <c r="BN10238" s="151"/>
      <c r="BO10238" s="2"/>
      <c r="BP10238" s="2"/>
      <c r="BQ10238" s="2"/>
      <c r="BR10238" s="2"/>
      <c r="BS10238" s="2"/>
      <c r="BT10238" s="2"/>
    </row>
    <row r="10239" spans="63:72" x14ac:dyDescent="0.3">
      <c r="BK10239" s="5"/>
      <c r="BL10239" s="5"/>
      <c r="BM10239" s="2"/>
      <c r="BN10239" s="151"/>
      <c r="BO10239" s="2"/>
      <c r="BP10239" s="2"/>
      <c r="BQ10239" s="2"/>
      <c r="BR10239" s="2"/>
      <c r="BS10239" s="2"/>
      <c r="BT10239" s="2"/>
    </row>
    <row r="10240" spans="63:72" x14ac:dyDescent="0.3">
      <c r="BK10240" s="5"/>
      <c r="BL10240" s="5"/>
      <c r="BM10240" s="2"/>
      <c r="BN10240" s="151"/>
      <c r="BO10240" s="2"/>
      <c r="BP10240" s="2"/>
      <c r="BQ10240" s="2"/>
      <c r="BR10240" s="2"/>
      <c r="BS10240" s="2"/>
      <c r="BT10240" s="2"/>
    </row>
    <row r="10241" spans="63:72" x14ac:dyDescent="0.3">
      <c r="BK10241" s="5"/>
      <c r="BL10241" s="5"/>
      <c r="BM10241" s="2"/>
      <c r="BN10241" s="151"/>
      <c r="BO10241" s="2"/>
      <c r="BP10241" s="2"/>
      <c r="BQ10241" s="2"/>
      <c r="BR10241" s="2"/>
      <c r="BS10241" s="2"/>
      <c r="BT10241" s="2"/>
    </row>
    <row r="10242" spans="63:72" x14ac:dyDescent="0.3">
      <c r="BK10242" s="5"/>
      <c r="BL10242" s="5"/>
      <c r="BM10242" s="2"/>
      <c r="BN10242" s="151"/>
      <c r="BO10242" s="2"/>
      <c r="BP10242" s="2"/>
      <c r="BQ10242" s="2"/>
      <c r="BR10242" s="2"/>
      <c r="BS10242" s="2"/>
      <c r="BT10242" s="2"/>
    </row>
    <row r="10243" spans="63:72" x14ac:dyDescent="0.3">
      <c r="BK10243" s="5"/>
      <c r="BL10243" s="5"/>
      <c r="BM10243" s="2"/>
      <c r="BN10243" s="151"/>
      <c r="BO10243" s="2"/>
      <c r="BP10243" s="2"/>
      <c r="BQ10243" s="2"/>
      <c r="BR10243" s="2"/>
      <c r="BS10243" s="2"/>
      <c r="BT10243" s="2"/>
    </row>
    <row r="10244" spans="63:72" x14ac:dyDescent="0.3">
      <c r="BK10244" s="5"/>
      <c r="BL10244" s="5"/>
      <c r="BM10244" s="2"/>
      <c r="BN10244" s="151"/>
      <c r="BO10244" s="2"/>
      <c r="BP10244" s="2"/>
      <c r="BQ10244" s="2"/>
      <c r="BR10244" s="2"/>
      <c r="BS10244" s="2"/>
      <c r="BT10244" s="2"/>
    </row>
    <row r="10245" spans="63:72" x14ac:dyDescent="0.3">
      <c r="BK10245" s="5"/>
      <c r="BL10245" s="5"/>
      <c r="BM10245" s="2"/>
      <c r="BN10245" s="151"/>
      <c r="BO10245" s="2"/>
      <c r="BP10245" s="2"/>
      <c r="BQ10245" s="2"/>
      <c r="BR10245" s="2"/>
      <c r="BS10245" s="2"/>
      <c r="BT10245" s="2"/>
    </row>
    <row r="10246" spans="63:72" x14ac:dyDescent="0.3">
      <c r="BK10246" s="5"/>
      <c r="BL10246" s="5"/>
      <c r="BM10246" s="2"/>
      <c r="BN10246" s="151"/>
      <c r="BO10246" s="2"/>
      <c r="BP10246" s="2"/>
      <c r="BQ10246" s="2"/>
      <c r="BR10246" s="2"/>
      <c r="BS10246" s="2"/>
      <c r="BT10246" s="2"/>
    </row>
    <row r="10247" spans="63:72" x14ac:dyDescent="0.3">
      <c r="BK10247" s="5"/>
      <c r="BL10247" s="5"/>
      <c r="BM10247" s="2"/>
      <c r="BN10247" s="151"/>
      <c r="BO10247" s="2"/>
      <c r="BP10247" s="2"/>
      <c r="BQ10247" s="2"/>
      <c r="BR10247" s="2"/>
      <c r="BS10247" s="2"/>
      <c r="BT10247" s="2"/>
    </row>
    <row r="10248" spans="63:72" x14ac:dyDescent="0.3">
      <c r="BK10248" s="5"/>
      <c r="BL10248" s="5"/>
      <c r="BM10248" s="2"/>
      <c r="BN10248" s="151"/>
      <c r="BO10248" s="2"/>
      <c r="BP10248" s="2"/>
      <c r="BQ10248" s="2"/>
      <c r="BR10248" s="2"/>
      <c r="BS10248" s="2"/>
      <c r="BT10248" s="2"/>
    </row>
    <row r="10249" spans="63:72" x14ac:dyDescent="0.3">
      <c r="BK10249" s="5"/>
      <c r="BL10249" s="5"/>
      <c r="BM10249" s="2"/>
      <c r="BN10249" s="151"/>
      <c r="BO10249" s="2"/>
      <c r="BP10249" s="2"/>
      <c r="BQ10249" s="2"/>
      <c r="BR10249" s="2"/>
      <c r="BS10249" s="2"/>
      <c r="BT10249" s="2"/>
    </row>
    <row r="10250" spans="63:72" x14ac:dyDescent="0.3">
      <c r="BK10250" s="5"/>
      <c r="BL10250" s="5"/>
      <c r="BM10250" s="2"/>
      <c r="BN10250" s="151"/>
      <c r="BO10250" s="2"/>
      <c r="BP10250" s="2"/>
      <c r="BQ10250" s="2"/>
      <c r="BR10250" s="2"/>
      <c r="BS10250" s="2"/>
      <c r="BT10250" s="2"/>
    </row>
    <row r="10251" spans="63:72" x14ac:dyDescent="0.3">
      <c r="BK10251" s="5"/>
      <c r="BL10251" s="5"/>
      <c r="BM10251" s="2"/>
      <c r="BN10251" s="151"/>
      <c r="BO10251" s="2"/>
      <c r="BP10251" s="2"/>
      <c r="BQ10251" s="2"/>
      <c r="BR10251" s="2"/>
      <c r="BS10251" s="2"/>
      <c r="BT10251" s="2"/>
    </row>
    <row r="10252" spans="63:72" x14ac:dyDescent="0.3">
      <c r="BK10252" s="5"/>
      <c r="BL10252" s="5"/>
      <c r="BM10252" s="2"/>
      <c r="BN10252" s="151"/>
      <c r="BO10252" s="2"/>
      <c r="BP10252" s="2"/>
      <c r="BQ10252" s="2"/>
      <c r="BR10252" s="2"/>
      <c r="BS10252" s="2"/>
      <c r="BT10252" s="2"/>
    </row>
    <row r="10253" spans="63:72" x14ac:dyDescent="0.3">
      <c r="BK10253" s="5"/>
      <c r="BL10253" s="5"/>
      <c r="BM10253" s="2"/>
      <c r="BN10253" s="151"/>
      <c r="BO10253" s="2"/>
      <c r="BP10253" s="2"/>
      <c r="BQ10253" s="2"/>
      <c r="BR10253" s="2"/>
      <c r="BS10253" s="2"/>
      <c r="BT10253" s="2"/>
    </row>
    <row r="10254" spans="63:72" x14ac:dyDescent="0.3">
      <c r="BK10254" s="5"/>
      <c r="BL10254" s="5"/>
      <c r="BM10254" s="2"/>
      <c r="BN10254" s="151"/>
      <c r="BO10254" s="2"/>
      <c r="BP10254" s="2"/>
      <c r="BQ10254" s="2"/>
      <c r="BR10254" s="2"/>
      <c r="BS10254" s="2"/>
      <c r="BT10254" s="2"/>
    </row>
    <row r="10255" spans="63:72" x14ac:dyDescent="0.3">
      <c r="BK10255" s="5"/>
      <c r="BL10255" s="5"/>
      <c r="BM10255" s="2"/>
      <c r="BN10255" s="151"/>
      <c r="BO10255" s="2"/>
      <c r="BP10255" s="2"/>
      <c r="BQ10255" s="2"/>
      <c r="BR10255" s="2"/>
      <c r="BS10255" s="2"/>
      <c r="BT10255" s="2"/>
    </row>
    <row r="10256" spans="63:72" x14ac:dyDescent="0.3">
      <c r="BK10256" s="5"/>
      <c r="BL10256" s="5"/>
      <c r="BM10256" s="2"/>
      <c r="BN10256" s="151"/>
      <c r="BO10256" s="2"/>
      <c r="BP10256" s="2"/>
      <c r="BQ10256" s="2"/>
      <c r="BR10256" s="2"/>
      <c r="BS10256" s="2"/>
      <c r="BT10256" s="2"/>
    </row>
    <row r="10257" spans="63:72" x14ac:dyDescent="0.3">
      <c r="BK10257" s="5"/>
      <c r="BL10257" s="5"/>
      <c r="BM10257" s="2"/>
      <c r="BN10257" s="151"/>
      <c r="BO10257" s="2"/>
      <c r="BP10257" s="2"/>
      <c r="BQ10257" s="2"/>
      <c r="BR10257" s="2"/>
      <c r="BS10257" s="2"/>
      <c r="BT10257" s="2"/>
    </row>
    <row r="10258" spans="63:72" x14ac:dyDescent="0.3">
      <c r="BK10258" s="5"/>
      <c r="BL10258" s="5"/>
      <c r="BM10258" s="2"/>
      <c r="BN10258" s="151"/>
      <c r="BO10258" s="2"/>
      <c r="BP10258" s="2"/>
      <c r="BQ10258" s="2"/>
      <c r="BR10258" s="2"/>
      <c r="BS10258" s="2"/>
      <c r="BT10258" s="2"/>
    </row>
    <row r="10259" spans="63:72" x14ac:dyDescent="0.3">
      <c r="BK10259" s="5"/>
      <c r="BL10259" s="5"/>
      <c r="BM10259" s="2"/>
      <c r="BN10259" s="151"/>
      <c r="BO10259" s="2"/>
      <c r="BP10259" s="2"/>
      <c r="BQ10259" s="2"/>
      <c r="BR10259" s="2"/>
      <c r="BS10259" s="2"/>
      <c r="BT10259" s="2"/>
    </row>
    <row r="10260" spans="63:72" x14ac:dyDescent="0.3">
      <c r="BK10260" s="5"/>
      <c r="BL10260" s="5"/>
      <c r="BM10260" s="2"/>
      <c r="BN10260" s="151"/>
      <c r="BO10260" s="2"/>
      <c r="BP10260" s="2"/>
      <c r="BQ10260" s="2"/>
      <c r="BR10260" s="2"/>
      <c r="BS10260" s="2"/>
      <c r="BT10260" s="2"/>
    </row>
    <row r="10261" spans="63:72" x14ac:dyDescent="0.3">
      <c r="BK10261" s="5"/>
      <c r="BL10261" s="5"/>
      <c r="BM10261" s="2"/>
      <c r="BN10261" s="151"/>
      <c r="BO10261" s="2"/>
      <c r="BP10261" s="2"/>
      <c r="BQ10261" s="2"/>
      <c r="BR10261" s="2"/>
      <c r="BS10261" s="2"/>
      <c r="BT10261" s="2"/>
    </row>
    <row r="10262" spans="63:72" x14ac:dyDescent="0.3">
      <c r="BK10262" s="5"/>
      <c r="BL10262" s="5"/>
      <c r="BM10262" s="2"/>
      <c r="BN10262" s="151"/>
      <c r="BO10262" s="2"/>
      <c r="BP10262" s="2"/>
      <c r="BQ10262" s="2"/>
      <c r="BR10262" s="2"/>
      <c r="BS10262" s="2"/>
      <c r="BT10262" s="2"/>
    </row>
    <row r="10263" spans="63:72" x14ac:dyDescent="0.3">
      <c r="BK10263" s="5"/>
      <c r="BL10263" s="5"/>
      <c r="BM10263" s="2"/>
      <c r="BN10263" s="151"/>
      <c r="BO10263" s="2"/>
      <c r="BP10263" s="2"/>
      <c r="BQ10263" s="2"/>
      <c r="BR10263" s="2"/>
      <c r="BS10263" s="2"/>
      <c r="BT10263" s="2"/>
    </row>
    <row r="10264" spans="63:72" x14ac:dyDescent="0.3">
      <c r="BK10264" s="5"/>
      <c r="BL10264" s="5"/>
      <c r="BM10264" s="2"/>
      <c r="BN10264" s="151"/>
      <c r="BO10264" s="2"/>
      <c r="BP10264" s="2"/>
      <c r="BQ10264" s="2"/>
      <c r="BR10264" s="2"/>
      <c r="BS10264" s="2"/>
      <c r="BT10264" s="2"/>
    </row>
    <row r="10265" spans="63:72" x14ac:dyDescent="0.3">
      <c r="BK10265" s="5"/>
      <c r="BL10265" s="5"/>
      <c r="BM10265" s="2"/>
      <c r="BN10265" s="151"/>
      <c r="BO10265" s="2"/>
      <c r="BP10265" s="2"/>
      <c r="BQ10265" s="2"/>
      <c r="BR10265" s="2"/>
      <c r="BS10265" s="2"/>
      <c r="BT10265" s="2"/>
    </row>
    <row r="10266" spans="63:72" x14ac:dyDescent="0.3">
      <c r="BK10266" s="5"/>
      <c r="BL10266" s="5"/>
      <c r="BM10266" s="2"/>
      <c r="BN10266" s="151"/>
      <c r="BO10266" s="2"/>
      <c r="BP10266" s="2"/>
      <c r="BQ10266" s="2"/>
      <c r="BR10266" s="2"/>
      <c r="BS10266" s="2"/>
      <c r="BT10266" s="2"/>
    </row>
    <row r="10267" spans="63:72" x14ac:dyDescent="0.3">
      <c r="BK10267" s="5"/>
      <c r="BL10267" s="5"/>
      <c r="BM10267" s="2"/>
      <c r="BN10267" s="151"/>
      <c r="BO10267" s="2"/>
      <c r="BP10267" s="2"/>
      <c r="BQ10267" s="2"/>
      <c r="BR10267" s="2"/>
      <c r="BS10267" s="2"/>
      <c r="BT10267" s="2"/>
    </row>
    <row r="10268" spans="63:72" x14ac:dyDescent="0.3">
      <c r="BK10268" s="5"/>
      <c r="BL10268" s="5"/>
      <c r="BM10268" s="2"/>
      <c r="BN10268" s="151"/>
      <c r="BO10268" s="2"/>
      <c r="BP10268" s="2"/>
      <c r="BQ10268" s="2"/>
      <c r="BR10268" s="2"/>
      <c r="BS10268" s="2"/>
      <c r="BT10268" s="2"/>
    </row>
    <row r="10269" spans="63:72" x14ac:dyDescent="0.3">
      <c r="BK10269" s="5"/>
      <c r="BL10269" s="5"/>
      <c r="BM10269" s="2"/>
      <c r="BN10269" s="151"/>
      <c r="BO10269" s="2"/>
      <c r="BP10269" s="2"/>
      <c r="BQ10269" s="2"/>
      <c r="BR10269" s="2"/>
      <c r="BS10269" s="2"/>
      <c r="BT10269" s="2"/>
    </row>
    <row r="10270" spans="63:72" x14ac:dyDescent="0.3">
      <c r="BK10270" s="5"/>
      <c r="BL10270" s="5"/>
      <c r="BM10270" s="2"/>
      <c r="BN10270" s="151"/>
      <c r="BO10270" s="2"/>
      <c r="BP10270" s="2"/>
      <c r="BQ10270" s="2"/>
      <c r="BR10270" s="2"/>
      <c r="BS10270" s="2"/>
      <c r="BT10270" s="2"/>
    </row>
    <row r="10271" spans="63:72" x14ac:dyDescent="0.3">
      <c r="BK10271" s="5"/>
      <c r="BL10271" s="5"/>
      <c r="BM10271" s="2"/>
      <c r="BN10271" s="151"/>
      <c r="BO10271" s="2"/>
      <c r="BP10271" s="2"/>
      <c r="BQ10271" s="2"/>
      <c r="BR10271" s="2"/>
      <c r="BS10271" s="2"/>
      <c r="BT10271" s="2"/>
    </row>
    <row r="10272" spans="63:72" x14ac:dyDescent="0.3">
      <c r="BK10272" s="5"/>
      <c r="BL10272" s="5"/>
      <c r="BM10272" s="2"/>
      <c r="BN10272" s="151"/>
      <c r="BO10272" s="2"/>
      <c r="BP10272" s="2"/>
      <c r="BQ10272" s="2"/>
      <c r="BR10272" s="2"/>
      <c r="BS10272" s="2"/>
      <c r="BT10272" s="2"/>
    </row>
    <row r="10273" spans="63:72" x14ac:dyDescent="0.3">
      <c r="BK10273" s="5"/>
      <c r="BL10273" s="5"/>
      <c r="BM10273" s="2"/>
      <c r="BN10273" s="151"/>
      <c r="BO10273" s="2"/>
      <c r="BP10273" s="2"/>
      <c r="BQ10273" s="2"/>
      <c r="BR10273" s="2"/>
      <c r="BS10273" s="2"/>
      <c r="BT10273" s="2"/>
    </row>
    <row r="10274" spans="63:72" x14ac:dyDescent="0.3">
      <c r="BK10274" s="5"/>
      <c r="BL10274" s="5"/>
      <c r="BM10274" s="2"/>
      <c r="BN10274" s="151"/>
      <c r="BO10274" s="2"/>
      <c r="BP10274" s="2"/>
      <c r="BQ10274" s="2"/>
      <c r="BR10274" s="2"/>
      <c r="BS10274" s="2"/>
      <c r="BT10274" s="2"/>
    </row>
    <row r="10275" spans="63:72" x14ac:dyDescent="0.3">
      <c r="BK10275" s="5"/>
      <c r="BL10275" s="5"/>
      <c r="BM10275" s="2"/>
      <c r="BN10275" s="151"/>
      <c r="BO10275" s="2"/>
      <c r="BP10275" s="2"/>
      <c r="BQ10275" s="2"/>
      <c r="BR10275" s="2"/>
      <c r="BS10275" s="2"/>
      <c r="BT10275" s="2"/>
    </row>
    <row r="10276" spans="63:72" x14ac:dyDescent="0.3">
      <c r="BK10276" s="5"/>
      <c r="BL10276" s="5"/>
      <c r="BM10276" s="2"/>
      <c r="BN10276" s="151"/>
      <c r="BO10276" s="2"/>
      <c r="BP10276" s="2"/>
      <c r="BQ10276" s="2"/>
      <c r="BR10276" s="2"/>
      <c r="BS10276" s="2"/>
      <c r="BT10276" s="2"/>
    </row>
    <row r="10277" spans="63:72" x14ac:dyDescent="0.3">
      <c r="BK10277" s="5"/>
      <c r="BL10277" s="5"/>
      <c r="BM10277" s="2"/>
      <c r="BN10277" s="151"/>
      <c r="BO10277" s="2"/>
      <c r="BP10277" s="2"/>
      <c r="BQ10277" s="2"/>
      <c r="BR10277" s="2"/>
      <c r="BS10277" s="2"/>
      <c r="BT10277" s="2"/>
    </row>
    <row r="10278" spans="63:72" x14ac:dyDescent="0.3">
      <c r="BK10278" s="5"/>
      <c r="BL10278" s="5"/>
      <c r="BM10278" s="2"/>
      <c r="BN10278" s="151"/>
      <c r="BO10278" s="2"/>
      <c r="BP10278" s="2"/>
      <c r="BQ10278" s="2"/>
      <c r="BR10278" s="2"/>
      <c r="BS10278" s="2"/>
      <c r="BT10278" s="2"/>
    </row>
    <row r="10279" spans="63:72" x14ac:dyDescent="0.3">
      <c r="BK10279" s="5"/>
      <c r="BL10279" s="5"/>
      <c r="BM10279" s="2"/>
      <c r="BN10279" s="151"/>
      <c r="BO10279" s="2"/>
      <c r="BP10279" s="2"/>
      <c r="BQ10279" s="2"/>
      <c r="BR10279" s="2"/>
      <c r="BS10279" s="2"/>
      <c r="BT10279" s="2"/>
    </row>
    <row r="10280" spans="63:72" x14ac:dyDescent="0.3">
      <c r="BK10280" s="5"/>
      <c r="BL10280" s="5"/>
      <c r="BM10280" s="2"/>
      <c r="BN10280" s="151"/>
      <c r="BO10280" s="2"/>
      <c r="BP10280" s="2"/>
      <c r="BQ10280" s="2"/>
      <c r="BR10280" s="2"/>
      <c r="BS10280" s="2"/>
      <c r="BT10280" s="2"/>
    </row>
    <row r="10281" spans="63:72" x14ac:dyDescent="0.3">
      <c r="BK10281" s="5"/>
      <c r="BL10281" s="5"/>
      <c r="BM10281" s="2"/>
      <c r="BN10281" s="151"/>
      <c r="BO10281" s="2"/>
      <c r="BP10281" s="2"/>
      <c r="BQ10281" s="2"/>
      <c r="BR10281" s="2"/>
      <c r="BS10281" s="2"/>
      <c r="BT10281" s="2"/>
    </row>
    <row r="10282" spans="63:72" x14ac:dyDescent="0.3">
      <c r="BK10282" s="5"/>
      <c r="BL10282" s="5"/>
      <c r="BM10282" s="2"/>
      <c r="BN10282" s="151"/>
      <c r="BO10282" s="2"/>
      <c r="BP10282" s="2"/>
      <c r="BQ10282" s="2"/>
      <c r="BR10282" s="2"/>
      <c r="BS10282" s="2"/>
      <c r="BT10282" s="2"/>
    </row>
    <row r="10283" spans="63:72" x14ac:dyDescent="0.3">
      <c r="BK10283" s="5"/>
      <c r="BL10283" s="5"/>
      <c r="BM10283" s="2"/>
      <c r="BN10283" s="151"/>
      <c r="BO10283" s="2"/>
      <c r="BP10283" s="2"/>
      <c r="BQ10283" s="2"/>
      <c r="BR10283" s="2"/>
      <c r="BS10283" s="2"/>
      <c r="BT10283" s="2"/>
    </row>
    <row r="10284" spans="63:72" x14ac:dyDescent="0.3">
      <c r="BK10284" s="5"/>
      <c r="BL10284" s="5"/>
      <c r="BM10284" s="2"/>
      <c r="BN10284" s="151"/>
      <c r="BO10284" s="2"/>
      <c r="BP10284" s="2"/>
      <c r="BQ10284" s="2"/>
      <c r="BR10284" s="2"/>
      <c r="BS10284" s="2"/>
      <c r="BT10284" s="2"/>
    </row>
    <row r="10285" spans="63:72" x14ac:dyDescent="0.3">
      <c r="BK10285" s="5"/>
      <c r="BL10285" s="5"/>
      <c r="BM10285" s="2"/>
      <c r="BN10285" s="151"/>
      <c r="BO10285" s="2"/>
      <c r="BP10285" s="2"/>
      <c r="BQ10285" s="2"/>
      <c r="BR10285" s="2"/>
      <c r="BS10285" s="2"/>
      <c r="BT10285" s="2"/>
    </row>
    <row r="10286" spans="63:72" x14ac:dyDescent="0.3">
      <c r="BK10286" s="5"/>
      <c r="BL10286" s="5"/>
      <c r="BM10286" s="2"/>
      <c r="BN10286" s="151"/>
      <c r="BO10286" s="2"/>
      <c r="BP10286" s="2"/>
      <c r="BQ10286" s="2"/>
      <c r="BR10286" s="2"/>
      <c r="BS10286" s="2"/>
      <c r="BT10286" s="2"/>
    </row>
    <row r="10287" spans="63:72" x14ac:dyDescent="0.3">
      <c r="BK10287" s="5"/>
      <c r="BL10287" s="5"/>
      <c r="BM10287" s="2"/>
      <c r="BN10287" s="151"/>
      <c r="BO10287" s="2"/>
      <c r="BP10287" s="2"/>
      <c r="BQ10287" s="2"/>
      <c r="BR10287" s="2"/>
      <c r="BS10287" s="2"/>
      <c r="BT10287" s="2"/>
    </row>
    <row r="10288" spans="63:72" x14ac:dyDescent="0.3">
      <c r="BK10288" s="5"/>
      <c r="BL10288" s="5"/>
      <c r="BM10288" s="2"/>
      <c r="BN10288" s="151"/>
      <c r="BO10288" s="2"/>
      <c r="BP10288" s="2"/>
      <c r="BQ10288" s="2"/>
      <c r="BR10288" s="2"/>
      <c r="BS10288" s="2"/>
      <c r="BT10288" s="2"/>
    </row>
    <row r="10289" spans="63:72" x14ac:dyDescent="0.3">
      <c r="BK10289" s="5"/>
      <c r="BL10289" s="5"/>
      <c r="BM10289" s="2"/>
      <c r="BN10289" s="151"/>
      <c r="BO10289" s="2"/>
      <c r="BP10289" s="2"/>
      <c r="BQ10289" s="2"/>
      <c r="BR10289" s="2"/>
      <c r="BS10289" s="2"/>
      <c r="BT10289" s="2"/>
    </row>
    <row r="10290" spans="63:72" x14ac:dyDescent="0.3">
      <c r="BK10290" s="5"/>
      <c r="BL10290" s="5"/>
      <c r="BM10290" s="2"/>
      <c r="BN10290" s="151"/>
      <c r="BO10290" s="2"/>
      <c r="BP10290" s="2"/>
      <c r="BQ10290" s="2"/>
      <c r="BR10290" s="2"/>
      <c r="BS10290" s="2"/>
      <c r="BT10290" s="2"/>
    </row>
    <row r="10291" spans="63:72" x14ac:dyDescent="0.3">
      <c r="BK10291" s="5"/>
      <c r="BL10291" s="5"/>
      <c r="BM10291" s="2"/>
      <c r="BN10291" s="151"/>
      <c r="BO10291" s="2"/>
      <c r="BP10291" s="2"/>
      <c r="BQ10291" s="2"/>
      <c r="BR10291" s="2"/>
      <c r="BS10291" s="2"/>
      <c r="BT10291" s="2"/>
    </row>
    <row r="10292" spans="63:72" x14ac:dyDescent="0.3">
      <c r="BK10292" s="5"/>
      <c r="BL10292" s="5"/>
      <c r="BM10292" s="2"/>
      <c r="BN10292" s="151"/>
      <c r="BO10292" s="2"/>
      <c r="BP10292" s="2"/>
      <c r="BQ10292" s="2"/>
      <c r="BR10292" s="2"/>
      <c r="BS10292" s="2"/>
      <c r="BT10292" s="2"/>
    </row>
    <row r="10293" spans="63:72" x14ac:dyDescent="0.3">
      <c r="BK10293" s="5"/>
      <c r="BL10293" s="5"/>
      <c r="BM10293" s="2"/>
      <c r="BN10293" s="151"/>
      <c r="BO10293" s="2"/>
      <c r="BP10293" s="2"/>
      <c r="BQ10293" s="2"/>
      <c r="BR10293" s="2"/>
      <c r="BS10293" s="2"/>
      <c r="BT10293" s="2"/>
    </row>
    <row r="10294" spans="63:72" x14ac:dyDescent="0.3">
      <c r="BK10294" s="5"/>
      <c r="BL10294" s="5"/>
      <c r="BM10294" s="2"/>
      <c r="BN10294" s="151"/>
      <c r="BO10294" s="2"/>
      <c r="BP10294" s="2"/>
      <c r="BQ10294" s="2"/>
      <c r="BR10294" s="2"/>
      <c r="BS10294" s="2"/>
      <c r="BT10294" s="2"/>
    </row>
    <row r="10295" spans="63:72" x14ac:dyDescent="0.3">
      <c r="BK10295" s="5"/>
      <c r="BL10295" s="5"/>
      <c r="BM10295" s="2"/>
      <c r="BN10295" s="151"/>
      <c r="BO10295" s="2"/>
      <c r="BP10295" s="2"/>
      <c r="BQ10295" s="2"/>
      <c r="BR10295" s="2"/>
      <c r="BS10295" s="2"/>
      <c r="BT10295" s="2"/>
    </row>
    <row r="10296" spans="63:72" x14ac:dyDescent="0.3">
      <c r="BK10296" s="5"/>
      <c r="BL10296" s="5"/>
      <c r="BM10296" s="2"/>
      <c r="BN10296" s="151"/>
      <c r="BO10296" s="2"/>
      <c r="BP10296" s="2"/>
      <c r="BQ10296" s="2"/>
      <c r="BR10296" s="2"/>
      <c r="BS10296" s="2"/>
      <c r="BT10296" s="2"/>
    </row>
    <row r="10297" spans="63:72" x14ac:dyDescent="0.3">
      <c r="BK10297" s="5"/>
      <c r="BL10297" s="5"/>
      <c r="BM10297" s="2"/>
      <c r="BN10297" s="151"/>
      <c r="BO10297" s="2"/>
      <c r="BP10297" s="2"/>
      <c r="BQ10297" s="2"/>
      <c r="BR10297" s="2"/>
      <c r="BS10297" s="2"/>
      <c r="BT10297" s="2"/>
    </row>
    <row r="10298" spans="63:72" x14ac:dyDescent="0.3">
      <c r="BK10298" s="5"/>
      <c r="BL10298" s="5"/>
      <c r="BM10298" s="2"/>
      <c r="BN10298" s="151"/>
      <c r="BO10298" s="2"/>
      <c r="BP10298" s="2"/>
      <c r="BQ10298" s="2"/>
      <c r="BR10298" s="2"/>
      <c r="BS10298" s="2"/>
      <c r="BT10298" s="2"/>
    </row>
    <row r="10299" spans="63:72" x14ac:dyDescent="0.3">
      <c r="BK10299" s="5"/>
      <c r="BL10299" s="5"/>
      <c r="BM10299" s="2"/>
      <c r="BN10299" s="151"/>
      <c r="BO10299" s="2"/>
      <c r="BP10299" s="2"/>
      <c r="BQ10299" s="2"/>
      <c r="BR10299" s="2"/>
      <c r="BS10299" s="2"/>
      <c r="BT10299" s="2"/>
    </row>
    <row r="10300" spans="63:72" x14ac:dyDescent="0.3">
      <c r="BK10300" s="5"/>
      <c r="BL10300" s="5"/>
      <c r="BM10300" s="2"/>
      <c r="BN10300" s="151"/>
      <c r="BO10300" s="2"/>
      <c r="BP10300" s="2"/>
      <c r="BQ10300" s="2"/>
      <c r="BR10300" s="2"/>
      <c r="BS10300" s="2"/>
      <c r="BT10300" s="2"/>
    </row>
    <row r="10301" spans="63:72" x14ac:dyDescent="0.3">
      <c r="BK10301" s="5"/>
      <c r="BL10301" s="5"/>
      <c r="BM10301" s="2"/>
      <c r="BN10301" s="151"/>
      <c r="BO10301" s="2"/>
      <c r="BP10301" s="2"/>
      <c r="BQ10301" s="2"/>
      <c r="BR10301" s="2"/>
      <c r="BS10301" s="2"/>
      <c r="BT10301" s="2"/>
    </row>
    <row r="10302" spans="63:72" x14ac:dyDescent="0.3">
      <c r="BK10302" s="5"/>
      <c r="BL10302" s="5"/>
      <c r="BM10302" s="2"/>
      <c r="BN10302" s="151"/>
      <c r="BO10302" s="2"/>
      <c r="BP10302" s="2"/>
      <c r="BQ10302" s="2"/>
      <c r="BR10302" s="2"/>
      <c r="BS10302" s="2"/>
      <c r="BT10302" s="2"/>
    </row>
    <row r="10303" spans="63:72" x14ac:dyDescent="0.3">
      <c r="BK10303" s="5"/>
      <c r="BL10303" s="5"/>
      <c r="BM10303" s="2"/>
      <c r="BN10303" s="151"/>
      <c r="BO10303" s="2"/>
      <c r="BP10303" s="2"/>
      <c r="BQ10303" s="2"/>
      <c r="BR10303" s="2"/>
      <c r="BS10303" s="2"/>
      <c r="BT10303" s="2"/>
    </row>
    <row r="10304" spans="63:72" x14ac:dyDescent="0.3">
      <c r="BK10304" s="5"/>
      <c r="BL10304" s="5"/>
      <c r="BM10304" s="2"/>
      <c r="BN10304" s="151"/>
      <c r="BO10304" s="2"/>
      <c r="BP10304" s="2"/>
      <c r="BQ10304" s="2"/>
      <c r="BR10304" s="2"/>
      <c r="BS10304" s="2"/>
      <c r="BT10304" s="2"/>
    </row>
    <row r="10305" spans="63:72" x14ac:dyDescent="0.3">
      <c r="BK10305" s="5"/>
      <c r="BL10305" s="5"/>
      <c r="BM10305" s="2"/>
      <c r="BN10305" s="151"/>
      <c r="BO10305" s="2"/>
      <c r="BP10305" s="2"/>
      <c r="BQ10305" s="2"/>
      <c r="BR10305" s="2"/>
      <c r="BS10305" s="2"/>
      <c r="BT10305" s="2"/>
    </row>
    <row r="10306" spans="63:72" x14ac:dyDescent="0.3">
      <c r="BK10306" s="5"/>
      <c r="BL10306" s="5"/>
      <c r="BM10306" s="2"/>
      <c r="BN10306" s="151"/>
      <c r="BO10306" s="2"/>
      <c r="BP10306" s="2"/>
      <c r="BQ10306" s="2"/>
      <c r="BR10306" s="2"/>
      <c r="BS10306" s="2"/>
      <c r="BT10306" s="2"/>
    </row>
    <row r="10307" spans="63:72" x14ac:dyDescent="0.3">
      <c r="BK10307" s="5"/>
      <c r="BL10307" s="5"/>
      <c r="BM10307" s="2"/>
      <c r="BN10307" s="151"/>
      <c r="BO10307" s="2"/>
      <c r="BP10307" s="2"/>
      <c r="BQ10307" s="2"/>
      <c r="BR10307" s="2"/>
      <c r="BS10307" s="2"/>
      <c r="BT10307" s="2"/>
    </row>
    <row r="10308" spans="63:72" x14ac:dyDescent="0.3">
      <c r="BK10308" s="5"/>
      <c r="BL10308" s="5"/>
      <c r="BM10308" s="2"/>
      <c r="BN10308" s="151"/>
      <c r="BO10308" s="2"/>
      <c r="BP10308" s="2"/>
      <c r="BQ10308" s="2"/>
      <c r="BR10308" s="2"/>
      <c r="BS10308" s="2"/>
      <c r="BT10308" s="2"/>
    </row>
    <row r="10309" spans="63:72" x14ac:dyDescent="0.3">
      <c r="BK10309" s="5"/>
      <c r="BL10309" s="5"/>
      <c r="BM10309" s="2"/>
      <c r="BN10309" s="151"/>
      <c r="BO10309" s="2"/>
      <c r="BP10309" s="2"/>
      <c r="BQ10309" s="2"/>
      <c r="BR10309" s="2"/>
      <c r="BS10309" s="2"/>
      <c r="BT10309" s="2"/>
    </row>
    <row r="10310" spans="63:72" x14ac:dyDescent="0.3">
      <c r="BK10310" s="5"/>
      <c r="BL10310" s="5"/>
      <c r="BM10310" s="2"/>
      <c r="BN10310" s="151"/>
      <c r="BO10310" s="2"/>
      <c r="BP10310" s="2"/>
      <c r="BQ10310" s="2"/>
      <c r="BR10310" s="2"/>
      <c r="BS10310" s="2"/>
      <c r="BT10310" s="2"/>
    </row>
    <row r="10311" spans="63:72" x14ac:dyDescent="0.3">
      <c r="BK10311" s="5"/>
      <c r="BL10311" s="5"/>
      <c r="BM10311" s="2"/>
      <c r="BN10311" s="151"/>
      <c r="BO10311" s="2"/>
      <c r="BP10311" s="2"/>
      <c r="BQ10311" s="2"/>
      <c r="BR10311" s="2"/>
      <c r="BS10311" s="2"/>
      <c r="BT10311" s="2"/>
    </row>
    <row r="10312" spans="63:72" x14ac:dyDescent="0.3">
      <c r="BK10312" s="5"/>
      <c r="BL10312" s="5"/>
      <c r="BM10312" s="2"/>
      <c r="BN10312" s="151"/>
      <c r="BO10312" s="2"/>
      <c r="BP10312" s="2"/>
      <c r="BQ10312" s="2"/>
      <c r="BR10312" s="2"/>
      <c r="BS10312" s="2"/>
      <c r="BT10312" s="2"/>
    </row>
    <row r="10313" spans="63:72" x14ac:dyDescent="0.3">
      <c r="BK10313" s="5"/>
      <c r="BL10313" s="5"/>
      <c r="BM10313" s="2"/>
      <c r="BN10313" s="151"/>
      <c r="BO10313" s="2"/>
      <c r="BP10313" s="2"/>
      <c r="BQ10313" s="2"/>
      <c r="BR10313" s="2"/>
      <c r="BS10313" s="2"/>
      <c r="BT10313" s="2"/>
    </row>
    <row r="10314" spans="63:72" x14ac:dyDescent="0.3">
      <c r="BK10314" s="5"/>
      <c r="BL10314" s="5"/>
      <c r="BM10314" s="2"/>
      <c r="BN10314" s="151"/>
      <c r="BO10314" s="2"/>
      <c r="BP10314" s="2"/>
      <c r="BQ10314" s="2"/>
      <c r="BR10314" s="2"/>
      <c r="BS10314" s="2"/>
      <c r="BT10314" s="2"/>
    </row>
    <row r="10315" spans="63:72" x14ac:dyDescent="0.3">
      <c r="BK10315" s="5"/>
      <c r="BL10315" s="5"/>
      <c r="BM10315" s="2"/>
      <c r="BN10315" s="151"/>
      <c r="BO10315" s="2"/>
      <c r="BP10315" s="2"/>
      <c r="BQ10315" s="2"/>
      <c r="BR10315" s="2"/>
      <c r="BS10315" s="2"/>
      <c r="BT10315" s="2"/>
    </row>
    <row r="10316" spans="63:72" x14ac:dyDescent="0.3">
      <c r="BK10316" s="5"/>
      <c r="BL10316" s="5"/>
      <c r="BM10316" s="2"/>
      <c r="BN10316" s="151"/>
      <c r="BO10316" s="2"/>
      <c r="BP10316" s="2"/>
      <c r="BQ10316" s="2"/>
      <c r="BR10316" s="2"/>
      <c r="BS10316" s="2"/>
      <c r="BT10316" s="2"/>
    </row>
    <row r="10317" spans="63:72" x14ac:dyDescent="0.3">
      <c r="BK10317" s="5"/>
      <c r="BL10317" s="5"/>
      <c r="BM10317" s="2"/>
      <c r="BN10317" s="151"/>
      <c r="BO10317" s="2"/>
      <c r="BP10317" s="2"/>
      <c r="BQ10317" s="2"/>
      <c r="BR10317" s="2"/>
      <c r="BS10317" s="2"/>
      <c r="BT10317" s="2"/>
    </row>
    <row r="10318" spans="63:72" x14ac:dyDescent="0.3">
      <c r="BK10318" s="5"/>
      <c r="BL10318" s="5"/>
      <c r="BM10318" s="2"/>
      <c r="BN10318" s="151"/>
      <c r="BO10318" s="2"/>
      <c r="BP10318" s="2"/>
      <c r="BQ10318" s="2"/>
      <c r="BR10318" s="2"/>
      <c r="BS10318" s="2"/>
      <c r="BT10318" s="2"/>
    </row>
    <row r="10319" spans="63:72" x14ac:dyDescent="0.3">
      <c r="BK10319" s="5"/>
      <c r="BL10319" s="5"/>
      <c r="BM10319" s="2"/>
      <c r="BN10319" s="151"/>
      <c r="BO10319" s="2"/>
      <c r="BP10319" s="2"/>
      <c r="BQ10319" s="2"/>
      <c r="BR10319" s="2"/>
      <c r="BS10319" s="2"/>
      <c r="BT10319" s="2"/>
    </row>
    <row r="10320" spans="63:72" x14ac:dyDescent="0.3">
      <c r="BK10320" s="5"/>
      <c r="BL10320" s="5"/>
      <c r="BM10320" s="2"/>
      <c r="BN10320" s="151"/>
      <c r="BO10320" s="2"/>
      <c r="BP10320" s="2"/>
      <c r="BQ10320" s="2"/>
      <c r="BR10320" s="2"/>
      <c r="BS10320" s="2"/>
      <c r="BT10320" s="2"/>
    </row>
    <row r="10321" spans="63:72" x14ac:dyDescent="0.3">
      <c r="BK10321" s="5"/>
      <c r="BL10321" s="5"/>
      <c r="BM10321" s="2"/>
      <c r="BN10321" s="151"/>
      <c r="BO10321" s="2"/>
      <c r="BP10321" s="2"/>
      <c r="BQ10321" s="2"/>
      <c r="BR10321" s="2"/>
      <c r="BS10321" s="2"/>
      <c r="BT10321" s="2"/>
    </row>
    <row r="10322" spans="63:72" x14ac:dyDescent="0.3">
      <c r="BK10322" s="5"/>
      <c r="BL10322" s="5"/>
      <c r="BM10322" s="2"/>
      <c r="BN10322" s="151"/>
      <c r="BO10322" s="2"/>
      <c r="BP10322" s="2"/>
      <c r="BQ10322" s="2"/>
      <c r="BR10322" s="2"/>
      <c r="BS10322" s="2"/>
      <c r="BT10322" s="2"/>
    </row>
    <row r="10323" spans="63:72" x14ac:dyDescent="0.3">
      <c r="BK10323" s="5"/>
      <c r="BL10323" s="5"/>
      <c r="BM10323" s="2"/>
      <c r="BN10323" s="151"/>
      <c r="BO10323" s="2"/>
      <c r="BP10323" s="2"/>
      <c r="BQ10323" s="2"/>
      <c r="BR10323" s="2"/>
      <c r="BS10323" s="2"/>
      <c r="BT10323" s="2"/>
    </row>
    <row r="10324" spans="63:72" x14ac:dyDescent="0.3">
      <c r="BK10324" s="5"/>
      <c r="BL10324" s="5"/>
      <c r="BM10324" s="2"/>
      <c r="BN10324" s="151"/>
      <c r="BO10324" s="2"/>
      <c r="BP10324" s="2"/>
      <c r="BQ10324" s="2"/>
      <c r="BR10324" s="2"/>
      <c r="BS10324" s="2"/>
      <c r="BT10324" s="2"/>
    </row>
    <row r="10325" spans="63:72" x14ac:dyDescent="0.3">
      <c r="BK10325" s="5"/>
      <c r="BL10325" s="5"/>
      <c r="BM10325" s="2"/>
      <c r="BN10325" s="151"/>
      <c r="BO10325" s="2"/>
      <c r="BP10325" s="2"/>
      <c r="BQ10325" s="2"/>
      <c r="BR10325" s="2"/>
      <c r="BS10325" s="2"/>
      <c r="BT10325" s="2"/>
    </row>
    <row r="10326" spans="63:72" x14ac:dyDescent="0.3">
      <c r="BK10326" s="5"/>
      <c r="BL10326" s="5"/>
      <c r="BM10326" s="2"/>
      <c r="BN10326" s="151"/>
      <c r="BO10326" s="2"/>
      <c r="BP10326" s="2"/>
      <c r="BQ10326" s="2"/>
      <c r="BR10326" s="2"/>
      <c r="BS10326" s="2"/>
      <c r="BT10326" s="2"/>
    </row>
    <row r="10327" spans="63:72" x14ac:dyDescent="0.3">
      <c r="BK10327" s="5"/>
      <c r="BL10327" s="5"/>
      <c r="BM10327" s="2"/>
      <c r="BN10327" s="151"/>
      <c r="BO10327" s="2"/>
      <c r="BP10327" s="2"/>
      <c r="BQ10327" s="2"/>
      <c r="BR10327" s="2"/>
      <c r="BS10327" s="2"/>
      <c r="BT10327" s="2"/>
    </row>
    <row r="10328" spans="63:72" x14ac:dyDescent="0.3">
      <c r="BK10328" s="5"/>
      <c r="BL10328" s="5"/>
      <c r="BM10328" s="2"/>
      <c r="BN10328" s="151"/>
      <c r="BO10328" s="2"/>
      <c r="BP10328" s="2"/>
      <c r="BQ10328" s="2"/>
      <c r="BR10328" s="2"/>
      <c r="BS10328" s="2"/>
      <c r="BT10328" s="2"/>
    </row>
    <row r="10329" spans="63:72" x14ac:dyDescent="0.3">
      <c r="BK10329" s="5"/>
      <c r="BL10329" s="5"/>
      <c r="BM10329" s="2"/>
      <c r="BN10329" s="151"/>
      <c r="BO10329" s="2"/>
      <c r="BP10329" s="2"/>
      <c r="BQ10329" s="2"/>
      <c r="BR10329" s="2"/>
      <c r="BS10329" s="2"/>
      <c r="BT10329" s="2"/>
    </row>
    <row r="10330" spans="63:72" x14ac:dyDescent="0.3">
      <c r="BK10330" s="5"/>
      <c r="BL10330" s="5"/>
      <c r="BM10330" s="2"/>
      <c r="BN10330" s="151"/>
      <c r="BO10330" s="2"/>
      <c r="BP10330" s="2"/>
      <c r="BQ10330" s="2"/>
      <c r="BR10330" s="2"/>
      <c r="BS10330" s="2"/>
      <c r="BT10330" s="2"/>
    </row>
    <row r="10331" spans="63:72" x14ac:dyDescent="0.3">
      <c r="BK10331" s="5"/>
      <c r="BL10331" s="5"/>
      <c r="BM10331" s="2"/>
      <c r="BN10331" s="151"/>
      <c r="BO10331" s="2"/>
      <c r="BP10331" s="2"/>
      <c r="BQ10331" s="2"/>
      <c r="BR10331" s="2"/>
      <c r="BS10331" s="2"/>
      <c r="BT10331" s="2"/>
    </row>
    <row r="10332" spans="63:72" x14ac:dyDescent="0.3">
      <c r="BK10332" s="5"/>
      <c r="BL10332" s="5"/>
      <c r="BM10332" s="2"/>
      <c r="BN10332" s="151"/>
      <c r="BO10332" s="2"/>
      <c r="BP10332" s="2"/>
      <c r="BQ10332" s="2"/>
      <c r="BR10332" s="2"/>
      <c r="BS10332" s="2"/>
      <c r="BT10332" s="2"/>
    </row>
    <row r="10333" spans="63:72" x14ac:dyDescent="0.3">
      <c r="BK10333" s="5"/>
      <c r="BL10333" s="5"/>
      <c r="BM10333" s="2"/>
      <c r="BN10333" s="151"/>
      <c r="BO10333" s="2"/>
      <c r="BP10333" s="2"/>
      <c r="BQ10333" s="2"/>
      <c r="BR10333" s="2"/>
      <c r="BS10333" s="2"/>
      <c r="BT10333" s="2"/>
    </row>
    <row r="10334" spans="63:72" x14ac:dyDescent="0.3">
      <c r="BK10334" s="5"/>
      <c r="BL10334" s="5"/>
      <c r="BM10334" s="2"/>
      <c r="BN10334" s="151"/>
      <c r="BO10334" s="2"/>
      <c r="BP10334" s="2"/>
      <c r="BQ10334" s="2"/>
      <c r="BR10334" s="2"/>
      <c r="BS10334" s="2"/>
      <c r="BT10334" s="2"/>
    </row>
    <row r="10335" spans="63:72" x14ac:dyDescent="0.3">
      <c r="BK10335" s="5"/>
      <c r="BL10335" s="5"/>
      <c r="BM10335" s="2"/>
      <c r="BN10335" s="151"/>
      <c r="BO10335" s="2"/>
      <c r="BP10335" s="2"/>
      <c r="BQ10335" s="2"/>
      <c r="BR10335" s="2"/>
      <c r="BS10335" s="2"/>
      <c r="BT10335" s="2"/>
    </row>
    <row r="10336" spans="63:72" x14ac:dyDescent="0.3">
      <c r="BK10336" s="5"/>
      <c r="BL10336" s="5"/>
      <c r="BM10336" s="2"/>
      <c r="BN10336" s="151"/>
      <c r="BO10336" s="2"/>
      <c r="BP10336" s="2"/>
      <c r="BQ10336" s="2"/>
      <c r="BR10336" s="2"/>
      <c r="BS10336" s="2"/>
      <c r="BT10336" s="2"/>
    </row>
    <row r="10337" spans="63:72" x14ac:dyDescent="0.3">
      <c r="BK10337" s="5"/>
      <c r="BL10337" s="5"/>
      <c r="BM10337" s="2"/>
      <c r="BN10337" s="151"/>
      <c r="BO10337" s="2"/>
      <c r="BP10337" s="2"/>
      <c r="BQ10337" s="2"/>
      <c r="BR10337" s="2"/>
      <c r="BS10337" s="2"/>
      <c r="BT10337" s="2"/>
    </row>
    <row r="10338" spans="63:72" x14ac:dyDescent="0.3">
      <c r="BK10338" s="5"/>
      <c r="BL10338" s="5"/>
      <c r="BM10338" s="2"/>
      <c r="BN10338" s="151"/>
      <c r="BO10338" s="2"/>
      <c r="BP10338" s="2"/>
      <c r="BQ10338" s="2"/>
      <c r="BR10338" s="2"/>
      <c r="BS10338" s="2"/>
      <c r="BT10338" s="2"/>
    </row>
    <row r="10339" spans="63:72" x14ac:dyDescent="0.3">
      <c r="BK10339" s="5"/>
      <c r="BL10339" s="5"/>
      <c r="BM10339" s="2"/>
      <c r="BN10339" s="151"/>
      <c r="BO10339" s="2"/>
      <c r="BP10339" s="2"/>
      <c r="BQ10339" s="2"/>
      <c r="BR10339" s="2"/>
      <c r="BS10339" s="2"/>
      <c r="BT10339" s="2"/>
    </row>
    <row r="10340" spans="63:72" x14ac:dyDescent="0.3">
      <c r="BK10340" s="5"/>
      <c r="BL10340" s="5"/>
      <c r="BM10340" s="2"/>
      <c r="BN10340" s="151"/>
      <c r="BO10340" s="2"/>
      <c r="BP10340" s="2"/>
      <c r="BQ10340" s="2"/>
      <c r="BR10340" s="2"/>
      <c r="BS10340" s="2"/>
      <c r="BT10340" s="2"/>
    </row>
    <row r="10341" spans="63:72" x14ac:dyDescent="0.3">
      <c r="BK10341" s="5"/>
      <c r="BL10341" s="5"/>
      <c r="BM10341" s="2"/>
      <c r="BN10341" s="151"/>
      <c r="BO10341" s="2"/>
      <c r="BP10341" s="2"/>
      <c r="BQ10341" s="2"/>
      <c r="BR10341" s="2"/>
      <c r="BS10341" s="2"/>
      <c r="BT10341" s="2"/>
    </row>
    <row r="10342" spans="63:72" x14ac:dyDescent="0.3">
      <c r="BK10342" s="5"/>
      <c r="BL10342" s="5"/>
      <c r="BM10342" s="2"/>
      <c r="BN10342" s="151"/>
      <c r="BO10342" s="2"/>
      <c r="BP10342" s="2"/>
      <c r="BQ10342" s="2"/>
      <c r="BR10342" s="2"/>
      <c r="BS10342" s="2"/>
      <c r="BT10342" s="2"/>
    </row>
    <row r="10343" spans="63:72" x14ac:dyDescent="0.3">
      <c r="BK10343" s="5"/>
      <c r="BL10343" s="5"/>
      <c r="BM10343" s="2"/>
      <c r="BN10343" s="151"/>
      <c r="BO10343" s="2"/>
      <c r="BP10343" s="2"/>
      <c r="BQ10343" s="2"/>
      <c r="BR10343" s="2"/>
      <c r="BS10343" s="2"/>
      <c r="BT10343" s="2"/>
    </row>
    <row r="10344" spans="63:72" x14ac:dyDescent="0.3">
      <c r="BK10344" s="5"/>
      <c r="BL10344" s="5"/>
      <c r="BM10344" s="2"/>
      <c r="BN10344" s="151"/>
      <c r="BO10344" s="2"/>
      <c r="BP10344" s="2"/>
      <c r="BQ10344" s="2"/>
      <c r="BR10344" s="2"/>
      <c r="BS10344" s="2"/>
      <c r="BT10344" s="2"/>
    </row>
    <row r="10345" spans="63:72" x14ac:dyDescent="0.3">
      <c r="BK10345" s="5"/>
      <c r="BL10345" s="5"/>
      <c r="BM10345" s="2"/>
      <c r="BN10345" s="151"/>
      <c r="BO10345" s="2"/>
      <c r="BP10345" s="2"/>
      <c r="BQ10345" s="2"/>
      <c r="BR10345" s="2"/>
      <c r="BS10345" s="2"/>
      <c r="BT10345" s="2"/>
    </row>
    <row r="10346" spans="63:72" x14ac:dyDescent="0.3">
      <c r="BK10346" s="5"/>
      <c r="BL10346" s="5"/>
      <c r="BM10346" s="2"/>
      <c r="BN10346" s="151"/>
      <c r="BO10346" s="2"/>
      <c r="BP10346" s="2"/>
      <c r="BQ10346" s="2"/>
      <c r="BR10346" s="2"/>
      <c r="BS10346" s="2"/>
      <c r="BT10346" s="2"/>
    </row>
    <row r="10347" spans="63:72" x14ac:dyDescent="0.3">
      <c r="BK10347" s="5"/>
      <c r="BL10347" s="5"/>
      <c r="BM10347" s="2"/>
      <c r="BN10347" s="151"/>
      <c r="BO10347" s="2"/>
      <c r="BP10347" s="2"/>
      <c r="BQ10347" s="2"/>
      <c r="BR10347" s="2"/>
      <c r="BS10347" s="2"/>
      <c r="BT10347" s="2"/>
    </row>
    <row r="10348" spans="63:72" x14ac:dyDescent="0.3">
      <c r="BK10348" s="5"/>
      <c r="BL10348" s="5"/>
      <c r="BM10348" s="2"/>
      <c r="BN10348" s="151"/>
      <c r="BO10348" s="2"/>
      <c r="BP10348" s="2"/>
      <c r="BQ10348" s="2"/>
      <c r="BR10348" s="2"/>
      <c r="BS10348" s="2"/>
      <c r="BT10348" s="2"/>
    </row>
    <row r="10349" spans="63:72" x14ac:dyDescent="0.3">
      <c r="BK10349" s="5"/>
      <c r="BL10349" s="5"/>
      <c r="BM10349" s="2"/>
      <c r="BN10349" s="151"/>
      <c r="BO10349" s="2"/>
      <c r="BP10349" s="2"/>
      <c r="BQ10349" s="2"/>
      <c r="BR10349" s="2"/>
      <c r="BS10349" s="2"/>
      <c r="BT10349" s="2"/>
    </row>
    <row r="10350" spans="63:72" x14ac:dyDescent="0.3">
      <c r="BK10350" s="5"/>
      <c r="BL10350" s="5"/>
      <c r="BM10350" s="2"/>
      <c r="BN10350" s="151"/>
      <c r="BO10350" s="2"/>
      <c r="BP10350" s="2"/>
      <c r="BQ10350" s="2"/>
      <c r="BR10350" s="2"/>
      <c r="BS10350" s="2"/>
      <c r="BT10350" s="2"/>
    </row>
    <row r="10351" spans="63:72" x14ac:dyDescent="0.3">
      <c r="BK10351" s="5"/>
      <c r="BL10351" s="5"/>
      <c r="BM10351" s="2"/>
      <c r="BN10351" s="151"/>
      <c r="BO10351" s="2"/>
      <c r="BP10351" s="2"/>
      <c r="BQ10351" s="2"/>
      <c r="BR10351" s="2"/>
      <c r="BS10351" s="2"/>
      <c r="BT10351" s="2"/>
    </row>
    <row r="10352" spans="63:72" x14ac:dyDescent="0.3">
      <c r="BK10352" s="5"/>
      <c r="BL10352" s="5"/>
      <c r="BM10352" s="2"/>
      <c r="BN10352" s="151"/>
      <c r="BO10352" s="2"/>
      <c r="BP10352" s="2"/>
      <c r="BQ10352" s="2"/>
      <c r="BR10352" s="2"/>
      <c r="BS10352" s="2"/>
      <c r="BT10352" s="2"/>
    </row>
    <row r="10353" spans="63:72" x14ac:dyDescent="0.3">
      <c r="BK10353" s="5"/>
      <c r="BL10353" s="5"/>
      <c r="BM10353" s="2"/>
      <c r="BN10353" s="151"/>
      <c r="BO10353" s="2"/>
      <c r="BP10353" s="2"/>
      <c r="BQ10353" s="2"/>
      <c r="BR10353" s="2"/>
      <c r="BS10353" s="2"/>
      <c r="BT10353" s="2"/>
    </row>
    <row r="10354" spans="63:72" x14ac:dyDescent="0.3">
      <c r="BK10354" s="5"/>
      <c r="BL10354" s="5"/>
      <c r="BM10354" s="2"/>
      <c r="BN10354" s="151"/>
      <c r="BO10354" s="2"/>
      <c r="BP10354" s="2"/>
      <c r="BQ10354" s="2"/>
      <c r="BR10354" s="2"/>
      <c r="BS10354" s="2"/>
      <c r="BT10354" s="2"/>
    </row>
    <row r="10355" spans="63:72" x14ac:dyDescent="0.3">
      <c r="BK10355" s="5"/>
      <c r="BL10355" s="5"/>
      <c r="BM10355" s="2"/>
      <c r="BN10355" s="151"/>
      <c r="BO10355" s="2"/>
      <c r="BP10355" s="2"/>
      <c r="BQ10355" s="2"/>
      <c r="BR10355" s="2"/>
      <c r="BS10355" s="2"/>
      <c r="BT10355" s="2"/>
    </row>
    <row r="10356" spans="63:72" x14ac:dyDescent="0.3">
      <c r="BK10356" s="5"/>
      <c r="BL10356" s="5"/>
      <c r="BM10356" s="2"/>
      <c r="BN10356" s="151"/>
      <c r="BO10356" s="2"/>
      <c r="BP10356" s="2"/>
      <c r="BQ10356" s="2"/>
      <c r="BR10356" s="2"/>
      <c r="BS10356" s="2"/>
      <c r="BT10356" s="2"/>
    </row>
    <row r="10357" spans="63:72" x14ac:dyDescent="0.3">
      <c r="BK10357" s="5"/>
      <c r="BL10357" s="5"/>
      <c r="BM10357" s="2"/>
      <c r="BN10357" s="151"/>
      <c r="BO10357" s="2"/>
      <c r="BP10357" s="2"/>
      <c r="BQ10357" s="2"/>
      <c r="BR10357" s="2"/>
      <c r="BS10357" s="2"/>
      <c r="BT10357" s="2"/>
    </row>
    <row r="10358" spans="63:72" x14ac:dyDescent="0.3">
      <c r="BK10358" s="5"/>
      <c r="BL10358" s="5"/>
      <c r="BM10358" s="2"/>
      <c r="BN10358" s="151"/>
      <c r="BO10358" s="2"/>
      <c r="BP10358" s="2"/>
      <c r="BQ10358" s="2"/>
      <c r="BR10358" s="2"/>
      <c r="BS10358" s="2"/>
      <c r="BT10358" s="2"/>
    </row>
    <row r="10359" spans="63:72" x14ac:dyDescent="0.3">
      <c r="BK10359" s="5"/>
      <c r="BL10359" s="5"/>
      <c r="BM10359" s="2"/>
      <c r="BN10359" s="151"/>
      <c r="BO10359" s="2"/>
      <c r="BP10359" s="2"/>
      <c r="BQ10359" s="2"/>
      <c r="BR10359" s="2"/>
      <c r="BS10359" s="2"/>
      <c r="BT10359" s="2"/>
    </row>
    <row r="10360" spans="63:72" x14ac:dyDescent="0.3">
      <c r="BK10360" s="5"/>
      <c r="BL10360" s="5"/>
      <c r="BM10360" s="2"/>
      <c r="BN10360" s="151"/>
      <c r="BO10360" s="2"/>
      <c r="BP10360" s="2"/>
      <c r="BQ10360" s="2"/>
      <c r="BR10360" s="2"/>
      <c r="BS10360" s="2"/>
      <c r="BT10360" s="2"/>
    </row>
    <row r="10361" spans="63:72" x14ac:dyDescent="0.3">
      <c r="BK10361" s="5"/>
      <c r="BL10361" s="5"/>
      <c r="BM10361" s="2"/>
      <c r="BN10361" s="151"/>
      <c r="BO10361" s="2"/>
      <c r="BP10361" s="2"/>
      <c r="BQ10361" s="2"/>
      <c r="BR10361" s="2"/>
      <c r="BS10361" s="2"/>
      <c r="BT10361" s="2"/>
    </row>
    <row r="10362" spans="63:72" x14ac:dyDescent="0.3">
      <c r="BK10362" s="5"/>
      <c r="BL10362" s="5"/>
      <c r="BM10362" s="2"/>
      <c r="BN10362" s="151"/>
      <c r="BO10362" s="2"/>
      <c r="BP10362" s="2"/>
      <c r="BQ10362" s="2"/>
      <c r="BR10362" s="2"/>
      <c r="BS10362" s="2"/>
      <c r="BT10362" s="2"/>
    </row>
    <row r="10363" spans="63:72" x14ac:dyDescent="0.3">
      <c r="BK10363" s="5"/>
      <c r="BL10363" s="5"/>
      <c r="BM10363" s="2"/>
      <c r="BN10363" s="151"/>
      <c r="BO10363" s="2"/>
      <c r="BP10363" s="2"/>
      <c r="BQ10363" s="2"/>
      <c r="BR10363" s="2"/>
      <c r="BS10363" s="2"/>
      <c r="BT10363" s="2"/>
    </row>
    <row r="10364" spans="63:72" x14ac:dyDescent="0.3">
      <c r="BK10364" s="5"/>
      <c r="BL10364" s="5"/>
      <c r="BM10364" s="2"/>
      <c r="BN10364" s="151"/>
      <c r="BO10364" s="2"/>
      <c r="BP10364" s="2"/>
      <c r="BQ10364" s="2"/>
      <c r="BR10364" s="2"/>
      <c r="BS10364" s="2"/>
      <c r="BT10364" s="2"/>
    </row>
    <row r="10365" spans="63:72" x14ac:dyDescent="0.3">
      <c r="BK10365" s="5"/>
      <c r="BL10365" s="5"/>
      <c r="BM10365" s="2"/>
      <c r="BN10365" s="151"/>
      <c r="BO10365" s="2"/>
      <c r="BP10365" s="2"/>
      <c r="BQ10365" s="2"/>
      <c r="BR10365" s="2"/>
      <c r="BS10365" s="2"/>
      <c r="BT10365" s="2"/>
    </row>
    <row r="10366" spans="63:72" x14ac:dyDescent="0.3">
      <c r="BK10366" s="5"/>
      <c r="BL10366" s="5"/>
      <c r="BM10366" s="2"/>
      <c r="BN10366" s="151"/>
      <c r="BO10366" s="2"/>
      <c r="BP10366" s="2"/>
      <c r="BQ10366" s="2"/>
      <c r="BR10366" s="2"/>
      <c r="BS10366" s="2"/>
      <c r="BT10366" s="2"/>
    </row>
    <row r="10367" spans="63:72" x14ac:dyDescent="0.3">
      <c r="BK10367" s="5"/>
      <c r="BL10367" s="5"/>
      <c r="BM10367" s="2"/>
      <c r="BN10367" s="151"/>
      <c r="BO10367" s="2"/>
      <c r="BP10367" s="2"/>
      <c r="BQ10367" s="2"/>
      <c r="BR10367" s="2"/>
      <c r="BS10367" s="2"/>
      <c r="BT10367" s="2"/>
    </row>
    <row r="10368" spans="63:72" x14ac:dyDescent="0.3">
      <c r="BK10368" s="5"/>
      <c r="BL10368" s="5"/>
      <c r="BM10368" s="2"/>
      <c r="BN10368" s="151"/>
      <c r="BO10368" s="2"/>
      <c r="BP10368" s="2"/>
      <c r="BQ10368" s="2"/>
      <c r="BR10368" s="2"/>
      <c r="BS10368" s="2"/>
      <c r="BT10368" s="2"/>
    </row>
    <row r="10369" spans="63:72" x14ac:dyDescent="0.3">
      <c r="BK10369" s="5"/>
      <c r="BL10369" s="5"/>
      <c r="BM10369" s="2"/>
      <c r="BN10369" s="151"/>
      <c r="BO10369" s="2"/>
      <c r="BP10369" s="2"/>
      <c r="BQ10369" s="2"/>
      <c r="BR10369" s="2"/>
      <c r="BS10369" s="2"/>
      <c r="BT10369" s="2"/>
    </row>
    <row r="10370" spans="63:72" x14ac:dyDescent="0.3">
      <c r="BK10370" s="5"/>
      <c r="BL10370" s="5"/>
      <c r="BM10370" s="2"/>
      <c r="BN10370" s="151"/>
      <c r="BO10370" s="2"/>
      <c r="BP10370" s="2"/>
      <c r="BQ10370" s="2"/>
      <c r="BR10370" s="2"/>
      <c r="BS10370" s="2"/>
      <c r="BT10370" s="2"/>
    </row>
    <row r="10371" spans="63:72" x14ac:dyDescent="0.3">
      <c r="BK10371" s="5"/>
      <c r="BL10371" s="5"/>
      <c r="BM10371" s="2"/>
      <c r="BN10371" s="151"/>
      <c r="BO10371" s="2"/>
      <c r="BP10371" s="2"/>
      <c r="BQ10371" s="2"/>
      <c r="BR10371" s="2"/>
      <c r="BS10371" s="2"/>
      <c r="BT10371" s="2"/>
    </row>
    <row r="10372" spans="63:72" x14ac:dyDescent="0.3">
      <c r="BK10372" s="5"/>
      <c r="BL10372" s="5"/>
      <c r="BM10372" s="2"/>
      <c r="BN10372" s="151"/>
      <c r="BO10372" s="2"/>
      <c r="BP10372" s="2"/>
      <c r="BQ10372" s="2"/>
      <c r="BR10372" s="2"/>
      <c r="BS10372" s="2"/>
      <c r="BT10372" s="2"/>
    </row>
    <row r="10373" spans="63:72" x14ac:dyDescent="0.3">
      <c r="BK10373" s="5"/>
      <c r="BL10373" s="5"/>
      <c r="BM10373" s="2"/>
      <c r="BN10373" s="151"/>
      <c r="BO10373" s="2"/>
      <c r="BP10373" s="2"/>
      <c r="BQ10373" s="2"/>
      <c r="BR10373" s="2"/>
      <c r="BS10373" s="2"/>
      <c r="BT10373" s="2"/>
    </row>
    <row r="10374" spans="63:72" x14ac:dyDescent="0.3">
      <c r="BK10374" s="5"/>
      <c r="BL10374" s="5"/>
      <c r="BM10374" s="2"/>
      <c r="BN10374" s="151"/>
      <c r="BO10374" s="2"/>
      <c r="BP10374" s="2"/>
      <c r="BQ10374" s="2"/>
      <c r="BR10374" s="2"/>
      <c r="BS10374" s="2"/>
      <c r="BT10374" s="2"/>
    </row>
    <row r="10375" spans="63:72" x14ac:dyDescent="0.3">
      <c r="BK10375" s="5"/>
      <c r="BL10375" s="5"/>
      <c r="BM10375" s="2"/>
      <c r="BN10375" s="151"/>
      <c r="BO10375" s="2"/>
      <c r="BP10375" s="2"/>
      <c r="BQ10375" s="2"/>
      <c r="BR10375" s="2"/>
      <c r="BS10375" s="2"/>
      <c r="BT10375" s="2"/>
    </row>
    <row r="10376" spans="63:72" x14ac:dyDescent="0.3">
      <c r="BK10376" s="5"/>
      <c r="BL10376" s="5"/>
      <c r="BM10376" s="2"/>
      <c r="BN10376" s="151"/>
      <c r="BO10376" s="2"/>
      <c r="BP10376" s="2"/>
      <c r="BQ10376" s="2"/>
      <c r="BR10376" s="2"/>
      <c r="BS10376" s="2"/>
      <c r="BT10376" s="2"/>
    </row>
    <row r="10377" spans="63:72" x14ac:dyDescent="0.3">
      <c r="BK10377" s="5"/>
      <c r="BL10377" s="5"/>
      <c r="BM10377" s="2"/>
      <c r="BN10377" s="151"/>
      <c r="BO10377" s="2"/>
      <c r="BP10377" s="2"/>
      <c r="BQ10377" s="2"/>
      <c r="BR10377" s="2"/>
      <c r="BS10377" s="2"/>
      <c r="BT10377" s="2"/>
    </row>
    <row r="10378" spans="63:72" x14ac:dyDescent="0.3">
      <c r="BK10378" s="5"/>
      <c r="BL10378" s="5"/>
      <c r="BM10378" s="2"/>
      <c r="BN10378" s="151"/>
      <c r="BO10378" s="2"/>
      <c r="BP10378" s="2"/>
      <c r="BQ10378" s="2"/>
      <c r="BR10378" s="2"/>
      <c r="BS10378" s="2"/>
      <c r="BT10378" s="2"/>
    </row>
    <row r="10379" spans="63:72" x14ac:dyDescent="0.3">
      <c r="BK10379" s="5"/>
      <c r="BL10379" s="5"/>
      <c r="BM10379" s="2"/>
      <c r="BN10379" s="151"/>
      <c r="BO10379" s="2"/>
      <c r="BP10379" s="2"/>
      <c r="BQ10379" s="2"/>
      <c r="BR10379" s="2"/>
      <c r="BS10379" s="2"/>
      <c r="BT10379" s="2"/>
    </row>
    <row r="10380" spans="63:72" x14ac:dyDescent="0.3">
      <c r="BK10380" s="5"/>
      <c r="BL10380" s="5"/>
      <c r="BM10380" s="2"/>
      <c r="BN10380" s="151"/>
      <c r="BO10380" s="2"/>
      <c r="BP10380" s="2"/>
      <c r="BQ10380" s="2"/>
      <c r="BR10380" s="2"/>
      <c r="BS10380" s="2"/>
      <c r="BT10380" s="2"/>
    </row>
    <row r="10381" spans="63:72" x14ac:dyDescent="0.3">
      <c r="BK10381" s="5"/>
      <c r="BL10381" s="5"/>
      <c r="BM10381" s="2"/>
      <c r="BN10381" s="151"/>
      <c r="BO10381" s="2"/>
      <c r="BP10381" s="2"/>
      <c r="BQ10381" s="2"/>
      <c r="BR10381" s="2"/>
      <c r="BS10381" s="2"/>
      <c r="BT10381" s="2"/>
    </row>
    <row r="10382" spans="63:72" x14ac:dyDescent="0.3">
      <c r="BK10382" s="5"/>
      <c r="BL10382" s="5"/>
      <c r="BM10382" s="2"/>
      <c r="BN10382" s="151"/>
      <c r="BO10382" s="2"/>
      <c r="BP10382" s="2"/>
      <c r="BQ10382" s="2"/>
      <c r="BR10382" s="2"/>
      <c r="BS10382" s="2"/>
      <c r="BT10382" s="2"/>
    </row>
    <row r="10383" spans="63:72" x14ac:dyDescent="0.3">
      <c r="BK10383" s="5"/>
      <c r="BL10383" s="5"/>
      <c r="BM10383" s="2"/>
      <c r="BN10383" s="151"/>
      <c r="BO10383" s="2"/>
      <c r="BP10383" s="2"/>
      <c r="BQ10383" s="2"/>
      <c r="BR10383" s="2"/>
      <c r="BS10383" s="2"/>
      <c r="BT10383" s="2"/>
    </row>
    <row r="10384" spans="63:72" x14ac:dyDescent="0.3">
      <c r="BK10384" s="5"/>
      <c r="BL10384" s="5"/>
      <c r="BM10384" s="2"/>
      <c r="BN10384" s="151"/>
      <c r="BO10384" s="2"/>
      <c r="BP10384" s="2"/>
      <c r="BQ10384" s="2"/>
      <c r="BR10384" s="2"/>
      <c r="BS10384" s="2"/>
      <c r="BT10384" s="2"/>
    </row>
    <row r="10385" spans="63:72" x14ac:dyDescent="0.3">
      <c r="BK10385" s="5"/>
      <c r="BL10385" s="5"/>
      <c r="BM10385" s="2"/>
      <c r="BN10385" s="151"/>
      <c r="BO10385" s="2"/>
      <c r="BP10385" s="2"/>
      <c r="BQ10385" s="2"/>
      <c r="BR10385" s="2"/>
      <c r="BS10385" s="2"/>
      <c r="BT10385" s="2"/>
    </row>
    <row r="10386" spans="63:72" x14ac:dyDescent="0.3">
      <c r="BK10386" s="5"/>
      <c r="BL10386" s="5"/>
      <c r="BM10386" s="2"/>
      <c r="BN10386" s="151"/>
      <c r="BO10386" s="2"/>
      <c r="BP10386" s="2"/>
      <c r="BQ10386" s="2"/>
      <c r="BR10386" s="2"/>
      <c r="BS10386" s="2"/>
      <c r="BT10386" s="2"/>
    </row>
    <row r="10387" spans="63:72" x14ac:dyDescent="0.3">
      <c r="BK10387" s="5"/>
      <c r="BL10387" s="5"/>
      <c r="BM10387" s="2"/>
      <c r="BN10387" s="151"/>
      <c r="BO10387" s="2"/>
      <c r="BP10387" s="2"/>
      <c r="BQ10387" s="2"/>
      <c r="BR10387" s="2"/>
      <c r="BS10387" s="2"/>
      <c r="BT10387" s="2"/>
    </row>
    <row r="10388" spans="63:72" x14ac:dyDescent="0.3">
      <c r="BK10388" s="5"/>
      <c r="BL10388" s="5"/>
      <c r="BM10388" s="2"/>
      <c r="BN10388" s="151"/>
      <c r="BO10388" s="2"/>
      <c r="BP10388" s="2"/>
      <c r="BQ10388" s="2"/>
      <c r="BR10388" s="2"/>
      <c r="BS10388" s="2"/>
      <c r="BT10388" s="2"/>
    </row>
    <row r="10389" spans="63:72" x14ac:dyDescent="0.3">
      <c r="BK10389" s="5"/>
      <c r="BL10389" s="5"/>
      <c r="BM10389" s="2"/>
      <c r="BN10389" s="151"/>
      <c r="BO10389" s="2"/>
      <c r="BP10389" s="2"/>
      <c r="BQ10389" s="2"/>
      <c r="BR10389" s="2"/>
      <c r="BS10389" s="2"/>
      <c r="BT10389" s="2"/>
    </row>
    <row r="10390" spans="63:72" x14ac:dyDescent="0.3">
      <c r="BK10390" s="5"/>
      <c r="BL10390" s="5"/>
      <c r="BM10390" s="2"/>
      <c r="BN10390" s="151"/>
      <c r="BO10390" s="2"/>
      <c r="BP10390" s="2"/>
      <c r="BQ10390" s="2"/>
      <c r="BR10390" s="2"/>
      <c r="BS10390" s="2"/>
      <c r="BT10390" s="2"/>
    </row>
    <row r="10391" spans="63:72" x14ac:dyDescent="0.3">
      <c r="BK10391" s="5"/>
      <c r="BL10391" s="5"/>
      <c r="BM10391" s="2"/>
      <c r="BN10391" s="151"/>
      <c r="BO10391" s="2"/>
      <c r="BP10391" s="2"/>
      <c r="BQ10391" s="2"/>
      <c r="BR10391" s="2"/>
      <c r="BS10391" s="2"/>
      <c r="BT10391" s="2"/>
    </row>
    <row r="10392" spans="63:72" x14ac:dyDescent="0.3">
      <c r="BK10392" s="5"/>
      <c r="BL10392" s="5"/>
      <c r="BM10392" s="2"/>
      <c r="BN10392" s="151"/>
      <c r="BO10392" s="2"/>
      <c r="BP10392" s="2"/>
      <c r="BQ10392" s="2"/>
      <c r="BR10392" s="2"/>
      <c r="BS10392" s="2"/>
      <c r="BT10392" s="2"/>
    </row>
    <row r="10393" spans="63:72" x14ac:dyDescent="0.3">
      <c r="BK10393" s="5"/>
      <c r="BL10393" s="5"/>
      <c r="BM10393" s="2"/>
      <c r="BN10393" s="151"/>
      <c r="BO10393" s="2"/>
      <c r="BP10393" s="2"/>
      <c r="BQ10393" s="2"/>
      <c r="BR10393" s="2"/>
      <c r="BS10393" s="2"/>
      <c r="BT10393" s="2"/>
    </row>
    <row r="10394" spans="63:72" x14ac:dyDescent="0.3">
      <c r="BK10394" s="5"/>
      <c r="BL10394" s="5"/>
      <c r="BM10394" s="2"/>
      <c r="BN10394" s="151"/>
      <c r="BO10394" s="2"/>
      <c r="BP10394" s="2"/>
      <c r="BQ10394" s="2"/>
      <c r="BR10394" s="2"/>
      <c r="BS10394" s="2"/>
      <c r="BT10394" s="2"/>
    </row>
    <row r="10395" spans="63:72" x14ac:dyDescent="0.3">
      <c r="BK10395" s="5"/>
      <c r="BL10395" s="5"/>
      <c r="BM10395" s="2"/>
      <c r="BN10395" s="151"/>
      <c r="BO10395" s="2"/>
      <c r="BP10395" s="2"/>
      <c r="BQ10395" s="2"/>
      <c r="BR10395" s="2"/>
      <c r="BS10395" s="2"/>
      <c r="BT10395" s="2"/>
    </row>
    <row r="10396" spans="63:72" x14ac:dyDescent="0.3">
      <c r="BK10396" s="5"/>
      <c r="BL10396" s="5"/>
      <c r="BM10396" s="2"/>
      <c r="BN10396" s="151"/>
      <c r="BO10396" s="2"/>
      <c r="BP10396" s="2"/>
      <c r="BQ10396" s="2"/>
      <c r="BR10396" s="2"/>
      <c r="BS10396" s="2"/>
      <c r="BT10396" s="2"/>
    </row>
    <row r="10397" spans="63:72" x14ac:dyDescent="0.3">
      <c r="BK10397" s="5"/>
      <c r="BL10397" s="5"/>
      <c r="BM10397" s="2"/>
      <c r="BN10397" s="151"/>
      <c r="BO10397" s="2"/>
      <c r="BP10397" s="2"/>
      <c r="BQ10397" s="2"/>
      <c r="BR10397" s="2"/>
      <c r="BS10397" s="2"/>
      <c r="BT10397" s="2"/>
    </row>
    <row r="10398" spans="63:72" x14ac:dyDescent="0.3">
      <c r="BK10398" s="5"/>
      <c r="BL10398" s="5"/>
      <c r="BM10398" s="2"/>
      <c r="BN10398" s="151"/>
      <c r="BO10398" s="2"/>
      <c r="BP10398" s="2"/>
      <c r="BQ10398" s="2"/>
      <c r="BR10398" s="2"/>
      <c r="BS10398" s="2"/>
      <c r="BT10398" s="2"/>
    </row>
    <row r="10399" spans="63:72" x14ac:dyDescent="0.3">
      <c r="BK10399" s="5"/>
      <c r="BL10399" s="5"/>
      <c r="BM10399" s="2"/>
      <c r="BN10399" s="151"/>
      <c r="BO10399" s="2"/>
      <c r="BP10399" s="2"/>
      <c r="BQ10399" s="2"/>
      <c r="BR10399" s="2"/>
      <c r="BS10399" s="2"/>
      <c r="BT10399" s="2"/>
    </row>
    <row r="10400" spans="63:72" x14ac:dyDescent="0.3">
      <c r="BK10400" s="5"/>
      <c r="BL10400" s="5"/>
      <c r="BM10400" s="2"/>
      <c r="BN10400" s="151"/>
      <c r="BO10400" s="2"/>
      <c r="BP10400" s="2"/>
      <c r="BQ10400" s="2"/>
      <c r="BR10400" s="2"/>
      <c r="BS10400" s="2"/>
      <c r="BT10400" s="2"/>
    </row>
    <row r="10401" spans="63:72" x14ac:dyDescent="0.3">
      <c r="BK10401" s="5"/>
      <c r="BL10401" s="5"/>
      <c r="BM10401" s="2"/>
      <c r="BN10401" s="151"/>
      <c r="BO10401" s="2"/>
      <c r="BP10401" s="2"/>
      <c r="BQ10401" s="2"/>
      <c r="BR10401" s="2"/>
      <c r="BS10401" s="2"/>
      <c r="BT10401" s="2"/>
    </row>
    <row r="10402" spans="63:72" x14ac:dyDescent="0.3">
      <c r="BK10402" s="5"/>
      <c r="BL10402" s="5"/>
      <c r="BM10402" s="2"/>
      <c r="BN10402" s="151"/>
      <c r="BO10402" s="2"/>
      <c r="BP10402" s="2"/>
      <c r="BQ10402" s="2"/>
      <c r="BR10402" s="2"/>
      <c r="BS10402" s="2"/>
      <c r="BT10402" s="2"/>
    </row>
    <row r="10403" spans="63:72" x14ac:dyDescent="0.3">
      <c r="BK10403" s="5"/>
      <c r="BL10403" s="5"/>
      <c r="BM10403" s="2"/>
      <c r="BN10403" s="151"/>
      <c r="BO10403" s="2"/>
      <c r="BP10403" s="2"/>
      <c r="BQ10403" s="2"/>
      <c r="BR10403" s="2"/>
      <c r="BS10403" s="2"/>
      <c r="BT10403" s="2"/>
    </row>
    <row r="10404" spans="63:72" x14ac:dyDescent="0.3">
      <c r="BK10404" s="5"/>
      <c r="BL10404" s="5"/>
      <c r="BM10404" s="2"/>
      <c r="BN10404" s="151"/>
      <c r="BO10404" s="2"/>
      <c r="BP10404" s="2"/>
      <c r="BQ10404" s="2"/>
      <c r="BR10404" s="2"/>
      <c r="BS10404" s="2"/>
      <c r="BT10404" s="2"/>
    </row>
    <row r="10405" spans="63:72" x14ac:dyDescent="0.3">
      <c r="BK10405" s="5"/>
      <c r="BL10405" s="5"/>
      <c r="BM10405" s="2"/>
      <c r="BN10405" s="151"/>
      <c r="BO10405" s="2"/>
      <c r="BP10405" s="2"/>
      <c r="BQ10405" s="2"/>
      <c r="BR10405" s="2"/>
      <c r="BS10405" s="2"/>
      <c r="BT10405" s="2"/>
    </row>
    <row r="10406" spans="63:72" x14ac:dyDescent="0.3">
      <c r="BK10406" s="5"/>
      <c r="BL10406" s="5"/>
      <c r="BM10406" s="2"/>
      <c r="BN10406" s="151"/>
      <c r="BO10406" s="2"/>
      <c r="BP10406" s="2"/>
      <c r="BQ10406" s="2"/>
      <c r="BR10406" s="2"/>
      <c r="BS10406" s="2"/>
      <c r="BT10406" s="2"/>
    </row>
    <row r="10407" spans="63:72" x14ac:dyDescent="0.3">
      <c r="BK10407" s="5"/>
      <c r="BL10407" s="5"/>
      <c r="BM10407" s="2"/>
      <c r="BN10407" s="151"/>
      <c r="BO10407" s="2"/>
      <c r="BP10407" s="2"/>
      <c r="BQ10407" s="2"/>
      <c r="BR10407" s="2"/>
      <c r="BS10407" s="2"/>
      <c r="BT10407" s="2"/>
    </row>
    <row r="10408" spans="63:72" x14ac:dyDescent="0.3">
      <c r="BK10408" s="5"/>
      <c r="BL10408" s="5"/>
      <c r="BM10408" s="2"/>
      <c r="BN10408" s="151"/>
      <c r="BO10408" s="2"/>
      <c r="BP10408" s="2"/>
      <c r="BQ10408" s="2"/>
      <c r="BR10408" s="2"/>
      <c r="BS10408" s="2"/>
      <c r="BT10408" s="2"/>
    </row>
    <row r="10409" spans="63:72" x14ac:dyDescent="0.3">
      <c r="BK10409" s="5"/>
      <c r="BL10409" s="5"/>
      <c r="BM10409" s="2"/>
      <c r="BN10409" s="151"/>
      <c r="BO10409" s="2"/>
      <c r="BP10409" s="2"/>
      <c r="BQ10409" s="2"/>
      <c r="BR10409" s="2"/>
      <c r="BS10409" s="2"/>
      <c r="BT10409" s="2"/>
    </row>
    <row r="10410" spans="63:72" x14ac:dyDescent="0.3">
      <c r="BK10410" s="5"/>
      <c r="BL10410" s="5"/>
      <c r="BM10410" s="2"/>
      <c r="BN10410" s="151"/>
      <c r="BO10410" s="2"/>
      <c r="BP10410" s="2"/>
      <c r="BQ10410" s="2"/>
      <c r="BR10410" s="2"/>
      <c r="BS10410" s="2"/>
      <c r="BT10410" s="2"/>
    </row>
    <row r="10411" spans="63:72" x14ac:dyDescent="0.3">
      <c r="BK10411" s="5"/>
      <c r="BL10411" s="5"/>
      <c r="BM10411" s="2"/>
      <c r="BN10411" s="151"/>
      <c r="BO10411" s="2"/>
      <c r="BP10411" s="2"/>
      <c r="BQ10411" s="2"/>
      <c r="BR10411" s="2"/>
      <c r="BS10411" s="2"/>
      <c r="BT10411" s="2"/>
    </row>
    <row r="10412" spans="63:72" x14ac:dyDescent="0.3">
      <c r="BK10412" s="5"/>
      <c r="BL10412" s="5"/>
      <c r="BM10412" s="2"/>
      <c r="BN10412" s="151"/>
      <c r="BO10412" s="2"/>
      <c r="BP10412" s="2"/>
      <c r="BQ10412" s="2"/>
      <c r="BR10412" s="2"/>
      <c r="BS10412" s="2"/>
      <c r="BT10412" s="2"/>
    </row>
    <row r="10413" spans="63:72" x14ac:dyDescent="0.3">
      <c r="BK10413" s="5"/>
      <c r="BL10413" s="5"/>
      <c r="BM10413" s="2"/>
      <c r="BN10413" s="151"/>
      <c r="BO10413" s="2"/>
      <c r="BP10413" s="2"/>
      <c r="BQ10413" s="2"/>
      <c r="BR10413" s="2"/>
      <c r="BS10413" s="2"/>
      <c r="BT10413" s="2"/>
    </row>
    <row r="10414" spans="63:72" x14ac:dyDescent="0.3">
      <c r="BK10414" s="5"/>
      <c r="BL10414" s="5"/>
      <c r="BM10414" s="2"/>
      <c r="BN10414" s="151"/>
      <c r="BO10414" s="2"/>
      <c r="BP10414" s="2"/>
      <c r="BQ10414" s="2"/>
      <c r="BR10414" s="2"/>
      <c r="BS10414" s="2"/>
      <c r="BT10414" s="2"/>
    </row>
    <row r="10415" spans="63:72" x14ac:dyDescent="0.3">
      <c r="BK10415" s="5"/>
      <c r="BL10415" s="5"/>
      <c r="BM10415" s="2"/>
      <c r="BN10415" s="151"/>
      <c r="BO10415" s="2"/>
      <c r="BP10415" s="2"/>
      <c r="BQ10415" s="2"/>
      <c r="BR10415" s="2"/>
      <c r="BS10415" s="2"/>
      <c r="BT10415" s="2"/>
    </row>
    <row r="10416" spans="63:72" x14ac:dyDescent="0.3">
      <c r="BK10416" s="5"/>
      <c r="BL10416" s="5"/>
      <c r="BM10416" s="2"/>
      <c r="BN10416" s="151"/>
      <c r="BO10416" s="2"/>
      <c r="BP10416" s="2"/>
      <c r="BQ10416" s="2"/>
      <c r="BR10416" s="2"/>
      <c r="BS10416" s="2"/>
      <c r="BT10416" s="2"/>
    </row>
    <row r="10417" spans="63:72" x14ac:dyDescent="0.3">
      <c r="BK10417" s="5"/>
      <c r="BL10417" s="5"/>
      <c r="BM10417" s="2"/>
      <c r="BN10417" s="151"/>
      <c r="BO10417" s="2"/>
      <c r="BP10417" s="2"/>
      <c r="BQ10417" s="2"/>
      <c r="BR10417" s="2"/>
      <c r="BS10417" s="2"/>
      <c r="BT10417" s="2"/>
    </row>
    <row r="10418" spans="63:72" x14ac:dyDescent="0.3">
      <c r="BK10418" s="5"/>
      <c r="BL10418" s="5"/>
      <c r="BM10418" s="2"/>
      <c r="BN10418" s="151"/>
      <c r="BO10418" s="2"/>
      <c r="BP10418" s="2"/>
      <c r="BQ10418" s="2"/>
      <c r="BR10418" s="2"/>
      <c r="BS10418" s="2"/>
      <c r="BT10418" s="2"/>
    </row>
    <row r="10419" spans="63:72" x14ac:dyDescent="0.3">
      <c r="BK10419" s="5"/>
      <c r="BL10419" s="5"/>
      <c r="BM10419" s="2"/>
      <c r="BN10419" s="151"/>
      <c r="BO10419" s="2"/>
      <c r="BP10419" s="2"/>
      <c r="BQ10419" s="2"/>
      <c r="BR10419" s="2"/>
      <c r="BS10419" s="2"/>
      <c r="BT10419" s="2"/>
    </row>
    <row r="10420" spans="63:72" x14ac:dyDescent="0.3">
      <c r="BK10420" s="5"/>
      <c r="BL10420" s="5"/>
      <c r="BM10420" s="2"/>
      <c r="BN10420" s="151"/>
      <c r="BO10420" s="2"/>
      <c r="BP10420" s="2"/>
      <c r="BQ10420" s="2"/>
      <c r="BR10420" s="2"/>
      <c r="BS10420" s="2"/>
      <c r="BT10420" s="2"/>
    </row>
    <row r="10421" spans="63:72" x14ac:dyDescent="0.3">
      <c r="BK10421" s="5"/>
      <c r="BL10421" s="5"/>
      <c r="BM10421" s="2"/>
      <c r="BN10421" s="151"/>
      <c r="BO10421" s="2"/>
      <c r="BP10421" s="2"/>
      <c r="BQ10421" s="2"/>
      <c r="BR10421" s="2"/>
      <c r="BS10421" s="2"/>
      <c r="BT10421" s="2"/>
    </row>
    <row r="10422" spans="63:72" x14ac:dyDescent="0.3">
      <c r="BK10422" s="5"/>
      <c r="BL10422" s="5"/>
      <c r="BM10422" s="2"/>
      <c r="BN10422" s="151"/>
      <c r="BO10422" s="2"/>
      <c r="BP10422" s="2"/>
      <c r="BQ10422" s="2"/>
      <c r="BR10422" s="2"/>
      <c r="BS10422" s="2"/>
      <c r="BT10422" s="2"/>
    </row>
    <row r="10423" spans="63:72" x14ac:dyDescent="0.3">
      <c r="BK10423" s="5"/>
      <c r="BL10423" s="5"/>
      <c r="BM10423" s="2"/>
      <c r="BN10423" s="151"/>
      <c r="BO10423" s="2"/>
      <c r="BP10423" s="2"/>
      <c r="BQ10423" s="2"/>
      <c r="BR10423" s="2"/>
      <c r="BS10423" s="2"/>
      <c r="BT10423" s="2"/>
    </row>
    <row r="10424" spans="63:72" x14ac:dyDescent="0.3">
      <c r="BK10424" s="5"/>
      <c r="BL10424" s="5"/>
      <c r="BM10424" s="2"/>
      <c r="BN10424" s="151"/>
      <c r="BO10424" s="2"/>
      <c r="BP10424" s="2"/>
      <c r="BQ10424" s="2"/>
      <c r="BR10424" s="2"/>
      <c r="BS10424" s="2"/>
      <c r="BT10424" s="2"/>
    </row>
    <row r="10425" spans="63:72" x14ac:dyDescent="0.3">
      <c r="BK10425" s="5"/>
      <c r="BL10425" s="5"/>
      <c r="BM10425" s="2"/>
      <c r="BN10425" s="151"/>
      <c r="BO10425" s="2"/>
      <c r="BP10425" s="2"/>
      <c r="BQ10425" s="2"/>
      <c r="BR10425" s="2"/>
      <c r="BS10425" s="2"/>
      <c r="BT10425" s="2"/>
    </row>
    <row r="10426" spans="63:72" x14ac:dyDescent="0.3">
      <c r="BK10426" s="5"/>
      <c r="BL10426" s="5"/>
      <c r="BM10426" s="2"/>
      <c r="BN10426" s="151"/>
      <c r="BO10426" s="2"/>
      <c r="BP10426" s="2"/>
      <c r="BQ10426" s="2"/>
      <c r="BR10426" s="2"/>
      <c r="BS10426" s="2"/>
      <c r="BT10426" s="2"/>
    </row>
    <row r="10427" spans="63:72" x14ac:dyDescent="0.3">
      <c r="BK10427" s="5"/>
      <c r="BL10427" s="5"/>
      <c r="BM10427" s="2"/>
      <c r="BN10427" s="151"/>
      <c r="BO10427" s="2"/>
      <c r="BP10427" s="2"/>
      <c r="BQ10427" s="2"/>
      <c r="BR10427" s="2"/>
      <c r="BS10427" s="2"/>
      <c r="BT10427" s="2"/>
    </row>
    <row r="10428" spans="63:72" x14ac:dyDescent="0.3">
      <c r="BK10428" s="5"/>
      <c r="BL10428" s="5"/>
      <c r="BM10428" s="2"/>
      <c r="BN10428" s="151"/>
      <c r="BO10428" s="2"/>
      <c r="BP10428" s="2"/>
      <c r="BQ10428" s="2"/>
      <c r="BR10428" s="2"/>
      <c r="BS10428" s="2"/>
      <c r="BT10428" s="2"/>
    </row>
    <row r="10429" spans="63:72" x14ac:dyDescent="0.3">
      <c r="BK10429" s="5"/>
      <c r="BL10429" s="5"/>
      <c r="BM10429" s="2"/>
      <c r="BN10429" s="151"/>
      <c r="BO10429" s="2"/>
      <c r="BP10429" s="2"/>
      <c r="BQ10429" s="2"/>
      <c r="BR10429" s="2"/>
      <c r="BS10429" s="2"/>
      <c r="BT10429" s="2"/>
    </row>
    <row r="10430" spans="63:72" x14ac:dyDescent="0.3">
      <c r="BK10430" s="5"/>
      <c r="BL10430" s="5"/>
      <c r="BM10430" s="2"/>
      <c r="BN10430" s="151"/>
      <c r="BO10430" s="2"/>
      <c r="BP10430" s="2"/>
      <c r="BQ10430" s="2"/>
      <c r="BR10430" s="2"/>
      <c r="BS10430" s="2"/>
      <c r="BT10430" s="2"/>
    </row>
    <row r="10431" spans="63:72" x14ac:dyDescent="0.3">
      <c r="BK10431" s="5"/>
      <c r="BL10431" s="5"/>
      <c r="BM10431" s="2"/>
      <c r="BN10431" s="151"/>
      <c r="BO10431" s="2"/>
      <c r="BP10431" s="2"/>
      <c r="BQ10431" s="2"/>
      <c r="BR10431" s="2"/>
      <c r="BS10431" s="2"/>
      <c r="BT10431" s="2"/>
    </row>
    <row r="10432" spans="63:72" x14ac:dyDescent="0.3">
      <c r="BK10432" s="5"/>
      <c r="BL10432" s="5"/>
      <c r="BM10432" s="2"/>
      <c r="BN10432" s="151"/>
      <c r="BO10432" s="2"/>
      <c r="BP10432" s="2"/>
      <c r="BQ10432" s="2"/>
      <c r="BR10432" s="2"/>
      <c r="BS10432" s="2"/>
      <c r="BT10432" s="2"/>
    </row>
    <row r="10433" spans="63:72" x14ac:dyDescent="0.3">
      <c r="BK10433" s="5"/>
      <c r="BL10433" s="5"/>
      <c r="BM10433" s="2"/>
      <c r="BN10433" s="151"/>
      <c r="BO10433" s="2"/>
      <c r="BP10433" s="2"/>
      <c r="BQ10433" s="2"/>
      <c r="BR10433" s="2"/>
      <c r="BS10433" s="2"/>
      <c r="BT10433" s="2"/>
    </row>
    <row r="10434" spans="63:72" x14ac:dyDescent="0.3">
      <c r="BK10434" s="5"/>
      <c r="BL10434" s="5"/>
      <c r="BM10434" s="2"/>
      <c r="BN10434" s="151"/>
      <c r="BO10434" s="2"/>
      <c r="BP10434" s="2"/>
      <c r="BQ10434" s="2"/>
      <c r="BR10434" s="2"/>
      <c r="BS10434" s="2"/>
      <c r="BT10434" s="2"/>
    </row>
    <row r="10435" spans="63:72" x14ac:dyDescent="0.3">
      <c r="BK10435" s="5"/>
      <c r="BL10435" s="5"/>
      <c r="BM10435" s="2"/>
      <c r="BN10435" s="151"/>
      <c r="BO10435" s="2"/>
      <c r="BP10435" s="2"/>
      <c r="BQ10435" s="2"/>
      <c r="BR10435" s="2"/>
      <c r="BS10435" s="2"/>
      <c r="BT10435" s="2"/>
    </row>
    <row r="10436" spans="63:72" x14ac:dyDescent="0.3">
      <c r="BK10436" s="5"/>
      <c r="BL10436" s="5"/>
      <c r="BM10436" s="2"/>
      <c r="BN10436" s="151"/>
      <c r="BO10436" s="2"/>
      <c r="BP10436" s="2"/>
      <c r="BQ10436" s="2"/>
      <c r="BR10436" s="2"/>
      <c r="BS10436" s="2"/>
      <c r="BT10436" s="2"/>
    </row>
    <row r="10437" spans="63:72" x14ac:dyDescent="0.3">
      <c r="BK10437" s="5"/>
      <c r="BL10437" s="5"/>
      <c r="BM10437" s="2"/>
      <c r="BN10437" s="151"/>
      <c r="BO10437" s="2"/>
      <c r="BP10437" s="2"/>
      <c r="BQ10437" s="2"/>
      <c r="BR10437" s="2"/>
      <c r="BS10437" s="2"/>
      <c r="BT10437" s="2"/>
    </row>
    <row r="10438" spans="63:72" x14ac:dyDescent="0.3">
      <c r="BK10438" s="5"/>
      <c r="BL10438" s="5"/>
      <c r="BM10438" s="2"/>
      <c r="BN10438" s="151"/>
      <c r="BO10438" s="2"/>
      <c r="BP10438" s="2"/>
      <c r="BQ10438" s="2"/>
      <c r="BR10438" s="2"/>
      <c r="BS10438" s="2"/>
      <c r="BT10438" s="2"/>
    </row>
    <row r="10439" spans="63:72" x14ac:dyDescent="0.3">
      <c r="BK10439" s="5"/>
      <c r="BL10439" s="5"/>
      <c r="BM10439" s="2"/>
      <c r="BN10439" s="151"/>
      <c r="BO10439" s="2"/>
      <c r="BP10439" s="2"/>
      <c r="BQ10439" s="2"/>
      <c r="BR10439" s="2"/>
      <c r="BS10439" s="2"/>
      <c r="BT10439" s="2"/>
    </row>
    <row r="10440" spans="63:72" x14ac:dyDescent="0.3">
      <c r="BK10440" s="5"/>
      <c r="BL10440" s="5"/>
      <c r="BM10440" s="2"/>
      <c r="BN10440" s="151"/>
      <c r="BO10440" s="2"/>
      <c r="BP10440" s="2"/>
      <c r="BQ10440" s="2"/>
      <c r="BR10440" s="2"/>
      <c r="BS10440" s="2"/>
      <c r="BT10440" s="2"/>
    </row>
    <row r="10441" spans="63:72" x14ac:dyDescent="0.3">
      <c r="BK10441" s="5"/>
      <c r="BL10441" s="5"/>
      <c r="BM10441" s="2"/>
      <c r="BN10441" s="151"/>
      <c r="BO10441" s="2"/>
      <c r="BP10441" s="2"/>
      <c r="BQ10441" s="2"/>
      <c r="BR10441" s="2"/>
      <c r="BS10441" s="2"/>
      <c r="BT10441" s="2"/>
    </row>
    <row r="10442" spans="63:72" x14ac:dyDescent="0.3">
      <c r="BK10442" s="5"/>
      <c r="BL10442" s="5"/>
      <c r="BM10442" s="2"/>
      <c r="BN10442" s="151"/>
      <c r="BO10442" s="2"/>
      <c r="BP10442" s="2"/>
      <c r="BQ10442" s="2"/>
      <c r="BR10442" s="2"/>
      <c r="BS10442" s="2"/>
      <c r="BT10442" s="2"/>
    </row>
    <row r="10443" spans="63:72" x14ac:dyDescent="0.3">
      <c r="BK10443" s="5"/>
      <c r="BL10443" s="5"/>
      <c r="BM10443" s="2"/>
      <c r="BN10443" s="151"/>
      <c r="BO10443" s="2"/>
      <c r="BP10443" s="2"/>
      <c r="BQ10443" s="2"/>
      <c r="BR10443" s="2"/>
      <c r="BS10443" s="2"/>
      <c r="BT10443" s="2"/>
    </row>
    <row r="10444" spans="63:72" x14ac:dyDescent="0.3">
      <c r="BK10444" s="5"/>
      <c r="BL10444" s="5"/>
      <c r="BM10444" s="2"/>
      <c r="BN10444" s="151"/>
      <c r="BO10444" s="2"/>
      <c r="BP10444" s="2"/>
      <c r="BQ10444" s="2"/>
      <c r="BR10444" s="2"/>
      <c r="BS10444" s="2"/>
      <c r="BT10444" s="2"/>
    </row>
    <row r="10445" spans="63:72" x14ac:dyDescent="0.3">
      <c r="BK10445" s="5"/>
      <c r="BL10445" s="5"/>
      <c r="BM10445" s="2"/>
      <c r="BN10445" s="151"/>
      <c r="BO10445" s="2"/>
      <c r="BP10445" s="2"/>
      <c r="BQ10445" s="2"/>
      <c r="BR10445" s="2"/>
      <c r="BS10445" s="2"/>
      <c r="BT10445" s="2"/>
    </row>
    <row r="10446" spans="63:72" x14ac:dyDescent="0.3">
      <c r="BK10446" s="5"/>
      <c r="BL10446" s="5"/>
      <c r="BM10446" s="2"/>
      <c r="BN10446" s="151"/>
      <c r="BO10446" s="2"/>
      <c r="BP10446" s="2"/>
      <c r="BQ10446" s="2"/>
      <c r="BR10446" s="2"/>
      <c r="BS10446" s="2"/>
      <c r="BT10446" s="2"/>
    </row>
    <row r="10447" spans="63:72" x14ac:dyDescent="0.3">
      <c r="BK10447" s="5"/>
      <c r="BL10447" s="5"/>
      <c r="BM10447" s="2"/>
      <c r="BN10447" s="151"/>
      <c r="BO10447" s="2"/>
      <c r="BP10447" s="2"/>
      <c r="BQ10447" s="2"/>
      <c r="BR10447" s="2"/>
      <c r="BS10447" s="2"/>
      <c r="BT10447" s="2"/>
    </row>
    <row r="10448" spans="63:72" x14ac:dyDescent="0.3">
      <c r="BK10448" s="5"/>
      <c r="BL10448" s="5"/>
      <c r="BM10448" s="2"/>
      <c r="BN10448" s="151"/>
      <c r="BO10448" s="2"/>
      <c r="BP10448" s="2"/>
      <c r="BQ10448" s="2"/>
      <c r="BR10448" s="2"/>
      <c r="BS10448" s="2"/>
      <c r="BT10448" s="2"/>
    </row>
    <row r="10449" spans="63:72" x14ac:dyDescent="0.3">
      <c r="BK10449" s="5"/>
      <c r="BL10449" s="5"/>
      <c r="BM10449" s="2"/>
      <c r="BN10449" s="151"/>
      <c r="BO10449" s="2"/>
      <c r="BP10449" s="2"/>
      <c r="BQ10449" s="2"/>
      <c r="BR10449" s="2"/>
      <c r="BS10449" s="2"/>
      <c r="BT10449" s="2"/>
    </row>
    <row r="10450" spans="63:72" x14ac:dyDescent="0.3">
      <c r="BK10450" s="5"/>
      <c r="BL10450" s="5"/>
      <c r="BM10450" s="2"/>
      <c r="BN10450" s="151"/>
      <c r="BO10450" s="2"/>
      <c r="BP10450" s="2"/>
      <c r="BQ10450" s="2"/>
      <c r="BR10450" s="2"/>
      <c r="BS10450" s="2"/>
      <c r="BT10450" s="2"/>
    </row>
    <row r="10451" spans="63:72" x14ac:dyDescent="0.3">
      <c r="BK10451" s="5"/>
      <c r="BL10451" s="5"/>
      <c r="BM10451" s="2"/>
      <c r="BN10451" s="151"/>
      <c r="BO10451" s="2"/>
      <c r="BP10451" s="2"/>
      <c r="BQ10451" s="2"/>
      <c r="BR10451" s="2"/>
      <c r="BS10451" s="2"/>
      <c r="BT10451" s="2"/>
    </row>
    <row r="10452" spans="63:72" x14ac:dyDescent="0.3">
      <c r="BK10452" s="5"/>
      <c r="BL10452" s="5"/>
      <c r="BM10452" s="2"/>
      <c r="BN10452" s="151"/>
      <c r="BO10452" s="2"/>
      <c r="BP10452" s="2"/>
      <c r="BQ10452" s="2"/>
      <c r="BR10452" s="2"/>
      <c r="BS10452" s="2"/>
      <c r="BT10452" s="2"/>
    </row>
    <row r="10453" spans="63:72" x14ac:dyDescent="0.3">
      <c r="BK10453" s="5"/>
      <c r="BL10453" s="5"/>
      <c r="BM10453" s="2"/>
      <c r="BN10453" s="151"/>
      <c r="BO10453" s="2"/>
      <c r="BP10453" s="2"/>
      <c r="BQ10453" s="2"/>
      <c r="BR10453" s="2"/>
      <c r="BS10453" s="2"/>
      <c r="BT10453" s="2"/>
    </row>
    <row r="10454" spans="63:72" x14ac:dyDescent="0.3">
      <c r="BK10454" s="5"/>
      <c r="BL10454" s="5"/>
      <c r="BM10454" s="2"/>
      <c r="BN10454" s="151"/>
      <c r="BO10454" s="2"/>
      <c r="BP10454" s="2"/>
      <c r="BQ10454" s="2"/>
      <c r="BR10454" s="2"/>
      <c r="BS10454" s="2"/>
      <c r="BT10454" s="2"/>
    </row>
    <row r="10455" spans="63:72" x14ac:dyDescent="0.3">
      <c r="BK10455" s="5"/>
      <c r="BL10455" s="5"/>
      <c r="BM10455" s="2"/>
      <c r="BN10455" s="151"/>
      <c r="BO10455" s="2"/>
      <c r="BP10455" s="2"/>
      <c r="BQ10455" s="2"/>
      <c r="BR10455" s="2"/>
      <c r="BS10455" s="2"/>
      <c r="BT10455" s="2"/>
    </row>
    <row r="10456" spans="63:72" x14ac:dyDescent="0.3">
      <c r="BK10456" s="5"/>
      <c r="BL10456" s="5"/>
      <c r="BM10456" s="2"/>
      <c r="BN10456" s="151"/>
      <c r="BO10456" s="2"/>
      <c r="BP10456" s="2"/>
      <c r="BQ10456" s="2"/>
      <c r="BR10456" s="2"/>
      <c r="BS10456" s="2"/>
      <c r="BT10456" s="2"/>
    </row>
    <row r="10457" spans="63:72" x14ac:dyDescent="0.3">
      <c r="BK10457" s="5"/>
      <c r="BL10457" s="5"/>
      <c r="BM10457" s="2"/>
      <c r="BN10457" s="151"/>
      <c r="BO10457" s="2"/>
      <c r="BP10457" s="2"/>
      <c r="BQ10457" s="2"/>
      <c r="BR10457" s="2"/>
      <c r="BS10457" s="2"/>
      <c r="BT10457" s="2"/>
    </row>
    <row r="10458" spans="63:72" x14ac:dyDescent="0.3">
      <c r="BK10458" s="5"/>
      <c r="BL10458" s="5"/>
      <c r="BM10458" s="2"/>
      <c r="BN10458" s="151"/>
      <c r="BO10458" s="2"/>
      <c r="BP10458" s="2"/>
      <c r="BQ10458" s="2"/>
      <c r="BR10458" s="2"/>
      <c r="BS10458" s="2"/>
      <c r="BT10458" s="2"/>
    </row>
    <row r="10459" spans="63:72" x14ac:dyDescent="0.3">
      <c r="BK10459" s="5"/>
      <c r="BL10459" s="5"/>
      <c r="BM10459" s="2"/>
      <c r="BN10459" s="151"/>
      <c r="BO10459" s="2"/>
      <c r="BP10459" s="2"/>
      <c r="BQ10459" s="2"/>
      <c r="BR10459" s="2"/>
      <c r="BS10459" s="2"/>
      <c r="BT10459" s="2"/>
    </row>
    <row r="10460" spans="63:72" x14ac:dyDescent="0.3">
      <c r="BK10460" s="5"/>
      <c r="BL10460" s="5"/>
      <c r="BM10460" s="2"/>
      <c r="BN10460" s="151"/>
      <c r="BO10460" s="2"/>
      <c r="BP10460" s="2"/>
      <c r="BQ10460" s="2"/>
      <c r="BR10460" s="2"/>
      <c r="BS10460" s="2"/>
      <c r="BT10460" s="2"/>
    </row>
    <row r="10461" spans="63:72" x14ac:dyDescent="0.3">
      <c r="BK10461" s="5"/>
      <c r="BL10461" s="5"/>
      <c r="BM10461" s="2"/>
      <c r="BN10461" s="151"/>
      <c r="BO10461" s="2"/>
      <c r="BP10461" s="2"/>
      <c r="BQ10461" s="2"/>
      <c r="BR10461" s="2"/>
      <c r="BS10461" s="2"/>
      <c r="BT10461" s="2"/>
    </row>
    <row r="10462" spans="63:72" x14ac:dyDescent="0.3">
      <c r="BK10462" s="5"/>
      <c r="BL10462" s="5"/>
      <c r="BM10462" s="2"/>
      <c r="BN10462" s="151"/>
      <c r="BO10462" s="2"/>
      <c r="BP10462" s="2"/>
      <c r="BQ10462" s="2"/>
      <c r="BR10462" s="2"/>
      <c r="BS10462" s="2"/>
      <c r="BT10462" s="2"/>
    </row>
    <row r="10463" spans="63:72" x14ac:dyDescent="0.3">
      <c r="BK10463" s="5"/>
      <c r="BL10463" s="5"/>
      <c r="BM10463" s="2"/>
      <c r="BN10463" s="151"/>
      <c r="BO10463" s="2"/>
      <c r="BP10463" s="2"/>
      <c r="BQ10463" s="2"/>
      <c r="BR10463" s="2"/>
      <c r="BS10463" s="2"/>
      <c r="BT10463" s="2"/>
    </row>
    <row r="10464" spans="63:72" x14ac:dyDescent="0.3">
      <c r="BK10464" s="5"/>
      <c r="BL10464" s="5"/>
      <c r="BM10464" s="2"/>
      <c r="BN10464" s="151"/>
      <c r="BO10464" s="2"/>
      <c r="BP10464" s="2"/>
      <c r="BQ10464" s="2"/>
      <c r="BR10464" s="2"/>
      <c r="BS10464" s="2"/>
      <c r="BT10464" s="2"/>
    </row>
    <row r="10465" spans="63:72" x14ac:dyDescent="0.3">
      <c r="BK10465" s="5"/>
      <c r="BL10465" s="5"/>
      <c r="BM10465" s="2"/>
      <c r="BN10465" s="151"/>
      <c r="BO10465" s="2"/>
      <c r="BP10465" s="2"/>
      <c r="BQ10465" s="2"/>
      <c r="BR10465" s="2"/>
      <c r="BS10465" s="2"/>
      <c r="BT10465" s="2"/>
    </row>
    <row r="10466" spans="63:72" x14ac:dyDescent="0.3">
      <c r="BK10466" s="5"/>
      <c r="BL10466" s="5"/>
      <c r="BM10466" s="2"/>
      <c r="BN10466" s="151"/>
      <c r="BO10466" s="2"/>
      <c r="BP10466" s="2"/>
      <c r="BQ10466" s="2"/>
      <c r="BR10466" s="2"/>
      <c r="BS10466" s="2"/>
      <c r="BT10466" s="2"/>
    </row>
    <row r="10467" spans="63:72" x14ac:dyDescent="0.3">
      <c r="BK10467" s="5"/>
      <c r="BL10467" s="5"/>
      <c r="BM10467" s="2"/>
      <c r="BN10467" s="151"/>
      <c r="BO10467" s="2"/>
      <c r="BP10467" s="2"/>
      <c r="BQ10467" s="2"/>
      <c r="BR10467" s="2"/>
      <c r="BS10467" s="2"/>
      <c r="BT10467" s="2"/>
    </row>
    <row r="10468" spans="63:72" x14ac:dyDescent="0.3">
      <c r="BK10468" s="5"/>
      <c r="BL10468" s="5"/>
      <c r="BM10468" s="2"/>
      <c r="BN10468" s="151"/>
      <c r="BO10468" s="2"/>
      <c r="BP10468" s="2"/>
      <c r="BQ10468" s="2"/>
      <c r="BR10468" s="2"/>
      <c r="BS10468" s="2"/>
      <c r="BT10468" s="2"/>
    </row>
    <row r="10469" spans="63:72" x14ac:dyDescent="0.3">
      <c r="BK10469" s="5"/>
      <c r="BL10469" s="5"/>
      <c r="BM10469" s="2"/>
      <c r="BN10469" s="151"/>
      <c r="BO10469" s="2"/>
      <c r="BP10469" s="2"/>
      <c r="BQ10469" s="2"/>
      <c r="BR10469" s="2"/>
      <c r="BS10469" s="2"/>
      <c r="BT10469" s="2"/>
    </row>
    <row r="10470" spans="63:72" x14ac:dyDescent="0.3">
      <c r="BK10470" s="5"/>
      <c r="BL10470" s="5"/>
      <c r="BM10470" s="2"/>
      <c r="BN10470" s="151"/>
      <c r="BO10470" s="2"/>
      <c r="BP10470" s="2"/>
      <c r="BQ10470" s="2"/>
      <c r="BR10470" s="2"/>
      <c r="BS10470" s="2"/>
      <c r="BT10470" s="2"/>
    </row>
    <row r="10471" spans="63:72" x14ac:dyDescent="0.3">
      <c r="BK10471" s="5"/>
      <c r="BL10471" s="5"/>
      <c r="BM10471" s="2"/>
      <c r="BN10471" s="151"/>
      <c r="BO10471" s="2"/>
      <c r="BP10471" s="2"/>
      <c r="BQ10471" s="2"/>
      <c r="BR10471" s="2"/>
      <c r="BS10471" s="2"/>
      <c r="BT10471" s="2"/>
    </row>
    <row r="10472" spans="63:72" x14ac:dyDescent="0.3">
      <c r="BK10472" s="5"/>
      <c r="BL10472" s="5"/>
      <c r="BM10472" s="2"/>
      <c r="BN10472" s="151"/>
      <c r="BO10472" s="2"/>
      <c r="BP10472" s="2"/>
      <c r="BQ10472" s="2"/>
      <c r="BR10472" s="2"/>
      <c r="BS10472" s="2"/>
      <c r="BT10472" s="2"/>
    </row>
    <row r="10473" spans="63:72" x14ac:dyDescent="0.3">
      <c r="BK10473" s="5"/>
      <c r="BL10473" s="5"/>
      <c r="BM10473" s="2"/>
      <c r="BN10473" s="151"/>
      <c r="BO10473" s="2"/>
      <c r="BP10473" s="2"/>
      <c r="BQ10473" s="2"/>
      <c r="BR10473" s="2"/>
      <c r="BS10473" s="2"/>
      <c r="BT10473" s="2"/>
    </row>
    <row r="10474" spans="63:72" x14ac:dyDescent="0.3">
      <c r="BK10474" s="5"/>
      <c r="BL10474" s="5"/>
      <c r="BM10474" s="2"/>
      <c r="BN10474" s="151"/>
      <c r="BO10474" s="2"/>
      <c r="BP10474" s="2"/>
      <c r="BQ10474" s="2"/>
      <c r="BR10474" s="2"/>
      <c r="BS10474" s="2"/>
      <c r="BT10474" s="2"/>
    </row>
    <row r="10475" spans="63:72" x14ac:dyDescent="0.3">
      <c r="BK10475" s="5"/>
      <c r="BL10475" s="5"/>
      <c r="BM10475" s="2"/>
      <c r="BN10475" s="151"/>
      <c r="BO10475" s="2"/>
      <c r="BP10475" s="2"/>
      <c r="BQ10475" s="2"/>
      <c r="BR10475" s="2"/>
      <c r="BS10475" s="2"/>
      <c r="BT10475" s="2"/>
    </row>
    <row r="10476" spans="63:72" x14ac:dyDescent="0.3">
      <c r="BK10476" s="5"/>
      <c r="BL10476" s="5"/>
      <c r="BM10476" s="2"/>
      <c r="BN10476" s="151"/>
      <c r="BO10476" s="2"/>
      <c r="BP10476" s="2"/>
      <c r="BQ10476" s="2"/>
      <c r="BR10476" s="2"/>
      <c r="BS10476" s="2"/>
      <c r="BT10476" s="2"/>
    </row>
    <row r="10477" spans="63:72" x14ac:dyDescent="0.3">
      <c r="BK10477" s="5"/>
      <c r="BL10477" s="5"/>
      <c r="BM10477" s="2"/>
      <c r="BN10477" s="151"/>
      <c r="BO10477" s="2"/>
      <c r="BP10477" s="2"/>
      <c r="BQ10477" s="2"/>
      <c r="BR10477" s="2"/>
      <c r="BS10477" s="2"/>
      <c r="BT10477" s="2"/>
    </row>
    <row r="10478" spans="63:72" x14ac:dyDescent="0.3">
      <c r="BK10478" s="5"/>
      <c r="BL10478" s="5"/>
      <c r="BM10478" s="2"/>
      <c r="BN10478" s="151"/>
      <c r="BO10478" s="2"/>
      <c r="BP10478" s="2"/>
      <c r="BQ10478" s="2"/>
      <c r="BR10478" s="2"/>
      <c r="BS10478" s="2"/>
      <c r="BT10478" s="2"/>
    </row>
    <row r="10479" spans="63:72" x14ac:dyDescent="0.3">
      <c r="BK10479" s="5"/>
      <c r="BL10479" s="5"/>
      <c r="BM10479" s="2"/>
      <c r="BN10479" s="151"/>
      <c r="BO10479" s="2"/>
      <c r="BP10479" s="2"/>
      <c r="BQ10479" s="2"/>
      <c r="BR10479" s="2"/>
      <c r="BS10479" s="2"/>
      <c r="BT10479" s="2"/>
    </row>
    <row r="10480" spans="63:72" x14ac:dyDescent="0.3">
      <c r="BK10480" s="5"/>
      <c r="BL10480" s="5"/>
      <c r="BM10480" s="2"/>
      <c r="BN10480" s="151"/>
      <c r="BO10480" s="2"/>
      <c r="BP10480" s="2"/>
      <c r="BQ10480" s="2"/>
      <c r="BR10480" s="2"/>
      <c r="BS10480" s="2"/>
      <c r="BT10480" s="2"/>
    </row>
    <row r="10481" spans="63:72" x14ac:dyDescent="0.3">
      <c r="BK10481" s="5"/>
      <c r="BL10481" s="5"/>
      <c r="BM10481" s="2"/>
      <c r="BN10481" s="151"/>
      <c r="BO10481" s="2"/>
      <c r="BP10481" s="2"/>
      <c r="BQ10481" s="2"/>
      <c r="BR10481" s="2"/>
      <c r="BS10481" s="2"/>
      <c r="BT10481" s="2"/>
    </row>
    <row r="10482" spans="63:72" x14ac:dyDescent="0.3">
      <c r="BK10482" s="5"/>
      <c r="BL10482" s="5"/>
      <c r="BM10482" s="2"/>
      <c r="BN10482" s="151"/>
      <c r="BO10482" s="2"/>
      <c r="BP10482" s="2"/>
      <c r="BQ10482" s="2"/>
      <c r="BR10482" s="2"/>
      <c r="BS10482" s="2"/>
      <c r="BT10482" s="2"/>
    </row>
    <row r="10483" spans="63:72" x14ac:dyDescent="0.3">
      <c r="BK10483" s="5"/>
      <c r="BL10483" s="5"/>
      <c r="BM10483" s="2"/>
      <c r="BN10483" s="151"/>
      <c r="BO10483" s="2"/>
      <c r="BP10483" s="2"/>
      <c r="BQ10483" s="2"/>
      <c r="BR10483" s="2"/>
      <c r="BS10483" s="2"/>
      <c r="BT10483" s="2"/>
    </row>
    <row r="10484" spans="63:72" x14ac:dyDescent="0.3">
      <c r="BK10484" s="5"/>
      <c r="BL10484" s="5"/>
      <c r="BM10484" s="2"/>
      <c r="BN10484" s="151"/>
      <c r="BO10484" s="2"/>
      <c r="BP10484" s="2"/>
      <c r="BQ10484" s="2"/>
      <c r="BR10484" s="2"/>
      <c r="BS10484" s="2"/>
      <c r="BT10484" s="2"/>
    </row>
    <row r="10485" spans="63:72" x14ac:dyDescent="0.3">
      <c r="BK10485" s="5"/>
      <c r="BL10485" s="5"/>
      <c r="BM10485" s="2"/>
      <c r="BN10485" s="151"/>
      <c r="BO10485" s="2"/>
      <c r="BP10485" s="2"/>
      <c r="BQ10485" s="2"/>
      <c r="BR10485" s="2"/>
      <c r="BS10485" s="2"/>
      <c r="BT10485" s="2"/>
    </row>
    <row r="10486" spans="63:72" x14ac:dyDescent="0.3">
      <c r="BK10486" s="5"/>
      <c r="BL10486" s="5"/>
      <c r="BM10486" s="2"/>
      <c r="BN10486" s="151"/>
      <c r="BO10486" s="2"/>
      <c r="BP10486" s="2"/>
      <c r="BQ10486" s="2"/>
      <c r="BR10486" s="2"/>
      <c r="BS10486" s="2"/>
      <c r="BT10486" s="2"/>
    </row>
    <row r="10487" spans="63:72" x14ac:dyDescent="0.3">
      <c r="BK10487" s="5"/>
      <c r="BL10487" s="5"/>
      <c r="BM10487" s="2"/>
      <c r="BN10487" s="151"/>
      <c r="BO10487" s="2"/>
      <c r="BP10487" s="2"/>
      <c r="BQ10487" s="2"/>
      <c r="BR10487" s="2"/>
      <c r="BS10487" s="2"/>
      <c r="BT10487" s="2"/>
    </row>
    <row r="10488" spans="63:72" x14ac:dyDescent="0.3">
      <c r="BK10488" s="5"/>
      <c r="BL10488" s="5"/>
      <c r="BM10488" s="2"/>
      <c r="BN10488" s="151"/>
      <c r="BO10488" s="2"/>
      <c r="BP10488" s="2"/>
      <c r="BQ10488" s="2"/>
      <c r="BR10488" s="2"/>
      <c r="BS10488" s="2"/>
      <c r="BT10488" s="2"/>
    </row>
    <row r="10489" spans="63:72" x14ac:dyDescent="0.3">
      <c r="BK10489" s="5"/>
      <c r="BL10489" s="5"/>
      <c r="BM10489" s="2"/>
      <c r="BN10489" s="151"/>
      <c r="BO10489" s="2"/>
      <c r="BP10489" s="2"/>
      <c r="BQ10489" s="2"/>
      <c r="BR10489" s="2"/>
      <c r="BS10489" s="2"/>
      <c r="BT10489" s="2"/>
    </row>
    <row r="10490" spans="63:72" x14ac:dyDescent="0.3">
      <c r="BK10490" s="5"/>
      <c r="BL10490" s="5"/>
      <c r="BM10490" s="2"/>
      <c r="BN10490" s="151"/>
      <c r="BO10490" s="2"/>
      <c r="BP10490" s="2"/>
      <c r="BQ10490" s="2"/>
      <c r="BR10490" s="2"/>
      <c r="BS10490" s="2"/>
      <c r="BT10490" s="2"/>
    </row>
    <row r="10491" spans="63:72" x14ac:dyDescent="0.3">
      <c r="BK10491" s="5"/>
      <c r="BL10491" s="5"/>
      <c r="BM10491" s="2"/>
      <c r="BN10491" s="151"/>
      <c r="BO10491" s="2"/>
      <c r="BP10491" s="2"/>
      <c r="BQ10491" s="2"/>
      <c r="BR10491" s="2"/>
      <c r="BS10491" s="2"/>
      <c r="BT10491" s="2"/>
    </row>
    <row r="10492" spans="63:72" x14ac:dyDescent="0.3">
      <c r="BK10492" s="5"/>
      <c r="BL10492" s="5"/>
      <c r="BM10492" s="2"/>
      <c r="BN10492" s="151"/>
      <c r="BO10492" s="2"/>
      <c r="BP10492" s="2"/>
      <c r="BQ10492" s="2"/>
      <c r="BR10492" s="2"/>
      <c r="BS10492" s="2"/>
      <c r="BT10492" s="2"/>
    </row>
    <row r="10493" spans="63:72" x14ac:dyDescent="0.3">
      <c r="BK10493" s="5"/>
      <c r="BL10493" s="5"/>
      <c r="BM10493" s="2"/>
      <c r="BN10493" s="151"/>
      <c r="BO10493" s="2"/>
      <c r="BP10493" s="2"/>
      <c r="BQ10493" s="2"/>
      <c r="BR10493" s="2"/>
      <c r="BS10493" s="2"/>
      <c r="BT10493" s="2"/>
    </row>
    <row r="10494" spans="63:72" x14ac:dyDescent="0.3">
      <c r="BK10494" s="5"/>
      <c r="BL10494" s="5"/>
      <c r="BM10494" s="2"/>
      <c r="BN10494" s="151"/>
      <c r="BO10494" s="2"/>
      <c r="BP10494" s="2"/>
      <c r="BQ10494" s="2"/>
      <c r="BR10494" s="2"/>
      <c r="BS10494" s="2"/>
      <c r="BT10494" s="2"/>
    </row>
    <row r="10495" spans="63:72" x14ac:dyDescent="0.3">
      <c r="BK10495" s="5"/>
      <c r="BL10495" s="5"/>
      <c r="BM10495" s="2"/>
      <c r="BN10495" s="151"/>
      <c r="BO10495" s="2"/>
      <c r="BP10495" s="2"/>
      <c r="BQ10495" s="2"/>
      <c r="BR10495" s="2"/>
      <c r="BS10495" s="2"/>
      <c r="BT10495" s="2"/>
    </row>
    <row r="10496" spans="63:72" x14ac:dyDescent="0.3">
      <c r="BK10496" s="5"/>
      <c r="BL10496" s="5"/>
      <c r="BM10496" s="2"/>
      <c r="BN10496" s="151"/>
      <c r="BO10496" s="2"/>
      <c r="BP10496" s="2"/>
      <c r="BQ10496" s="2"/>
      <c r="BR10496" s="2"/>
      <c r="BS10496" s="2"/>
      <c r="BT10496" s="2"/>
    </row>
    <row r="10497" spans="63:72" x14ac:dyDescent="0.3">
      <c r="BK10497" s="5"/>
      <c r="BL10497" s="5"/>
      <c r="BM10497" s="2"/>
      <c r="BN10497" s="151"/>
      <c r="BO10497" s="2"/>
      <c r="BP10497" s="2"/>
      <c r="BQ10497" s="2"/>
      <c r="BR10497" s="2"/>
      <c r="BS10497" s="2"/>
      <c r="BT10497" s="2"/>
    </row>
    <row r="10498" spans="63:72" x14ac:dyDescent="0.3">
      <c r="BK10498" s="5"/>
      <c r="BL10498" s="5"/>
      <c r="BM10498" s="2"/>
      <c r="BN10498" s="151"/>
      <c r="BO10498" s="2"/>
      <c r="BP10498" s="2"/>
      <c r="BQ10498" s="2"/>
      <c r="BR10498" s="2"/>
      <c r="BS10498" s="2"/>
      <c r="BT10498" s="2"/>
    </row>
    <row r="10499" spans="63:72" x14ac:dyDescent="0.3">
      <c r="BK10499" s="5"/>
      <c r="BL10499" s="5"/>
      <c r="BM10499" s="2"/>
      <c r="BN10499" s="151"/>
      <c r="BO10499" s="2"/>
      <c r="BP10499" s="2"/>
      <c r="BQ10499" s="2"/>
      <c r="BR10499" s="2"/>
      <c r="BS10499" s="2"/>
      <c r="BT10499" s="2"/>
    </row>
    <row r="10500" spans="63:72" x14ac:dyDescent="0.3">
      <c r="BK10500" s="5"/>
      <c r="BL10500" s="5"/>
      <c r="BM10500" s="2"/>
      <c r="BN10500" s="151"/>
      <c r="BO10500" s="2"/>
      <c r="BP10500" s="2"/>
      <c r="BQ10500" s="2"/>
      <c r="BR10500" s="2"/>
      <c r="BS10500" s="2"/>
      <c r="BT10500" s="2"/>
    </row>
    <row r="10501" spans="63:72" x14ac:dyDescent="0.3">
      <c r="BK10501" s="5"/>
      <c r="BL10501" s="5"/>
      <c r="BM10501" s="2"/>
      <c r="BN10501" s="151"/>
      <c r="BO10501" s="2"/>
      <c r="BP10501" s="2"/>
      <c r="BQ10501" s="2"/>
      <c r="BR10501" s="2"/>
      <c r="BS10501" s="2"/>
      <c r="BT10501" s="2"/>
    </row>
    <row r="10502" spans="63:72" x14ac:dyDescent="0.3">
      <c r="BK10502" s="5"/>
      <c r="BL10502" s="5"/>
      <c r="BM10502" s="2"/>
      <c r="BN10502" s="151"/>
      <c r="BO10502" s="2"/>
      <c r="BP10502" s="2"/>
      <c r="BQ10502" s="2"/>
      <c r="BR10502" s="2"/>
      <c r="BS10502" s="2"/>
      <c r="BT10502" s="2"/>
    </row>
    <row r="10503" spans="63:72" x14ac:dyDescent="0.3">
      <c r="BK10503" s="5"/>
      <c r="BL10503" s="5"/>
      <c r="BM10503" s="2"/>
      <c r="BN10503" s="151"/>
      <c r="BO10503" s="2"/>
      <c r="BP10503" s="2"/>
      <c r="BQ10503" s="2"/>
      <c r="BR10503" s="2"/>
      <c r="BS10503" s="2"/>
      <c r="BT10503" s="2"/>
    </row>
    <row r="10504" spans="63:72" x14ac:dyDescent="0.3">
      <c r="BK10504" s="5"/>
      <c r="BL10504" s="5"/>
      <c r="BM10504" s="2"/>
      <c r="BN10504" s="151"/>
      <c r="BO10504" s="2"/>
      <c r="BP10504" s="2"/>
      <c r="BQ10504" s="2"/>
      <c r="BR10504" s="2"/>
      <c r="BS10504" s="2"/>
      <c r="BT10504" s="2"/>
    </row>
    <row r="10505" spans="63:72" x14ac:dyDescent="0.3">
      <c r="BK10505" s="5"/>
      <c r="BL10505" s="5"/>
      <c r="BM10505" s="2"/>
      <c r="BN10505" s="151"/>
      <c r="BO10505" s="2"/>
      <c r="BP10505" s="2"/>
      <c r="BQ10505" s="2"/>
      <c r="BR10505" s="2"/>
      <c r="BS10505" s="2"/>
      <c r="BT10505" s="2"/>
    </row>
    <row r="10506" spans="63:72" x14ac:dyDescent="0.3">
      <c r="BK10506" s="5"/>
      <c r="BL10506" s="5"/>
      <c r="BM10506" s="2"/>
      <c r="BN10506" s="151"/>
      <c r="BO10506" s="2"/>
      <c r="BP10506" s="2"/>
      <c r="BQ10506" s="2"/>
      <c r="BR10506" s="2"/>
      <c r="BS10506" s="2"/>
      <c r="BT10506" s="2"/>
    </row>
    <row r="10507" spans="63:72" x14ac:dyDescent="0.3">
      <c r="BK10507" s="5"/>
      <c r="BL10507" s="5"/>
      <c r="BM10507" s="2"/>
      <c r="BN10507" s="151"/>
      <c r="BO10507" s="2"/>
      <c r="BP10507" s="2"/>
      <c r="BQ10507" s="2"/>
      <c r="BR10507" s="2"/>
      <c r="BS10507" s="2"/>
      <c r="BT10507" s="2"/>
    </row>
    <row r="10508" spans="63:72" x14ac:dyDescent="0.3">
      <c r="BK10508" s="5"/>
      <c r="BL10508" s="5"/>
      <c r="BM10508" s="2"/>
      <c r="BN10508" s="151"/>
      <c r="BO10508" s="2"/>
      <c r="BP10508" s="2"/>
      <c r="BQ10508" s="2"/>
      <c r="BR10508" s="2"/>
      <c r="BS10508" s="2"/>
      <c r="BT10508" s="2"/>
    </row>
    <row r="10509" spans="63:72" x14ac:dyDescent="0.3">
      <c r="BK10509" s="5"/>
      <c r="BL10509" s="5"/>
      <c r="BM10509" s="2"/>
      <c r="BN10509" s="151"/>
      <c r="BO10509" s="2"/>
      <c r="BP10509" s="2"/>
      <c r="BQ10509" s="2"/>
      <c r="BR10509" s="2"/>
      <c r="BS10509" s="2"/>
      <c r="BT10509" s="2"/>
    </row>
    <row r="10510" spans="63:72" x14ac:dyDescent="0.3">
      <c r="BK10510" s="5"/>
      <c r="BL10510" s="5"/>
      <c r="BM10510" s="2"/>
      <c r="BN10510" s="151"/>
      <c r="BO10510" s="2"/>
      <c r="BP10510" s="2"/>
      <c r="BQ10510" s="2"/>
      <c r="BR10510" s="2"/>
      <c r="BS10510" s="2"/>
      <c r="BT10510" s="2"/>
    </row>
    <row r="10511" spans="63:72" x14ac:dyDescent="0.3">
      <c r="BK10511" s="5"/>
      <c r="BL10511" s="5"/>
      <c r="BM10511" s="2"/>
      <c r="BN10511" s="151"/>
      <c r="BO10511" s="2"/>
      <c r="BP10511" s="2"/>
      <c r="BQ10511" s="2"/>
      <c r="BR10511" s="2"/>
      <c r="BS10511" s="2"/>
      <c r="BT10511" s="2"/>
    </row>
    <row r="10512" spans="63:72" x14ac:dyDescent="0.3">
      <c r="BK10512" s="5"/>
      <c r="BL10512" s="5"/>
      <c r="BM10512" s="2"/>
      <c r="BN10512" s="151"/>
      <c r="BO10512" s="2"/>
      <c r="BP10512" s="2"/>
      <c r="BQ10512" s="2"/>
      <c r="BR10512" s="2"/>
      <c r="BS10512" s="2"/>
      <c r="BT10512" s="2"/>
    </row>
    <row r="10513" spans="63:72" x14ac:dyDescent="0.3">
      <c r="BK10513" s="5"/>
      <c r="BL10513" s="5"/>
      <c r="BM10513" s="2"/>
      <c r="BN10513" s="151"/>
      <c r="BO10513" s="2"/>
      <c r="BP10513" s="2"/>
      <c r="BQ10513" s="2"/>
      <c r="BR10513" s="2"/>
      <c r="BS10513" s="2"/>
      <c r="BT10513" s="2"/>
    </row>
    <row r="10514" spans="63:72" x14ac:dyDescent="0.3">
      <c r="BK10514" s="5"/>
      <c r="BL10514" s="5"/>
      <c r="BM10514" s="2"/>
      <c r="BN10514" s="151"/>
      <c r="BO10514" s="2"/>
      <c r="BP10514" s="2"/>
      <c r="BQ10514" s="2"/>
      <c r="BR10514" s="2"/>
      <c r="BS10514" s="2"/>
      <c r="BT10514" s="2"/>
    </row>
    <row r="10515" spans="63:72" x14ac:dyDescent="0.3">
      <c r="BK10515" s="5"/>
      <c r="BL10515" s="5"/>
      <c r="BM10515" s="2"/>
      <c r="BN10515" s="151"/>
      <c r="BO10515" s="2"/>
      <c r="BP10515" s="2"/>
      <c r="BQ10515" s="2"/>
      <c r="BR10515" s="2"/>
      <c r="BS10515" s="2"/>
      <c r="BT10515" s="2"/>
    </row>
    <row r="10516" spans="63:72" x14ac:dyDescent="0.3">
      <c r="BK10516" s="5"/>
      <c r="BL10516" s="5"/>
      <c r="BM10516" s="2"/>
      <c r="BN10516" s="151"/>
      <c r="BO10516" s="2"/>
      <c r="BP10516" s="2"/>
      <c r="BQ10516" s="2"/>
      <c r="BR10516" s="2"/>
      <c r="BS10516" s="2"/>
      <c r="BT10516" s="2"/>
    </row>
    <row r="10517" spans="63:72" x14ac:dyDescent="0.3">
      <c r="BK10517" s="5"/>
      <c r="BL10517" s="5"/>
      <c r="BM10517" s="2"/>
      <c r="BN10517" s="151"/>
      <c r="BO10517" s="2"/>
      <c r="BP10517" s="2"/>
      <c r="BQ10517" s="2"/>
      <c r="BR10517" s="2"/>
      <c r="BS10517" s="2"/>
      <c r="BT10517" s="2"/>
    </row>
    <row r="10518" spans="63:72" x14ac:dyDescent="0.3">
      <c r="BK10518" s="5"/>
      <c r="BL10518" s="5"/>
      <c r="BM10518" s="2"/>
      <c r="BN10518" s="151"/>
      <c r="BO10518" s="2"/>
      <c r="BP10518" s="2"/>
      <c r="BQ10518" s="2"/>
      <c r="BR10518" s="2"/>
      <c r="BS10518" s="2"/>
      <c r="BT10518" s="2"/>
    </row>
    <row r="10519" spans="63:72" x14ac:dyDescent="0.3">
      <c r="BK10519" s="5"/>
      <c r="BL10519" s="5"/>
      <c r="BM10519" s="2"/>
      <c r="BN10519" s="151"/>
      <c r="BO10519" s="2"/>
      <c r="BP10519" s="2"/>
      <c r="BQ10519" s="2"/>
      <c r="BR10519" s="2"/>
      <c r="BS10519" s="2"/>
      <c r="BT10519" s="2"/>
    </row>
    <row r="10520" spans="63:72" x14ac:dyDescent="0.3">
      <c r="BK10520" s="5"/>
      <c r="BL10520" s="5"/>
      <c r="BM10520" s="2"/>
      <c r="BN10520" s="151"/>
      <c r="BO10520" s="2"/>
      <c r="BP10520" s="2"/>
      <c r="BQ10520" s="2"/>
      <c r="BR10520" s="2"/>
      <c r="BS10520" s="2"/>
      <c r="BT10520" s="2"/>
    </row>
    <row r="10521" spans="63:72" x14ac:dyDescent="0.3">
      <c r="BK10521" s="5"/>
      <c r="BL10521" s="5"/>
      <c r="BM10521" s="2"/>
      <c r="BN10521" s="151"/>
      <c r="BO10521" s="2"/>
      <c r="BP10521" s="2"/>
      <c r="BQ10521" s="2"/>
      <c r="BR10521" s="2"/>
      <c r="BS10521" s="2"/>
      <c r="BT10521" s="2"/>
    </row>
    <row r="10522" spans="63:72" x14ac:dyDescent="0.3">
      <c r="BK10522" s="5"/>
      <c r="BL10522" s="5"/>
      <c r="BM10522" s="2"/>
      <c r="BN10522" s="151"/>
      <c r="BO10522" s="2"/>
      <c r="BP10522" s="2"/>
      <c r="BQ10522" s="2"/>
      <c r="BR10522" s="2"/>
      <c r="BS10522" s="2"/>
      <c r="BT10522" s="2"/>
    </row>
    <row r="10523" spans="63:72" x14ac:dyDescent="0.3">
      <c r="BK10523" s="5"/>
      <c r="BL10523" s="5"/>
      <c r="BM10523" s="2"/>
      <c r="BN10523" s="151"/>
      <c r="BO10523" s="2"/>
      <c r="BP10523" s="2"/>
      <c r="BQ10523" s="2"/>
      <c r="BR10523" s="2"/>
      <c r="BS10523" s="2"/>
      <c r="BT10523" s="2"/>
    </row>
    <row r="10524" spans="63:72" x14ac:dyDescent="0.3">
      <c r="BK10524" s="5"/>
      <c r="BL10524" s="5"/>
      <c r="BM10524" s="2"/>
      <c r="BN10524" s="151"/>
      <c r="BO10524" s="2"/>
      <c r="BP10524" s="2"/>
      <c r="BQ10524" s="2"/>
      <c r="BR10524" s="2"/>
      <c r="BS10524" s="2"/>
      <c r="BT10524" s="2"/>
    </row>
    <row r="10525" spans="63:72" x14ac:dyDescent="0.3">
      <c r="BK10525" s="5"/>
      <c r="BL10525" s="5"/>
      <c r="BM10525" s="2"/>
      <c r="BN10525" s="151"/>
      <c r="BO10525" s="2"/>
      <c r="BP10525" s="2"/>
      <c r="BQ10525" s="2"/>
      <c r="BR10525" s="2"/>
      <c r="BS10525" s="2"/>
      <c r="BT10525" s="2"/>
    </row>
    <row r="10526" spans="63:72" x14ac:dyDescent="0.3">
      <c r="BK10526" s="5"/>
      <c r="BL10526" s="5"/>
      <c r="BM10526" s="2"/>
      <c r="BN10526" s="151"/>
      <c r="BO10526" s="2"/>
      <c r="BP10526" s="2"/>
      <c r="BQ10526" s="2"/>
      <c r="BR10526" s="2"/>
      <c r="BS10526" s="2"/>
      <c r="BT10526" s="2"/>
    </row>
    <row r="10527" spans="63:72" x14ac:dyDescent="0.3">
      <c r="BK10527" s="5"/>
      <c r="BL10527" s="5"/>
      <c r="BM10527" s="2"/>
      <c r="BN10527" s="151"/>
      <c r="BO10527" s="2"/>
      <c r="BP10527" s="2"/>
      <c r="BQ10527" s="2"/>
      <c r="BR10527" s="2"/>
      <c r="BS10527" s="2"/>
      <c r="BT10527" s="2"/>
    </row>
    <row r="10528" spans="63:72" x14ac:dyDescent="0.3">
      <c r="BK10528" s="5"/>
      <c r="BL10528" s="5"/>
      <c r="BM10528" s="2"/>
      <c r="BN10528" s="151"/>
      <c r="BO10528" s="2"/>
      <c r="BP10528" s="2"/>
      <c r="BQ10528" s="2"/>
      <c r="BR10528" s="2"/>
      <c r="BS10528" s="2"/>
      <c r="BT10528" s="2"/>
    </row>
    <row r="10529" spans="63:72" x14ac:dyDescent="0.3">
      <c r="BK10529" s="5"/>
      <c r="BL10529" s="5"/>
      <c r="BM10529" s="2"/>
      <c r="BN10529" s="151"/>
      <c r="BO10529" s="2"/>
      <c r="BP10529" s="2"/>
      <c r="BQ10529" s="2"/>
      <c r="BR10529" s="2"/>
      <c r="BS10529" s="2"/>
      <c r="BT10529" s="2"/>
    </row>
    <row r="10530" spans="63:72" x14ac:dyDescent="0.3">
      <c r="BK10530" s="5"/>
      <c r="BL10530" s="5"/>
      <c r="BM10530" s="2"/>
      <c r="BN10530" s="151"/>
      <c r="BO10530" s="2"/>
      <c r="BP10530" s="2"/>
      <c r="BQ10530" s="2"/>
      <c r="BR10530" s="2"/>
      <c r="BS10530" s="2"/>
      <c r="BT10530" s="2"/>
    </row>
    <row r="10531" spans="63:72" x14ac:dyDescent="0.3">
      <c r="BK10531" s="5"/>
      <c r="BL10531" s="5"/>
      <c r="BM10531" s="2"/>
      <c r="BN10531" s="151"/>
      <c r="BO10531" s="2"/>
      <c r="BP10531" s="2"/>
      <c r="BQ10531" s="2"/>
      <c r="BR10531" s="2"/>
      <c r="BS10531" s="2"/>
      <c r="BT10531" s="2"/>
    </row>
    <row r="10532" spans="63:72" x14ac:dyDescent="0.3">
      <c r="BK10532" s="5"/>
      <c r="BL10532" s="5"/>
      <c r="BM10532" s="2"/>
      <c r="BN10532" s="151"/>
      <c r="BO10532" s="2"/>
      <c r="BP10532" s="2"/>
      <c r="BQ10532" s="2"/>
      <c r="BR10532" s="2"/>
      <c r="BS10532" s="2"/>
      <c r="BT10532" s="2"/>
    </row>
    <row r="10533" spans="63:72" x14ac:dyDescent="0.3">
      <c r="BK10533" s="5"/>
      <c r="BL10533" s="5"/>
      <c r="BM10533" s="2"/>
      <c r="BN10533" s="151"/>
      <c r="BO10533" s="2"/>
      <c r="BP10533" s="2"/>
      <c r="BQ10533" s="2"/>
      <c r="BR10533" s="2"/>
      <c r="BS10533" s="2"/>
      <c r="BT10533" s="2"/>
    </row>
    <row r="10534" spans="63:72" x14ac:dyDescent="0.3">
      <c r="BK10534" s="5"/>
      <c r="BL10534" s="5"/>
      <c r="BM10534" s="2"/>
      <c r="BN10534" s="151"/>
      <c r="BO10534" s="2"/>
      <c r="BP10534" s="2"/>
      <c r="BQ10534" s="2"/>
      <c r="BR10534" s="2"/>
      <c r="BS10534" s="2"/>
      <c r="BT10534" s="2"/>
    </row>
    <row r="10535" spans="63:72" x14ac:dyDescent="0.3">
      <c r="BK10535" s="5"/>
      <c r="BL10535" s="5"/>
      <c r="BM10535" s="2"/>
      <c r="BN10535" s="151"/>
      <c r="BO10535" s="2"/>
      <c r="BP10535" s="2"/>
      <c r="BQ10535" s="2"/>
      <c r="BR10535" s="2"/>
      <c r="BS10535" s="2"/>
      <c r="BT10535" s="2"/>
    </row>
    <row r="10536" spans="63:72" x14ac:dyDescent="0.3">
      <c r="BK10536" s="5"/>
      <c r="BL10536" s="5"/>
      <c r="BM10536" s="2"/>
      <c r="BN10536" s="151"/>
      <c r="BO10536" s="2"/>
      <c r="BP10536" s="2"/>
      <c r="BQ10536" s="2"/>
      <c r="BR10536" s="2"/>
      <c r="BS10536" s="2"/>
      <c r="BT10536" s="2"/>
    </row>
    <row r="10537" spans="63:72" x14ac:dyDescent="0.3">
      <c r="BK10537" s="5"/>
      <c r="BL10537" s="5"/>
      <c r="BM10537" s="2"/>
      <c r="BN10537" s="151"/>
      <c r="BO10537" s="2"/>
      <c r="BP10537" s="2"/>
      <c r="BQ10537" s="2"/>
      <c r="BR10537" s="2"/>
      <c r="BS10537" s="2"/>
      <c r="BT10537" s="2"/>
    </row>
    <row r="10538" spans="63:72" x14ac:dyDescent="0.3">
      <c r="BK10538" s="5"/>
      <c r="BL10538" s="5"/>
      <c r="BM10538" s="2"/>
      <c r="BN10538" s="151"/>
      <c r="BO10538" s="2"/>
      <c r="BP10538" s="2"/>
      <c r="BQ10538" s="2"/>
      <c r="BR10538" s="2"/>
      <c r="BS10538" s="2"/>
      <c r="BT10538" s="2"/>
    </row>
    <row r="10539" spans="63:72" x14ac:dyDescent="0.3">
      <c r="BK10539" s="5"/>
      <c r="BL10539" s="5"/>
      <c r="BM10539" s="2"/>
      <c r="BN10539" s="151"/>
      <c r="BO10539" s="2"/>
      <c r="BP10539" s="2"/>
      <c r="BQ10539" s="2"/>
      <c r="BR10539" s="2"/>
      <c r="BS10539" s="2"/>
      <c r="BT10539" s="2"/>
    </row>
    <row r="10540" spans="63:72" x14ac:dyDescent="0.3">
      <c r="BK10540" s="5"/>
      <c r="BL10540" s="5"/>
      <c r="BM10540" s="2"/>
      <c r="BN10540" s="151"/>
      <c r="BO10540" s="2"/>
      <c r="BP10540" s="2"/>
      <c r="BQ10540" s="2"/>
      <c r="BR10540" s="2"/>
      <c r="BS10540" s="2"/>
      <c r="BT10540" s="2"/>
    </row>
    <row r="10541" spans="63:72" x14ac:dyDescent="0.3">
      <c r="BK10541" s="5"/>
      <c r="BL10541" s="5"/>
      <c r="BM10541" s="2"/>
      <c r="BN10541" s="151"/>
      <c r="BO10541" s="2"/>
      <c r="BP10541" s="2"/>
      <c r="BQ10541" s="2"/>
      <c r="BR10541" s="2"/>
      <c r="BS10541" s="2"/>
      <c r="BT10541" s="2"/>
    </row>
    <row r="10542" spans="63:72" x14ac:dyDescent="0.3">
      <c r="BK10542" s="5"/>
      <c r="BL10542" s="5"/>
      <c r="BM10542" s="2"/>
      <c r="BN10542" s="151"/>
      <c r="BO10542" s="2"/>
      <c r="BP10542" s="2"/>
      <c r="BQ10542" s="2"/>
      <c r="BR10542" s="2"/>
      <c r="BS10542" s="2"/>
      <c r="BT10542" s="2"/>
    </row>
    <row r="10543" spans="63:72" x14ac:dyDescent="0.3">
      <c r="BK10543" s="5"/>
      <c r="BL10543" s="5"/>
      <c r="BM10543" s="2"/>
      <c r="BN10543" s="151"/>
      <c r="BO10543" s="2"/>
      <c r="BP10543" s="2"/>
      <c r="BQ10543" s="2"/>
      <c r="BR10543" s="2"/>
      <c r="BS10543" s="2"/>
      <c r="BT10543" s="2"/>
    </row>
    <row r="10544" spans="63:72" x14ac:dyDescent="0.3">
      <c r="BK10544" s="5"/>
      <c r="BL10544" s="5"/>
      <c r="BM10544" s="2"/>
      <c r="BN10544" s="151"/>
      <c r="BO10544" s="2"/>
      <c r="BP10544" s="2"/>
      <c r="BQ10544" s="2"/>
      <c r="BR10544" s="2"/>
      <c r="BS10544" s="2"/>
      <c r="BT10544" s="2"/>
    </row>
    <row r="10545" spans="63:72" x14ac:dyDescent="0.3">
      <c r="BK10545" s="5"/>
      <c r="BL10545" s="5"/>
      <c r="BM10545" s="2"/>
      <c r="BN10545" s="151"/>
      <c r="BO10545" s="2"/>
      <c r="BP10545" s="2"/>
      <c r="BQ10545" s="2"/>
      <c r="BR10545" s="2"/>
      <c r="BS10545" s="2"/>
      <c r="BT10545" s="2"/>
    </row>
    <row r="10546" spans="63:72" x14ac:dyDescent="0.3">
      <c r="BK10546" s="5"/>
      <c r="BL10546" s="5"/>
      <c r="BM10546" s="2"/>
      <c r="BN10546" s="151"/>
      <c r="BO10546" s="2"/>
      <c r="BP10546" s="2"/>
      <c r="BQ10546" s="2"/>
      <c r="BR10546" s="2"/>
      <c r="BS10546" s="2"/>
      <c r="BT10546" s="2"/>
    </row>
    <row r="10547" spans="63:72" x14ac:dyDescent="0.3">
      <c r="BK10547" s="5"/>
      <c r="BL10547" s="5"/>
      <c r="BM10547" s="2"/>
      <c r="BN10547" s="151"/>
      <c r="BO10547" s="2"/>
      <c r="BP10547" s="2"/>
      <c r="BQ10547" s="2"/>
      <c r="BR10547" s="2"/>
      <c r="BS10547" s="2"/>
      <c r="BT10547" s="2"/>
    </row>
    <row r="10548" spans="63:72" x14ac:dyDescent="0.3">
      <c r="BK10548" s="5"/>
      <c r="BL10548" s="5"/>
      <c r="BM10548" s="2"/>
      <c r="BN10548" s="151"/>
      <c r="BO10548" s="2"/>
      <c r="BP10548" s="2"/>
      <c r="BQ10548" s="2"/>
      <c r="BR10548" s="2"/>
      <c r="BS10548" s="2"/>
      <c r="BT10548" s="2"/>
    </row>
    <row r="10549" spans="63:72" x14ac:dyDescent="0.3">
      <c r="BK10549" s="5"/>
      <c r="BL10549" s="5"/>
      <c r="BM10549" s="2"/>
      <c r="BN10549" s="151"/>
      <c r="BO10549" s="2"/>
      <c r="BP10549" s="2"/>
      <c r="BQ10549" s="2"/>
      <c r="BR10549" s="2"/>
      <c r="BS10549" s="2"/>
      <c r="BT10549" s="2"/>
    </row>
    <row r="10550" spans="63:72" x14ac:dyDescent="0.3">
      <c r="BK10550" s="5"/>
      <c r="BL10550" s="5"/>
      <c r="BM10550" s="2"/>
      <c r="BN10550" s="151"/>
      <c r="BO10550" s="2"/>
      <c r="BP10550" s="2"/>
      <c r="BQ10550" s="2"/>
      <c r="BR10550" s="2"/>
      <c r="BS10550" s="2"/>
      <c r="BT10550" s="2"/>
    </row>
    <row r="10551" spans="63:72" x14ac:dyDescent="0.3">
      <c r="BK10551" s="5"/>
      <c r="BL10551" s="5"/>
      <c r="BM10551" s="2"/>
      <c r="BN10551" s="151"/>
      <c r="BO10551" s="2"/>
      <c r="BP10551" s="2"/>
      <c r="BQ10551" s="2"/>
      <c r="BR10551" s="2"/>
      <c r="BS10551" s="2"/>
      <c r="BT10551" s="2"/>
    </row>
    <row r="10552" spans="63:72" x14ac:dyDescent="0.3">
      <c r="BK10552" s="5"/>
      <c r="BL10552" s="5"/>
      <c r="BM10552" s="2"/>
      <c r="BN10552" s="151"/>
      <c r="BO10552" s="2"/>
      <c r="BP10552" s="2"/>
      <c r="BQ10552" s="2"/>
      <c r="BR10552" s="2"/>
      <c r="BS10552" s="2"/>
      <c r="BT10552" s="2"/>
    </row>
    <row r="10553" spans="63:72" x14ac:dyDescent="0.3">
      <c r="BK10553" s="5"/>
      <c r="BL10553" s="5"/>
      <c r="BM10553" s="2"/>
      <c r="BN10553" s="151"/>
      <c r="BO10553" s="2"/>
      <c r="BP10553" s="2"/>
      <c r="BQ10553" s="2"/>
      <c r="BR10553" s="2"/>
      <c r="BS10553" s="2"/>
      <c r="BT10553" s="2"/>
    </row>
    <row r="10554" spans="63:72" x14ac:dyDescent="0.3">
      <c r="BK10554" s="5"/>
      <c r="BL10554" s="5"/>
      <c r="BM10554" s="2"/>
      <c r="BN10554" s="151"/>
      <c r="BO10554" s="2"/>
      <c r="BP10554" s="2"/>
      <c r="BQ10554" s="2"/>
      <c r="BR10554" s="2"/>
      <c r="BS10554" s="2"/>
      <c r="BT10554" s="2"/>
    </row>
    <row r="10555" spans="63:72" x14ac:dyDescent="0.3">
      <c r="BK10555" s="5"/>
      <c r="BL10555" s="5"/>
      <c r="BM10555" s="2"/>
      <c r="BN10555" s="151"/>
      <c r="BO10555" s="2"/>
      <c r="BP10555" s="2"/>
      <c r="BQ10555" s="2"/>
      <c r="BR10555" s="2"/>
      <c r="BS10555" s="2"/>
      <c r="BT10555" s="2"/>
    </row>
    <row r="10556" spans="63:72" x14ac:dyDescent="0.3">
      <c r="BK10556" s="5"/>
      <c r="BL10556" s="5"/>
      <c r="BM10556" s="2"/>
      <c r="BN10556" s="151"/>
      <c r="BO10556" s="2"/>
      <c r="BP10556" s="2"/>
      <c r="BQ10556" s="2"/>
      <c r="BR10556" s="2"/>
      <c r="BS10556" s="2"/>
      <c r="BT10556" s="2"/>
    </row>
    <row r="10557" spans="63:72" x14ac:dyDescent="0.3">
      <c r="BK10557" s="5"/>
      <c r="BL10557" s="5"/>
      <c r="BM10557" s="2"/>
      <c r="BN10557" s="151"/>
      <c r="BO10557" s="2"/>
      <c r="BP10557" s="2"/>
      <c r="BQ10557" s="2"/>
      <c r="BR10557" s="2"/>
      <c r="BS10557" s="2"/>
      <c r="BT10557" s="2"/>
    </row>
    <row r="10558" spans="63:72" x14ac:dyDescent="0.3">
      <c r="BK10558" s="5"/>
      <c r="BL10558" s="5"/>
      <c r="BM10558" s="2"/>
      <c r="BN10558" s="151"/>
      <c r="BO10558" s="2"/>
      <c r="BP10558" s="2"/>
      <c r="BQ10558" s="2"/>
      <c r="BR10558" s="2"/>
      <c r="BS10558" s="2"/>
      <c r="BT10558" s="2"/>
    </row>
    <row r="10559" spans="63:72" x14ac:dyDescent="0.3">
      <c r="BK10559" s="5"/>
      <c r="BL10559" s="5"/>
      <c r="BM10559" s="2"/>
      <c r="BN10559" s="151"/>
      <c r="BO10559" s="2"/>
      <c r="BP10559" s="2"/>
      <c r="BQ10559" s="2"/>
      <c r="BR10559" s="2"/>
      <c r="BS10559" s="2"/>
      <c r="BT10559" s="2"/>
    </row>
    <row r="10560" spans="63:72" x14ac:dyDescent="0.3">
      <c r="BK10560" s="5"/>
      <c r="BL10560" s="5"/>
      <c r="BM10560" s="2"/>
      <c r="BN10560" s="151"/>
      <c r="BO10560" s="2"/>
      <c r="BP10560" s="2"/>
      <c r="BQ10560" s="2"/>
      <c r="BR10560" s="2"/>
      <c r="BS10560" s="2"/>
      <c r="BT10560" s="2"/>
    </row>
    <row r="10561" spans="63:72" x14ac:dyDescent="0.3">
      <c r="BK10561" s="5"/>
      <c r="BL10561" s="5"/>
      <c r="BM10561" s="2"/>
      <c r="BN10561" s="151"/>
      <c r="BO10561" s="2"/>
      <c r="BP10561" s="2"/>
      <c r="BQ10561" s="2"/>
      <c r="BR10561" s="2"/>
      <c r="BS10561" s="2"/>
      <c r="BT10561" s="2"/>
    </row>
    <row r="10562" spans="63:72" x14ac:dyDescent="0.3">
      <c r="BK10562" s="5"/>
      <c r="BL10562" s="5"/>
      <c r="BM10562" s="2"/>
      <c r="BN10562" s="151"/>
      <c r="BO10562" s="2"/>
      <c r="BP10562" s="2"/>
      <c r="BQ10562" s="2"/>
      <c r="BR10562" s="2"/>
      <c r="BS10562" s="2"/>
      <c r="BT10562" s="2"/>
    </row>
    <row r="10563" spans="63:72" x14ac:dyDescent="0.3">
      <c r="BK10563" s="5"/>
      <c r="BL10563" s="5"/>
      <c r="BM10563" s="2"/>
      <c r="BN10563" s="151"/>
      <c r="BO10563" s="2"/>
      <c r="BP10563" s="2"/>
      <c r="BQ10563" s="2"/>
      <c r="BR10563" s="2"/>
      <c r="BS10563" s="2"/>
      <c r="BT10563" s="2"/>
    </row>
    <row r="10564" spans="63:72" x14ac:dyDescent="0.3">
      <c r="BK10564" s="5"/>
      <c r="BL10564" s="5"/>
      <c r="BM10564" s="2"/>
      <c r="BN10564" s="151"/>
      <c r="BO10564" s="2"/>
      <c r="BP10564" s="2"/>
      <c r="BQ10564" s="2"/>
      <c r="BR10564" s="2"/>
      <c r="BS10564" s="2"/>
      <c r="BT10564" s="2"/>
    </row>
    <row r="10565" spans="63:72" x14ac:dyDescent="0.3">
      <c r="BK10565" s="5"/>
      <c r="BL10565" s="5"/>
      <c r="BM10565" s="2"/>
      <c r="BN10565" s="151"/>
      <c r="BO10565" s="2"/>
      <c r="BP10565" s="2"/>
      <c r="BQ10565" s="2"/>
      <c r="BR10565" s="2"/>
      <c r="BS10565" s="2"/>
      <c r="BT10565" s="2"/>
    </row>
    <row r="10566" spans="63:72" x14ac:dyDescent="0.3">
      <c r="BK10566" s="5"/>
      <c r="BL10566" s="5"/>
      <c r="BM10566" s="2"/>
      <c r="BN10566" s="151"/>
      <c r="BO10566" s="2"/>
      <c r="BP10566" s="2"/>
      <c r="BQ10566" s="2"/>
      <c r="BR10566" s="2"/>
      <c r="BS10566" s="2"/>
      <c r="BT10566" s="2"/>
    </row>
    <row r="10567" spans="63:72" x14ac:dyDescent="0.3">
      <c r="BK10567" s="5"/>
      <c r="BL10567" s="5"/>
      <c r="BM10567" s="2"/>
      <c r="BN10567" s="151"/>
      <c r="BO10567" s="2"/>
      <c r="BP10567" s="2"/>
      <c r="BQ10567" s="2"/>
      <c r="BR10567" s="2"/>
      <c r="BS10567" s="2"/>
      <c r="BT10567" s="2"/>
    </row>
    <row r="10568" spans="63:72" x14ac:dyDescent="0.3">
      <c r="BK10568" s="5"/>
      <c r="BL10568" s="5"/>
      <c r="BM10568" s="2"/>
      <c r="BN10568" s="151"/>
      <c r="BO10568" s="2"/>
      <c r="BP10568" s="2"/>
      <c r="BQ10568" s="2"/>
      <c r="BR10568" s="2"/>
      <c r="BS10568" s="2"/>
      <c r="BT10568" s="2"/>
    </row>
    <row r="10569" spans="63:72" x14ac:dyDescent="0.3">
      <c r="BK10569" s="5"/>
      <c r="BL10569" s="5"/>
      <c r="BM10569" s="2"/>
      <c r="BN10569" s="151"/>
      <c r="BO10569" s="2"/>
      <c r="BP10569" s="2"/>
      <c r="BQ10569" s="2"/>
      <c r="BR10569" s="2"/>
      <c r="BS10569" s="2"/>
      <c r="BT10569" s="2"/>
    </row>
    <row r="10570" spans="63:72" x14ac:dyDescent="0.3">
      <c r="BK10570" s="5"/>
      <c r="BL10570" s="5"/>
      <c r="BM10570" s="2"/>
      <c r="BN10570" s="151"/>
      <c r="BO10570" s="2"/>
      <c r="BP10570" s="2"/>
      <c r="BQ10570" s="2"/>
      <c r="BR10570" s="2"/>
      <c r="BS10570" s="2"/>
      <c r="BT10570" s="2"/>
    </row>
    <row r="10571" spans="63:72" x14ac:dyDescent="0.3">
      <c r="BK10571" s="5"/>
      <c r="BL10571" s="5"/>
      <c r="BM10571" s="2"/>
      <c r="BN10571" s="151"/>
      <c r="BO10571" s="2"/>
      <c r="BP10571" s="2"/>
      <c r="BQ10571" s="2"/>
      <c r="BR10571" s="2"/>
      <c r="BS10571" s="2"/>
      <c r="BT10571" s="2"/>
    </row>
    <row r="10572" spans="63:72" x14ac:dyDescent="0.3">
      <c r="BK10572" s="5"/>
      <c r="BL10572" s="5"/>
      <c r="BM10572" s="2"/>
      <c r="BN10572" s="151"/>
      <c r="BO10572" s="2"/>
      <c r="BP10572" s="2"/>
      <c r="BQ10572" s="2"/>
      <c r="BR10572" s="2"/>
      <c r="BS10572" s="2"/>
      <c r="BT10572" s="2"/>
    </row>
    <row r="10573" spans="63:72" x14ac:dyDescent="0.3">
      <c r="BK10573" s="5"/>
      <c r="BL10573" s="5"/>
      <c r="BM10573" s="2"/>
      <c r="BN10573" s="151"/>
      <c r="BO10573" s="2"/>
      <c r="BP10573" s="2"/>
      <c r="BQ10573" s="2"/>
      <c r="BR10573" s="2"/>
      <c r="BS10573" s="2"/>
      <c r="BT10573" s="2"/>
    </row>
    <row r="10574" spans="63:72" x14ac:dyDescent="0.3">
      <c r="BK10574" s="5"/>
      <c r="BL10574" s="5"/>
      <c r="BM10574" s="2"/>
      <c r="BN10574" s="151"/>
      <c r="BO10574" s="2"/>
      <c r="BP10574" s="2"/>
      <c r="BQ10574" s="2"/>
      <c r="BR10574" s="2"/>
      <c r="BS10574" s="2"/>
      <c r="BT10574" s="2"/>
    </row>
    <row r="10575" spans="63:72" x14ac:dyDescent="0.3">
      <c r="BK10575" s="5"/>
      <c r="BL10575" s="5"/>
      <c r="BM10575" s="2"/>
      <c r="BN10575" s="151"/>
      <c r="BO10575" s="2"/>
      <c r="BP10575" s="2"/>
      <c r="BQ10575" s="2"/>
      <c r="BR10575" s="2"/>
      <c r="BS10575" s="2"/>
      <c r="BT10575" s="2"/>
    </row>
    <row r="10576" spans="63:72" x14ac:dyDescent="0.3">
      <c r="BK10576" s="5"/>
      <c r="BL10576" s="5"/>
      <c r="BM10576" s="2"/>
      <c r="BN10576" s="151"/>
      <c r="BO10576" s="2"/>
      <c r="BP10576" s="2"/>
      <c r="BQ10576" s="2"/>
      <c r="BR10576" s="2"/>
      <c r="BS10576" s="2"/>
      <c r="BT10576" s="2"/>
    </row>
    <row r="10577" spans="63:72" x14ac:dyDescent="0.3">
      <c r="BK10577" s="5"/>
      <c r="BL10577" s="5"/>
      <c r="BM10577" s="2"/>
      <c r="BN10577" s="151"/>
      <c r="BO10577" s="2"/>
      <c r="BP10577" s="2"/>
      <c r="BQ10577" s="2"/>
      <c r="BR10577" s="2"/>
      <c r="BS10577" s="2"/>
      <c r="BT10577" s="2"/>
    </row>
    <row r="10578" spans="63:72" x14ac:dyDescent="0.3">
      <c r="BK10578" s="5"/>
      <c r="BL10578" s="5"/>
      <c r="BM10578" s="2"/>
      <c r="BN10578" s="151"/>
      <c r="BO10578" s="2"/>
      <c r="BP10578" s="2"/>
      <c r="BQ10578" s="2"/>
      <c r="BR10578" s="2"/>
      <c r="BS10578" s="2"/>
      <c r="BT10578" s="2"/>
    </row>
    <row r="10579" spans="63:72" x14ac:dyDescent="0.3">
      <c r="BK10579" s="5"/>
      <c r="BL10579" s="5"/>
      <c r="BM10579" s="2"/>
      <c r="BN10579" s="151"/>
      <c r="BO10579" s="2"/>
      <c r="BP10579" s="2"/>
      <c r="BQ10579" s="2"/>
      <c r="BR10579" s="2"/>
      <c r="BS10579" s="2"/>
      <c r="BT10579" s="2"/>
    </row>
    <row r="10580" spans="63:72" x14ac:dyDescent="0.3">
      <c r="BK10580" s="5"/>
      <c r="BL10580" s="5"/>
      <c r="BM10580" s="2"/>
      <c r="BN10580" s="151"/>
      <c r="BO10580" s="2"/>
      <c r="BP10580" s="2"/>
      <c r="BQ10580" s="2"/>
      <c r="BR10580" s="2"/>
      <c r="BS10580" s="2"/>
      <c r="BT10580" s="2"/>
    </row>
    <row r="10581" spans="63:72" x14ac:dyDescent="0.3">
      <c r="BK10581" s="5"/>
      <c r="BL10581" s="5"/>
      <c r="BM10581" s="2"/>
      <c r="BN10581" s="151"/>
      <c r="BO10581" s="2"/>
      <c r="BP10581" s="2"/>
      <c r="BQ10581" s="2"/>
      <c r="BR10581" s="2"/>
      <c r="BS10581" s="2"/>
      <c r="BT10581" s="2"/>
    </row>
    <row r="10582" spans="63:72" x14ac:dyDescent="0.3">
      <c r="BK10582" s="5"/>
      <c r="BL10582" s="5"/>
      <c r="BM10582" s="2"/>
      <c r="BN10582" s="151"/>
      <c r="BO10582" s="2"/>
      <c r="BP10582" s="2"/>
      <c r="BQ10582" s="2"/>
      <c r="BR10582" s="2"/>
      <c r="BS10582" s="2"/>
      <c r="BT10582" s="2"/>
    </row>
    <row r="10583" spans="63:72" x14ac:dyDescent="0.3">
      <c r="BK10583" s="5"/>
      <c r="BL10583" s="5"/>
      <c r="BM10583" s="2"/>
      <c r="BN10583" s="151"/>
      <c r="BO10583" s="2"/>
      <c r="BP10583" s="2"/>
      <c r="BQ10583" s="2"/>
      <c r="BR10583" s="2"/>
      <c r="BS10583" s="2"/>
      <c r="BT10583" s="2"/>
    </row>
    <row r="10584" spans="63:72" x14ac:dyDescent="0.3">
      <c r="BK10584" s="5"/>
      <c r="BL10584" s="5"/>
      <c r="BM10584" s="2"/>
      <c r="BN10584" s="151"/>
      <c r="BO10584" s="2"/>
      <c r="BP10584" s="2"/>
      <c r="BQ10584" s="2"/>
      <c r="BR10584" s="2"/>
      <c r="BS10584" s="2"/>
      <c r="BT10584" s="2"/>
    </row>
    <row r="10585" spans="63:72" x14ac:dyDescent="0.3">
      <c r="BK10585" s="5"/>
      <c r="BL10585" s="5"/>
      <c r="BM10585" s="2"/>
      <c r="BN10585" s="151"/>
      <c r="BO10585" s="2"/>
      <c r="BP10585" s="2"/>
      <c r="BQ10585" s="2"/>
      <c r="BR10585" s="2"/>
      <c r="BS10585" s="2"/>
      <c r="BT10585" s="2"/>
    </row>
    <row r="10586" spans="63:72" x14ac:dyDescent="0.3">
      <c r="BK10586" s="5"/>
      <c r="BL10586" s="5"/>
      <c r="BM10586" s="2"/>
      <c r="BN10586" s="151"/>
      <c r="BO10586" s="2"/>
      <c r="BP10586" s="2"/>
      <c r="BQ10586" s="2"/>
      <c r="BR10586" s="2"/>
      <c r="BS10586" s="2"/>
      <c r="BT10586" s="2"/>
    </row>
    <row r="10587" spans="63:72" x14ac:dyDescent="0.3">
      <c r="BK10587" s="5"/>
      <c r="BL10587" s="5"/>
      <c r="BM10587" s="2"/>
      <c r="BN10587" s="151"/>
      <c r="BO10587" s="2"/>
      <c r="BP10587" s="2"/>
      <c r="BQ10587" s="2"/>
      <c r="BR10587" s="2"/>
      <c r="BS10587" s="2"/>
      <c r="BT10587" s="2"/>
    </row>
    <row r="10588" spans="63:72" x14ac:dyDescent="0.3">
      <c r="BK10588" s="5"/>
      <c r="BL10588" s="5"/>
      <c r="BM10588" s="2"/>
      <c r="BN10588" s="151"/>
      <c r="BO10588" s="2"/>
      <c r="BP10588" s="2"/>
      <c r="BQ10588" s="2"/>
      <c r="BR10588" s="2"/>
      <c r="BS10588" s="2"/>
      <c r="BT10588" s="2"/>
    </row>
    <row r="10589" spans="63:72" x14ac:dyDescent="0.3">
      <c r="BK10589" s="5"/>
      <c r="BL10589" s="5"/>
      <c r="BM10589" s="2"/>
      <c r="BN10589" s="151"/>
      <c r="BO10589" s="2"/>
      <c r="BP10589" s="2"/>
      <c r="BQ10589" s="2"/>
      <c r="BR10589" s="2"/>
      <c r="BS10589" s="2"/>
      <c r="BT10589" s="2"/>
    </row>
    <row r="10590" spans="63:72" x14ac:dyDescent="0.3">
      <c r="BK10590" s="5"/>
      <c r="BL10590" s="5"/>
      <c r="BM10590" s="2"/>
      <c r="BN10590" s="151"/>
      <c r="BO10590" s="2"/>
      <c r="BP10590" s="2"/>
      <c r="BQ10590" s="2"/>
      <c r="BR10590" s="2"/>
      <c r="BS10590" s="2"/>
      <c r="BT10590" s="2"/>
    </row>
    <row r="10591" spans="63:72" x14ac:dyDescent="0.3">
      <c r="BK10591" s="5"/>
      <c r="BL10591" s="5"/>
      <c r="BM10591" s="2"/>
      <c r="BN10591" s="151"/>
      <c r="BO10591" s="2"/>
      <c r="BP10591" s="2"/>
      <c r="BQ10591" s="2"/>
      <c r="BR10591" s="2"/>
      <c r="BS10591" s="2"/>
      <c r="BT10591" s="2"/>
    </row>
    <row r="10592" spans="63:72" x14ac:dyDescent="0.3">
      <c r="BK10592" s="5"/>
      <c r="BL10592" s="5"/>
      <c r="BM10592" s="2"/>
      <c r="BN10592" s="151"/>
      <c r="BO10592" s="2"/>
      <c r="BP10592" s="2"/>
      <c r="BQ10592" s="2"/>
      <c r="BR10592" s="2"/>
      <c r="BS10592" s="2"/>
      <c r="BT10592" s="2"/>
    </row>
    <row r="10593" spans="63:72" x14ac:dyDescent="0.3">
      <c r="BK10593" s="5"/>
      <c r="BL10593" s="5"/>
      <c r="BM10593" s="2"/>
      <c r="BN10593" s="151"/>
      <c r="BO10593" s="2"/>
      <c r="BP10593" s="2"/>
      <c r="BQ10593" s="2"/>
      <c r="BR10593" s="2"/>
      <c r="BS10593" s="2"/>
      <c r="BT10593" s="2"/>
    </row>
    <row r="10594" spans="63:72" x14ac:dyDescent="0.3">
      <c r="BK10594" s="5"/>
      <c r="BL10594" s="5"/>
      <c r="BM10594" s="2"/>
      <c r="BN10594" s="151"/>
      <c r="BO10594" s="2"/>
      <c r="BP10594" s="2"/>
      <c r="BQ10594" s="2"/>
      <c r="BR10594" s="2"/>
      <c r="BS10594" s="2"/>
      <c r="BT10594" s="2"/>
    </row>
    <row r="10595" spans="63:72" x14ac:dyDescent="0.3">
      <c r="BK10595" s="5"/>
      <c r="BL10595" s="5"/>
      <c r="BM10595" s="2"/>
      <c r="BN10595" s="151"/>
      <c r="BO10595" s="2"/>
      <c r="BP10595" s="2"/>
      <c r="BQ10595" s="2"/>
      <c r="BR10595" s="2"/>
      <c r="BS10595" s="2"/>
      <c r="BT10595" s="2"/>
    </row>
    <row r="10596" spans="63:72" x14ac:dyDescent="0.3">
      <c r="BK10596" s="5"/>
      <c r="BL10596" s="5"/>
      <c r="BM10596" s="2"/>
      <c r="BN10596" s="151"/>
      <c r="BO10596" s="2"/>
      <c r="BP10596" s="2"/>
      <c r="BQ10596" s="2"/>
      <c r="BR10596" s="2"/>
      <c r="BS10596" s="2"/>
      <c r="BT10596" s="2"/>
    </row>
    <row r="10597" spans="63:72" x14ac:dyDescent="0.3">
      <c r="BK10597" s="5"/>
      <c r="BL10597" s="5"/>
      <c r="BM10597" s="2"/>
      <c r="BN10597" s="151"/>
      <c r="BO10597" s="2"/>
      <c r="BP10597" s="2"/>
      <c r="BQ10597" s="2"/>
      <c r="BR10597" s="2"/>
      <c r="BS10597" s="2"/>
      <c r="BT10597" s="2"/>
    </row>
    <row r="10598" spans="63:72" x14ac:dyDescent="0.3">
      <c r="BK10598" s="5"/>
      <c r="BL10598" s="5"/>
      <c r="BM10598" s="2"/>
      <c r="BN10598" s="151"/>
      <c r="BO10598" s="2"/>
      <c r="BP10598" s="2"/>
      <c r="BQ10598" s="2"/>
      <c r="BR10598" s="2"/>
      <c r="BS10598" s="2"/>
      <c r="BT10598" s="2"/>
    </row>
    <row r="10599" spans="63:72" x14ac:dyDescent="0.3">
      <c r="BK10599" s="5"/>
      <c r="BL10599" s="5"/>
      <c r="BM10599" s="2"/>
      <c r="BN10599" s="151"/>
      <c r="BO10599" s="2"/>
      <c r="BP10599" s="2"/>
      <c r="BQ10599" s="2"/>
      <c r="BR10599" s="2"/>
      <c r="BS10599" s="2"/>
      <c r="BT10599" s="2"/>
    </row>
    <row r="10600" spans="63:72" x14ac:dyDescent="0.3">
      <c r="BK10600" s="5"/>
      <c r="BL10600" s="5"/>
      <c r="BM10600" s="2"/>
      <c r="BN10600" s="151"/>
      <c r="BO10600" s="2"/>
      <c r="BP10600" s="2"/>
      <c r="BQ10600" s="2"/>
      <c r="BR10600" s="2"/>
      <c r="BS10600" s="2"/>
      <c r="BT10600" s="2"/>
    </row>
    <row r="10601" spans="63:72" x14ac:dyDescent="0.3">
      <c r="BK10601" s="5"/>
      <c r="BL10601" s="5"/>
      <c r="BM10601" s="2"/>
      <c r="BN10601" s="151"/>
      <c r="BO10601" s="2"/>
      <c r="BP10601" s="2"/>
      <c r="BQ10601" s="2"/>
      <c r="BR10601" s="2"/>
      <c r="BS10601" s="2"/>
      <c r="BT10601" s="2"/>
    </row>
    <row r="10602" spans="63:72" x14ac:dyDescent="0.3">
      <c r="BK10602" s="5"/>
      <c r="BL10602" s="5"/>
      <c r="BM10602" s="2"/>
      <c r="BN10602" s="151"/>
      <c r="BO10602" s="2"/>
      <c r="BP10602" s="2"/>
      <c r="BQ10602" s="2"/>
      <c r="BR10602" s="2"/>
      <c r="BS10602" s="2"/>
      <c r="BT10602" s="2"/>
    </row>
    <row r="10603" spans="63:72" x14ac:dyDescent="0.3">
      <c r="BK10603" s="5"/>
      <c r="BL10603" s="5"/>
      <c r="BM10603" s="2"/>
      <c r="BN10603" s="151"/>
      <c r="BO10603" s="2"/>
      <c r="BP10603" s="2"/>
      <c r="BQ10603" s="2"/>
      <c r="BR10603" s="2"/>
      <c r="BS10603" s="2"/>
      <c r="BT10603" s="2"/>
    </row>
    <row r="10604" spans="63:72" x14ac:dyDescent="0.3">
      <c r="BK10604" s="5"/>
      <c r="BL10604" s="5"/>
      <c r="BM10604" s="2"/>
      <c r="BN10604" s="151"/>
      <c r="BO10604" s="2"/>
      <c r="BP10604" s="2"/>
      <c r="BQ10604" s="2"/>
      <c r="BR10604" s="2"/>
      <c r="BS10604" s="2"/>
      <c r="BT10604" s="2"/>
    </row>
    <row r="10605" spans="63:72" x14ac:dyDescent="0.3">
      <c r="BK10605" s="5"/>
      <c r="BL10605" s="5"/>
      <c r="BM10605" s="2"/>
      <c r="BN10605" s="151"/>
      <c r="BO10605" s="2"/>
      <c r="BP10605" s="2"/>
      <c r="BQ10605" s="2"/>
      <c r="BR10605" s="2"/>
      <c r="BS10605" s="2"/>
      <c r="BT10605" s="2"/>
    </row>
    <row r="10606" spans="63:72" x14ac:dyDescent="0.3">
      <c r="BK10606" s="5"/>
      <c r="BL10606" s="5"/>
      <c r="BM10606" s="2"/>
      <c r="BN10606" s="151"/>
      <c r="BO10606" s="2"/>
      <c r="BP10606" s="2"/>
      <c r="BQ10606" s="2"/>
      <c r="BR10606" s="2"/>
      <c r="BS10606" s="2"/>
      <c r="BT10606" s="2"/>
    </row>
    <row r="10607" spans="63:72" x14ac:dyDescent="0.3">
      <c r="BK10607" s="5"/>
      <c r="BL10607" s="5"/>
      <c r="BM10607" s="2"/>
      <c r="BN10607" s="151"/>
      <c r="BO10607" s="2"/>
      <c r="BP10607" s="2"/>
      <c r="BQ10607" s="2"/>
      <c r="BR10607" s="2"/>
      <c r="BS10607" s="2"/>
      <c r="BT10607" s="2"/>
    </row>
    <row r="10608" spans="63:72" x14ac:dyDescent="0.3">
      <c r="BK10608" s="5"/>
      <c r="BL10608" s="5"/>
      <c r="BM10608" s="2"/>
      <c r="BN10608" s="151"/>
      <c r="BO10608" s="2"/>
      <c r="BP10608" s="2"/>
      <c r="BQ10608" s="2"/>
      <c r="BR10608" s="2"/>
      <c r="BS10608" s="2"/>
      <c r="BT10608" s="2"/>
    </row>
    <row r="10609" spans="63:72" x14ac:dyDescent="0.3">
      <c r="BK10609" s="5"/>
      <c r="BL10609" s="5"/>
      <c r="BM10609" s="2"/>
      <c r="BN10609" s="151"/>
      <c r="BO10609" s="2"/>
      <c r="BP10609" s="2"/>
      <c r="BQ10609" s="2"/>
      <c r="BR10609" s="2"/>
      <c r="BS10609" s="2"/>
      <c r="BT10609" s="2"/>
    </row>
    <row r="10610" spans="63:72" x14ac:dyDescent="0.3">
      <c r="BK10610" s="5"/>
      <c r="BL10610" s="5"/>
      <c r="BM10610" s="2"/>
      <c r="BN10610" s="151"/>
      <c r="BO10610" s="2"/>
      <c r="BP10610" s="2"/>
      <c r="BQ10610" s="2"/>
      <c r="BR10610" s="2"/>
      <c r="BS10610" s="2"/>
      <c r="BT10610" s="2"/>
    </row>
    <row r="10611" spans="63:72" x14ac:dyDescent="0.3">
      <c r="BK10611" s="5"/>
      <c r="BL10611" s="5"/>
      <c r="BM10611" s="2"/>
      <c r="BN10611" s="151"/>
      <c r="BO10611" s="2"/>
      <c r="BP10611" s="2"/>
      <c r="BQ10611" s="2"/>
      <c r="BR10611" s="2"/>
      <c r="BS10611" s="2"/>
      <c r="BT10611" s="2"/>
    </row>
    <row r="10612" spans="63:72" x14ac:dyDescent="0.3">
      <c r="BK10612" s="5"/>
      <c r="BL10612" s="5"/>
      <c r="BM10612" s="2"/>
      <c r="BN10612" s="151"/>
      <c r="BO10612" s="2"/>
      <c r="BP10612" s="2"/>
      <c r="BQ10612" s="2"/>
      <c r="BR10612" s="2"/>
      <c r="BS10612" s="2"/>
      <c r="BT10612" s="2"/>
    </row>
    <row r="10613" spans="63:72" x14ac:dyDescent="0.3">
      <c r="BK10613" s="5"/>
      <c r="BL10613" s="5"/>
      <c r="BM10613" s="2"/>
      <c r="BN10613" s="151"/>
      <c r="BO10613" s="2"/>
      <c r="BP10613" s="2"/>
      <c r="BQ10613" s="2"/>
      <c r="BR10613" s="2"/>
      <c r="BS10613" s="2"/>
      <c r="BT10613" s="2"/>
    </row>
    <row r="10614" spans="63:72" x14ac:dyDescent="0.3">
      <c r="BK10614" s="5"/>
      <c r="BL10614" s="5"/>
      <c r="BM10614" s="2"/>
      <c r="BN10614" s="151"/>
      <c r="BO10614" s="2"/>
      <c r="BP10614" s="2"/>
      <c r="BQ10614" s="2"/>
      <c r="BR10614" s="2"/>
      <c r="BS10614" s="2"/>
      <c r="BT10614" s="2"/>
    </row>
    <row r="10615" spans="63:72" x14ac:dyDescent="0.3">
      <c r="BK10615" s="5"/>
      <c r="BL10615" s="5"/>
      <c r="BM10615" s="2"/>
      <c r="BN10615" s="151"/>
      <c r="BO10615" s="2"/>
      <c r="BP10615" s="2"/>
      <c r="BQ10615" s="2"/>
      <c r="BR10615" s="2"/>
      <c r="BS10615" s="2"/>
      <c r="BT10615" s="2"/>
    </row>
    <row r="10616" spans="63:72" x14ac:dyDescent="0.3">
      <c r="BK10616" s="5"/>
      <c r="BL10616" s="5"/>
      <c r="BM10616" s="2"/>
      <c r="BN10616" s="151"/>
      <c r="BO10616" s="2"/>
      <c r="BP10616" s="2"/>
      <c r="BQ10616" s="2"/>
      <c r="BR10616" s="2"/>
      <c r="BS10616" s="2"/>
      <c r="BT10616" s="2"/>
    </row>
    <row r="10617" spans="63:72" x14ac:dyDescent="0.3">
      <c r="BK10617" s="5"/>
      <c r="BL10617" s="5"/>
      <c r="BM10617" s="2"/>
      <c r="BN10617" s="151"/>
      <c r="BO10617" s="2"/>
      <c r="BP10617" s="2"/>
      <c r="BQ10617" s="2"/>
      <c r="BR10617" s="2"/>
      <c r="BS10617" s="2"/>
      <c r="BT10617" s="2"/>
    </row>
    <row r="10618" spans="63:72" x14ac:dyDescent="0.3">
      <c r="BK10618" s="5"/>
      <c r="BL10618" s="5"/>
      <c r="BM10618" s="2"/>
      <c r="BN10618" s="151"/>
      <c r="BO10618" s="2"/>
      <c r="BP10618" s="2"/>
      <c r="BQ10618" s="2"/>
      <c r="BR10618" s="2"/>
      <c r="BS10618" s="2"/>
      <c r="BT10618" s="2"/>
    </row>
    <row r="10619" spans="63:72" x14ac:dyDescent="0.3">
      <c r="BK10619" s="5"/>
      <c r="BL10619" s="5"/>
      <c r="BM10619" s="2"/>
      <c r="BN10619" s="151"/>
      <c r="BO10619" s="2"/>
      <c r="BP10619" s="2"/>
      <c r="BQ10619" s="2"/>
      <c r="BR10619" s="2"/>
      <c r="BS10619" s="2"/>
      <c r="BT10619" s="2"/>
    </row>
    <row r="10620" spans="63:72" x14ac:dyDescent="0.3">
      <c r="BK10620" s="5"/>
      <c r="BL10620" s="5"/>
      <c r="BM10620" s="2"/>
      <c r="BN10620" s="151"/>
      <c r="BO10620" s="2"/>
      <c r="BP10620" s="2"/>
      <c r="BQ10620" s="2"/>
      <c r="BR10620" s="2"/>
      <c r="BS10620" s="2"/>
      <c r="BT10620" s="2"/>
    </row>
    <row r="10621" spans="63:72" x14ac:dyDescent="0.3">
      <c r="BK10621" s="5"/>
      <c r="BL10621" s="5"/>
      <c r="BM10621" s="2"/>
      <c r="BN10621" s="151"/>
      <c r="BO10621" s="2"/>
      <c r="BP10621" s="2"/>
      <c r="BQ10621" s="2"/>
      <c r="BR10621" s="2"/>
      <c r="BS10621" s="2"/>
      <c r="BT10621" s="2"/>
    </row>
    <row r="10622" spans="63:72" x14ac:dyDescent="0.3">
      <c r="BK10622" s="5"/>
      <c r="BL10622" s="5"/>
      <c r="BM10622" s="2"/>
      <c r="BN10622" s="151"/>
      <c r="BO10622" s="2"/>
      <c r="BP10622" s="2"/>
      <c r="BQ10622" s="2"/>
      <c r="BR10622" s="2"/>
      <c r="BS10622" s="2"/>
      <c r="BT10622" s="2"/>
    </row>
    <row r="10623" spans="63:72" x14ac:dyDescent="0.3">
      <c r="BK10623" s="5"/>
      <c r="BL10623" s="5"/>
      <c r="BM10623" s="2"/>
      <c r="BN10623" s="151"/>
      <c r="BO10623" s="2"/>
      <c r="BP10623" s="2"/>
      <c r="BQ10623" s="2"/>
      <c r="BR10623" s="2"/>
      <c r="BS10623" s="2"/>
      <c r="BT10623" s="2"/>
    </row>
    <row r="10624" spans="63:72" x14ac:dyDescent="0.3">
      <c r="BK10624" s="5"/>
      <c r="BL10624" s="5"/>
      <c r="BM10624" s="2"/>
      <c r="BN10624" s="151"/>
      <c r="BO10624" s="2"/>
      <c r="BP10624" s="2"/>
      <c r="BQ10624" s="2"/>
      <c r="BR10624" s="2"/>
      <c r="BS10624" s="2"/>
      <c r="BT10624" s="2"/>
    </row>
    <row r="10625" spans="63:72" x14ac:dyDescent="0.3">
      <c r="BK10625" s="5"/>
      <c r="BL10625" s="5"/>
      <c r="BM10625" s="2"/>
      <c r="BN10625" s="151"/>
      <c r="BO10625" s="2"/>
      <c r="BP10625" s="2"/>
      <c r="BQ10625" s="2"/>
      <c r="BR10625" s="2"/>
      <c r="BS10625" s="2"/>
      <c r="BT10625" s="2"/>
    </row>
    <row r="10626" spans="63:72" x14ac:dyDescent="0.3">
      <c r="BK10626" s="5"/>
      <c r="BL10626" s="5"/>
      <c r="BM10626" s="2"/>
      <c r="BN10626" s="151"/>
      <c r="BO10626" s="2"/>
      <c r="BP10626" s="2"/>
      <c r="BQ10626" s="2"/>
      <c r="BR10626" s="2"/>
      <c r="BS10626" s="2"/>
      <c r="BT10626" s="2"/>
    </row>
    <row r="10627" spans="63:72" x14ac:dyDescent="0.3">
      <c r="BK10627" s="5"/>
      <c r="BL10627" s="5"/>
      <c r="BM10627" s="2"/>
      <c r="BN10627" s="151"/>
      <c r="BO10627" s="2"/>
      <c r="BP10627" s="2"/>
      <c r="BQ10627" s="2"/>
      <c r="BR10627" s="2"/>
      <c r="BS10627" s="2"/>
      <c r="BT10627" s="2"/>
    </row>
    <row r="10628" spans="63:72" x14ac:dyDescent="0.3">
      <c r="BK10628" s="5"/>
      <c r="BL10628" s="5"/>
      <c r="BM10628" s="2"/>
      <c r="BN10628" s="151"/>
      <c r="BO10628" s="2"/>
      <c r="BP10628" s="2"/>
      <c r="BQ10628" s="2"/>
      <c r="BR10628" s="2"/>
      <c r="BS10628" s="2"/>
      <c r="BT10628" s="2"/>
    </row>
    <row r="10629" spans="63:72" x14ac:dyDescent="0.3">
      <c r="BK10629" s="5"/>
      <c r="BL10629" s="5"/>
      <c r="BM10629" s="2"/>
      <c r="BN10629" s="151"/>
      <c r="BO10629" s="2"/>
      <c r="BP10629" s="2"/>
      <c r="BQ10629" s="2"/>
      <c r="BR10629" s="2"/>
      <c r="BS10629" s="2"/>
      <c r="BT10629" s="2"/>
    </row>
    <row r="10630" spans="63:72" x14ac:dyDescent="0.3">
      <c r="BK10630" s="5"/>
      <c r="BL10630" s="5"/>
      <c r="BM10630" s="2"/>
      <c r="BN10630" s="151"/>
      <c r="BO10630" s="2"/>
      <c r="BP10630" s="2"/>
      <c r="BQ10630" s="2"/>
      <c r="BR10630" s="2"/>
      <c r="BS10630" s="2"/>
      <c r="BT10630" s="2"/>
    </row>
    <row r="10631" spans="63:72" x14ac:dyDescent="0.3">
      <c r="BK10631" s="5"/>
      <c r="BL10631" s="5"/>
      <c r="BM10631" s="2"/>
      <c r="BN10631" s="151"/>
      <c r="BO10631" s="2"/>
      <c r="BP10631" s="2"/>
      <c r="BQ10631" s="2"/>
      <c r="BR10631" s="2"/>
      <c r="BS10631" s="2"/>
      <c r="BT10631" s="2"/>
    </row>
    <row r="10632" spans="63:72" x14ac:dyDescent="0.3">
      <c r="BK10632" s="5"/>
      <c r="BL10632" s="5"/>
      <c r="BM10632" s="2"/>
      <c r="BN10632" s="151"/>
      <c r="BO10632" s="2"/>
      <c r="BP10632" s="2"/>
      <c r="BQ10632" s="2"/>
      <c r="BR10632" s="2"/>
      <c r="BS10632" s="2"/>
      <c r="BT10632" s="2"/>
    </row>
    <row r="10633" spans="63:72" x14ac:dyDescent="0.3">
      <c r="BK10633" s="5"/>
      <c r="BL10633" s="5"/>
      <c r="BM10633" s="2"/>
      <c r="BN10633" s="151"/>
      <c r="BO10633" s="2"/>
      <c r="BP10633" s="2"/>
      <c r="BQ10633" s="2"/>
      <c r="BR10633" s="2"/>
      <c r="BS10633" s="2"/>
      <c r="BT10633" s="2"/>
    </row>
    <row r="10634" spans="63:72" x14ac:dyDescent="0.3">
      <c r="BK10634" s="5"/>
      <c r="BL10634" s="5"/>
      <c r="BM10634" s="2"/>
      <c r="BN10634" s="151"/>
      <c r="BO10634" s="2"/>
      <c r="BP10634" s="2"/>
      <c r="BQ10634" s="2"/>
      <c r="BR10634" s="2"/>
      <c r="BS10634" s="2"/>
      <c r="BT10634" s="2"/>
    </row>
    <row r="10635" spans="63:72" x14ac:dyDescent="0.3">
      <c r="BK10635" s="5"/>
      <c r="BL10635" s="5"/>
      <c r="BM10635" s="2"/>
      <c r="BN10635" s="151"/>
      <c r="BO10635" s="2"/>
      <c r="BP10635" s="2"/>
      <c r="BQ10635" s="2"/>
      <c r="BR10635" s="2"/>
      <c r="BS10635" s="2"/>
      <c r="BT10635" s="2"/>
    </row>
    <row r="10636" spans="63:72" x14ac:dyDescent="0.3">
      <c r="BK10636" s="5"/>
      <c r="BL10636" s="5"/>
      <c r="BM10636" s="2"/>
      <c r="BN10636" s="151"/>
      <c r="BO10636" s="2"/>
      <c r="BP10636" s="2"/>
      <c r="BQ10636" s="2"/>
      <c r="BR10636" s="2"/>
      <c r="BS10636" s="2"/>
      <c r="BT10636" s="2"/>
    </row>
    <row r="10637" spans="63:72" x14ac:dyDescent="0.3">
      <c r="BK10637" s="5"/>
      <c r="BL10637" s="5"/>
      <c r="BM10637" s="2"/>
      <c r="BN10637" s="151"/>
      <c r="BO10637" s="2"/>
      <c r="BP10637" s="2"/>
      <c r="BQ10637" s="2"/>
      <c r="BR10637" s="2"/>
      <c r="BS10637" s="2"/>
      <c r="BT10637" s="2"/>
    </row>
    <row r="10638" spans="63:72" x14ac:dyDescent="0.3">
      <c r="BK10638" s="5"/>
      <c r="BL10638" s="5"/>
      <c r="BM10638" s="2"/>
      <c r="BN10638" s="151"/>
      <c r="BO10638" s="2"/>
      <c r="BP10638" s="2"/>
      <c r="BQ10638" s="2"/>
      <c r="BR10638" s="2"/>
      <c r="BS10638" s="2"/>
      <c r="BT10638" s="2"/>
    </row>
    <row r="10639" spans="63:72" x14ac:dyDescent="0.3">
      <c r="BK10639" s="5"/>
      <c r="BL10639" s="5"/>
      <c r="BM10639" s="2"/>
      <c r="BN10639" s="151"/>
      <c r="BO10639" s="2"/>
      <c r="BP10639" s="2"/>
      <c r="BQ10639" s="2"/>
      <c r="BR10639" s="2"/>
      <c r="BS10639" s="2"/>
      <c r="BT10639" s="2"/>
    </row>
    <row r="10640" spans="63:72" x14ac:dyDescent="0.3">
      <c r="BK10640" s="5"/>
      <c r="BL10640" s="5"/>
      <c r="BM10640" s="2"/>
      <c r="BN10640" s="151"/>
      <c r="BO10640" s="2"/>
      <c r="BP10640" s="2"/>
      <c r="BQ10640" s="2"/>
      <c r="BR10640" s="2"/>
      <c r="BS10640" s="2"/>
      <c r="BT10640" s="2"/>
    </row>
    <row r="10641" spans="63:72" x14ac:dyDescent="0.3">
      <c r="BK10641" s="5"/>
      <c r="BL10641" s="5"/>
      <c r="BM10641" s="2"/>
      <c r="BN10641" s="151"/>
      <c r="BO10641" s="2"/>
      <c r="BP10641" s="2"/>
      <c r="BQ10641" s="2"/>
      <c r="BR10641" s="2"/>
      <c r="BS10641" s="2"/>
      <c r="BT10641" s="2"/>
    </row>
    <row r="10642" spans="63:72" x14ac:dyDescent="0.3">
      <c r="BK10642" s="5"/>
      <c r="BL10642" s="5"/>
      <c r="BM10642" s="2"/>
      <c r="BN10642" s="151"/>
      <c r="BO10642" s="2"/>
      <c r="BP10642" s="2"/>
      <c r="BQ10642" s="2"/>
      <c r="BR10642" s="2"/>
      <c r="BS10642" s="2"/>
      <c r="BT10642" s="2"/>
    </row>
    <row r="10643" spans="63:72" x14ac:dyDescent="0.3">
      <c r="BK10643" s="5"/>
      <c r="BL10643" s="5"/>
      <c r="BM10643" s="2"/>
      <c r="BN10643" s="151"/>
      <c r="BO10643" s="2"/>
      <c r="BP10643" s="2"/>
      <c r="BQ10643" s="2"/>
      <c r="BR10643" s="2"/>
      <c r="BS10643" s="2"/>
      <c r="BT10643" s="2"/>
    </row>
    <row r="10644" spans="63:72" x14ac:dyDescent="0.3">
      <c r="BK10644" s="5"/>
      <c r="BL10644" s="5"/>
      <c r="BM10644" s="2"/>
      <c r="BN10644" s="151"/>
      <c r="BO10644" s="2"/>
      <c r="BP10644" s="2"/>
      <c r="BQ10644" s="2"/>
      <c r="BR10644" s="2"/>
      <c r="BS10644" s="2"/>
      <c r="BT10644" s="2"/>
    </row>
    <row r="10645" spans="63:72" x14ac:dyDescent="0.3">
      <c r="BK10645" s="5"/>
      <c r="BL10645" s="5"/>
      <c r="BM10645" s="2"/>
      <c r="BN10645" s="151"/>
      <c r="BO10645" s="2"/>
      <c r="BP10645" s="2"/>
      <c r="BQ10645" s="2"/>
      <c r="BR10645" s="2"/>
      <c r="BS10645" s="2"/>
      <c r="BT10645" s="2"/>
    </row>
    <row r="10646" spans="63:72" x14ac:dyDescent="0.3">
      <c r="BK10646" s="5"/>
      <c r="BL10646" s="5"/>
      <c r="BM10646" s="2"/>
      <c r="BN10646" s="151"/>
      <c r="BO10646" s="2"/>
      <c r="BP10646" s="2"/>
      <c r="BQ10646" s="2"/>
      <c r="BR10646" s="2"/>
      <c r="BS10646" s="2"/>
      <c r="BT10646" s="2"/>
    </row>
    <row r="10647" spans="63:72" x14ac:dyDescent="0.3">
      <c r="BK10647" s="5"/>
      <c r="BL10647" s="5"/>
      <c r="BM10647" s="2"/>
      <c r="BN10647" s="151"/>
      <c r="BO10647" s="2"/>
      <c r="BP10647" s="2"/>
      <c r="BQ10647" s="2"/>
      <c r="BR10647" s="2"/>
      <c r="BS10647" s="2"/>
      <c r="BT10647" s="2"/>
    </row>
    <row r="10648" spans="63:72" x14ac:dyDescent="0.3">
      <c r="BK10648" s="5"/>
      <c r="BL10648" s="5"/>
      <c r="BM10648" s="2"/>
      <c r="BN10648" s="151"/>
      <c r="BO10648" s="2"/>
      <c r="BP10648" s="2"/>
      <c r="BQ10648" s="2"/>
      <c r="BR10648" s="2"/>
      <c r="BS10648" s="2"/>
      <c r="BT10648" s="2"/>
    </row>
    <row r="10649" spans="63:72" x14ac:dyDescent="0.3">
      <c r="BK10649" s="5"/>
      <c r="BL10649" s="5"/>
      <c r="BM10649" s="2"/>
      <c r="BN10649" s="151"/>
      <c r="BO10649" s="2"/>
      <c r="BP10649" s="2"/>
      <c r="BQ10649" s="2"/>
      <c r="BR10649" s="2"/>
      <c r="BS10649" s="2"/>
      <c r="BT10649" s="2"/>
    </row>
    <row r="10650" spans="63:72" x14ac:dyDescent="0.3">
      <c r="BK10650" s="5"/>
      <c r="BL10650" s="5"/>
      <c r="BM10650" s="2"/>
      <c r="BN10650" s="151"/>
      <c r="BO10650" s="2"/>
      <c r="BP10650" s="2"/>
      <c r="BQ10650" s="2"/>
      <c r="BR10650" s="2"/>
      <c r="BS10650" s="2"/>
      <c r="BT10650" s="2"/>
    </row>
    <row r="10651" spans="63:72" x14ac:dyDescent="0.3">
      <c r="BK10651" s="5"/>
      <c r="BL10651" s="5"/>
      <c r="BM10651" s="2"/>
      <c r="BN10651" s="151"/>
      <c r="BO10651" s="2"/>
      <c r="BP10651" s="2"/>
      <c r="BQ10651" s="2"/>
      <c r="BR10651" s="2"/>
      <c r="BS10651" s="2"/>
      <c r="BT10651" s="2"/>
    </row>
    <row r="10652" spans="63:72" x14ac:dyDescent="0.3">
      <c r="BK10652" s="5"/>
      <c r="BL10652" s="5"/>
      <c r="BM10652" s="2"/>
      <c r="BN10652" s="151"/>
      <c r="BO10652" s="2"/>
      <c r="BP10652" s="2"/>
      <c r="BQ10652" s="2"/>
      <c r="BR10652" s="2"/>
      <c r="BS10652" s="2"/>
      <c r="BT10652" s="2"/>
    </row>
    <row r="10653" spans="63:72" x14ac:dyDescent="0.3">
      <c r="BK10653" s="5"/>
      <c r="BL10653" s="5"/>
      <c r="BM10653" s="2"/>
      <c r="BN10653" s="151"/>
      <c r="BO10653" s="2"/>
      <c r="BP10653" s="2"/>
      <c r="BQ10653" s="2"/>
      <c r="BR10653" s="2"/>
      <c r="BS10653" s="2"/>
      <c r="BT10653" s="2"/>
    </row>
    <row r="10654" spans="63:72" x14ac:dyDescent="0.3">
      <c r="BK10654" s="5"/>
      <c r="BL10654" s="5"/>
      <c r="BM10654" s="2"/>
      <c r="BN10654" s="151"/>
      <c r="BO10654" s="2"/>
      <c r="BP10654" s="2"/>
      <c r="BQ10654" s="2"/>
      <c r="BR10654" s="2"/>
      <c r="BS10654" s="2"/>
      <c r="BT10654" s="2"/>
    </row>
    <row r="10655" spans="63:72" x14ac:dyDescent="0.3">
      <c r="BK10655" s="5"/>
      <c r="BL10655" s="5"/>
      <c r="BM10655" s="2"/>
      <c r="BN10655" s="151"/>
      <c r="BO10655" s="2"/>
      <c r="BP10655" s="2"/>
      <c r="BQ10655" s="2"/>
      <c r="BR10655" s="2"/>
      <c r="BS10655" s="2"/>
      <c r="BT10655" s="2"/>
    </row>
    <row r="10656" spans="63:72" x14ac:dyDescent="0.3">
      <c r="BK10656" s="5"/>
      <c r="BL10656" s="5"/>
      <c r="BM10656" s="2"/>
      <c r="BN10656" s="151"/>
      <c r="BO10656" s="2"/>
      <c r="BP10656" s="2"/>
      <c r="BQ10656" s="2"/>
      <c r="BR10656" s="2"/>
      <c r="BS10656" s="2"/>
      <c r="BT10656" s="2"/>
    </row>
    <row r="10657" spans="63:72" x14ac:dyDescent="0.3">
      <c r="BK10657" s="5"/>
      <c r="BL10657" s="5"/>
      <c r="BM10657" s="2"/>
      <c r="BN10657" s="151"/>
      <c r="BO10657" s="2"/>
      <c r="BP10657" s="2"/>
      <c r="BQ10657" s="2"/>
      <c r="BR10657" s="2"/>
      <c r="BS10657" s="2"/>
      <c r="BT10657" s="2"/>
    </row>
    <row r="10658" spans="63:72" x14ac:dyDescent="0.3">
      <c r="BK10658" s="5"/>
      <c r="BL10658" s="5"/>
      <c r="BM10658" s="2"/>
      <c r="BN10658" s="151"/>
      <c r="BO10658" s="2"/>
      <c r="BP10658" s="2"/>
      <c r="BQ10658" s="2"/>
      <c r="BR10658" s="2"/>
      <c r="BS10658" s="2"/>
      <c r="BT10658" s="2"/>
    </row>
    <row r="10659" spans="63:72" x14ac:dyDescent="0.3">
      <c r="BK10659" s="5"/>
      <c r="BL10659" s="5"/>
      <c r="BM10659" s="2"/>
      <c r="BN10659" s="151"/>
      <c r="BO10659" s="2"/>
      <c r="BP10659" s="2"/>
      <c r="BQ10659" s="2"/>
      <c r="BR10659" s="2"/>
      <c r="BS10659" s="2"/>
      <c r="BT10659" s="2"/>
    </row>
    <row r="10660" spans="63:72" x14ac:dyDescent="0.3">
      <c r="BK10660" s="5"/>
      <c r="BL10660" s="5"/>
      <c r="BM10660" s="2"/>
      <c r="BN10660" s="151"/>
      <c r="BO10660" s="2"/>
      <c r="BP10660" s="2"/>
      <c r="BQ10660" s="2"/>
      <c r="BR10660" s="2"/>
      <c r="BS10660" s="2"/>
      <c r="BT10660" s="2"/>
    </row>
    <row r="10661" spans="63:72" x14ac:dyDescent="0.3">
      <c r="BK10661" s="5"/>
      <c r="BL10661" s="5"/>
      <c r="BM10661" s="2"/>
      <c r="BN10661" s="151"/>
      <c r="BO10661" s="2"/>
      <c r="BP10661" s="2"/>
      <c r="BQ10661" s="2"/>
      <c r="BR10661" s="2"/>
      <c r="BS10661" s="2"/>
      <c r="BT10661" s="2"/>
    </row>
    <row r="10662" spans="63:72" x14ac:dyDescent="0.3">
      <c r="BK10662" s="5"/>
      <c r="BL10662" s="5"/>
      <c r="BM10662" s="2"/>
      <c r="BN10662" s="151"/>
      <c r="BO10662" s="2"/>
      <c r="BP10662" s="2"/>
      <c r="BQ10662" s="2"/>
      <c r="BR10662" s="2"/>
      <c r="BS10662" s="2"/>
      <c r="BT10662" s="2"/>
    </row>
    <row r="10663" spans="63:72" x14ac:dyDescent="0.3">
      <c r="BK10663" s="5"/>
      <c r="BL10663" s="5"/>
      <c r="BM10663" s="2"/>
      <c r="BN10663" s="151"/>
      <c r="BO10663" s="2"/>
      <c r="BP10663" s="2"/>
      <c r="BQ10663" s="2"/>
      <c r="BR10663" s="2"/>
      <c r="BS10663" s="2"/>
      <c r="BT10663" s="2"/>
    </row>
    <row r="10664" spans="63:72" x14ac:dyDescent="0.3">
      <c r="BK10664" s="5"/>
      <c r="BL10664" s="5"/>
      <c r="BM10664" s="2"/>
      <c r="BN10664" s="151"/>
      <c r="BO10664" s="2"/>
      <c r="BP10664" s="2"/>
      <c r="BQ10664" s="2"/>
      <c r="BR10664" s="2"/>
      <c r="BS10664" s="2"/>
      <c r="BT10664" s="2"/>
    </row>
    <row r="10665" spans="63:72" x14ac:dyDescent="0.3">
      <c r="BK10665" s="5"/>
      <c r="BL10665" s="5"/>
      <c r="BM10665" s="2"/>
      <c r="BN10665" s="151"/>
      <c r="BO10665" s="2"/>
      <c r="BP10665" s="2"/>
      <c r="BQ10665" s="2"/>
      <c r="BR10665" s="2"/>
      <c r="BS10665" s="2"/>
      <c r="BT10665" s="2"/>
    </row>
    <row r="10666" spans="63:72" x14ac:dyDescent="0.3">
      <c r="BK10666" s="5"/>
      <c r="BL10666" s="5"/>
      <c r="BM10666" s="2"/>
      <c r="BN10666" s="151"/>
      <c r="BO10666" s="2"/>
      <c r="BP10666" s="2"/>
      <c r="BQ10666" s="2"/>
      <c r="BR10666" s="2"/>
      <c r="BS10666" s="2"/>
      <c r="BT10666" s="2"/>
    </row>
    <row r="10667" spans="63:72" x14ac:dyDescent="0.3">
      <c r="BK10667" s="5"/>
      <c r="BL10667" s="5"/>
      <c r="BM10667" s="2"/>
      <c r="BN10667" s="151"/>
      <c r="BO10667" s="2"/>
      <c r="BP10667" s="2"/>
      <c r="BQ10667" s="2"/>
      <c r="BR10667" s="2"/>
      <c r="BS10667" s="2"/>
      <c r="BT10667" s="2"/>
    </row>
    <row r="10668" spans="63:72" x14ac:dyDescent="0.3">
      <c r="BK10668" s="5"/>
      <c r="BL10668" s="5"/>
      <c r="BM10668" s="2"/>
      <c r="BN10668" s="151"/>
      <c r="BO10668" s="2"/>
      <c r="BP10668" s="2"/>
      <c r="BQ10668" s="2"/>
      <c r="BR10668" s="2"/>
      <c r="BS10668" s="2"/>
      <c r="BT10668" s="2"/>
    </row>
    <row r="10669" spans="63:72" x14ac:dyDescent="0.3">
      <c r="BK10669" s="5"/>
      <c r="BL10669" s="5"/>
      <c r="BM10669" s="2"/>
      <c r="BN10669" s="151"/>
      <c r="BO10669" s="2"/>
      <c r="BP10669" s="2"/>
      <c r="BQ10669" s="2"/>
      <c r="BR10669" s="2"/>
      <c r="BS10669" s="2"/>
      <c r="BT10669" s="2"/>
    </row>
    <row r="10670" spans="63:72" x14ac:dyDescent="0.3">
      <c r="BK10670" s="5"/>
      <c r="BL10670" s="5"/>
      <c r="BM10670" s="2"/>
      <c r="BN10670" s="151"/>
      <c r="BO10670" s="2"/>
      <c r="BP10670" s="2"/>
      <c r="BQ10670" s="2"/>
      <c r="BR10670" s="2"/>
      <c r="BS10670" s="2"/>
      <c r="BT10670" s="2"/>
    </row>
    <row r="10671" spans="63:72" x14ac:dyDescent="0.3">
      <c r="BK10671" s="5"/>
      <c r="BL10671" s="5"/>
      <c r="BM10671" s="2"/>
      <c r="BN10671" s="151"/>
      <c r="BO10671" s="2"/>
      <c r="BP10671" s="2"/>
      <c r="BQ10671" s="2"/>
      <c r="BR10671" s="2"/>
      <c r="BS10671" s="2"/>
      <c r="BT10671" s="2"/>
    </row>
    <row r="10672" spans="63:72" x14ac:dyDescent="0.3">
      <c r="BK10672" s="5"/>
      <c r="BL10672" s="5"/>
      <c r="BM10672" s="2"/>
      <c r="BN10672" s="151"/>
      <c r="BO10672" s="2"/>
      <c r="BP10672" s="2"/>
      <c r="BQ10672" s="2"/>
      <c r="BR10672" s="2"/>
      <c r="BS10672" s="2"/>
      <c r="BT10672" s="2"/>
    </row>
    <row r="10673" spans="63:72" x14ac:dyDescent="0.3">
      <c r="BK10673" s="5"/>
      <c r="BL10673" s="5"/>
      <c r="BM10673" s="2"/>
      <c r="BN10673" s="151"/>
      <c r="BO10673" s="2"/>
      <c r="BP10673" s="2"/>
      <c r="BQ10673" s="2"/>
      <c r="BR10673" s="2"/>
      <c r="BS10673" s="2"/>
      <c r="BT10673" s="2"/>
    </row>
    <row r="10674" spans="63:72" x14ac:dyDescent="0.3">
      <c r="BK10674" s="5"/>
      <c r="BL10674" s="5"/>
      <c r="BM10674" s="2"/>
      <c r="BN10674" s="151"/>
      <c r="BO10674" s="2"/>
      <c r="BP10674" s="2"/>
      <c r="BQ10674" s="2"/>
      <c r="BR10674" s="2"/>
      <c r="BS10674" s="2"/>
      <c r="BT10674" s="2"/>
    </row>
    <row r="10675" spans="63:72" x14ac:dyDescent="0.3">
      <c r="BK10675" s="5"/>
      <c r="BL10675" s="5"/>
      <c r="BM10675" s="2"/>
      <c r="BN10675" s="151"/>
      <c r="BO10675" s="2"/>
      <c r="BP10675" s="2"/>
      <c r="BQ10675" s="2"/>
      <c r="BR10675" s="2"/>
      <c r="BS10675" s="2"/>
      <c r="BT10675" s="2"/>
    </row>
    <row r="10676" spans="63:72" x14ac:dyDescent="0.3">
      <c r="BK10676" s="5"/>
      <c r="BL10676" s="5"/>
      <c r="BM10676" s="2"/>
      <c r="BN10676" s="151"/>
      <c r="BO10676" s="2"/>
      <c r="BP10676" s="2"/>
      <c r="BQ10676" s="2"/>
      <c r="BR10676" s="2"/>
      <c r="BS10676" s="2"/>
      <c r="BT10676" s="2"/>
    </row>
    <row r="10677" spans="63:72" x14ac:dyDescent="0.3">
      <c r="BK10677" s="5"/>
      <c r="BL10677" s="5"/>
      <c r="BM10677" s="2"/>
      <c r="BN10677" s="151"/>
      <c r="BO10677" s="2"/>
      <c r="BP10677" s="2"/>
      <c r="BQ10677" s="2"/>
      <c r="BR10677" s="2"/>
      <c r="BS10677" s="2"/>
      <c r="BT10677" s="2"/>
    </row>
    <row r="10678" spans="63:72" x14ac:dyDescent="0.3">
      <c r="BK10678" s="5"/>
      <c r="BL10678" s="5"/>
      <c r="BM10678" s="2"/>
      <c r="BN10678" s="151"/>
      <c r="BO10678" s="2"/>
      <c r="BP10678" s="2"/>
      <c r="BQ10678" s="2"/>
      <c r="BR10678" s="2"/>
      <c r="BS10678" s="2"/>
      <c r="BT10678" s="2"/>
    </row>
    <row r="10679" spans="63:72" x14ac:dyDescent="0.3">
      <c r="BK10679" s="5"/>
      <c r="BL10679" s="5"/>
      <c r="BM10679" s="2"/>
      <c r="BN10679" s="151"/>
      <c r="BO10679" s="2"/>
      <c r="BP10679" s="2"/>
      <c r="BQ10679" s="2"/>
      <c r="BR10679" s="2"/>
      <c r="BS10679" s="2"/>
      <c r="BT10679" s="2"/>
    </row>
    <row r="10680" spans="63:72" x14ac:dyDescent="0.3">
      <c r="BK10680" s="5"/>
      <c r="BL10680" s="5"/>
      <c r="BM10680" s="2"/>
      <c r="BN10680" s="151"/>
      <c r="BO10680" s="2"/>
      <c r="BP10680" s="2"/>
      <c r="BQ10680" s="2"/>
      <c r="BR10680" s="2"/>
      <c r="BS10680" s="2"/>
      <c r="BT10680" s="2"/>
    </row>
    <row r="10681" spans="63:72" x14ac:dyDescent="0.3">
      <c r="BK10681" s="5"/>
      <c r="BL10681" s="5"/>
      <c r="BM10681" s="2"/>
      <c r="BN10681" s="151"/>
      <c r="BO10681" s="2"/>
      <c r="BP10681" s="2"/>
      <c r="BQ10681" s="2"/>
      <c r="BR10681" s="2"/>
      <c r="BS10681" s="2"/>
      <c r="BT10681" s="2"/>
    </row>
    <row r="10682" spans="63:72" x14ac:dyDescent="0.3">
      <c r="BK10682" s="5"/>
      <c r="BL10682" s="5"/>
      <c r="BM10682" s="2"/>
      <c r="BN10682" s="151"/>
      <c r="BO10682" s="2"/>
      <c r="BP10682" s="2"/>
      <c r="BQ10682" s="2"/>
      <c r="BR10682" s="2"/>
      <c r="BS10682" s="2"/>
      <c r="BT10682" s="2"/>
    </row>
    <row r="10683" spans="63:72" x14ac:dyDescent="0.3">
      <c r="BK10683" s="5"/>
      <c r="BL10683" s="5"/>
      <c r="BM10683" s="2"/>
      <c r="BN10683" s="151"/>
      <c r="BO10683" s="2"/>
      <c r="BP10683" s="2"/>
      <c r="BQ10683" s="2"/>
      <c r="BR10683" s="2"/>
      <c r="BS10683" s="2"/>
      <c r="BT10683" s="2"/>
    </row>
    <row r="10684" spans="63:72" x14ac:dyDescent="0.3">
      <c r="BK10684" s="5"/>
      <c r="BL10684" s="5"/>
      <c r="BM10684" s="2"/>
      <c r="BN10684" s="151"/>
      <c r="BO10684" s="2"/>
      <c r="BP10684" s="2"/>
      <c r="BQ10684" s="2"/>
      <c r="BR10684" s="2"/>
      <c r="BS10684" s="2"/>
      <c r="BT10684" s="2"/>
    </row>
    <row r="10685" spans="63:72" x14ac:dyDescent="0.3">
      <c r="BK10685" s="5"/>
      <c r="BL10685" s="5"/>
      <c r="BM10685" s="2"/>
      <c r="BN10685" s="151"/>
      <c r="BO10685" s="2"/>
      <c r="BP10685" s="2"/>
      <c r="BQ10685" s="2"/>
      <c r="BR10685" s="2"/>
      <c r="BS10685" s="2"/>
      <c r="BT10685" s="2"/>
    </row>
    <row r="10686" spans="63:72" x14ac:dyDescent="0.3">
      <c r="BK10686" s="5"/>
      <c r="BL10686" s="5"/>
      <c r="BM10686" s="2"/>
      <c r="BN10686" s="151"/>
      <c r="BO10686" s="2"/>
      <c r="BP10686" s="2"/>
      <c r="BQ10686" s="2"/>
      <c r="BR10686" s="2"/>
      <c r="BS10686" s="2"/>
      <c r="BT10686" s="2"/>
    </row>
    <row r="10687" spans="63:72" x14ac:dyDescent="0.3">
      <c r="BK10687" s="5"/>
      <c r="BL10687" s="5"/>
      <c r="BM10687" s="2"/>
      <c r="BN10687" s="151"/>
      <c r="BO10687" s="2"/>
      <c r="BP10687" s="2"/>
      <c r="BQ10687" s="2"/>
      <c r="BR10687" s="2"/>
      <c r="BS10687" s="2"/>
      <c r="BT10687" s="2"/>
    </row>
    <row r="10688" spans="63:72" x14ac:dyDescent="0.3">
      <c r="BK10688" s="5"/>
      <c r="BL10688" s="5"/>
      <c r="BM10688" s="2"/>
      <c r="BN10688" s="151"/>
      <c r="BO10688" s="2"/>
      <c r="BP10688" s="2"/>
      <c r="BQ10688" s="2"/>
      <c r="BR10688" s="2"/>
      <c r="BS10688" s="2"/>
      <c r="BT10688" s="2"/>
    </row>
    <row r="10689" spans="63:72" x14ac:dyDescent="0.3">
      <c r="BK10689" s="5"/>
      <c r="BL10689" s="5"/>
      <c r="BM10689" s="2"/>
      <c r="BN10689" s="151"/>
      <c r="BO10689" s="2"/>
      <c r="BP10689" s="2"/>
      <c r="BQ10689" s="2"/>
      <c r="BR10689" s="2"/>
      <c r="BS10689" s="2"/>
      <c r="BT10689" s="2"/>
    </row>
    <row r="10690" spans="63:72" x14ac:dyDescent="0.3">
      <c r="BK10690" s="5"/>
      <c r="BL10690" s="5"/>
      <c r="BM10690" s="2"/>
      <c r="BN10690" s="151"/>
      <c r="BO10690" s="2"/>
      <c r="BP10690" s="2"/>
      <c r="BQ10690" s="2"/>
      <c r="BR10690" s="2"/>
      <c r="BS10690" s="2"/>
      <c r="BT10690" s="2"/>
    </row>
    <row r="10691" spans="63:72" x14ac:dyDescent="0.3">
      <c r="BK10691" s="5"/>
      <c r="BL10691" s="5"/>
      <c r="BM10691" s="2"/>
      <c r="BN10691" s="151"/>
      <c r="BO10691" s="2"/>
      <c r="BP10691" s="2"/>
      <c r="BQ10691" s="2"/>
      <c r="BR10691" s="2"/>
      <c r="BS10691" s="2"/>
      <c r="BT10691" s="2"/>
    </row>
    <row r="10692" spans="63:72" x14ac:dyDescent="0.3">
      <c r="BK10692" s="5"/>
      <c r="BL10692" s="5"/>
      <c r="BM10692" s="2"/>
      <c r="BN10692" s="151"/>
      <c r="BO10692" s="2"/>
      <c r="BP10692" s="2"/>
      <c r="BQ10692" s="2"/>
      <c r="BR10692" s="2"/>
      <c r="BS10692" s="2"/>
      <c r="BT10692" s="2"/>
    </row>
    <row r="10693" spans="63:72" x14ac:dyDescent="0.3">
      <c r="BK10693" s="5"/>
      <c r="BL10693" s="5"/>
      <c r="BM10693" s="2"/>
      <c r="BN10693" s="151"/>
      <c r="BO10693" s="2"/>
      <c r="BP10693" s="2"/>
      <c r="BQ10693" s="2"/>
      <c r="BR10693" s="2"/>
      <c r="BS10693" s="2"/>
      <c r="BT10693" s="2"/>
    </row>
    <row r="10694" spans="63:72" x14ac:dyDescent="0.3">
      <c r="BK10694" s="5"/>
      <c r="BL10694" s="5"/>
      <c r="BM10694" s="2"/>
      <c r="BN10694" s="151"/>
      <c r="BO10694" s="2"/>
      <c r="BP10694" s="2"/>
      <c r="BQ10694" s="2"/>
      <c r="BR10694" s="2"/>
      <c r="BS10694" s="2"/>
      <c r="BT10694" s="2"/>
    </row>
    <row r="10695" spans="63:72" x14ac:dyDescent="0.3">
      <c r="BK10695" s="5"/>
      <c r="BL10695" s="5"/>
      <c r="BM10695" s="2"/>
      <c r="BN10695" s="151"/>
      <c r="BO10695" s="2"/>
      <c r="BP10695" s="2"/>
      <c r="BQ10695" s="2"/>
      <c r="BR10695" s="2"/>
      <c r="BS10695" s="2"/>
      <c r="BT10695" s="2"/>
    </row>
    <row r="10696" spans="63:72" x14ac:dyDescent="0.3">
      <c r="BK10696" s="5"/>
      <c r="BL10696" s="5"/>
      <c r="BM10696" s="2"/>
      <c r="BN10696" s="151"/>
      <c r="BO10696" s="2"/>
      <c r="BP10696" s="2"/>
      <c r="BQ10696" s="2"/>
      <c r="BR10696" s="2"/>
      <c r="BS10696" s="2"/>
      <c r="BT10696" s="2"/>
    </row>
    <row r="10697" spans="63:72" x14ac:dyDescent="0.3">
      <c r="BK10697" s="5"/>
      <c r="BL10697" s="5"/>
      <c r="BM10697" s="2"/>
      <c r="BN10697" s="151"/>
      <c r="BO10697" s="2"/>
      <c r="BP10697" s="2"/>
      <c r="BQ10697" s="2"/>
      <c r="BR10697" s="2"/>
      <c r="BS10697" s="2"/>
      <c r="BT10697" s="2"/>
    </row>
    <row r="10698" spans="63:72" x14ac:dyDescent="0.3">
      <c r="BK10698" s="5"/>
      <c r="BL10698" s="5"/>
      <c r="BM10698" s="2"/>
      <c r="BN10698" s="151"/>
      <c r="BO10698" s="2"/>
      <c r="BP10698" s="2"/>
      <c r="BQ10698" s="2"/>
      <c r="BR10698" s="2"/>
      <c r="BS10698" s="2"/>
      <c r="BT10698" s="2"/>
    </row>
    <row r="10699" spans="63:72" x14ac:dyDescent="0.3">
      <c r="BK10699" s="5"/>
      <c r="BL10699" s="5"/>
      <c r="BM10699" s="2"/>
      <c r="BN10699" s="151"/>
      <c r="BO10699" s="2"/>
      <c r="BP10699" s="2"/>
      <c r="BQ10699" s="2"/>
      <c r="BR10699" s="2"/>
      <c r="BS10699" s="2"/>
      <c r="BT10699" s="2"/>
    </row>
    <row r="10700" spans="63:72" x14ac:dyDescent="0.3">
      <c r="BK10700" s="5"/>
      <c r="BL10700" s="5"/>
      <c r="BM10700" s="2"/>
      <c r="BN10700" s="151"/>
      <c r="BO10700" s="2"/>
      <c r="BP10700" s="2"/>
      <c r="BQ10700" s="2"/>
      <c r="BR10700" s="2"/>
      <c r="BS10700" s="2"/>
      <c r="BT10700" s="2"/>
    </row>
    <row r="10701" spans="63:72" x14ac:dyDescent="0.3">
      <c r="BK10701" s="5"/>
      <c r="BL10701" s="5"/>
      <c r="BM10701" s="2"/>
      <c r="BN10701" s="151"/>
      <c r="BO10701" s="2"/>
      <c r="BP10701" s="2"/>
      <c r="BQ10701" s="2"/>
      <c r="BR10701" s="2"/>
      <c r="BS10701" s="2"/>
      <c r="BT10701" s="2"/>
    </row>
    <row r="10702" spans="63:72" x14ac:dyDescent="0.3">
      <c r="BK10702" s="5"/>
      <c r="BL10702" s="5"/>
      <c r="BM10702" s="2"/>
      <c r="BN10702" s="151"/>
      <c r="BO10702" s="2"/>
      <c r="BP10702" s="2"/>
      <c r="BQ10702" s="2"/>
      <c r="BR10702" s="2"/>
      <c r="BS10702" s="2"/>
      <c r="BT10702" s="2"/>
    </row>
    <row r="10703" spans="63:72" x14ac:dyDescent="0.3">
      <c r="BK10703" s="5"/>
      <c r="BL10703" s="5"/>
      <c r="BM10703" s="2"/>
      <c r="BN10703" s="151"/>
      <c r="BO10703" s="2"/>
      <c r="BP10703" s="2"/>
      <c r="BQ10703" s="2"/>
      <c r="BR10703" s="2"/>
      <c r="BS10703" s="2"/>
      <c r="BT10703" s="2"/>
    </row>
    <row r="10704" spans="63:72" x14ac:dyDescent="0.3">
      <c r="BK10704" s="5"/>
      <c r="BL10704" s="5"/>
      <c r="BM10704" s="2"/>
      <c r="BN10704" s="151"/>
      <c r="BO10704" s="2"/>
      <c r="BP10704" s="2"/>
      <c r="BQ10704" s="2"/>
      <c r="BR10704" s="2"/>
      <c r="BS10704" s="2"/>
      <c r="BT10704" s="2"/>
    </row>
    <row r="10705" spans="63:72" x14ac:dyDescent="0.3">
      <c r="BK10705" s="5"/>
      <c r="BL10705" s="5"/>
      <c r="BM10705" s="2"/>
      <c r="BN10705" s="151"/>
      <c r="BO10705" s="2"/>
      <c r="BP10705" s="2"/>
      <c r="BQ10705" s="2"/>
      <c r="BR10705" s="2"/>
      <c r="BS10705" s="2"/>
      <c r="BT10705" s="2"/>
    </row>
    <row r="10706" spans="63:72" x14ac:dyDescent="0.3">
      <c r="BK10706" s="5"/>
      <c r="BL10706" s="5"/>
      <c r="BM10706" s="2"/>
      <c r="BN10706" s="151"/>
      <c r="BO10706" s="2"/>
      <c r="BP10706" s="2"/>
      <c r="BQ10706" s="2"/>
      <c r="BR10706" s="2"/>
      <c r="BS10706" s="2"/>
      <c r="BT10706" s="2"/>
    </row>
    <row r="10707" spans="63:72" x14ac:dyDescent="0.3">
      <c r="BK10707" s="5"/>
      <c r="BL10707" s="5"/>
      <c r="BM10707" s="2"/>
      <c r="BN10707" s="151"/>
      <c r="BO10707" s="2"/>
      <c r="BP10707" s="2"/>
      <c r="BQ10707" s="2"/>
      <c r="BR10707" s="2"/>
      <c r="BS10707" s="2"/>
      <c r="BT10707" s="2"/>
    </row>
    <row r="10708" spans="63:72" x14ac:dyDescent="0.3">
      <c r="BK10708" s="5"/>
      <c r="BL10708" s="5"/>
      <c r="BM10708" s="2"/>
      <c r="BN10708" s="151"/>
      <c r="BO10708" s="2"/>
      <c r="BP10708" s="2"/>
      <c r="BQ10708" s="2"/>
      <c r="BR10708" s="2"/>
      <c r="BS10708" s="2"/>
      <c r="BT10708" s="2"/>
    </row>
    <row r="10709" spans="63:72" x14ac:dyDescent="0.3">
      <c r="BK10709" s="5"/>
      <c r="BL10709" s="5"/>
      <c r="BM10709" s="2"/>
      <c r="BN10709" s="151"/>
      <c r="BO10709" s="2"/>
      <c r="BP10709" s="2"/>
      <c r="BQ10709" s="2"/>
      <c r="BR10709" s="2"/>
      <c r="BS10709" s="2"/>
      <c r="BT10709" s="2"/>
    </row>
    <row r="10710" spans="63:72" x14ac:dyDescent="0.3">
      <c r="BK10710" s="5"/>
      <c r="BL10710" s="5"/>
      <c r="BM10710" s="2"/>
      <c r="BN10710" s="151"/>
      <c r="BO10710" s="2"/>
      <c r="BP10710" s="2"/>
      <c r="BQ10710" s="2"/>
      <c r="BR10710" s="2"/>
      <c r="BS10710" s="2"/>
      <c r="BT10710" s="2"/>
    </row>
    <row r="10711" spans="63:72" x14ac:dyDescent="0.3">
      <c r="BK10711" s="5"/>
      <c r="BL10711" s="5"/>
      <c r="BM10711" s="2"/>
      <c r="BN10711" s="151"/>
      <c r="BO10711" s="2"/>
      <c r="BP10711" s="2"/>
      <c r="BQ10711" s="2"/>
      <c r="BR10711" s="2"/>
      <c r="BS10711" s="2"/>
      <c r="BT10711" s="2"/>
    </row>
    <row r="10712" spans="63:72" x14ac:dyDescent="0.3">
      <c r="BK10712" s="5"/>
      <c r="BL10712" s="5"/>
      <c r="BM10712" s="2"/>
      <c r="BN10712" s="151"/>
      <c r="BO10712" s="2"/>
      <c r="BP10712" s="2"/>
      <c r="BQ10712" s="2"/>
      <c r="BR10712" s="2"/>
      <c r="BS10712" s="2"/>
      <c r="BT10712" s="2"/>
    </row>
    <row r="10713" spans="63:72" x14ac:dyDescent="0.3">
      <c r="BK10713" s="5"/>
      <c r="BL10713" s="5"/>
      <c r="BM10713" s="2"/>
      <c r="BN10713" s="151"/>
      <c r="BO10713" s="2"/>
      <c r="BP10713" s="2"/>
      <c r="BQ10713" s="2"/>
      <c r="BR10713" s="2"/>
      <c r="BS10713" s="2"/>
      <c r="BT10713" s="2"/>
    </row>
    <row r="10714" spans="63:72" x14ac:dyDescent="0.3">
      <c r="BK10714" s="5"/>
      <c r="BL10714" s="5"/>
      <c r="BM10714" s="2"/>
      <c r="BN10714" s="151"/>
      <c r="BO10714" s="2"/>
      <c r="BP10714" s="2"/>
      <c r="BQ10714" s="2"/>
      <c r="BR10714" s="2"/>
      <c r="BS10714" s="2"/>
      <c r="BT10714" s="2"/>
    </row>
    <row r="10715" spans="63:72" x14ac:dyDescent="0.3">
      <c r="BK10715" s="5"/>
      <c r="BL10715" s="5"/>
      <c r="BM10715" s="2"/>
      <c r="BN10715" s="151"/>
      <c r="BO10715" s="2"/>
      <c r="BP10715" s="2"/>
      <c r="BQ10715" s="2"/>
      <c r="BR10715" s="2"/>
      <c r="BS10715" s="2"/>
      <c r="BT10715" s="2"/>
    </row>
    <row r="10716" spans="63:72" x14ac:dyDescent="0.3">
      <c r="BK10716" s="5"/>
      <c r="BL10716" s="5"/>
      <c r="BM10716" s="2"/>
      <c r="BN10716" s="151"/>
      <c r="BO10716" s="2"/>
      <c r="BP10716" s="2"/>
      <c r="BQ10716" s="2"/>
      <c r="BR10716" s="2"/>
      <c r="BS10716" s="2"/>
      <c r="BT10716" s="2"/>
    </row>
    <row r="10717" spans="63:72" x14ac:dyDescent="0.3">
      <c r="BK10717" s="5"/>
      <c r="BL10717" s="5"/>
      <c r="BM10717" s="2"/>
      <c r="BN10717" s="151"/>
      <c r="BO10717" s="2"/>
      <c r="BP10717" s="2"/>
      <c r="BQ10717" s="2"/>
      <c r="BR10717" s="2"/>
      <c r="BS10717" s="2"/>
      <c r="BT10717" s="2"/>
    </row>
    <row r="10718" spans="63:72" x14ac:dyDescent="0.3">
      <c r="BK10718" s="5"/>
      <c r="BL10718" s="5"/>
      <c r="BM10718" s="2"/>
      <c r="BN10718" s="151"/>
      <c r="BO10718" s="2"/>
      <c r="BP10718" s="2"/>
      <c r="BQ10718" s="2"/>
      <c r="BR10718" s="2"/>
      <c r="BS10718" s="2"/>
      <c r="BT10718" s="2"/>
    </row>
    <row r="10719" spans="63:72" x14ac:dyDescent="0.3">
      <c r="BK10719" s="5"/>
      <c r="BL10719" s="5"/>
      <c r="BM10719" s="2"/>
      <c r="BN10719" s="151"/>
      <c r="BO10719" s="2"/>
      <c r="BP10719" s="2"/>
      <c r="BQ10719" s="2"/>
      <c r="BR10719" s="2"/>
      <c r="BS10719" s="2"/>
      <c r="BT10719" s="2"/>
    </row>
    <row r="10720" spans="63:72" x14ac:dyDescent="0.3">
      <c r="BK10720" s="5"/>
      <c r="BL10720" s="5"/>
      <c r="BM10720" s="2"/>
      <c r="BN10720" s="151"/>
      <c r="BO10720" s="2"/>
      <c r="BP10720" s="2"/>
      <c r="BQ10720" s="2"/>
      <c r="BR10720" s="2"/>
      <c r="BS10720" s="2"/>
      <c r="BT10720" s="2"/>
    </row>
    <row r="10721" spans="63:72" x14ac:dyDescent="0.3">
      <c r="BK10721" s="5"/>
      <c r="BL10721" s="5"/>
      <c r="BM10721" s="2"/>
      <c r="BN10721" s="151"/>
      <c r="BO10721" s="2"/>
      <c r="BP10721" s="2"/>
      <c r="BQ10721" s="2"/>
      <c r="BR10721" s="2"/>
      <c r="BS10721" s="2"/>
      <c r="BT10721" s="2"/>
    </row>
    <row r="10722" spans="63:72" x14ac:dyDescent="0.3">
      <c r="BK10722" s="5"/>
      <c r="BL10722" s="5"/>
      <c r="BM10722" s="2"/>
      <c r="BN10722" s="151"/>
      <c r="BO10722" s="2"/>
      <c r="BP10722" s="2"/>
      <c r="BQ10722" s="2"/>
      <c r="BR10722" s="2"/>
      <c r="BS10722" s="2"/>
      <c r="BT10722" s="2"/>
    </row>
    <row r="10723" spans="63:72" x14ac:dyDescent="0.3">
      <c r="BK10723" s="5"/>
      <c r="BL10723" s="5"/>
      <c r="BM10723" s="2"/>
      <c r="BN10723" s="151"/>
      <c r="BO10723" s="2"/>
      <c r="BP10723" s="2"/>
      <c r="BQ10723" s="2"/>
      <c r="BR10723" s="2"/>
      <c r="BS10723" s="2"/>
      <c r="BT10723" s="2"/>
    </row>
    <row r="10724" spans="63:72" x14ac:dyDescent="0.3">
      <c r="BK10724" s="5"/>
      <c r="BL10724" s="5"/>
      <c r="BM10724" s="2"/>
      <c r="BN10724" s="151"/>
      <c r="BO10724" s="2"/>
      <c r="BP10724" s="2"/>
      <c r="BQ10724" s="2"/>
      <c r="BR10724" s="2"/>
      <c r="BS10724" s="2"/>
      <c r="BT10724" s="2"/>
    </row>
    <row r="10725" spans="63:72" x14ac:dyDescent="0.3">
      <c r="BK10725" s="5"/>
      <c r="BL10725" s="5"/>
      <c r="BM10725" s="2"/>
      <c r="BN10725" s="151"/>
      <c r="BO10725" s="2"/>
      <c r="BP10725" s="2"/>
      <c r="BQ10725" s="2"/>
      <c r="BR10725" s="2"/>
      <c r="BS10725" s="2"/>
      <c r="BT10725" s="2"/>
    </row>
    <row r="10726" spans="63:72" x14ac:dyDescent="0.3">
      <c r="BK10726" s="5"/>
      <c r="BL10726" s="5"/>
      <c r="BM10726" s="2"/>
      <c r="BN10726" s="151"/>
      <c r="BO10726" s="2"/>
      <c r="BP10726" s="2"/>
      <c r="BQ10726" s="2"/>
      <c r="BR10726" s="2"/>
      <c r="BS10726" s="2"/>
      <c r="BT10726" s="2"/>
    </row>
    <row r="10727" spans="63:72" x14ac:dyDescent="0.3">
      <c r="BK10727" s="5"/>
      <c r="BL10727" s="5"/>
      <c r="BM10727" s="2"/>
      <c r="BN10727" s="151"/>
      <c r="BO10727" s="2"/>
      <c r="BP10727" s="2"/>
      <c r="BQ10727" s="2"/>
      <c r="BR10727" s="2"/>
      <c r="BS10727" s="2"/>
      <c r="BT10727" s="2"/>
    </row>
    <row r="10728" spans="63:72" x14ac:dyDescent="0.3">
      <c r="BK10728" s="5"/>
      <c r="BL10728" s="5"/>
      <c r="BM10728" s="2"/>
      <c r="BN10728" s="151"/>
      <c r="BO10728" s="2"/>
      <c r="BP10728" s="2"/>
      <c r="BQ10728" s="2"/>
      <c r="BR10728" s="2"/>
      <c r="BS10728" s="2"/>
      <c r="BT10728" s="2"/>
    </row>
    <row r="10729" spans="63:72" x14ac:dyDescent="0.3">
      <c r="BK10729" s="5"/>
      <c r="BL10729" s="5"/>
      <c r="BM10729" s="2"/>
      <c r="BN10729" s="151"/>
      <c r="BO10729" s="2"/>
      <c r="BP10729" s="2"/>
      <c r="BQ10729" s="2"/>
      <c r="BR10729" s="2"/>
      <c r="BS10729" s="2"/>
      <c r="BT10729" s="2"/>
    </row>
    <row r="10730" spans="63:72" x14ac:dyDescent="0.3">
      <c r="BK10730" s="5"/>
      <c r="BL10730" s="5"/>
      <c r="BM10730" s="2"/>
      <c r="BN10730" s="151"/>
      <c r="BO10730" s="2"/>
      <c r="BP10730" s="2"/>
      <c r="BQ10730" s="2"/>
      <c r="BR10730" s="2"/>
      <c r="BS10730" s="2"/>
      <c r="BT10730" s="2"/>
    </row>
    <row r="10731" spans="63:72" x14ac:dyDescent="0.3">
      <c r="BK10731" s="5"/>
      <c r="BL10731" s="5"/>
      <c r="BM10731" s="2"/>
      <c r="BN10731" s="151"/>
      <c r="BO10731" s="2"/>
      <c r="BP10731" s="2"/>
      <c r="BQ10731" s="2"/>
      <c r="BR10731" s="2"/>
      <c r="BS10731" s="2"/>
      <c r="BT10731" s="2"/>
    </row>
    <row r="10732" spans="63:72" x14ac:dyDescent="0.3">
      <c r="BK10732" s="5"/>
      <c r="BL10732" s="5"/>
      <c r="BM10732" s="2"/>
      <c r="BN10732" s="151"/>
      <c r="BO10732" s="2"/>
      <c r="BP10732" s="2"/>
      <c r="BQ10732" s="2"/>
      <c r="BR10732" s="2"/>
      <c r="BS10732" s="2"/>
      <c r="BT10732" s="2"/>
    </row>
    <row r="10733" spans="63:72" x14ac:dyDescent="0.3">
      <c r="BK10733" s="5"/>
      <c r="BL10733" s="5"/>
      <c r="BM10733" s="2"/>
      <c r="BN10733" s="151"/>
      <c r="BO10733" s="2"/>
      <c r="BP10733" s="2"/>
      <c r="BQ10733" s="2"/>
      <c r="BR10733" s="2"/>
      <c r="BS10733" s="2"/>
      <c r="BT10733" s="2"/>
    </row>
    <row r="10734" spans="63:72" x14ac:dyDescent="0.3">
      <c r="BK10734" s="5"/>
      <c r="BL10734" s="5"/>
      <c r="BM10734" s="2"/>
      <c r="BN10734" s="151"/>
      <c r="BO10734" s="2"/>
      <c r="BP10734" s="2"/>
      <c r="BQ10734" s="2"/>
      <c r="BR10734" s="2"/>
      <c r="BS10734" s="2"/>
      <c r="BT10734" s="2"/>
    </row>
    <row r="10735" spans="63:72" x14ac:dyDescent="0.3">
      <c r="BK10735" s="5"/>
      <c r="BL10735" s="5"/>
      <c r="BM10735" s="2"/>
      <c r="BN10735" s="151"/>
      <c r="BO10735" s="2"/>
      <c r="BP10735" s="2"/>
      <c r="BQ10735" s="2"/>
      <c r="BR10735" s="2"/>
      <c r="BS10735" s="2"/>
      <c r="BT10735" s="2"/>
    </row>
    <row r="10736" spans="63:72" x14ac:dyDescent="0.3">
      <c r="BK10736" s="5"/>
      <c r="BL10736" s="5"/>
      <c r="BM10736" s="2"/>
      <c r="BN10736" s="151"/>
      <c r="BO10736" s="2"/>
      <c r="BP10736" s="2"/>
      <c r="BQ10736" s="2"/>
      <c r="BR10736" s="2"/>
      <c r="BS10736" s="2"/>
      <c r="BT10736" s="2"/>
    </row>
    <row r="10737" spans="63:72" x14ac:dyDescent="0.3">
      <c r="BK10737" s="5"/>
      <c r="BL10737" s="5"/>
      <c r="BM10737" s="2"/>
      <c r="BN10737" s="151"/>
      <c r="BO10737" s="2"/>
      <c r="BP10737" s="2"/>
      <c r="BQ10737" s="2"/>
      <c r="BR10737" s="2"/>
      <c r="BS10737" s="2"/>
      <c r="BT10737" s="2"/>
    </row>
    <row r="10738" spans="63:72" x14ac:dyDescent="0.3">
      <c r="BK10738" s="5"/>
      <c r="BL10738" s="5"/>
      <c r="BM10738" s="2"/>
      <c r="BN10738" s="151"/>
      <c r="BO10738" s="2"/>
      <c r="BP10738" s="2"/>
      <c r="BQ10738" s="2"/>
      <c r="BR10738" s="2"/>
      <c r="BS10738" s="2"/>
      <c r="BT10738" s="2"/>
    </row>
    <row r="10739" spans="63:72" x14ac:dyDescent="0.3">
      <c r="BK10739" s="5"/>
      <c r="BL10739" s="5"/>
      <c r="BM10739" s="2"/>
      <c r="BN10739" s="151"/>
      <c r="BO10739" s="2"/>
      <c r="BP10739" s="2"/>
      <c r="BQ10739" s="2"/>
      <c r="BR10739" s="2"/>
      <c r="BS10739" s="2"/>
      <c r="BT10739" s="2"/>
    </row>
    <row r="10740" spans="63:72" x14ac:dyDescent="0.3">
      <c r="BK10740" s="5"/>
      <c r="BL10740" s="5"/>
      <c r="BM10740" s="2"/>
      <c r="BN10740" s="151"/>
      <c r="BO10740" s="2"/>
      <c r="BP10740" s="2"/>
      <c r="BQ10740" s="2"/>
      <c r="BR10740" s="2"/>
      <c r="BS10740" s="2"/>
      <c r="BT10740" s="2"/>
    </row>
    <row r="10741" spans="63:72" x14ac:dyDescent="0.3">
      <c r="BK10741" s="5"/>
      <c r="BL10741" s="5"/>
      <c r="BM10741" s="2"/>
      <c r="BN10741" s="151"/>
      <c r="BO10741" s="2"/>
      <c r="BP10741" s="2"/>
      <c r="BQ10741" s="2"/>
      <c r="BR10741" s="2"/>
      <c r="BS10741" s="2"/>
      <c r="BT10741" s="2"/>
    </row>
    <row r="10742" spans="63:72" x14ac:dyDescent="0.3">
      <c r="BK10742" s="5"/>
      <c r="BL10742" s="5"/>
      <c r="BM10742" s="2"/>
      <c r="BN10742" s="151"/>
      <c r="BO10742" s="2"/>
      <c r="BP10742" s="2"/>
      <c r="BQ10742" s="2"/>
      <c r="BR10742" s="2"/>
      <c r="BS10742" s="2"/>
      <c r="BT10742" s="2"/>
    </row>
    <row r="10743" spans="63:72" x14ac:dyDescent="0.3">
      <c r="BK10743" s="5"/>
      <c r="BL10743" s="5"/>
      <c r="BM10743" s="2"/>
      <c r="BN10743" s="151"/>
      <c r="BO10743" s="2"/>
      <c r="BP10743" s="2"/>
      <c r="BQ10743" s="2"/>
      <c r="BR10743" s="2"/>
      <c r="BS10743" s="2"/>
      <c r="BT10743" s="2"/>
    </row>
    <row r="10744" spans="63:72" x14ac:dyDescent="0.3">
      <c r="BK10744" s="5"/>
      <c r="BL10744" s="5"/>
      <c r="BM10744" s="2"/>
      <c r="BN10744" s="151"/>
      <c r="BO10744" s="2"/>
      <c r="BP10744" s="2"/>
      <c r="BQ10744" s="2"/>
      <c r="BR10744" s="2"/>
      <c r="BS10744" s="2"/>
      <c r="BT10744" s="2"/>
    </row>
    <row r="10745" spans="63:72" x14ac:dyDescent="0.3">
      <c r="BK10745" s="5"/>
      <c r="BL10745" s="5"/>
      <c r="BM10745" s="2"/>
      <c r="BN10745" s="151"/>
      <c r="BO10745" s="2"/>
      <c r="BP10745" s="2"/>
      <c r="BQ10745" s="2"/>
      <c r="BR10745" s="2"/>
      <c r="BS10745" s="2"/>
      <c r="BT10745" s="2"/>
    </row>
    <row r="10746" spans="63:72" x14ac:dyDescent="0.3">
      <c r="BK10746" s="5"/>
      <c r="BL10746" s="5"/>
      <c r="BM10746" s="2"/>
      <c r="BN10746" s="151"/>
      <c r="BO10746" s="2"/>
      <c r="BP10746" s="2"/>
      <c r="BQ10746" s="2"/>
      <c r="BR10746" s="2"/>
      <c r="BS10746" s="2"/>
      <c r="BT10746" s="2"/>
    </row>
    <row r="10747" spans="63:72" x14ac:dyDescent="0.3">
      <c r="BK10747" s="5"/>
      <c r="BL10747" s="5"/>
      <c r="BM10747" s="2"/>
      <c r="BN10747" s="151"/>
      <c r="BO10747" s="2"/>
      <c r="BP10747" s="2"/>
      <c r="BQ10747" s="2"/>
      <c r="BR10747" s="2"/>
      <c r="BS10747" s="2"/>
      <c r="BT10747" s="2"/>
    </row>
    <row r="10748" spans="63:72" x14ac:dyDescent="0.3">
      <c r="BK10748" s="5"/>
      <c r="BL10748" s="5"/>
      <c r="BM10748" s="2"/>
      <c r="BN10748" s="151"/>
      <c r="BO10748" s="2"/>
      <c r="BP10748" s="2"/>
      <c r="BQ10748" s="2"/>
      <c r="BR10748" s="2"/>
      <c r="BS10748" s="2"/>
      <c r="BT10748" s="2"/>
    </row>
    <row r="10749" spans="63:72" x14ac:dyDescent="0.3">
      <c r="BK10749" s="5"/>
      <c r="BL10749" s="5"/>
      <c r="BM10749" s="2"/>
      <c r="BN10749" s="151"/>
      <c r="BO10749" s="2"/>
      <c r="BP10749" s="2"/>
      <c r="BQ10749" s="2"/>
      <c r="BR10749" s="2"/>
      <c r="BS10749" s="2"/>
      <c r="BT10749" s="2"/>
    </row>
    <row r="10750" spans="63:72" x14ac:dyDescent="0.3">
      <c r="BK10750" s="5"/>
      <c r="BL10750" s="5"/>
      <c r="BM10750" s="2"/>
      <c r="BN10750" s="151"/>
      <c r="BO10750" s="2"/>
      <c r="BP10750" s="2"/>
      <c r="BQ10750" s="2"/>
      <c r="BR10750" s="2"/>
      <c r="BS10750" s="2"/>
      <c r="BT10750" s="2"/>
    </row>
    <row r="10751" spans="63:72" x14ac:dyDescent="0.3">
      <c r="BK10751" s="5"/>
      <c r="BL10751" s="5"/>
      <c r="BM10751" s="2"/>
      <c r="BN10751" s="151"/>
      <c r="BO10751" s="2"/>
      <c r="BP10751" s="2"/>
      <c r="BQ10751" s="2"/>
      <c r="BR10751" s="2"/>
      <c r="BS10751" s="2"/>
      <c r="BT10751" s="2"/>
    </row>
    <row r="10752" spans="63:72" x14ac:dyDescent="0.3">
      <c r="BK10752" s="5"/>
      <c r="BL10752" s="5"/>
      <c r="BM10752" s="2"/>
      <c r="BN10752" s="151"/>
      <c r="BO10752" s="2"/>
      <c r="BP10752" s="2"/>
      <c r="BQ10752" s="2"/>
      <c r="BR10752" s="2"/>
      <c r="BS10752" s="2"/>
      <c r="BT10752" s="2"/>
    </row>
    <row r="10753" spans="63:72" x14ac:dyDescent="0.3">
      <c r="BK10753" s="5"/>
      <c r="BL10753" s="5"/>
      <c r="BM10753" s="2"/>
      <c r="BN10753" s="151"/>
      <c r="BO10753" s="2"/>
      <c r="BP10753" s="2"/>
      <c r="BQ10753" s="2"/>
      <c r="BR10753" s="2"/>
      <c r="BS10753" s="2"/>
      <c r="BT10753" s="2"/>
    </row>
    <row r="10754" spans="63:72" x14ac:dyDescent="0.3">
      <c r="BK10754" s="5"/>
      <c r="BL10754" s="5"/>
      <c r="BM10754" s="2"/>
      <c r="BN10754" s="151"/>
      <c r="BO10754" s="2"/>
      <c r="BP10754" s="2"/>
      <c r="BQ10754" s="2"/>
      <c r="BR10754" s="2"/>
      <c r="BS10754" s="2"/>
      <c r="BT10754" s="2"/>
    </row>
    <row r="10755" spans="63:72" x14ac:dyDescent="0.3">
      <c r="BK10755" s="5"/>
      <c r="BL10755" s="5"/>
      <c r="BM10755" s="2"/>
      <c r="BN10755" s="151"/>
      <c r="BO10755" s="2"/>
      <c r="BP10755" s="2"/>
      <c r="BQ10755" s="2"/>
      <c r="BR10755" s="2"/>
      <c r="BS10755" s="2"/>
      <c r="BT10755" s="2"/>
    </row>
    <row r="10756" spans="63:72" x14ac:dyDescent="0.3">
      <c r="BK10756" s="5"/>
      <c r="BL10756" s="5"/>
      <c r="BM10756" s="2"/>
      <c r="BN10756" s="151"/>
      <c r="BO10756" s="2"/>
      <c r="BP10756" s="2"/>
      <c r="BQ10756" s="2"/>
      <c r="BR10756" s="2"/>
      <c r="BS10756" s="2"/>
      <c r="BT10756" s="2"/>
    </row>
    <row r="10757" spans="63:72" x14ac:dyDescent="0.3">
      <c r="BK10757" s="5"/>
      <c r="BL10757" s="5"/>
      <c r="BM10757" s="2"/>
      <c r="BN10757" s="151"/>
      <c r="BO10757" s="2"/>
      <c r="BP10757" s="2"/>
      <c r="BQ10757" s="2"/>
      <c r="BR10757" s="2"/>
      <c r="BS10757" s="2"/>
      <c r="BT10757" s="2"/>
    </row>
    <row r="10758" spans="63:72" x14ac:dyDescent="0.3">
      <c r="BK10758" s="5"/>
      <c r="BL10758" s="5"/>
      <c r="BM10758" s="2"/>
      <c r="BN10758" s="151"/>
      <c r="BO10758" s="2"/>
      <c r="BP10758" s="2"/>
      <c r="BQ10758" s="2"/>
      <c r="BR10758" s="2"/>
      <c r="BS10758" s="2"/>
      <c r="BT10758" s="2"/>
    </row>
    <row r="10759" spans="63:72" x14ac:dyDescent="0.3">
      <c r="BK10759" s="5"/>
      <c r="BL10759" s="5"/>
      <c r="BM10759" s="2"/>
      <c r="BN10759" s="151"/>
      <c r="BO10759" s="2"/>
      <c r="BP10759" s="2"/>
      <c r="BQ10759" s="2"/>
      <c r="BR10759" s="2"/>
      <c r="BS10759" s="2"/>
      <c r="BT10759" s="2"/>
    </row>
    <row r="10760" spans="63:72" x14ac:dyDescent="0.3">
      <c r="BK10760" s="5"/>
      <c r="BL10760" s="5"/>
      <c r="BM10760" s="2"/>
      <c r="BN10760" s="151"/>
      <c r="BO10760" s="2"/>
      <c r="BP10760" s="2"/>
      <c r="BQ10760" s="2"/>
      <c r="BR10760" s="2"/>
      <c r="BS10760" s="2"/>
      <c r="BT10760" s="2"/>
    </row>
    <row r="10761" spans="63:72" x14ac:dyDescent="0.3">
      <c r="BK10761" s="5"/>
      <c r="BL10761" s="5"/>
      <c r="BM10761" s="2"/>
      <c r="BN10761" s="151"/>
      <c r="BO10761" s="2"/>
      <c r="BP10761" s="2"/>
      <c r="BQ10761" s="2"/>
      <c r="BR10761" s="2"/>
      <c r="BS10761" s="2"/>
      <c r="BT10761" s="2"/>
    </row>
    <row r="10762" spans="63:72" x14ac:dyDescent="0.3">
      <c r="BK10762" s="5"/>
      <c r="BL10762" s="5"/>
      <c r="BM10762" s="2"/>
      <c r="BN10762" s="151"/>
      <c r="BO10762" s="2"/>
      <c r="BP10762" s="2"/>
      <c r="BQ10762" s="2"/>
      <c r="BR10762" s="2"/>
      <c r="BS10762" s="2"/>
      <c r="BT10762" s="2"/>
    </row>
    <row r="10763" spans="63:72" x14ac:dyDescent="0.3">
      <c r="BK10763" s="5"/>
      <c r="BL10763" s="5"/>
      <c r="BM10763" s="2"/>
      <c r="BN10763" s="151"/>
      <c r="BO10763" s="2"/>
      <c r="BP10763" s="2"/>
      <c r="BQ10763" s="2"/>
      <c r="BR10763" s="2"/>
      <c r="BS10763" s="2"/>
      <c r="BT10763" s="2"/>
    </row>
    <row r="10764" spans="63:72" x14ac:dyDescent="0.3">
      <c r="BK10764" s="5"/>
      <c r="BL10764" s="5"/>
      <c r="BM10764" s="2"/>
      <c r="BN10764" s="151"/>
      <c r="BO10764" s="2"/>
      <c r="BP10764" s="2"/>
      <c r="BQ10764" s="2"/>
      <c r="BR10764" s="2"/>
      <c r="BS10764" s="2"/>
      <c r="BT10764" s="2"/>
    </row>
    <row r="10765" spans="63:72" x14ac:dyDescent="0.3">
      <c r="BK10765" s="5"/>
      <c r="BL10765" s="5"/>
      <c r="BM10765" s="2"/>
      <c r="BN10765" s="151"/>
      <c r="BO10765" s="2"/>
      <c r="BP10765" s="2"/>
      <c r="BQ10765" s="2"/>
      <c r="BR10765" s="2"/>
      <c r="BS10765" s="2"/>
      <c r="BT10765" s="2"/>
    </row>
    <row r="10766" spans="63:72" x14ac:dyDescent="0.3">
      <c r="BK10766" s="5"/>
      <c r="BL10766" s="5"/>
      <c r="BM10766" s="2"/>
      <c r="BN10766" s="151"/>
      <c r="BO10766" s="2"/>
      <c r="BP10766" s="2"/>
      <c r="BQ10766" s="2"/>
      <c r="BR10766" s="2"/>
      <c r="BS10766" s="2"/>
      <c r="BT10766" s="2"/>
    </row>
    <row r="10767" spans="63:72" x14ac:dyDescent="0.3">
      <c r="BK10767" s="5"/>
      <c r="BL10767" s="5"/>
      <c r="BM10767" s="2"/>
      <c r="BN10767" s="151"/>
      <c r="BO10767" s="2"/>
      <c r="BP10767" s="2"/>
      <c r="BQ10767" s="2"/>
      <c r="BR10767" s="2"/>
      <c r="BS10767" s="2"/>
      <c r="BT10767" s="2"/>
    </row>
    <row r="10768" spans="63:72" x14ac:dyDescent="0.3">
      <c r="BK10768" s="5"/>
      <c r="BL10768" s="5"/>
      <c r="BM10768" s="2"/>
      <c r="BN10768" s="151"/>
      <c r="BO10768" s="2"/>
      <c r="BP10768" s="2"/>
      <c r="BQ10768" s="2"/>
      <c r="BR10768" s="2"/>
      <c r="BS10768" s="2"/>
      <c r="BT10768" s="2"/>
    </row>
    <row r="10769" spans="63:72" x14ac:dyDescent="0.3">
      <c r="BK10769" s="5"/>
      <c r="BL10769" s="5"/>
      <c r="BM10769" s="2"/>
      <c r="BN10769" s="151"/>
      <c r="BO10769" s="2"/>
      <c r="BP10769" s="2"/>
      <c r="BQ10769" s="2"/>
      <c r="BR10769" s="2"/>
      <c r="BS10769" s="2"/>
      <c r="BT10769" s="2"/>
    </row>
    <row r="10770" spans="63:72" x14ac:dyDescent="0.3">
      <c r="BK10770" s="5"/>
      <c r="BL10770" s="5"/>
      <c r="BM10770" s="2"/>
      <c r="BN10770" s="151"/>
      <c r="BO10770" s="2"/>
      <c r="BP10770" s="2"/>
      <c r="BQ10770" s="2"/>
      <c r="BR10770" s="2"/>
      <c r="BS10770" s="2"/>
      <c r="BT10770" s="2"/>
    </row>
    <row r="10771" spans="63:72" x14ac:dyDescent="0.3">
      <c r="BK10771" s="5"/>
      <c r="BL10771" s="5"/>
      <c r="BM10771" s="2"/>
      <c r="BN10771" s="151"/>
      <c r="BO10771" s="2"/>
      <c r="BP10771" s="2"/>
      <c r="BQ10771" s="2"/>
      <c r="BR10771" s="2"/>
      <c r="BS10771" s="2"/>
      <c r="BT10771" s="2"/>
    </row>
    <row r="10772" spans="63:72" x14ac:dyDescent="0.3">
      <c r="BK10772" s="5"/>
      <c r="BL10772" s="5"/>
      <c r="BM10772" s="2"/>
      <c r="BN10772" s="151"/>
      <c r="BO10772" s="2"/>
      <c r="BP10772" s="2"/>
      <c r="BQ10772" s="2"/>
      <c r="BR10772" s="2"/>
      <c r="BS10772" s="2"/>
      <c r="BT10772" s="2"/>
    </row>
    <row r="10773" spans="63:72" x14ac:dyDescent="0.3">
      <c r="BK10773" s="5"/>
      <c r="BL10773" s="5"/>
      <c r="BM10773" s="2"/>
      <c r="BN10773" s="151"/>
      <c r="BO10773" s="2"/>
      <c r="BP10773" s="2"/>
      <c r="BQ10773" s="2"/>
      <c r="BR10773" s="2"/>
      <c r="BS10773" s="2"/>
      <c r="BT10773" s="2"/>
    </row>
    <row r="10774" spans="63:72" x14ac:dyDescent="0.3">
      <c r="BK10774" s="5"/>
      <c r="BL10774" s="5"/>
      <c r="BM10774" s="2"/>
      <c r="BN10774" s="151"/>
      <c r="BO10774" s="2"/>
      <c r="BP10774" s="2"/>
      <c r="BQ10774" s="2"/>
      <c r="BR10774" s="2"/>
      <c r="BS10774" s="2"/>
      <c r="BT10774" s="2"/>
    </row>
    <row r="10775" spans="63:72" x14ac:dyDescent="0.3">
      <c r="BK10775" s="5"/>
      <c r="BL10775" s="5"/>
      <c r="BM10775" s="2"/>
      <c r="BN10775" s="151"/>
      <c r="BO10775" s="2"/>
      <c r="BP10775" s="2"/>
      <c r="BQ10775" s="2"/>
      <c r="BR10775" s="2"/>
      <c r="BS10775" s="2"/>
      <c r="BT10775" s="2"/>
    </row>
    <row r="10776" spans="63:72" x14ac:dyDescent="0.3">
      <c r="BK10776" s="5"/>
      <c r="BL10776" s="5"/>
      <c r="BM10776" s="2"/>
      <c r="BN10776" s="151"/>
      <c r="BO10776" s="2"/>
      <c r="BP10776" s="2"/>
      <c r="BQ10776" s="2"/>
      <c r="BR10776" s="2"/>
      <c r="BS10776" s="2"/>
      <c r="BT10776" s="2"/>
    </row>
    <row r="10777" spans="63:72" x14ac:dyDescent="0.3">
      <c r="BK10777" s="5"/>
      <c r="BL10777" s="5"/>
      <c r="BM10777" s="2"/>
      <c r="BN10777" s="151"/>
      <c r="BO10777" s="2"/>
      <c r="BP10777" s="2"/>
      <c r="BQ10777" s="2"/>
      <c r="BR10777" s="2"/>
      <c r="BS10777" s="2"/>
      <c r="BT10777" s="2"/>
    </row>
    <row r="10778" spans="63:72" x14ac:dyDescent="0.3">
      <c r="BK10778" s="5"/>
      <c r="BL10778" s="5"/>
      <c r="BM10778" s="2"/>
      <c r="BN10778" s="151"/>
      <c r="BO10778" s="2"/>
      <c r="BP10778" s="2"/>
      <c r="BQ10778" s="2"/>
      <c r="BR10778" s="2"/>
      <c r="BS10778" s="2"/>
      <c r="BT10778" s="2"/>
    </row>
    <row r="10779" spans="63:72" x14ac:dyDescent="0.3">
      <c r="BK10779" s="5"/>
      <c r="BL10779" s="5"/>
      <c r="BM10779" s="2"/>
      <c r="BN10779" s="151"/>
      <c r="BO10779" s="2"/>
      <c r="BP10779" s="2"/>
      <c r="BQ10779" s="2"/>
      <c r="BR10779" s="2"/>
      <c r="BS10779" s="2"/>
      <c r="BT10779" s="2"/>
    </row>
    <row r="10780" spans="63:72" x14ac:dyDescent="0.3">
      <c r="BK10780" s="5"/>
      <c r="BL10780" s="5"/>
      <c r="BM10780" s="2"/>
      <c r="BN10780" s="151"/>
      <c r="BO10780" s="2"/>
      <c r="BP10780" s="2"/>
      <c r="BQ10780" s="2"/>
      <c r="BR10780" s="2"/>
      <c r="BS10780" s="2"/>
      <c r="BT10780" s="2"/>
    </row>
    <row r="10781" spans="63:72" x14ac:dyDescent="0.3">
      <c r="BK10781" s="5"/>
      <c r="BL10781" s="5"/>
      <c r="BM10781" s="2"/>
      <c r="BN10781" s="151"/>
      <c r="BO10781" s="2"/>
      <c r="BP10781" s="2"/>
      <c r="BQ10781" s="2"/>
      <c r="BR10781" s="2"/>
      <c r="BS10781" s="2"/>
      <c r="BT10781" s="2"/>
    </row>
    <row r="10782" spans="63:72" x14ac:dyDescent="0.3">
      <c r="BK10782" s="5"/>
      <c r="BL10782" s="5"/>
      <c r="BM10782" s="2"/>
      <c r="BN10782" s="151"/>
      <c r="BO10782" s="2"/>
      <c r="BP10782" s="2"/>
      <c r="BQ10782" s="2"/>
      <c r="BR10782" s="2"/>
      <c r="BS10782" s="2"/>
      <c r="BT10782" s="2"/>
    </row>
    <row r="10783" spans="63:72" x14ac:dyDescent="0.3">
      <c r="BK10783" s="5"/>
      <c r="BL10783" s="5"/>
      <c r="BM10783" s="2"/>
      <c r="BN10783" s="151"/>
      <c r="BO10783" s="2"/>
      <c r="BP10783" s="2"/>
      <c r="BQ10783" s="2"/>
      <c r="BR10783" s="2"/>
      <c r="BS10783" s="2"/>
      <c r="BT10783" s="2"/>
    </row>
    <row r="10784" spans="63:72" x14ac:dyDescent="0.3">
      <c r="BK10784" s="5"/>
      <c r="BL10784" s="5"/>
      <c r="BM10784" s="2"/>
      <c r="BN10784" s="151"/>
      <c r="BO10784" s="2"/>
      <c r="BP10784" s="2"/>
      <c r="BQ10784" s="2"/>
      <c r="BR10784" s="2"/>
      <c r="BS10784" s="2"/>
      <c r="BT10784" s="2"/>
    </row>
    <row r="10785" spans="63:72" x14ac:dyDescent="0.3">
      <c r="BK10785" s="5"/>
      <c r="BL10785" s="5"/>
      <c r="BM10785" s="2"/>
      <c r="BN10785" s="151"/>
      <c r="BO10785" s="2"/>
      <c r="BP10785" s="2"/>
      <c r="BQ10785" s="2"/>
      <c r="BR10785" s="2"/>
      <c r="BS10785" s="2"/>
      <c r="BT10785" s="2"/>
    </row>
    <row r="10786" spans="63:72" x14ac:dyDescent="0.3">
      <c r="BK10786" s="5"/>
      <c r="BL10786" s="5"/>
      <c r="BM10786" s="2"/>
      <c r="BN10786" s="151"/>
      <c r="BO10786" s="2"/>
      <c r="BP10786" s="2"/>
      <c r="BQ10786" s="2"/>
      <c r="BR10786" s="2"/>
      <c r="BS10786" s="2"/>
      <c r="BT10786" s="2"/>
    </row>
    <row r="10787" spans="63:72" x14ac:dyDescent="0.3">
      <c r="BK10787" s="5"/>
      <c r="BL10787" s="5"/>
      <c r="BM10787" s="2"/>
      <c r="BN10787" s="151"/>
      <c r="BO10787" s="2"/>
      <c r="BP10787" s="2"/>
      <c r="BQ10787" s="2"/>
      <c r="BR10787" s="2"/>
      <c r="BS10787" s="2"/>
      <c r="BT10787" s="2"/>
    </row>
    <row r="10788" spans="63:72" x14ac:dyDescent="0.3">
      <c r="BK10788" s="5"/>
      <c r="BL10788" s="5"/>
      <c r="BM10788" s="2"/>
      <c r="BN10788" s="151"/>
      <c r="BO10788" s="2"/>
      <c r="BP10788" s="2"/>
      <c r="BQ10788" s="2"/>
      <c r="BR10788" s="2"/>
      <c r="BS10788" s="2"/>
      <c r="BT10788" s="2"/>
    </row>
    <row r="10789" spans="63:72" x14ac:dyDescent="0.3">
      <c r="BK10789" s="5"/>
      <c r="BL10789" s="5"/>
      <c r="BM10789" s="2"/>
      <c r="BN10789" s="151"/>
      <c r="BO10789" s="2"/>
      <c r="BP10789" s="2"/>
      <c r="BQ10789" s="2"/>
      <c r="BR10789" s="2"/>
      <c r="BS10789" s="2"/>
      <c r="BT10789" s="2"/>
    </row>
    <row r="10790" spans="63:72" x14ac:dyDescent="0.3">
      <c r="BK10790" s="5"/>
      <c r="BL10790" s="5"/>
      <c r="BM10790" s="2"/>
      <c r="BN10790" s="151"/>
      <c r="BO10790" s="2"/>
      <c r="BP10790" s="2"/>
      <c r="BQ10790" s="2"/>
      <c r="BR10790" s="2"/>
      <c r="BS10790" s="2"/>
      <c r="BT10790" s="2"/>
    </row>
    <row r="10791" spans="63:72" x14ac:dyDescent="0.3">
      <c r="BK10791" s="5"/>
      <c r="BL10791" s="5"/>
      <c r="BM10791" s="2"/>
      <c r="BN10791" s="151"/>
      <c r="BO10791" s="2"/>
      <c r="BP10791" s="2"/>
      <c r="BQ10791" s="2"/>
      <c r="BR10791" s="2"/>
      <c r="BS10791" s="2"/>
      <c r="BT10791" s="2"/>
    </row>
    <row r="10792" spans="63:72" x14ac:dyDescent="0.3">
      <c r="BK10792" s="5"/>
      <c r="BL10792" s="5"/>
      <c r="BM10792" s="2"/>
      <c r="BN10792" s="151"/>
      <c r="BO10792" s="2"/>
      <c r="BP10792" s="2"/>
      <c r="BQ10792" s="2"/>
      <c r="BR10792" s="2"/>
      <c r="BS10792" s="2"/>
      <c r="BT10792" s="2"/>
    </row>
    <row r="10793" spans="63:72" x14ac:dyDescent="0.3">
      <c r="BK10793" s="5"/>
      <c r="BL10793" s="5"/>
      <c r="BM10793" s="2"/>
      <c r="BN10793" s="151"/>
      <c r="BO10793" s="2"/>
      <c r="BP10793" s="2"/>
      <c r="BQ10793" s="2"/>
      <c r="BR10793" s="2"/>
      <c r="BS10793" s="2"/>
      <c r="BT10793" s="2"/>
    </row>
    <row r="10794" spans="63:72" x14ac:dyDescent="0.3">
      <c r="BK10794" s="5"/>
      <c r="BL10794" s="5"/>
      <c r="BM10794" s="2"/>
      <c r="BN10794" s="151"/>
      <c r="BO10794" s="2"/>
      <c r="BP10794" s="2"/>
      <c r="BQ10794" s="2"/>
      <c r="BR10794" s="2"/>
      <c r="BS10794" s="2"/>
      <c r="BT10794" s="2"/>
    </row>
    <row r="10795" spans="63:72" x14ac:dyDescent="0.3">
      <c r="BK10795" s="5"/>
      <c r="BL10795" s="5"/>
      <c r="BM10795" s="2"/>
      <c r="BN10795" s="151"/>
      <c r="BO10795" s="2"/>
      <c r="BP10795" s="2"/>
      <c r="BQ10795" s="2"/>
      <c r="BR10795" s="2"/>
      <c r="BS10795" s="2"/>
      <c r="BT10795" s="2"/>
    </row>
    <row r="10796" spans="63:72" x14ac:dyDescent="0.3">
      <c r="BK10796" s="5"/>
      <c r="BL10796" s="5"/>
      <c r="BM10796" s="2"/>
      <c r="BN10796" s="151"/>
      <c r="BO10796" s="2"/>
      <c r="BP10796" s="2"/>
      <c r="BQ10796" s="2"/>
      <c r="BR10796" s="2"/>
      <c r="BS10796" s="2"/>
      <c r="BT10796" s="2"/>
    </row>
    <row r="10797" spans="63:72" x14ac:dyDescent="0.3">
      <c r="BK10797" s="5"/>
      <c r="BL10797" s="5"/>
      <c r="BM10797" s="2"/>
      <c r="BN10797" s="151"/>
      <c r="BO10797" s="2"/>
      <c r="BP10797" s="2"/>
      <c r="BQ10797" s="2"/>
      <c r="BR10797" s="2"/>
      <c r="BS10797" s="2"/>
      <c r="BT10797" s="2"/>
    </row>
    <row r="10798" spans="63:72" x14ac:dyDescent="0.3">
      <c r="BK10798" s="5"/>
      <c r="BL10798" s="5"/>
      <c r="BM10798" s="2"/>
      <c r="BN10798" s="151"/>
      <c r="BO10798" s="2"/>
      <c r="BP10798" s="2"/>
      <c r="BQ10798" s="2"/>
      <c r="BR10798" s="2"/>
      <c r="BS10798" s="2"/>
      <c r="BT10798" s="2"/>
    </row>
    <row r="10799" spans="63:72" x14ac:dyDescent="0.3">
      <c r="BK10799" s="5"/>
      <c r="BL10799" s="5"/>
      <c r="BM10799" s="2"/>
      <c r="BN10799" s="151"/>
      <c r="BO10799" s="2"/>
      <c r="BP10799" s="2"/>
      <c r="BQ10799" s="2"/>
      <c r="BR10799" s="2"/>
      <c r="BS10799" s="2"/>
      <c r="BT10799" s="2"/>
    </row>
    <row r="10800" spans="63:72" x14ac:dyDescent="0.3">
      <c r="BK10800" s="5"/>
      <c r="BL10800" s="5"/>
      <c r="BM10800" s="2"/>
      <c r="BN10800" s="151"/>
      <c r="BO10800" s="2"/>
      <c r="BP10800" s="2"/>
      <c r="BQ10800" s="2"/>
      <c r="BR10800" s="2"/>
      <c r="BS10800" s="2"/>
      <c r="BT10800" s="2"/>
    </row>
    <row r="10801" spans="63:72" x14ac:dyDescent="0.3">
      <c r="BK10801" s="5"/>
      <c r="BL10801" s="5"/>
      <c r="BM10801" s="2"/>
      <c r="BN10801" s="151"/>
      <c r="BO10801" s="2"/>
      <c r="BP10801" s="2"/>
      <c r="BQ10801" s="2"/>
      <c r="BR10801" s="2"/>
      <c r="BS10801" s="2"/>
      <c r="BT10801" s="2"/>
    </row>
    <row r="10802" spans="63:72" x14ac:dyDescent="0.3">
      <c r="BK10802" s="5"/>
      <c r="BL10802" s="5"/>
      <c r="BM10802" s="2"/>
      <c r="BN10802" s="151"/>
      <c r="BO10802" s="2"/>
      <c r="BP10802" s="2"/>
      <c r="BQ10802" s="2"/>
      <c r="BR10802" s="2"/>
      <c r="BS10802" s="2"/>
      <c r="BT10802" s="2"/>
    </row>
    <row r="10803" spans="63:72" x14ac:dyDescent="0.3">
      <c r="BK10803" s="5"/>
      <c r="BL10803" s="5"/>
      <c r="BM10803" s="2"/>
      <c r="BN10803" s="151"/>
      <c r="BO10803" s="2"/>
      <c r="BP10803" s="2"/>
      <c r="BQ10803" s="2"/>
      <c r="BR10803" s="2"/>
      <c r="BS10803" s="2"/>
      <c r="BT10803" s="2"/>
    </row>
    <row r="10804" spans="63:72" x14ac:dyDescent="0.3">
      <c r="BK10804" s="5"/>
      <c r="BL10804" s="5"/>
      <c r="BM10804" s="2"/>
      <c r="BN10804" s="151"/>
      <c r="BO10804" s="2"/>
      <c r="BP10804" s="2"/>
      <c r="BQ10804" s="2"/>
      <c r="BR10804" s="2"/>
      <c r="BS10804" s="2"/>
      <c r="BT10804" s="2"/>
    </row>
    <row r="10805" spans="63:72" x14ac:dyDescent="0.3">
      <c r="BK10805" s="5"/>
      <c r="BL10805" s="5"/>
      <c r="BM10805" s="2"/>
      <c r="BN10805" s="151"/>
      <c r="BO10805" s="2"/>
      <c r="BP10805" s="2"/>
      <c r="BQ10805" s="2"/>
      <c r="BR10805" s="2"/>
      <c r="BS10805" s="2"/>
      <c r="BT10805" s="2"/>
    </row>
    <row r="10806" spans="63:72" x14ac:dyDescent="0.3">
      <c r="BK10806" s="5"/>
      <c r="BL10806" s="5"/>
      <c r="BM10806" s="2"/>
      <c r="BN10806" s="151"/>
      <c r="BO10806" s="2"/>
      <c r="BP10806" s="2"/>
      <c r="BQ10806" s="2"/>
      <c r="BR10806" s="2"/>
      <c r="BS10806" s="2"/>
      <c r="BT10806" s="2"/>
    </row>
    <row r="10807" spans="63:72" x14ac:dyDescent="0.3">
      <c r="BK10807" s="5"/>
      <c r="BL10807" s="5"/>
      <c r="BM10807" s="2"/>
      <c r="BN10807" s="151"/>
      <c r="BO10807" s="2"/>
      <c r="BP10807" s="2"/>
      <c r="BQ10807" s="2"/>
      <c r="BR10807" s="2"/>
      <c r="BS10807" s="2"/>
      <c r="BT10807" s="2"/>
    </row>
    <row r="10808" spans="63:72" x14ac:dyDescent="0.3">
      <c r="BK10808" s="5"/>
      <c r="BL10808" s="5"/>
      <c r="BM10808" s="2"/>
      <c r="BN10808" s="151"/>
      <c r="BO10808" s="2"/>
      <c r="BP10808" s="2"/>
      <c r="BQ10808" s="2"/>
      <c r="BR10808" s="2"/>
      <c r="BS10808" s="2"/>
      <c r="BT10808" s="2"/>
    </row>
    <row r="10809" spans="63:72" x14ac:dyDescent="0.3">
      <c r="BK10809" s="5"/>
      <c r="BL10809" s="5"/>
      <c r="BM10809" s="2"/>
      <c r="BN10809" s="151"/>
      <c r="BO10809" s="2"/>
      <c r="BP10809" s="2"/>
      <c r="BQ10809" s="2"/>
      <c r="BR10809" s="2"/>
      <c r="BS10809" s="2"/>
      <c r="BT10809" s="2"/>
    </row>
    <row r="10810" spans="63:72" x14ac:dyDescent="0.3">
      <c r="BK10810" s="5"/>
      <c r="BL10810" s="5"/>
      <c r="BM10810" s="2"/>
      <c r="BN10810" s="151"/>
      <c r="BO10810" s="2"/>
      <c r="BP10810" s="2"/>
      <c r="BQ10810" s="2"/>
      <c r="BR10810" s="2"/>
      <c r="BS10810" s="2"/>
      <c r="BT10810" s="2"/>
    </row>
    <row r="10811" spans="63:72" x14ac:dyDescent="0.3">
      <c r="BK10811" s="5"/>
      <c r="BL10811" s="5"/>
      <c r="BM10811" s="2"/>
      <c r="BN10811" s="151"/>
      <c r="BO10811" s="2"/>
      <c r="BP10811" s="2"/>
      <c r="BQ10811" s="2"/>
      <c r="BR10811" s="2"/>
      <c r="BS10811" s="2"/>
      <c r="BT10811" s="2"/>
    </row>
    <row r="10812" spans="63:72" x14ac:dyDescent="0.3">
      <c r="BK10812" s="5"/>
      <c r="BL10812" s="5"/>
      <c r="BM10812" s="2"/>
      <c r="BN10812" s="151"/>
      <c r="BO10812" s="2"/>
      <c r="BP10812" s="2"/>
      <c r="BQ10812" s="2"/>
      <c r="BR10812" s="2"/>
      <c r="BS10812" s="2"/>
      <c r="BT10812" s="2"/>
    </row>
    <row r="10813" spans="63:72" x14ac:dyDescent="0.3">
      <c r="BK10813" s="5"/>
      <c r="BL10813" s="5"/>
      <c r="BM10813" s="2"/>
      <c r="BN10813" s="151"/>
      <c r="BO10813" s="2"/>
      <c r="BP10813" s="2"/>
      <c r="BQ10813" s="2"/>
      <c r="BR10813" s="2"/>
      <c r="BS10813" s="2"/>
      <c r="BT10813" s="2"/>
    </row>
    <row r="10814" spans="63:72" x14ac:dyDescent="0.3">
      <c r="BK10814" s="5"/>
      <c r="BL10814" s="5"/>
      <c r="BM10814" s="2"/>
      <c r="BN10814" s="151"/>
      <c r="BO10814" s="2"/>
      <c r="BP10814" s="2"/>
      <c r="BQ10814" s="2"/>
      <c r="BR10814" s="2"/>
      <c r="BS10814" s="2"/>
      <c r="BT10814" s="2"/>
    </row>
    <row r="10815" spans="63:72" x14ac:dyDescent="0.3">
      <c r="BK10815" s="5"/>
      <c r="BL10815" s="5"/>
      <c r="BM10815" s="2"/>
      <c r="BN10815" s="151"/>
      <c r="BO10815" s="2"/>
      <c r="BP10815" s="2"/>
      <c r="BQ10815" s="2"/>
      <c r="BR10815" s="2"/>
      <c r="BS10815" s="2"/>
      <c r="BT10815" s="2"/>
    </row>
    <row r="10816" spans="63:72" x14ac:dyDescent="0.3">
      <c r="BK10816" s="5"/>
      <c r="BL10816" s="5"/>
      <c r="BM10816" s="2"/>
      <c r="BN10816" s="151"/>
      <c r="BO10816" s="2"/>
      <c r="BP10816" s="2"/>
      <c r="BQ10816" s="2"/>
      <c r="BR10816" s="2"/>
      <c r="BS10816" s="2"/>
      <c r="BT10816" s="2"/>
    </row>
    <row r="10817" spans="63:72" x14ac:dyDescent="0.3">
      <c r="BK10817" s="5"/>
      <c r="BL10817" s="5"/>
      <c r="BM10817" s="2"/>
      <c r="BN10817" s="151"/>
      <c r="BO10817" s="2"/>
      <c r="BP10817" s="2"/>
      <c r="BQ10817" s="2"/>
      <c r="BR10817" s="2"/>
      <c r="BS10817" s="2"/>
      <c r="BT10817" s="2"/>
    </row>
    <row r="10818" spans="63:72" x14ac:dyDescent="0.3">
      <c r="BK10818" s="5"/>
      <c r="BL10818" s="5"/>
      <c r="BM10818" s="2"/>
      <c r="BN10818" s="151"/>
      <c r="BO10818" s="2"/>
      <c r="BP10818" s="2"/>
      <c r="BQ10818" s="2"/>
      <c r="BR10818" s="2"/>
      <c r="BS10818" s="2"/>
      <c r="BT10818" s="2"/>
    </row>
    <row r="10819" spans="63:72" x14ac:dyDescent="0.3">
      <c r="BK10819" s="5"/>
      <c r="BL10819" s="5"/>
      <c r="BM10819" s="2"/>
      <c r="BN10819" s="151"/>
      <c r="BO10819" s="2"/>
      <c r="BP10819" s="2"/>
      <c r="BQ10819" s="2"/>
      <c r="BR10819" s="2"/>
      <c r="BS10819" s="2"/>
      <c r="BT10819" s="2"/>
    </row>
    <row r="10820" spans="63:72" x14ac:dyDescent="0.3">
      <c r="BK10820" s="5"/>
      <c r="BL10820" s="5"/>
      <c r="BM10820" s="2"/>
      <c r="BN10820" s="151"/>
      <c r="BO10820" s="2"/>
      <c r="BP10820" s="2"/>
      <c r="BQ10820" s="2"/>
      <c r="BR10820" s="2"/>
      <c r="BS10820" s="2"/>
      <c r="BT10820" s="2"/>
    </row>
    <row r="10821" spans="63:72" x14ac:dyDescent="0.3">
      <c r="BK10821" s="5"/>
      <c r="BL10821" s="5"/>
      <c r="BM10821" s="2"/>
      <c r="BN10821" s="151"/>
      <c r="BO10821" s="2"/>
      <c r="BP10821" s="2"/>
      <c r="BQ10821" s="2"/>
      <c r="BR10821" s="2"/>
      <c r="BS10821" s="2"/>
      <c r="BT10821" s="2"/>
    </row>
    <row r="10822" spans="63:72" x14ac:dyDescent="0.3">
      <c r="BK10822" s="5"/>
      <c r="BL10822" s="5"/>
      <c r="BM10822" s="2"/>
      <c r="BN10822" s="151"/>
      <c r="BO10822" s="2"/>
      <c r="BP10822" s="2"/>
      <c r="BQ10822" s="2"/>
      <c r="BR10822" s="2"/>
      <c r="BS10822" s="2"/>
      <c r="BT10822" s="2"/>
    </row>
    <row r="10823" spans="63:72" x14ac:dyDescent="0.3">
      <c r="BK10823" s="5"/>
      <c r="BL10823" s="5"/>
      <c r="BM10823" s="2"/>
      <c r="BN10823" s="151"/>
      <c r="BO10823" s="2"/>
      <c r="BP10823" s="2"/>
      <c r="BQ10823" s="2"/>
      <c r="BR10823" s="2"/>
      <c r="BS10823" s="2"/>
      <c r="BT10823" s="2"/>
    </row>
    <row r="10824" spans="63:72" x14ac:dyDescent="0.3">
      <c r="BK10824" s="5"/>
      <c r="BL10824" s="5"/>
      <c r="BM10824" s="2"/>
      <c r="BN10824" s="151"/>
      <c r="BO10824" s="2"/>
      <c r="BP10824" s="2"/>
      <c r="BQ10824" s="2"/>
      <c r="BR10824" s="2"/>
      <c r="BS10824" s="2"/>
      <c r="BT10824" s="2"/>
    </row>
    <row r="10825" spans="63:72" x14ac:dyDescent="0.3">
      <c r="BK10825" s="5"/>
      <c r="BL10825" s="5"/>
      <c r="BM10825" s="2"/>
      <c r="BN10825" s="151"/>
      <c r="BO10825" s="2"/>
      <c r="BP10825" s="2"/>
      <c r="BQ10825" s="2"/>
      <c r="BR10825" s="2"/>
      <c r="BS10825" s="2"/>
      <c r="BT10825" s="2"/>
    </row>
    <row r="10826" spans="63:72" x14ac:dyDescent="0.3">
      <c r="BK10826" s="5"/>
      <c r="BL10826" s="5"/>
      <c r="BM10826" s="2"/>
      <c r="BN10826" s="151"/>
      <c r="BO10826" s="2"/>
      <c r="BP10826" s="2"/>
      <c r="BQ10826" s="2"/>
      <c r="BR10826" s="2"/>
      <c r="BS10826" s="2"/>
      <c r="BT10826" s="2"/>
    </row>
    <row r="10827" spans="63:72" x14ac:dyDescent="0.3">
      <c r="BK10827" s="5"/>
      <c r="BL10827" s="5"/>
      <c r="BM10827" s="2"/>
      <c r="BN10827" s="151"/>
      <c r="BO10827" s="2"/>
      <c r="BP10827" s="2"/>
      <c r="BQ10827" s="2"/>
      <c r="BR10827" s="2"/>
      <c r="BS10827" s="2"/>
      <c r="BT10827" s="2"/>
    </row>
    <row r="10828" spans="63:72" x14ac:dyDescent="0.3">
      <c r="BK10828" s="5"/>
      <c r="BL10828" s="5"/>
      <c r="BM10828" s="2"/>
      <c r="BN10828" s="151"/>
      <c r="BO10828" s="2"/>
      <c r="BP10828" s="2"/>
      <c r="BQ10828" s="2"/>
      <c r="BR10828" s="2"/>
      <c r="BS10828" s="2"/>
      <c r="BT10828" s="2"/>
    </row>
    <row r="10829" spans="63:72" x14ac:dyDescent="0.3">
      <c r="BK10829" s="5"/>
      <c r="BL10829" s="5"/>
      <c r="BM10829" s="2"/>
      <c r="BN10829" s="151"/>
      <c r="BO10829" s="2"/>
      <c r="BP10829" s="2"/>
      <c r="BQ10829" s="2"/>
      <c r="BR10829" s="2"/>
      <c r="BS10829" s="2"/>
      <c r="BT10829" s="2"/>
    </row>
    <row r="10830" spans="63:72" x14ac:dyDescent="0.3">
      <c r="BK10830" s="5"/>
      <c r="BL10830" s="5"/>
      <c r="BM10830" s="2"/>
      <c r="BN10830" s="151"/>
      <c r="BO10830" s="2"/>
      <c r="BP10830" s="2"/>
      <c r="BQ10830" s="2"/>
      <c r="BR10830" s="2"/>
      <c r="BS10830" s="2"/>
      <c r="BT10830" s="2"/>
    </row>
    <row r="10831" spans="63:72" x14ac:dyDescent="0.3">
      <c r="BK10831" s="5"/>
      <c r="BL10831" s="5"/>
      <c r="BM10831" s="2"/>
      <c r="BN10831" s="151"/>
      <c r="BO10831" s="2"/>
      <c r="BP10831" s="2"/>
      <c r="BQ10831" s="2"/>
      <c r="BR10831" s="2"/>
      <c r="BS10831" s="2"/>
      <c r="BT10831" s="2"/>
    </row>
    <row r="10832" spans="63:72" x14ac:dyDescent="0.3">
      <c r="BK10832" s="5"/>
      <c r="BL10832" s="5"/>
      <c r="BM10832" s="2"/>
      <c r="BN10832" s="151"/>
      <c r="BO10832" s="2"/>
      <c r="BP10832" s="2"/>
      <c r="BQ10832" s="2"/>
      <c r="BR10832" s="2"/>
      <c r="BS10832" s="2"/>
      <c r="BT10832" s="2"/>
    </row>
    <row r="10833" spans="63:72" x14ac:dyDescent="0.3">
      <c r="BK10833" s="5"/>
      <c r="BL10833" s="5"/>
      <c r="BM10833" s="2"/>
      <c r="BN10833" s="151"/>
      <c r="BO10833" s="2"/>
      <c r="BP10833" s="2"/>
      <c r="BQ10833" s="2"/>
      <c r="BR10833" s="2"/>
      <c r="BS10833" s="2"/>
      <c r="BT10833" s="2"/>
    </row>
    <row r="10834" spans="63:72" x14ac:dyDescent="0.3">
      <c r="BK10834" s="5"/>
      <c r="BL10834" s="5"/>
      <c r="BM10834" s="2"/>
      <c r="BN10834" s="151"/>
      <c r="BO10834" s="2"/>
      <c r="BP10834" s="2"/>
      <c r="BQ10834" s="2"/>
      <c r="BR10834" s="2"/>
      <c r="BS10834" s="2"/>
      <c r="BT10834" s="2"/>
    </row>
    <row r="10835" spans="63:72" x14ac:dyDescent="0.3">
      <c r="BK10835" s="5"/>
      <c r="BL10835" s="5"/>
      <c r="BM10835" s="2"/>
      <c r="BN10835" s="151"/>
      <c r="BO10835" s="2"/>
      <c r="BP10835" s="2"/>
      <c r="BQ10835" s="2"/>
      <c r="BR10835" s="2"/>
      <c r="BS10835" s="2"/>
      <c r="BT10835" s="2"/>
    </row>
    <row r="10836" spans="63:72" x14ac:dyDescent="0.3">
      <c r="BK10836" s="5"/>
      <c r="BL10836" s="5"/>
      <c r="BM10836" s="2"/>
      <c r="BN10836" s="151"/>
      <c r="BO10836" s="2"/>
      <c r="BP10836" s="2"/>
      <c r="BQ10836" s="2"/>
      <c r="BR10836" s="2"/>
      <c r="BS10836" s="2"/>
      <c r="BT10836" s="2"/>
    </row>
    <row r="10837" spans="63:72" x14ac:dyDescent="0.3">
      <c r="BK10837" s="5"/>
      <c r="BL10837" s="5"/>
      <c r="BM10837" s="2"/>
      <c r="BN10837" s="151"/>
      <c r="BO10837" s="2"/>
      <c r="BP10837" s="2"/>
      <c r="BQ10837" s="2"/>
      <c r="BR10837" s="2"/>
      <c r="BS10837" s="2"/>
      <c r="BT10837" s="2"/>
    </row>
    <row r="10838" spans="63:72" x14ac:dyDescent="0.3">
      <c r="BK10838" s="5"/>
      <c r="BL10838" s="5"/>
      <c r="BM10838" s="2"/>
      <c r="BN10838" s="151"/>
      <c r="BO10838" s="2"/>
      <c r="BP10838" s="2"/>
      <c r="BQ10838" s="2"/>
      <c r="BR10838" s="2"/>
      <c r="BS10838" s="2"/>
      <c r="BT10838" s="2"/>
    </row>
    <row r="10839" spans="63:72" x14ac:dyDescent="0.3">
      <c r="BK10839" s="5"/>
      <c r="BL10839" s="5"/>
      <c r="BM10839" s="2"/>
      <c r="BN10839" s="151"/>
      <c r="BO10839" s="2"/>
      <c r="BP10839" s="2"/>
      <c r="BQ10839" s="2"/>
      <c r="BR10839" s="2"/>
      <c r="BS10839" s="2"/>
      <c r="BT10839" s="2"/>
    </row>
    <row r="10840" spans="63:72" x14ac:dyDescent="0.3">
      <c r="BK10840" s="5"/>
      <c r="BL10840" s="5"/>
      <c r="BM10840" s="2"/>
      <c r="BN10840" s="151"/>
      <c r="BO10840" s="2"/>
      <c r="BP10840" s="2"/>
      <c r="BQ10840" s="2"/>
      <c r="BR10840" s="2"/>
      <c r="BS10840" s="2"/>
      <c r="BT10840" s="2"/>
    </row>
    <row r="10841" spans="63:72" x14ac:dyDescent="0.3">
      <c r="BK10841" s="5"/>
      <c r="BL10841" s="5"/>
      <c r="BM10841" s="2"/>
      <c r="BN10841" s="151"/>
      <c r="BO10841" s="2"/>
      <c r="BP10841" s="2"/>
      <c r="BQ10841" s="2"/>
      <c r="BR10841" s="2"/>
      <c r="BS10841" s="2"/>
      <c r="BT10841" s="2"/>
    </row>
    <row r="10842" spans="63:72" x14ac:dyDescent="0.3">
      <c r="BK10842" s="5"/>
      <c r="BL10842" s="5"/>
      <c r="BM10842" s="2"/>
      <c r="BN10842" s="151"/>
      <c r="BO10842" s="2"/>
      <c r="BP10842" s="2"/>
      <c r="BQ10842" s="2"/>
      <c r="BR10842" s="2"/>
      <c r="BS10842" s="2"/>
      <c r="BT10842" s="2"/>
    </row>
    <row r="10843" spans="63:72" x14ac:dyDescent="0.3">
      <c r="BK10843" s="5"/>
      <c r="BL10843" s="5"/>
      <c r="BM10843" s="2"/>
      <c r="BN10843" s="151"/>
      <c r="BO10843" s="2"/>
      <c r="BP10843" s="2"/>
      <c r="BQ10843" s="2"/>
      <c r="BR10843" s="2"/>
      <c r="BS10843" s="2"/>
      <c r="BT10843" s="2"/>
    </row>
    <row r="10844" spans="63:72" x14ac:dyDescent="0.3">
      <c r="BK10844" s="5"/>
      <c r="BL10844" s="5"/>
      <c r="BM10844" s="2"/>
      <c r="BN10844" s="151"/>
      <c r="BO10844" s="2"/>
      <c r="BP10844" s="2"/>
      <c r="BQ10844" s="2"/>
      <c r="BR10844" s="2"/>
      <c r="BS10844" s="2"/>
      <c r="BT10844" s="2"/>
    </row>
    <row r="10845" spans="63:72" x14ac:dyDescent="0.3">
      <c r="BK10845" s="5"/>
      <c r="BL10845" s="5"/>
      <c r="BM10845" s="2"/>
      <c r="BN10845" s="151"/>
      <c r="BO10845" s="2"/>
      <c r="BP10845" s="2"/>
      <c r="BQ10845" s="2"/>
      <c r="BR10845" s="2"/>
      <c r="BS10845" s="2"/>
      <c r="BT10845" s="2"/>
    </row>
    <row r="10846" spans="63:72" x14ac:dyDescent="0.3">
      <c r="BK10846" s="5"/>
      <c r="BL10846" s="5"/>
      <c r="BM10846" s="2"/>
      <c r="BN10846" s="151"/>
      <c r="BO10846" s="2"/>
      <c r="BP10846" s="2"/>
      <c r="BQ10846" s="2"/>
      <c r="BR10846" s="2"/>
      <c r="BS10846" s="2"/>
      <c r="BT10846" s="2"/>
    </row>
    <row r="10847" spans="63:72" x14ac:dyDescent="0.3">
      <c r="BK10847" s="5"/>
      <c r="BL10847" s="5"/>
      <c r="BM10847" s="2"/>
      <c r="BN10847" s="151"/>
      <c r="BO10847" s="2"/>
      <c r="BP10847" s="2"/>
      <c r="BQ10847" s="2"/>
      <c r="BR10847" s="2"/>
      <c r="BS10847" s="2"/>
      <c r="BT10847" s="2"/>
    </row>
    <row r="10848" spans="63:72" x14ac:dyDescent="0.3">
      <c r="BK10848" s="5"/>
      <c r="BL10848" s="5"/>
      <c r="BM10848" s="2"/>
      <c r="BN10848" s="151"/>
      <c r="BO10848" s="2"/>
      <c r="BP10848" s="2"/>
      <c r="BQ10848" s="2"/>
      <c r="BR10848" s="2"/>
      <c r="BS10848" s="2"/>
      <c r="BT10848" s="2"/>
    </row>
    <row r="10849" spans="63:72" x14ac:dyDescent="0.3">
      <c r="BK10849" s="5"/>
      <c r="BL10849" s="5"/>
      <c r="BM10849" s="2"/>
      <c r="BN10849" s="151"/>
      <c r="BO10849" s="2"/>
      <c r="BP10849" s="2"/>
      <c r="BQ10849" s="2"/>
      <c r="BR10849" s="2"/>
      <c r="BS10849" s="2"/>
      <c r="BT10849" s="2"/>
    </row>
    <row r="10850" spans="63:72" x14ac:dyDescent="0.3">
      <c r="BK10850" s="5"/>
      <c r="BL10850" s="5"/>
      <c r="BM10850" s="2"/>
      <c r="BN10850" s="151"/>
      <c r="BO10850" s="2"/>
      <c r="BP10850" s="2"/>
      <c r="BQ10850" s="2"/>
      <c r="BR10850" s="2"/>
      <c r="BS10850" s="2"/>
      <c r="BT10850" s="2"/>
    </row>
    <row r="10851" spans="63:72" x14ac:dyDescent="0.3">
      <c r="BK10851" s="5"/>
      <c r="BL10851" s="5"/>
      <c r="BM10851" s="2"/>
      <c r="BN10851" s="151"/>
      <c r="BO10851" s="2"/>
      <c r="BP10851" s="2"/>
      <c r="BQ10851" s="2"/>
      <c r="BR10851" s="2"/>
      <c r="BS10851" s="2"/>
      <c r="BT10851" s="2"/>
    </row>
    <row r="10852" spans="63:72" x14ac:dyDescent="0.3">
      <c r="BK10852" s="5"/>
      <c r="BL10852" s="5"/>
      <c r="BM10852" s="2"/>
      <c r="BN10852" s="151"/>
      <c r="BO10852" s="2"/>
      <c r="BP10852" s="2"/>
      <c r="BQ10852" s="2"/>
      <c r="BR10852" s="2"/>
      <c r="BS10852" s="2"/>
      <c r="BT10852" s="2"/>
    </row>
    <row r="10853" spans="63:72" x14ac:dyDescent="0.3">
      <c r="BK10853" s="5"/>
      <c r="BL10853" s="5"/>
      <c r="BM10853" s="2"/>
      <c r="BN10853" s="151"/>
      <c r="BO10853" s="2"/>
      <c r="BP10853" s="2"/>
      <c r="BQ10853" s="2"/>
      <c r="BR10853" s="2"/>
      <c r="BS10853" s="2"/>
      <c r="BT10853" s="2"/>
    </row>
    <row r="10854" spans="63:72" x14ac:dyDescent="0.3">
      <c r="BK10854" s="5"/>
      <c r="BL10854" s="5"/>
      <c r="BM10854" s="2"/>
      <c r="BN10854" s="151"/>
      <c r="BO10854" s="2"/>
      <c r="BP10854" s="2"/>
      <c r="BQ10854" s="2"/>
      <c r="BR10854" s="2"/>
      <c r="BS10854" s="2"/>
      <c r="BT10854" s="2"/>
    </row>
    <row r="10855" spans="63:72" x14ac:dyDescent="0.3">
      <c r="BK10855" s="5"/>
      <c r="BL10855" s="5"/>
      <c r="BM10855" s="2"/>
      <c r="BN10855" s="151"/>
      <c r="BO10855" s="2"/>
      <c r="BP10855" s="2"/>
      <c r="BQ10855" s="2"/>
      <c r="BR10855" s="2"/>
      <c r="BS10855" s="2"/>
      <c r="BT10855" s="2"/>
    </row>
    <row r="10856" spans="63:72" x14ac:dyDescent="0.3">
      <c r="BK10856" s="5"/>
      <c r="BL10856" s="5"/>
      <c r="BM10856" s="2"/>
      <c r="BN10856" s="151"/>
      <c r="BO10856" s="2"/>
      <c r="BP10856" s="2"/>
      <c r="BQ10856" s="2"/>
      <c r="BR10856" s="2"/>
      <c r="BS10856" s="2"/>
      <c r="BT10856" s="2"/>
    </row>
    <row r="10857" spans="63:72" x14ac:dyDescent="0.3">
      <c r="BK10857" s="5"/>
      <c r="BL10857" s="5"/>
      <c r="BM10857" s="2"/>
      <c r="BN10857" s="151"/>
      <c r="BO10857" s="2"/>
      <c r="BP10857" s="2"/>
      <c r="BQ10857" s="2"/>
      <c r="BR10857" s="2"/>
      <c r="BS10857" s="2"/>
      <c r="BT10857" s="2"/>
    </row>
    <row r="10858" spans="63:72" x14ac:dyDescent="0.3">
      <c r="BK10858" s="5"/>
      <c r="BL10858" s="5"/>
      <c r="BM10858" s="2"/>
      <c r="BN10858" s="151"/>
      <c r="BO10858" s="2"/>
      <c r="BP10858" s="2"/>
      <c r="BQ10858" s="2"/>
      <c r="BR10858" s="2"/>
      <c r="BS10858" s="2"/>
      <c r="BT10858" s="2"/>
    </row>
    <row r="10859" spans="63:72" x14ac:dyDescent="0.3">
      <c r="BK10859" s="5"/>
      <c r="BL10859" s="5"/>
      <c r="BM10859" s="2"/>
      <c r="BN10859" s="151"/>
      <c r="BO10859" s="2"/>
      <c r="BP10859" s="2"/>
      <c r="BQ10859" s="2"/>
      <c r="BR10859" s="2"/>
      <c r="BS10859" s="2"/>
      <c r="BT10859" s="2"/>
    </row>
    <row r="10860" spans="63:72" x14ac:dyDescent="0.3">
      <c r="BK10860" s="5"/>
      <c r="BL10860" s="5"/>
      <c r="BM10860" s="2"/>
      <c r="BN10860" s="151"/>
      <c r="BO10860" s="2"/>
      <c r="BP10860" s="2"/>
      <c r="BQ10860" s="2"/>
      <c r="BR10860" s="2"/>
      <c r="BS10860" s="2"/>
      <c r="BT10860" s="2"/>
    </row>
    <row r="10861" spans="63:72" x14ac:dyDescent="0.3">
      <c r="BK10861" s="5"/>
      <c r="BL10861" s="5"/>
      <c r="BM10861" s="2"/>
      <c r="BN10861" s="151"/>
      <c r="BO10861" s="2"/>
      <c r="BP10861" s="2"/>
      <c r="BQ10861" s="2"/>
      <c r="BR10861" s="2"/>
      <c r="BS10861" s="2"/>
      <c r="BT10861" s="2"/>
    </row>
    <row r="10862" spans="63:72" x14ac:dyDescent="0.3">
      <c r="BK10862" s="5"/>
      <c r="BL10862" s="5"/>
      <c r="BM10862" s="2"/>
      <c r="BN10862" s="151"/>
      <c r="BO10862" s="2"/>
      <c r="BP10862" s="2"/>
      <c r="BQ10862" s="2"/>
      <c r="BR10862" s="2"/>
      <c r="BS10862" s="2"/>
      <c r="BT10862" s="2"/>
    </row>
    <row r="10863" spans="63:72" x14ac:dyDescent="0.3">
      <c r="BK10863" s="5"/>
      <c r="BL10863" s="5"/>
      <c r="BM10863" s="2"/>
      <c r="BN10863" s="151"/>
      <c r="BO10863" s="2"/>
      <c r="BP10863" s="2"/>
      <c r="BQ10863" s="2"/>
      <c r="BR10863" s="2"/>
      <c r="BS10863" s="2"/>
      <c r="BT10863" s="2"/>
    </row>
    <row r="10864" spans="63:72" x14ac:dyDescent="0.3">
      <c r="BK10864" s="5"/>
      <c r="BL10864" s="5"/>
      <c r="BM10864" s="2"/>
      <c r="BN10864" s="151"/>
      <c r="BO10864" s="2"/>
      <c r="BP10864" s="2"/>
      <c r="BQ10864" s="2"/>
      <c r="BR10864" s="2"/>
      <c r="BS10864" s="2"/>
      <c r="BT10864" s="2"/>
    </row>
    <row r="10865" spans="63:72" x14ac:dyDescent="0.3">
      <c r="BK10865" s="5"/>
      <c r="BL10865" s="5"/>
      <c r="BM10865" s="2"/>
      <c r="BN10865" s="151"/>
      <c r="BO10865" s="2"/>
      <c r="BP10865" s="2"/>
      <c r="BQ10865" s="2"/>
      <c r="BR10865" s="2"/>
      <c r="BS10865" s="2"/>
      <c r="BT10865" s="2"/>
    </row>
    <row r="10866" spans="63:72" x14ac:dyDescent="0.3">
      <c r="BK10866" s="5"/>
      <c r="BL10866" s="5"/>
      <c r="BM10866" s="2"/>
      <c r="BN10866" s="151"/>
      <c r="BO10866" s="2"/>
      <c r="BP10866" s="2"/>
      <c r="BQ10866" s="2"/>
      <c r="BR10866" s="2"/>
      <c r="BS10866" s="2"/>
      <c r="BT10866" s="2"/>
    </row>
    <row r="10867" spans="63:72" x14ac:dyDescent="0.3">
      <c r="BK10867" s="5"/>
      <c r="BL10867" s="5"/>
      <c r="BM10867" s="2"/>
      <c r="BN10867" s="151"/>
      <c r="BO10867" s="2"/>
      <c r="BP10867" s="2"/>
      <c r="BQ10867" s="2"/>
      <c r="BR10867" s="2"/>
      <c r="BS10867" s="2"/>
      <c r="BT10867" s="2"/>
    </row>
    <row r="10868" spans="63:72" x14ac:dyDescent="0.3">
      <c r="BK10868" s="5"/>
      <c r="BL10868" s="5"/>
      <c r="BM10868" s="2"/>
      <c r="BN10868" s="151"/>
      <c r="BO10868" s="2"/>
      <c r="BP10868" s="2"/>
      <c r="BQ10868" s="2"/>
      <c r="BR10868" s="2"/>
      <c r="BS10868" s="2"/>
      <c r="BT10868" s="2"/>
    </row>
    <row r="10869" spans="63:72" x14ac:dyDescent="0.3">
      <c r="BK10869" s="5"/>
      <c r="BL10869" s="5"/>
      <c r="BM10869" s="2"/>
      <c r="BN10869" s="151"/>
      <c r="BO10869" s="2"/>
      <c r="BP10869" s="2"/>
      <c r="BQ10869" s="2"/>
      <c r="BR10869" s="2"/>
      <c r="BS10869" s="2"/>
      <c r="BT10869" s="2"/>
    </row>
    <row r="10870" spans="63:72" x14ac:dyDescent="0.3">
      <c r="BK10870" s="5"/>
      <c r="BL10870" s="5"/>
      <c r="BM10870" s="2"/>
      <c r="BN10870" s="151"/>
      <c r="BO10870" s="2"/>
      <c r="BP10870" s="2"/>
      <c r="BQ10870" s="2"/>
      <c r="BR10870" s="2"/>
      <c r="BS10870" s="2"/>
      <c r="BT10870" s="2"/>
    </row>
    <row r="10871" spans="63:72" x14ac:dyDescent="0.3">
      <c r="BK10871" s="5"/>
      <c r="BL10871" s="5"/>
      <c r="BM10871" s="2"/>
      <c r="BN10871" s="151"/>
      <c r="BO10871" s="2"/>
      <c r="BP10871" s="2"/>
      <c r="BQ10871" s="2"/>
      <c r="BR10871" s="2"/>
      <c r="BS10871" s="2"/>
      <c r="BT10871" s="2"/>
    </row>
    <row r="10872" spans="63:72" x14ac:dyDescent="0.3">
      <c r="BK10872" s="5"/>
      <c r="BL10872" s="5"/>
      <c r="BM10872" s="2"/>
      <c r="BN10872" s="151"/>
      <c r="BO10872" s="2"/>
      <c r="BP10872" s="2"/>
      <c r="BQ10872" s="2"/>
      <c r="BR10872" s="2"/>
      <c r="BS10872" s="2"/>
      <c r="BT10872" s="2"/>
    </row>
    <row r="10873" spans="63:72" x14ac:dyDescent="0.3">
      <c r="BK10873" s="5"/>
      <c r="BL10873" s="5"/>
      <c r="BM10873" s="2"/>
      <c r="BN10873" s="151"/>
      <c r="BO10873" s="2"/>
      <c r="BP10873" s="2"/>
      <c r="BQ10873" s="2"/>
      <c r="BR10873" s="2"/>
      <c r="BS10873" s="2"/>
      <c r="BT10873" s="2"/>
    </row>
    <row r="10874" spans="63:72" x14ac:dyDescent="0.3">
      <c r="BK10874" s="5"/>
      <c r="BL10874" s="5"/>
      <c r="BM10874" s="2"/>
      <c r="BN10874" s="151"/>
      <c r="BO10874" s="2"/>
      <c r="BP10874" s="2"/>
      <c r="BQ10874" s="2"/>
      <c r="BR10874" s="2"/>
      <c r="BS10874" s="2"/>
      <c r="BT10874" s="2"/>
    </row>
    <row r="10875" spans="63:72" x14ac:dyDescent="0.3">
      <c r="BK10875" s="5"/>
      <c r="BL10875" s="5"/>
      <c r="BM10875" s="2"/>
      <c r="BN10875" s="151"/>
      <c r="BO10875" s="2"/>
      <c r="BP10875" s="2"/>
      <c r="BQ10875" s="2"/>
      <c r="BR10875" s="2"/>
      <c r="BS10875" s="2"/>
      <c r="BT10875" s="2"/>
    </row>
    <row r="10876" spans="63:72" x14ac:dyDescent="0.3">
      <c r="BK10876" s="5"/>
      <c r="BL10876" s="5"/>
      <c r="BM10876" s="2"/>
      <c r="BN10876" s="151"/>
      <c r="BO10876" s="2"/>
      <c r="BP10876" s="2"/>
      <c r="BQ10876" s="2"/>
      <c r="BR10876" s="2"/>
      <c r="BS10876" s="2"/>
      <c r="BT10876" s="2"/>
    </row>
    <row r="10877" spans="63:72" x14ac:dyDescent="0.3">
      <c r="BK10877" s="5"/>
      <c r="BL10877" s="5"/>
      <c r="BM10877" s="2"/>
      <c r="BN10877" s="151"/>
      <c r="BO10877" s="2"/>
      <c r="BP10877" s="2"/>
      <c r="BQ10877" s="2"/>
      <c r="BR10877" s="2"/>
      <c r="BS10877" s="2"/>
      <c r="BT10877" s="2"/>
    </row>
    <row r="10878" spans="63:72" x14ac:dyDescent="0.3">
      <c r="BK10878" s="5"/>
      <c r="BL10878" s="5"/>
      <c r="BM10878" s="2"/>
      <c r="BN10878" s="151"/>
      <c r="BO10878" s="2"/>
      <c r="BP10878" s="2"/>
      <c r="BQ10878" s="2"/>
      <c r="BR10878" s="2"/>
      <c r="BS10878" s="2"/>
      <c r="BT10878" s="2"/>
    </row>
    <row r="10879" spans="63:72" x14ac:dyDescent="0.3">
      <c r="BK10879" s="5"/>
      <c r="BL10879" s="5"/>
      <c r="BM10879" s="2"/>
      <c r="BN10879" s="151"/>
      <c r="BO10879" s="2"/>
      <c r="BP10879" s="2"/>
      <c r="BQ10879" s="2"/>
      <c r="BR10879" s="2"/>
      <c r="BS10879" s="2"/>
      <c r="BT10879" s="2"/>
    </row>
    <row r="10880" spans="63:72" x14ac:dyDescent="0.3">
      <c r="BK10880" s="5"/>
      <c r="BL10880" s="5"/>
      <c r="BM10880" s="2"/>
      <c r="BN10880" s="151"/>
      <c r="BO10880" s="2"/>
      <c r="BP10880" s="2"/>
      <c r="BQ10880" s="2"/>
      <c r="BR10880" s="2"/>
      <c r="BS10880" s="2"/>
      <c r="BT10880" s="2"/>
    </row>
    <row r="10881" spans="63:72" x14ac:dyDescent="0.3">
      <c r="BK10881" s="5"/>
      <c r="BL10881" s="5"/>
      <c r="BM10881" s="2"/>
      <c r="BN10881" s="151"/>
      <c r="BO10881" s="2"/>
      <c r="BP10881" s="2"/>
      <c r="BQ10881" s="2"/>
      <c r="BR10881" s="2"/>
      <c r="BS10881" s="2"/>
      <c r="BT10881" s="2"/>
    </row>
    <row r="10882" spans="63:72" x14ac:dyDescent="0.3">
      <c r="BK10882" s="5"/>
      <c r="BL10882" s="5"/>
      <c r="BM10882" s="2"/>
      <c r="BN10882" s="151"/>
      <c r="BO10882" s="2"/>
      <c r="BP10882" s="2"/>
      <c r="BQ10882" s="2"/>
      <c r="BR10882" s="2"/>
      <c r="BS10882" s="2"/>
      <c r="BT10882" s="2"/>
    </row>
    <row r="10883" spans="63:72" x14ac:dyDescent="0.3">
      <c r="BK10883" s="5"/>
      <c r="BL10883" s="5"/>
      <c r="BM10883" s="2"/>
      <c r="BN10883" s="151"/>
      <c r="BO10883" s="2"/>
      <c r="BP10883" s="2"/>
      <c r="BQ10883" s="2"/>
      <c r="BR10883" s="2"/>
      <c r="BS10883" s="2"/>
      <c r="BT10883" s="2"/>
    </row>
    <row r="10884" spans="63:72" x14ac:dyDescent="0.3">
      <c r="BK10884" s="5"/>
      <c r="BL10884" s="5"/>
      <c r="BM10884" s="2"/>
      <c r="BN10884" s="151"/>
      <c r="BO10884" s="2"/>
      <c r="BP10884" s="2"/>
      <c r="BQ10884" s="2"/>
      <c r="BR10884" s="2"/>
      <c r="BS10884" s="2"/>
      <c r="BT10884" s="2"/>
    </row>
    <row r="10885" spans="63:72" x14ac:dyDescent="0.3">
      <c r="BK10885" s="5"/>
      <c r="BL10885" s="5"/>
      <c r="BM10885" s="2"/>
      <c r="BN10885" s="151"/>
      <c r="BO10885" s="2"/>
      <c r="BP10885" s="2"/>
      <c r="BQ10885" s="2"/>
      <c r="BR10885" s="2"/>
      <c r="BS10885" s="2"/>
      <c r="BT10885" s="2"/>
    </row>
    <row r="10886" spans="63:72" x14ac:dyDescent="0.3">
      <c r="BK10886" s="5"/>
      <c r="BL10886" s="5"/>
      <c r="BM10886" s="2"/>
      <c r="BN10886" s="151"/>
      <c r="BO10886" s="2"/>
      <c r="BP10886" s="2"/>
      <c r="BQ10886" s="2"/>
      <c r="BR10886" s="2"/>
      <c r="BS10886" s="2"/>
      <c r="BT10886" s="2"/>
    </row>
    <row r="10887" spans="63:72" x14ac:dyDescent="0.3">
      <c r="BK10887" s="5"/>
      <c r="BL10887" s="5"/>
      <c r="BM10887" s="2"/>
      <c r="BN10887" s="151"/>
      <c r="BO10887" s="2"/>
      <c r="BP10887" s="2"/>
      <c r="BQ10887" s="2"/>
      <c r="BR10887" s="2"/>
      <c r="BS10887" s="2"/>
      <c r="BT10887" s="2"/>
    </row>
    <row r="10888" spans="63:72" x14ac:dyDescent="0.3">
      <c r="BK10888" s="5"/>
      <c r="BL10888" s="5"/>
      <c r="BM10888" s="2"/>
      <c r="BN10888" s="151"/>
      <c r="BO10888" s="2"/>
      <c r="BP10888" s="2"/>
      <c r="BQ10888" s="2"/>
      <c r="BR10888" s="2"/>
      <c r="BS10888" s="2"/>
      <c r="BT10888" s="2"/>
    </row>
    <row r="10889" spans="63:72" x14ac:dyDescent="0.3">
      <c r="BK10889" s="5"/>
      <c r="BL10889" s="5"/>
      <c r="BM10889" s="2"/>
      <c r="BN10889" s="151"/>
      <c r="BO10889" s="2"/>
      <c r="BP10889" s="2"/>
      <c r="BQ10889" s="2"/>
      <c r="BR10889" s="2"/>
      <c r="BS10889" s="2"/>
      <c r="BT10889" s="2"/>
    </row>
    <row r="10890" spans="63:72" x14ac:dyDescent="0.3">
      <c r="BK10890" s="5"/>
      <c r="BL10890" s="5"/>
      <c r="BM10890" s="2"/>
      <c r="BN10890" s="151"/>
      <c r="BO10890" s="2"/>
      <c r="BP10890" s="2"/>
      <c r="BQ10890" s="2"/>
      <c r="BR10890" s="2"/>
      <c r="BS10890" s="2"/>
      <c r="BT10890" s="2"/>
    </row>
    <row r="10891" spans="63:72" x14ac:dyDescent="0.3">
      <c r="BK10891" s="5"/>
      <c r="BL10891" s="5"/>
      <c r="BM10891" s="2"/>
      <c r="BN10891" s="151"/>
      <c r="BO10891" s="2"/>
      <c r="BP10891" s="2"/>
      <c r="BQ10891" s="2"/>
      <c r="BR10891" s="2"/>
      <c r="BS10891" s="2"/>
      <c r="BT10891" s="2"/>
    </row>
    <row r="10892" spans="63:72" x14ac:dyDescent="0.3">
      <c r="BK10892" s="5"/>
      <c r="BL10892" s="5"/>
      <c r="BM10892" s="2"/>
      <c r="BN10892" s="151"/>
      <c r="BO10892" s="2"/>
      <c r="BP10892" s="2"/>
      <c r="BQ10892" s="2"/>
      <c r="BR10892" s="2"/>
      <c r="BS10892" s="2"/>
      <c r="BT10892" s="2"/>
    </row>
    <row r="10893" spans="63:72" x14ac:dyDescent="0.3">
      <c r="BK10893" s="5"/>
      <c r="BL10893" s="5"/>
      <c r="BM10893" s="2"/>
      <c r="BN10893" s="151"/>
      <c r="BO10893" s="2"/>
      <c r="BP10893" s="2"/>
      <c r="BQ10893" s="2"/>
      <c r="BR10893" s="2"/>
      <c r="BS10893" s="2"/>
      <c r="BT10893" s="2"/>
    </row>
    <row r="10894" spans="63:72" x14ac:dyDescent="0.3">
      <c r="BK10894" s="5"/>
      <c r="BL10894" s="5"/>
      <c r="BM10894" s="2"/>
      <c r="BN10894" s="151"/>
      <c r="BO10894" s="2"/>
      <c r="BP10894" s="2"/>
      <c r="BQ10894" s="2"/>
      <c r="BR10894" s="2"/>
      <c r="BS10894" s="2"/>
      <c r="BT10894" s="2"/>
    </row>
    <row r="10895" spans="63:72" x14ac:dyDescent="0.3">
      <c r="BK10895" s="5"/>
      <c r="BL10895" s="5"/>
      <c r="BM10895" s="2"/>
      <c r="BN10895" s="151"/>
      <c r="BO10895" s="2"/>
      <c r="BP10895" s="2"/>
      <c r="BQ10895" s="2"/>
      <c r="BR10895" s="2"/>
      <c r="BS10895" s="2"/>
      <c r="BT10895" s="2"/>
    </row>
    <row r="10896" spans="63:72" x14ac:dyDescent="0.3">
      <c r="BK10896" s="5"/>
      <c r="BL10896" s="5"/>
      <c r="BM10896" s="2"/>
      <c r="BN10896" s="151"/>
      <c r="BO10896" s="2"/>
      <c r="BP10896" s="2"/>
      <c r="BQ10896" s="2"/>
      <c r="BR10896" s="2"/>
      <c r="BS10896" s="2"/>
      <c r="BT10896" s="2"/>
    </row>
    <row r="10897" spans="63:72" x14ac:dyDescent="0.3">
      <c r="BK10897" s="5"/>
      <c r="BL10897" s="5"/>
      <c r="BM10897" s="2"/>
      <c r="BN10897" s="151"/>
      <c r="BO10897" s="2"/>
      <c r="BP10897" s="2"/>
      <c r="BQ10897" s="2"/>
      <c r="BR10897" s="2"/>
      <c r="BS10897" s="2"/>
      <c r="BT10897" s="2"/>
    </row>
    <row r="10898" spans="63:72" x14ac:dyDescent="0.3">
      <c r="BK10898" s="5"/>
      <c r="BL10898" s="5"/>
      <c r="BM10898" s="2"/>
      <c r="BN10898" s="151"/>
      <c r="BO10898" s="2"/>
      <c r="BP10898" s="2"/>
      <c r="BQ10898" s="2"/>
      <c r="BR10898" s="2"/>
      <c r="BS10898" s="2"/>
      <c r="BT10898" s="2"/>
    </row>
    <row r="10899" spans="63:72" x14ac:dyDescent="0.3">
      <c r="BK10899" s="5"/>
      <c r="BL10899" s="5"/>
      <c r="BM10899" s="2"/>
      <c r="BN10899" s="151"/>
      <c r="BO10899" s="2"/>
      <c r="BP10899" s="2"/>
      <c r="BQ10899" s="2"/>
      <c r="BR10899" s="2"/>
      <c r="BS10899" s="2"/>
      <c r="BT10899" s="2"/>
    </row>
    <row r="10900" spans="63:72" x14ac:dyDescent="0.3">
      <c r="BK10900" s="5"/>
      <c r="BL10900" s="5"/>
      <c r="BM10900" s="2"/>
      <c r="BN10900" s="151"/>
      <c r="BO10900" s="2"/>
      <c r="BP10900" s="2"/>
      <c r="BQ10900" s="2"/>
      <c r="BR10900" s="2"/>
      <c r="BS10900" s="2"/>
      <c r="BT10900" s="2"/>
    </row>
    <row r="10901" spans="63:72" x14ac:dyDescent="0.3">
      <c r="BK10901" s="5"/>
      <c r="BL10901" s="5"/>
      <c r="BM10901" s="2"/>
      <c r="BN10901" s="151"/>
      <c r="BO10901" s="2"/>
      <c r="BP10901" s="2"/>
      <c r="BQ10901" s="2"/>
      <c r="BR10901" s="2"/>
      <c r="BS10901" s="2"/>
      <c r="BT10901" s="2"/>
    </row>
    <row r="10902" spans="63:72" x14ac:dyDescent="0.3">
      <c r="BK10902" s="5"/>
      <c r="BL10902" s="5"/>
      <c r="BM10902" s="2"/>
      <c r="BN10902" s="151"/>
      <c r="BO10902" s="2"/>
      <c r="BP10902" s="2"/>
      <c r="BQ10902" s="2"/>
      <c r="BR10902" s="2"/>
      <c r="BS10902" s="2"/>
      <c r="BT10902" s="2"/>
    </row>
    <row r="10903" spans="63:72" x14ac:dyDescent="0.3">
      <c r="BK10903" s="5"/>
      <c r="BL10903" s="5"/>
      <c r="BM10903" s="2"/>
      <c r="BN10903" s="151"/>
      <c r="BO10903" s="2"/>
      <c r="BP10903" s="2"/>
      <c r="BQ10903" s="2"/>
      <c r="BR10903" s="2"/>
      <c r="BS10903" s="2"/>
      <c r="BT10903" s="2"/>
    </row>
    <row r="10904" spans="63:72" x14ac:dyDescent="0.3">
      <c r="BK10904" s="5"/>
      <c r="BL10904" s="5"/>
      <c r="BM10904" s="2"/>
      <c r="BN10904" s="151"/>
      <c r="BO10904" s="2"/>
      <c r="BP10904" s="2"/>
      <c r="BQ10904" s="2"/>
      <c r="BR10904" s="2"/>
      <c r="BS10904" s="2"/>
      <c r="BT10904" s="2"/>
    </row>
    <row r="10905" spans="63:72" x14ac:dyDescent="0.3">
      <c r="BK10905" s="5"/>
      <c r="BL10905" s="5"/>
      <c r="BM10905" s="2"/>
      <c r="BN10905" s="151"/>
      <c r="BO10905" s="2"/>
      <c r="BP10905" s="2"/>
      <c r="BQ10905" s="2"/>
      <c r="BR10905" s="2"/>
      <c r="BS10905" s="2"/>
      <c r="BT10905" s="2"/>
    </row>
    <row r="10906" spans="63:72" x14ac:dyDescent="0.3">
      <c r="BK10906" s="5"/>
      <c r="BL10906" s="5"/>
      <c r="BM10906" s="2"/>
      <c r="BN10906" s="151"/>
      <c r="BO10906" s="2"/>
      <c r="BP10906" s="2"/>
      <c r="BQ10906" s="2"/>
      <c r="BR10906" s="2"/>
      <c r="BS10906" s="2"/>
      <c r="BT10906" s="2"/>
    </row>
    <row r="10907" spans="63:72" x14ac:dyDescent="0.3">
      <c r="BK10907" s="5"/>
      <c r="BL10907" s="5"/>
      <c r="BM10907" s="2"/>
      <c r="BN10907" s="151"/>
      <c r="BO10907" s="2"/>
      <c r="BP10907" s="2"/>
      <c r="BQ10907" s="2"/>
      <c r="BR10907" s="2"/>
      <c r="BS10907" s="2"/>
      <c r="BT10907" s="2"/>
    </row>
    <row r="10908" spans="63:72" x14ac:dyDescent="0.3">
      <c r="BK10908" s="5"/>
      <c r="BL10908" s="5"/>
      <c r="BM10908" s="2"/>
      <c r="BN10908" s="151"/>
      <c r="BO10908" s="2"/>
      <c r="BP10908" s="2"/>
      <c r="BQ10908" s="2"/>
      <c r="BR10908" s="2"/>
      <c r="BS10908" s="2"/>
      <c r="BT10908" s="2"/>
    </row>
    <row r="10909" spans="63:72" x14ac:dyDescent="0.3">
      <c r="BK10909" s="5"/>
      <c r="BL10909" s="5"/>
      <c r="BM10909" s="2"/>
      <c r="BN10909" s="151"/>
      <c r="BO10909" s="2"/>
      <c r="BP10909" s="2"/>
      <c r="BQ10909" s="2"/>
      <c r="BR10909" s="2"/>
      <c r="BS10909" s="2"/>
      <c r="BT10909" s="2"/>
    </row>
    <row r="10910" spans="63:72" x14ac:dyDescent="0.3">
      <c r="BK10910" s="5"/>
      <c r="BL10910" s="5"/>
      <c r="BM10910" s="2"/>
      <c r="BN10910" s="151"/>
      <c r="BO10910" s="2"/>
      <c r="BP10910" s="2"/>
      <c r="BQ10910" s="2"/>
      <c r="BR10910" s="2"/>
      <c r="BS10910" s="2"/>
      <c r="BT10910" s="2"/>
    </row>
    <row r="10911" spans="63:72" x14ac:dyDescent="0.3">
      <c r="BK10911" s="5"/>
      <c r="BL10911" s="5"/>
      <c r="BM10911" s="2"/>
      <c r="BN10911" s="151"/>
      <c r="BO10911" s="2"/>
      <c r="BP10911" s="2"/>
      <c r="BQ10911" s="2"/>
      <c r="BR10911" s="2"/>
      <c r="BS10911" s="2"/>
      <c r="BT10911" s="2"/>
    </row>
    <row r="10912" spans="63:72" x14ac:dyDescent="0.3">
      <c r="BK10912" s="5"/>
      <c r="BL10912" s="5"/>
      <c r="BM10912" s="2"/>
      <c r="BN10912" s="151"/>
      <c r="BO10912" s="2"/>
      <c r="BP10912" s="2"/>
      <c r="BQ10912" s="2"/>
      <c r="BR10912" s="2"/>
      <c r="BS10912" s="2"/>
      <c r="BT10912" s="2"/>
    </row>
    <row r="10913" spans="63:72" x14ac:dyDescent="0.3">
      <c r="BK10913" s="5"/>
      <c r="BL10913" s="5"/>
      <c r="BM10913" s="2"/>
      <c r="BN10913" s="151"/>
      <c r="BO10913" s="2"/>
      <c r="BP10913" s="2"/>
      <c r="BQ10913" s="2"/>
      <c r="BR10913" s="2"/>
      <c r="BS10913" s="2"/>
      <c r="BT10913" s="2"/>
    </row>
    <row r="10914" spans="63:72" x14ac:dyDescent="0.3">
      <c r="BK10914" s="5"/>
      <c r="BL10914" s="5"/>
      <c r="BM10914" s="2"/>
      <c r="BN10914" s="151"/>
      <c r="BO10914" s="2"/>
      <c r="BP10914" s="2"/>
      <c r="BQ10914" s="2"/>
      <c r="BR10914" s="2"/>
      <c r="BS10914" s="2"/>
      <c r="BT10914" s="2"/>
    </row>
    <row r="10915" spans="63:72" x14ac:dyDescent="0.3">
      <c r="BK10915" s="5"/>
      <c r="BL10915" s="5"/>
      <c r="BM10915" s="2"/>
      <c r="BN10915" s="151"/>
      <c r="BO10915" s="2"/>
      <c r="BP10915" s="2"/>
      <c r="BQ10915" s="2"/>
      <c r="BR10915" s="2"/>
      <c r="BS10915" s="2"/>
      <c r="BT10915" s="2"/>
    </row>
    <row r="10916" spans="63:72" x14ac:dyDescent="0.3">
      <c r="BK10916" s="5"/>
      <c r="BL10916" s="5"/>
      <c r="BM10916" s="2"/>
      <c r="BN10916" s="151"/>
      <c r="BO10916" s="2"/>
      <c r="BP10916" s="2"/>
      <c r="BQ10916" s="2"/>
      <c r="BR10916" s="2"/>
      <c r="BS10916" s="2"/>
      <c r="BT10916" s="2"/>
    </row>
    <row r="10917" spans="63:72" x14ac:dyDescent="0.3">
      <c r="BK10917" s="5"/>
      <c r="BL10917" s="5"/>
      <c r="BM10917" s="2"/>
      <c r="BN10917" s="151"/>
      <c r="BO10917" s="2"/>
      <c r="BP10917" s="2"/>
      <c r="BQ10917" s="2"/>
      <c r="BR10917" s="2"/>
      <c r="BS10917" s="2"/>
      <c r="BT10917" s="2"/>
    </row>
    <row r="10918" spans="63:72" x14ac:dyDescent="0.3">
      <c r="BK10918" s="5"/>
      <c r="BL10918" s="5"/>
      <c r="BM10918" s="2"/>
      <c r="BN10918" s="151"/>
      <c r="BO10918" s="2"/>
      <c r="BP10918" s="2"/>
      <c r="BQ10918" s="2"/>
      <c r="BR10918" s="2"/>
      <c r="BS10918" s="2"/>
      <c r="BT10918" s="2"/>
    </row>
    <row r="10919" spans="63:72" x14ac:dyDescent="0.3">
      <c r="BK10919" s="5"/>
      <c r="BL10919" s="5"/>
      <c r="BM10919" s="2"/>
      <c r="BN10919" s="151"/>
      <c r="BO10919" s="2"/>
      <c r="BP10919" s="2"/>
      <c r="BQ10919" s="2"/>
      <c r="BR10919" s="2"/>
      <c r="BS10919" s="2"/>
      <c r="BT10919" s="2"/>
    </row>
    <row r="10920" spans="63:72" x14ac:dyDescent="0.3">
      <c r="BK10920" s="5"/>
      <c r="BL10920" s="5"/>
      <c r="BM10920" s="2"/>
      <c r="BN10920" s="151"/>
      <c r="BO10920" s="2"/>
      <c r="BP10920" s="2"/>
      <c r="BQ10920" s="2"/>
      <c r="BR10920" s="2"/>
      <c r="BS10920" s="2"/>
      <c r="BT10920" s="2"/>
    </row>
    <row r="10921" spans="63:72" x14ac:dyDescent="0.3">
      <c r="BK10921" s="5"/>
      <c r="BL10921" s="5"/>
      <c r="BM10921" s="2"/>
      <c r="BN10921" s="151"/>
      <c r="BO10921" s="2"/>
      <c r="BP10921" s="2"/>
      <c r="BQ10921" s="2"/>
      <c r="BR10921" s="2"/>
      <c r="BS10921" s="2"/>
      <c r="BT10921" s="2"/>
    </row>
    <row r="10922" spans="63:72" x14ac:dyDescent="0.3">
      <c r="BK10922" s="5"/>
      <c r="BL10922" s="5"/>
      <c r="BM10922" s="2"/>
      <c r="BN10922" s="151"/>
      <c r="BO10922" s="2"/>
      <c r="BP10922" s="2"/>
      <c r="BQ10922" s="2"/>
      <c r="BR10922" s="2"/>
      <c r="BS10922" s="2"/>
      <c r="BT10922" s="2"/>
    </row>
    <row r="10923" spans="63:72" x14ac:dyDescent="0.3">
      <c r="BK10923" s="5"/>
      <c r="BL10923" s="5"/>
      <c r="BM10923" s="2"/>
      <c r="BN10923" s="151"/>
      <c r="BO10923" s="2"/>
      <c r="BP10923" s="2"/>
      <c r="BQ10923" s="2"/>
      <c r="BR10923" s="2"/>
      <c r="BS10923" s="2"/>
      <c r="BT10923" s="2"/>
    </row>
    <row r="10924" spans="63:72" x14ac:dyDescent="0.3">
      <c r="BK10924" s="5"/>
      <c r="BL10924" s="5"/>
      <c r="BM10924" s="2"/>
      <c r="BN10924" s="151"/>
      <c r="BO10924" s="2"/>
      <c r="BP10924" s="2"/>
      <c r="BQ10924" s="2"/>
      <c r="BR10924" s="2"/>
      <c r="BS10924" s="2"/>
      <c r="BT10924" s="2"/>
    </row>
    <row r="10925" spans="63:72" x14ac:dyDescent="0.3">
      <c r="BK10925" s="5"/>
      <c r="BL10925" s="5"/>
      <c r="BM10925" s="2"/>
      <c r="BN10925" s="151"/>
      <c r="BO10925" s="2"/>
      <c r="BP10925" s="2"/>
      <c r="BQ10925" s="2"/>
      <c r="BR10925" s="2"/>
      <c r="BS10925" s="2"/>
      <c r="BT10925" s="2"/>
    </row>
    <row r="10926" spans="63:72" x14ac:dyDescent="0.3">
      <c r="BK10926" s="5"/>
      <c r="BL10926" s="5"/>
      <c r="BM10926" s="2"/>
      <c r="BN10926" s="151"/>
      <c r="BO10926" s="2"/>
      <c r="BP10926" s="2"/>
      <c r="BQ10926" s="2"/>
      <c r="BR10926" s="2"/>
      <c r="BS10926" s="2"/>
      <c r="BT10926" s="2"/>
    </row>
    <row r="10927" spans="63:72" x14ac:dyDescent="0.3">
      <c r="BK10927" s="5"/>
      <c r="BL10927" s="5"/>
      <c r="BM10927" s="2"/>
      <c r="BN10927" s="151"/>
      <c r="BO10927" s="2"/>
      <c r="BP10927" s="2"/>
      <c r="BQ10927" s="2"/>
      <c r="BR10927" s="2"/>
      <c r="BS10927" s="2"/>
      <c r="BT10927" s="2"/>
    </row>
    <row r="10928" spans="63:72" x14ac:dyDescent="0.3">
      <c r="BK10928" s="5"/>
      <c r="BL10928" s="5"/>
      <c r="BM10928" s="2"/>
      <c r="BN10928" s="151"/>
      <c r="BO10928" s="2"/>
      <c r="BP10928" s="2"/>
      <c r="BQ10928" s="2"/>
      <c r="BR10928" s="2"/>
      <c r="BS10928" s="2"/>
      <c r="BT10928" s="2"/>
    </row>
    <row r="10929" spans="63:72" x14ac:dyDescent="0.3">
      <c r="BK10929" s="5"/>
      <c r="BL10929" s="5"/>
      <c r="BM10929" s="2"/>
      <c r="BN10929" s="151"/>
      <c r="BO10929" s="2"/>
      <c r="BP10929" s="2"/>
      <c r="BQ10929" s="2"/>
      <c r="BR10929" s="2"/>
      <c r="BS10929" s="2"/>
      <c r="BT10929" s="2"/>
    </row>
    <row r="10930" spans="63:72" x14ac:dyDescent="0.3">
      <c r="BK10930" s="5"/>
      <c r="BL10930" s="5"/>
      <c r="BM10930" s="2"/>
      <c r="BN10930" s="151"/>
      <c r="BO10930" s="2"/>
      <c r="BP10930" s="2"/>
      <c r="BQ10930" s="2"/>
      <c r="BR10930" s="2"/>
      <c r="BS10930" s="2"/>
      <c r="BT10930" s="2"/>
    </row>
    <row r="10931" spans="63:72" x14ac:dyDescent="0.3">
      <c r="BK10931" s="5"/>
      <c r="BL10931" s="5"/>
      <c r="BM10931" s="2"/>
      <c r="BN10931" s="151"/>
      <c r="BO10931" s="2"/>
      <c r="BP10931" s="2"/>
      <c r="BQ10931" s="2"/>
      <c r="BR10931" s="2"/>
      <c r="BS10931" s="2"/>
      <c r="BT10931" s="2"/>
    </row>
    <row r="10932" spans="63:72" x14ac:dyDescent="0.3">
      <c r="BK10932" s="5"/>
      <c r="BL10932" s="5"/>
      <c r="BM10932" s="2"/>
      <c r="BN10932" s="151"/>
      <c r="BO10932" s="2"/>
      <c r="BP10932" s="2"/>
      <c r="BQ10932" s="2"/>
      <c r="BR10932" s="2"/>
      <c r="BS10932" s="2"/>
      <c r="BT10932" s="2"/>
    </row>
    <row r="10933" spans="63:72" x14ac:dyDescent="0.3">
      <c r="BK10933" s="5"/>
      <c r="BL10933" s="5"/>
      <c r="BM10933" s="2"/>
      <c r="BN10933" s="151"/>
      <c r="BO10933" s="2"/>
      <c r="BP10933" s="2"/>
      <c r="BQ10933" s="2"/>
      <c r="BR10933" s="2"/>
      <c r="BS10933" s="2"/>
      <c r="BT10933" s="2"/>
    </row>
    <row r="10934" spans="63:72" x14ac:dyDescent="0.3">
      <c r="BK10934" s="5"/>
      <c r="BL10934" s="5"/>
      <c r="BM10934" s="2"/>
      <c r="BN10934" s="151"/>
      <c r="BO10934" s="2"/>
      <c r="BP10934" s="2"/>
      <c r="BQ10934" s="2"/>
      <c r="BR10934" s="2"/>
      <c r="BS10934" s="2"/>
      <c r="BT10934" s="2"/>
    </row>
    <row r="10935" spans="63:72" x14ac:dyDescent="0.3">
      <c r="BK10935" s="5"/>
      <c r="BL10935" s="5"/>
      <c r="BM10935" s="2"/>
      <c r="BN10935" s="151"/>
      <c r="BO10935" s="2"/>
      <c r="BP10935" s="2"/>
      <c r="BQ10935" s="2"/>
      <c r="BR10935" s="2"/>
      <c r="BS10935" s="2"/>
      <c r="BT10935" s="2"/>
    </row>
    <row r="10936" spans="63:72" x14ac:dyDescent="0.3">
      <c r="BK10936" s="5"/>
      <c r="BL10936" s="5"/>
      <c r="BM10936" s="2"/>
      <c r="BN10936" s="151"/>
      <c r="BO10936" s="2"/>
      <c r="BP10936" s="2"/>
      <c r="BQ10936" s="2"/>
      <c r="BR10936" s="2"/>
      <c r="BS10936" s="2"/>
      <c r="BT10936" s="2"/>
    </row>
    <row r="10937" spans="63:72" x14ac:dyDescent="0.3">
      <c r="BK10937" s="5"/>
      <c r="BL10937" s="5"/>
      <c r="BM10937" s="2"/>
      <c r="BN10937" s="151"/>
      <c r="BO10937" s="2"/>
      <c r="BP10937" s="2"/>
      <c r="BQ10937" s="2"/>
      <c r="BR10937" s="2"/>
      <c r="BS10937" s="2"/>
      <c r="BT10937" s="2"/>
    </row>
    <row r="10938" spans="63:72" x14ac:dyDescent="0.3">
      <c r="BK10938" s="5"/>
      <c r="BL10938" s="5"/>
      <c r="BM10938" s="2"/>
      <c r="BN10938" s="151"/>
      <c r="BO10938" s="2"/>
      <c r="BP10938" s="2"/>
      <c r="BQ10938" s="2"/>
      <c r="BR10938" s="2"/>
      <c r="BS10938" s="2"/>
      <c r="BT10938" s="2"/>
    </row>
    <row r="10939" spans="63:72" x14ac:dyDescent="0.3">
      <c r="BK10939" s="5"/>
      <c r="BL10939" s="5"/>
      <c r="BM10939" s="2"/>
      <c r="BN10939" s="151"/>
      <c r="BO10939" s="2"/>
      <c r="BP10939" s="2"/>
      <c r="BQ10939" s="2"/>
      <c r="BR10939" s="2"/>
      <c r="BS10939" s="2"/>
      <c r="BT10939" s="2"/>
    </row>
    <row r="10940" spans="63:72" x14ac:dyDescent="0.3">
      <c r="BK10940" s="5"/>
      <c r="BL10940" s="5"/>
      <c r="BM10940" s="2"/>
      <c r="BN10940" s="151"/>
      <c r="BO10940" s="2"/>
      <c r="BP10940" s="2"/>
      <c r="BQ10940" s="2"/>
      <c r="BR10940" s="2"/>
      <c r="BS10940" s="2"/>
      <c r="BT10940" s="2"/>
    </row>
    <row r="10941" spans="63:72" x14ac:dyDescent="0.3">
      <c r="BK10941" s="5"/>
      <c r="BL10941" s="5"/>
      <c r="BM10941" s="2"/>
      <c r="BN10941" s="151"/>
      <c r="BO10941" s="2"/>
      <c r="BP10941" s="2"/>
      <c r="BQ10941" s="2"/>
      <c r="BR10941" s="2"/>
      <c r="BS10941" s="2"/>
      <c r="BT10941" s="2"/>
    </row>
    <row r="10942" spans="63:72" x14ac:dyDescent="0.3">
      <c r="BK10942" s="5"/>
      <c r="BL10942" s="5"/>
      <c r="BM10942" s="2"/>
      <c r="BN10942" s="151"/>
      <c r="BO10942" s="2"/>
      <c r="BP10942" s="2"/>
      <c r="BQ10942" s="2"/>
      <c r="BR10942" s="2"/>
      <c r="BS10942" s="2"/>
      <c r="BT10942" s="2"/>
    </row>
    <row r="10943" spans="63:72" x14ac:dyDescent="0.3">
      <c r="BK10943" s="5"/>
      <c r="BL10943" s="5"/>
      <c r="BM10943" s="2"/>
      <c r="BN10943" s="151"/>
      <c r="BO10943" s="2"/>
      <c r="BP10943" s="2"/>
      <c r="BQ10943" s="2"/>
      <c r="BR10943" s="2"/>
      <c r="BS10943" s="2"/>
      <c r="BT10943" s="2"/>
    </row>
    <row r="10944" spans="63:72" x14ac:dyDescent="0.3">
      <c r="BK10944" s="5"/>
      <c r="BL10944" s="5"/>
      <c r="BM10944" s="2"/>
      <c r="BN10944" s="151"/>
      <c r="BO10944" s="2"/>
      <c r="BP10944" s="2"/>
      <c r="BQ10944" s="2"/>
      <c r="BR10944" s="2"/>
      <c r="BS10944" s="2"/>
      <c r="BT10944" s="2"/>
    </row>
    <row r="10945" spans="63:72" x14ac:dyDescent="0.3">
      <c r="BK10945" s="5"/>
      <c r="BL10945" s="5"/>
      <c r="BM10945" s="2"/>
      <c r="BN10945" s="151"/>
      <c r="BO10945" s="2"/>
      <c r="BP10945" s="2"/>
      <c r="BQ10945" s="2"/>
      <c r="BR10945" s="2"/>
      <c r="BS10945" s="2"/>
      <c r="BT10945" s="2"/>
    </row>
    <row r="10946" spans="63:72" x14ac:dyDescent="0.3">
      <c r="BK10946" s="5"/>
      <c r="BL10946" s="5"/>
      <c r="BM10946" s="2"/>
      <c r="BN10946" s="151"/>
      <c r="BO10946" s="2"/>
      <c r="BP10946" s="2"/>
      <c r="BQ10946" s="2"/>
      <c r="BR10946" s="2"/>
      <c r="BS10946" s="2"/>
      <c r="BT10946" s="2"/>
    </row>
    <row r="10947" spans="63:72" x14ac:dyDescent="0.3">
      <c r="BK10947" s="5"/>
      <c r="BL10947" s="5"/>
      <c r="BM10947" s="2"/>
      <c r="BN10947" s="151"/>
      <c r="BO10947" s="2"/>
      <c r="BP10947" s="2"/>
      <c r="BQ10947" s="2"/>
      <c r="BR10947" s="2"/>
      <c r="BS10947" s="2"/>
      <c r="BT10947" s="2"/>
    </row>
    <row r="10948" spans="63:72" x14ac:dyDescent="0.3">
      <c r="BK10948" s="5"/>
      <c r="BL10948" s="5"/>
      <c r="BM10948" s="2"/>
      <c r="BN10948" s="151"/>
      <c r="BO10948" s="2"/>
      <c r="BP10948" s="2"/>
      <c r="BQ10948" s="2"/>
      <c r="BR10948" s="2"/>
      <c r="BS10948" s="2"/>
      <c r="BT10948" s="2"/>
    </row>
    <row r="10949" spans="63:72" x14ac:dyDescent="0.3">
      <c r="BK10949" s="5"/>
      <c r="BL10949" s="5"/>
      <c r="BM10949" s="2"/>
      <c r="BN10949" s="151"/>
      <c r="BO10949" s="2"/>
      <c r="BP10949" s="2"/>
      <c r="BQ10949" s="2"/>
      <c r="BR10949" s="2"/>
      <c r="BS10949" s="2"/>
      <c r="BT10949" s="2"/>
    </row>
    <row r="10950" spans="63:72" x14ac:dyDescent="0.3">
      <c r="BK10950" s="5"/>
      <c r="BL10950" s="5"/>
      <c r="BM10950" s="2"/>
      <c r="BN10950" s="151"/>
      <c r="BO10950" s="2"/>
      <c r="BP10950" s="2"/>
      <c r="BQ10950" s="2"/>
      <c r="BR10950" s="2"/>
      <c r="BS10950" s="2"/>
      <c r="BT10950" s="2"/>
    </row>
    <row r="10951" spans="63:72" x14ac:dyDescent="0.3">
      <c r="BK10951" s="5"/>
      <c r="BL10951" s="5"/>
      <c r="BM10951" s="2"/>
      <c r="BN10951" s="151"/>
      <c r="BO10951" s="2"/>
      <c r="BP10951" s="2"/>
      <c r="BQ10951" s="2"/>
      <c r="BR10951" s="2"/>
      <c r="BS10951" s="2"/>
      <c r="BT10951" s="2"/>
    </row>
    <row r="10952" spans="63:72" x14ac:dyDescent="0.3">
      <c r="BK10952" s="5"/>
      <c r="BL10952" s="5"/>
      <c r="BM10952" s="2"/>
      <c r="BN10952" s="151"/>
      <c r="BO10952" s="2"/>
      <c r="BP10952" s="2"/>
      <c r="BQ10952" s="2"/>
      <c r="BR10952" s="2"/>
      <c r="BS10952" s="2"/>
      <c r="BT10952" s="2"/>
    </row>
    <row r="10953" spans="63:72" x14ac:dyDescent="0.3">
      <c r="BK10953" s="5"/>
      <c r="BL10953" s="5"/>
      <c r="BM10953" s="2"/>
      <c r="BN10953" s="151"/>
      <c r="BO10953" s="2"/>
      <c r="BP10953" s="2"/>
      <c r="BQ10953" s="2"/>
      <c r="BR10953" s="2"/>
      <c r="BS10953" s="2"/>
      <c r="BT10953" s="2"/>
    </row>
    <row r="10954" spans="63:72" x14ac:dyDescent="0.3">
      <c r="BK10954" s="5"/>
      <c r="BL10954" s="5"/>
      <c r="BM10954" s="2"/>
      <c r="BN10954" s="151"/>
      <c r="BO10954" s="2"/>
      <c r="BP10954" s="2"/>
      <c r="BQ10954" s="2"/>
      <c r="BR10954" s="2"/>
      <c r="BS10954" s="2"/>
      <c r="BT10954" s="2"/>
    </row>
    <row r="10955" spans="63:72" x14ac:dyDescent="0.3">
      <c r="BK10955" s="5"/>
      <c r="BL10955" s="5"/>
      <c r="BM10955" s="2"/>
      <c r="BN10955" s="151"/>
      <c r="BO10955" s="2"/>
      <c r="BP10955" s="2"/>
      <c r="BQ10955" s="2"/>
      <c r="BR10955" s="2"/>
      <c r="BS10955" s="2"/>
      <c r="BT10955" s="2"/>
    </row>
    <row r="10956" spans="63:72" x14ac:dyDescent="0.3">
      <c r="BK10956" s="5"/>
      <c r="BL10956" s="5"/>
      <c r="BM10956" s="2"/>
      <c r="BN10956" s="151"/>
      <c r="BO10956" s="2"/>
      <c r="BP10956" s="2"/>
      <c r="BQ10956" s="2"/>
      <c r="BR10956" s="2"/>
      <c r="BS10956" s="2"/>
      <c r="BT10956" s="2"/>
    </row>
    <row r="10957" spans="63:72" x14ac:dyDescent="0.3">
      <c r="BK10957" s="5"/>
      <c r="BL10957" s="5"/>
      <c r="BM10957" s="2"/>
      <c r="BN10957" s="151"/>
      <c r="BO10957" s="2"/>
      <c r="BP10957" s="2"/>
      <c r="BQ10957" s="2"/>
      <c r="BR10957" s="2"/>
      <c r="BS10957" s="2"/>
      <c r="BT10957" s="2"/>
    </row>
    <row r="10958" spans="63:72" x14ac:dyDescent="0.3">
      <c r="BK10958" s="5"/>
      <c r="BL10958" s="5"/>
      <c r="BM10958" s="2"/>
      <c r="BN10958" s="151"/>
      <c r="BO10958" s="2"/>
      <c r="BP10958" s="2"/>
      <c r="BQ10958" s="2"/>
      <c r="BR10958" s="2"/>
      <c r="BS10958" s="2"/>
      <c r="BT10958" s="2"/>
    </row>
    <row r="10959" spans="63:72" x14ac:dyDescent="0.3">
      <c r="BK10959" s="5"/>
      <c r="BL10959" s="5"/>
      <c r="BM10959" s="2"/>
      <c r="BN10959" s="151"/>
      <c r="BO10959" s="2"/>
      <c r="BP10959" s="2"/>
      <c r="BQ10959" s="2"/>
      <c r="BR10959" s="2"/>
      <c r="BS10959" s="2"/>
      <c r="BT10959" s="2"/>
    </row>
    <row r="10960" spans="63:72" x14ac:dyDescent="0.3">
      <c r="BK10960" s="5"/>
      <c r="BL10960" s="5"/>
      <c r="BM10960" s="2"/>
      <c r="BN10960" s="151"/>
      <c r="BO10960" s="2"/>
      <c r="BP10960" s="2"/>
      <c r="BQ10960" s="2"/>
      <c r="BR10960" s="2"/>
      <c r="BS10960" s="2"/>
      <c r="BT10960" s="2"/>
    </row>
    <row r="10961" spans="63:72" x14ac:dyDescent="0.3">
      <c r="BK10961" s="5"/>
      <c r="BL10961" s="5"/>
      <c r="BM10961" s="2"/>
      <c r="BN10961" s="151"/>
      <c r="BO10961" s="2"/>
      <c r="BP10961" s="2"/>
      <c r="BQ10961" s="2"/>
      <c r="BR10961" s="2"/>
      <c r="BS10961" s="2"/>
      <c r="BT10961" s="2"/>
    </row>
    <row r="10962" spans="63:72" x14ac:dyDescent="0.3">
      <c r="BK10962" s="5"/>
      <c r="BL10962" s="5"/>
      <c r="BM10962" s="2"/>
      <c r="BN10962" s="151"/>
      <c r="BO10962" s="2"/>
      <c r="BP10962" s="2"/>
      <c r="BQ10962" s="2"/>
      <c r="BR10962" s="2"/>
      <c r="BS10962" s="2"/>
      <c r="BT10962" s="2"/>
    </row>
    <row r="10963" spans="63:72" x14ac:dyDescent="0.3">
      <c r="BK10963" s="5"/>
      <c r="BL10963" s="5"/>
      <c r="BM10963" s="2"/>
      <c r="BN10963" s="151"/>
      <c r="BO10963" s="2"/>
      <c r="BP10963" s="2"/>
      <c r="BQ10963" s="2"/>
      <c r="BR10963" s="2"/>
      <c r="BS10963" s="2"/>
      <c r="BT10963" s="2"/>
    </row>
    <row r="10964" spans="63:72" x14ac:dyDescent="0.3">
      <c r="BK10964" s="5"/>
      <c r="BL10964" s="5"/>
      <c r="BM10964" s="2"/>
      <c r="BN10964" s="151"/>
      <c r="BO10964" s="2"/>
      <c r="BP10964" s="2"/>
      <c r="BQ10964" s="2"/>
      <c r="BR10964" s="2"/>
      <c r="BS10964" s="2"/>
      <c r="BT10964" s="2"/>
    </row>
    <row r="10965" spans="63:72" x14ac:dyDescent="0.3">
      <c r="BK10965" s="5"/>
      <c r="BL10965" s="5"/>
      <c r="BM10965" s="2"/>
      <c r="BN10965" s="151"/>
      <c r="BO10965" s="2"/>
      <c r="BP10965" s="2"/>
      <c r="BQ10965" s="2"/>
      <c r="BR10965" s="2"/>
      <c r="BS10965" s="2"/>
      <c r="BT10965" s="2"/>
    </row>
    <row r="10966" spans="63:72" x14ac:dyDescent="0.3">
      <c r="BK10966" s="5"/>
      <c r="BL10966" s="5"/>
      <c r="BM10966" s="2"/>
      <c r="BN10966" s="151"/>
      <c r="BO10966" s="2"/>
      <c r="BP10966" s="2"/>
      <c r="BQ10966" s="2"/>
      <c r="BR10966" s="2"/>
      <c r="BS10966" s="2"/>
      <c r="BT10966" s="2"/>
    </row>
    <row r="10967" spans="63:72" x14ac:dyDescent="0.3">
      <c r="BK10967" s="5"/>
      <c r="BL10967" s="5"/>
      <c r="BM10967" s="2"/>
      <c r="BN10967" s="151"/>
      <c r="BO10967" s="2"/>
      <c r="BP10967" s="2"/>
      <c r="BQ10967" s="2"/>
      <c r="BR10967" s="2"/>
      <c r="BS10967" s="2"/>
      <c r="BT10967" s="2"/>
    </row>
    <row r="10968" spans="63:72" x14ac:dyDescent="0.3">
      <c r="BK10968" s="5"/>
      <c r="BL10968" s="5"/>
      <c r="BM10968" s="2"/>
      <c r="BN10968" s="151"/>
      <c r="BO10968" s="2"/>
      <c r="BP10968" s="2"/>
      <c r="BQ10968" s="2"/>
      <c r="BR10968" s="2"/>
      <c r="BS10968" s="2"/>
      <c r="BT10968" s="2"/>
    </row>
    <row r="10969" spans="63:72" x14ac:dyDescent="0.3">
      <c r="BK10969" s="5"/>
      <c r="BL10969" s="5"/>
      <c r="BM10969" s="2"/>
      <c r="BN10969" s="151"/>
      <c r="BO10969" s="2"/>
      <c r="BP10969" s="2"/>
      <c r="BQ10969" s="2"/>
      <c r="BR10969" s="2"/>
      <c r="BS10969" s="2"/>
      <c r="BT10969" s="2"/>
    </row>
    <row r="10970" spans="63:72" x14ac:dyDescent="0.3">
      <c r="BK10970" s="5"/>
      <c r="BL10970" s="5"/>
      <c r="BM10970" s="2"/>
      <c r="BN10970" s="151"/>
      <c r="BO10970" s="2"/>
      <c r="BP10970" s="2"/>
      <c r="BQ10970" s="2"/>
      <c r="BR10970" s="2"/>
      <c r="BS10970" s="2"/>
      <c r="BT10970" s="2"/>
    </row>
    <row r="10971" spans="63:72" x14ac:dyDescent="0.3">
      <c r="BK10971" s="5"/>
      <c r="BL10971" s="5"/>
      <c r="BM10971" s="2"/>
      <c r="BN10971" s="151"/>
      <c r="BO10971" s="2"/>
      <c r="BP10971" s="2"/>
      <c r="BQ10971" s="2"/>
      <c r="BR10971" s="2"/>
      <c r="BS10971" s="2"/>
      <c r="BT10971" s="2"/>
    </row>
    <row r="10972" spans="63:72" x14ac:dyDescent="0.3">
      <c r="BK10972" s="5"/>
      <c r="BL10972" s="5"/>
      <c r="BM10972" s="2"/>
      <c r="BN10972" s="151"/>
      <c r="BO10972" s="2"/>
      <c r="BP10972" s="2"/>
      <c r="BQ10972" s="2"/>
      <c r="BR10972" s="2"/>
      <c r="BS10972" s="2"/>
      <c r="BT10972" s="2"/>
    </row>
    <row r="10973" spans="63:72" x14ac:dyDescent="0.3">
      <c r="BK10973" s="5"/>
      <c r="BL10973" s="5"/>
      <c r="BM10973" s="2"/>
      <c r="BN10973" s="151"/>
      <c r="BO10973" s="2"/>
      <c r="BP10973" s="2"/>
      <c r="BQ10973" s="2"/>
      <c r="BR10973" s="2"/>
      <c r="BS10973" s="2"/>
      <c r="BT10973" s="2"/>
    </row>
    <row r="10974" spans="63:72" x14ac:dyDescent="0.3">
      <c r="BK10974" s="5"/>
      <c r="BL10974" s="5"/>
      <c r="BM10974" s="2"/>
      <c r="BN10974" s="151"/>
      <c r="BO10974" s="2"/>
      <c r="BP10974" s="2"/>
      <c r="BQ10974" s="2"/>
      <c r="BR10974" s="2"/>
      <c r="BS10974" s="2"/>
      <c r="BT10974" s="2"/>
    </row>
    <row r="10975" spans="63:72" x14ac:dyDescent="0.3">
      <c r="BK10975" s="5"/>
      <c r="BL10975" s="5"/>
      <c r="BM10975" s="2"/>
      <c r="BN10975" s="151"/>
      <c r="BO10975" s="2"/>
      <c r="BP10975" s="2"/>
      <c r="BQ10975" s="2"/>
      <c r="BR10975" s="2"/>
      <c r="BS10975" s="2"/>
      <c r="BT10975" s="2"/>
    </row>
    <row r="10976" spans="63:72" x14ac:dyDescent="0.3">
      <c r="BK10976" s="5"/>
      <c r="BL10976" s="5"/>
      <c r="BM10976" s="2"/>
      <c r="BN10976" s="151"/>
      <c r="BO10976" s="2"/>
      <c r="BP10976" s="2"/>
      <c r="BQ10976" s="2"/>
      <c r="BR10976" s="2"/>
      <c r="BS10976" s="2"/>
      <c r="BT10976" s="2"/>
    </row>
    <row r="10977" spans="63:72" x14ac:dyDescent="0.3">
      <c r="BK10977" s="5"/>
      <c r="BL10977" s="5"/>
      <c r="BM10977" s="2"/>
      <c r="BN10977" s="151"/>
      <c r="BO10977" s="2"/>
      <c r="BP10977" s="2"/>
      <c r="BQ10977" s="2"/>
      <c r="BR10977" s="2"/>
      <c r="BS10977" s="2"/>
      <c r="BT10977" s="2"/>
    </row>
    <row r="10978" spans="63:72" x14ac:dyDescent="0.3">
      <c r="BK10978" s="5"/>
      <c r="BL10978" s="5"/>
      <c r="BM10978" s="2"/>
      <c r="BN10978" s="151"/>
      <c r="BO10978" s="2"/>
      <c r="BP10978" s="2"/>
      <c r="BQ10978" s="2"/>
      <c r="BR10978" s="2"/>
      <c r="BS10978" s="2"/>
      <c r="BT10978" s="2"/>
    </row>
    <row r="10979" spans="63:72" x14ac:dyDescent="0.3">
      <c r="BK10979" s="5"/>
      <c r="BL10979" s="5"/>
      <c r="BM10979" s="2"/>
      <c r="BN10979" s="151"/>
      <c r="BO10979" s="2"/>
      <c r="BP10979" s="2"/>
      <c r="BQ10979" s="2"/>
      <c r="BR10979" s="2"/>
      <c r="BS10979" s="2"/>
      <c r="BT10979" s="2"/>
    </row>
    <row r="10980" spans="63:72" x14ac:dyDescent="0.3">
      <c r="BK10980" s="5"/>
      <c r="BL10980" s="5"/>
      <c r="BM10980" s="2"/>
      <c r="BN10980" s="151"/>
      <c r="BO10980" s="2"/>
      <c r="BP10980" s="2"/>
      <c r="BQ10980" s="2"/>
      <c r="BR10980" s="2"/>
      <c r="BS10980" s="2"/>
      <c r="BT10980" s="2"/>
    </row>
    <row r="10981" spans="63:72" x14ac:dyDescent="0.3">
      <c r="BK10981" s="5"/>
      <c r="BL10981" s="5"/>
      <c r="BM10981" s="2"/>
      <c r="BN10981" s="151"/>
      <c r="BO10981" s="2"/>
      <c r="BP10981" s="2"/>
      <c r="BQ10981" s="2"/>
      <c r="BR10981" s="2"/>
      <c r="BS10981" s="2"/>
      <c r="BT10981" s="2"/>
    </row>
    <row r="10982" spans="63:72" x14ac:dyDescent="0.3">
      <c r="BK10982" s="5"/>
      <c r="BL10982" s="5"/>
      <c r="BM10982" s="2"/>
      <c r="BN10982" s="151"/>
      <c r="BO10982" s="2"/>
      <c r="BP10982" s="2"/>
      <c r="BQ10982" s="2"/>
      <c r="BR10982" s="2"/>
      <c r="BS10982" s="2"/>
      <c r="BT10982" s="2"/>
    </row>
    <row r="10983" spans="63:72" x14ac:dyDescent="0.3">
      <c r="BK10983" s="5"/>
      <c r="BL10983" s="5"/>
      <c r="BM10983" s="2"/>
      <c r="BN10983" s="151"/>
      <c r="BO10983" s="2"/>
      <c r="BP10983" s="2"/>
      <c r="BQ10983" s="2"/>
      <c r="BR10983" s="2"/>
      <c r="BS10983" s="2"/>
      <c r="BT10983" s="2"/>
    </row>
    <row r="10984" spans="63:72" x14ac:dyDescent="0.3">
      <c r="BK10984" s="5"/>
      <c r="BL10984" s="5"/>
      <c r="BM10984" s="2"/>
      <c r="BN10984" s="151"/>
      <c r="BO10984" s="2"/>
      <c r="BP10984" s="2"/>
      <c r="BQ10984" s="2"/>
      <c r="BR10984" s="2"/>
      <c r="BS10984" s="2"/>
      <c r="BT10984" s="2"/>
    </row>
    <row r="10985" spans="63:72" x14ac:dyDescent="0.3">
      <c r="BK10985" s="5"/>
      <c r="BL10985" s="5"/>
      <c r="BM10985" s="2"/>
      <c r="BN10985" s="151"/>
      <c r="BO10985" s="2"/>
      <c r="BP10985" s="2"/>
      <c r="BQ10985" s="2"/>
      <c r="BR10985" s="2"/>
      <c r="BS10985" s="2"/>
      <c r="BT10985" s="2"/>
    </row>
    <row r="10986" spans="63:72" x14ac:dyDescent="0.3">
      <c r="BK10986" s="5"/>
      <c r="BL10986" s="5"/>
      <c r="BM10986" s="2"/>
      <c r="BN10986" s="151"/>
      <c r="BO10986" s="2"/>
      <c r="BP10986" s="2"/>
      <c r="BQ10986" s="2"/>
      <c r="BR10986" s="2"/>
      <c r="BS10986" s="2"/>
      <c r="BT10986" s="2"/>
    </row>
    <row r="10987" spans="63:72" x14ac:dyDescent="0.3">
      <c r="BK10987" s="5"/>
      <c r="BL10987" s="5"/>
      <c r="BM10987" s="2"/>
      <c r="BN10987" s="151"/>
      <c r="BO10987" s="2"/>
      <c r="BP10987" s="2"/>
      <c r="BQ10987" s="2"/>
      <c r="BR10987" s="2"/>
      <c r="BS10987" s="2"/>
      <c r="BT10987" s="2"/>
    </row>
    <row r="10988" spans="63:72" x14ac:dyDescent="0.3">
      <c r="BK10988" s="5"/>
      <c r="BL10988" s="5"/>
      <c r="BM10988" s="2"/>
      <c r="BN10988" s="151"/>
      <c r="BO10988" s="2"/>
      <c r="BP10988" s="2"/>
      <c r="BQ10988" s="2"/>
      <c r="BR10988" s="2"/>
      <c r="BS10988" s="2"/>
      <c r="BT10988" s="2"/>
    </row>
    <row r="10989" spans="63:72" x14ac:dyDescent="0.3">
      <c r="BK10989" s="5"/>
      <c r="BL10989" s="5"/>
      <c r="BM10989" s="2"/>
      <c r="BN10989" s="151"/>
      <c r="BO10989" s="2"/>
      <c r="BP10989" s="2"/>
      <c r="BQ10989" s="2"/>
      <c r="BR10989" s="2"/>
      <c r="BS10989" s="2"/>
      <c r="BT10989" s="2"/>
    </row>
    <row r="10990" spans="63:72" x14ac:dyDescent="0.3">
      <c r="BK10990" s="5"/>
      <c r="BL10990" s="5"/>
      <c r="BM10990" s="2"/>
      <c r="BN10990" s="151"/>
      <c r="BO10990" s="2"/>
      <c r="BP10990" s="2"/>
      <c r="BQ10990" s="2"/>
      <c r="BR10990" s="2"/>
      <c r="BS10990" s="2"/>
      <c r="BT10990" s="2"/>
    </row>
    <row r="10991" spans="63:72" x14ac:dyDescent="0.3">
      <c r="BK10991" s="5"/>
      <c r="BL10991" s="5"/>
      <c r="BM10991" s="2"/>
      <c r="BN10991" s="151"/>
      <c r="BO10991" s="2"/>
      <c r="BP10991" s="2"/>
      <c r="BQ10991" s="2"/>
      <c r="BR10991" s="2"/>
      <c r="BS10991" s="2"/>
      <c r="BT10991" s="2"/>
    </row>
    <row r="10992" spans="63:72" x14ac:dyDescent="0.3">
      <c r="BK10992" s="5"/>
      <c r="BL10992" s="5"/>
      <c r="BM10992" s="2"/>
      <c r="BN10992" s="151"/>
      <c r="BO10992" s="2"/>
      <c r="BP10992" s="2"/>
      <c r="BQ10992" s="2"/>
      <c r="BR10992" s="2"/>
      <c r="BS10992" s="2"/>
      <c r="BT10992" s="2"/>
    </row>
    <row r="10993" spans="63:72" x14ac:dyDescent="0.3">
      <c r="BK10993" s="5"/>
      <c r="BL10993" s="5"/>
      <c r="BM10993" s="2"/>
      <c r="BN10993" s="151"/>
      <c r="BO10993" s="2"/>
      <c r="BP10993" s="2"/>
      <c r="BQ10993" s="2"/>
      <c r="BR10993" s="2"/>
      <c r="BS10993" s="2"/>
      <c r="BT10993" s="2"/>
    </row>
    <row r="10994" spans="63:72" x14ac:dyDescent="0.3">
      <c r="BK10994" s="5"/>
      <c r="BL10994" s="5"/>
      <c r="BM10994" s="2"/>
      <c r="BN10994" s="151"/>
      <c r="BO10994" s="2"/>
      <c r="BP10994" s="2"/>
      <c r="BQ10994" s="2"/>
      <c r="BR10994" s="2"/>
      <c r="BS10994" s="2"/>
      <c r="BT10994" s="2"/>
    </row>
    <row r="10995" spans="63:72" x14ac:dyDescent="0.3">
      <c r="BK10995" s="5"/>
      <c r="BL10995" s="5"/>
      <c r="BM10995" s="2"/>
      <c r="BN10995" s="151"/>
      <c r="BO10995" s="2"/>
      <c r="BP10995" s="2"/>
      <c r="BQ10995" s="2"/>
      <c r="BR10995" s="2"/>
      <c r="BS10995" s="2"/>
      <c r="BT10995" s="2"/>
    </row>
    <row r="10996" spans="63:72" x14ac:dyDescent="0.3">
      <c r="BK10996" s="5"/>
      <c r="BL10996" s="5"/>
      <c r="BM10996" s="2"/>
      <c r="BN10996" s="151"/>
      <c r="BO10996" s="2"/>
      <c r="BP10996" s="2"/>
      <c r="BQ10996" s="2"/>
      <c r="BR10996" s="2"/>
      <c r="BS10996" s="2"/>
      <c r="BT10996" s="2"/>
    </row>
    <row r="10997" spans="63:72" x14ac:dyDescent="0.3">
      <c r="BK10997" s="5"/>
      <c r="BL10997" s="5"/>
      <c r="BM10997" s="2"/>
      <c r="BN10997" s="151"/>
      <c r="BO10997" s="2"/>
      <c r="BP10997" s="2"/>
      <c r="BQ10997" s="2"/>
      <c r="BR10997" s="2"/>
      <c r="BS10997" s="2"/>
      <c r="BT10997" s="2"/>
    </row>
    <row r="10998" spans="63:72" x14ac:dyDescent="0.3">
      <c r="BK10998" s="5"/>
      <c r="BL10998" s="5"/>
      <c r="BM10998" s="2"/>
      <c r="BN10998" s="151"/>
      <c r="BO10998" s="2"/>
      <c r="BP10998" s="2"/>
      <c r="BQ10998" s="2"/>
      <c r="BR10998" s="2"/>
      <c r="BS10998" s="2"/>
      <c r="BT10998" s="2"/>
    </row>
    <row r="10999" spans="63:72" x14ac:dyDescent="0.3">
      <c r="BK10999" s="5"/>
      <c r="BL10999" s="5"/>
      <c r="BM10999" s="2"/>
      <c r="BN10999" s="151"/>
      <c r="BO10999" s="2"/>
      <c r="BP10999" s="2"/>
      <c r="BQ10999" s="2"/>
      <c r="BR10999" s="2"/>
      <c r="BS10999" s="2"/>
      <c r="BT10999" s="2"/>
    </row>
    <row r="11000" spans="63:72" x14ac:dyDescent="0.3">
      <c r="BK11000" s="5"/>
      <c r="BL11000" s="5"/>
      <c r="BM11000" s="2"/>
      <c r="BN11000" s="151"/>
      <c r="BO11000" s="2"/>
      <c r="BP11000" s="2"/>
      <c r="BQ11000" s="2"/>
      <c r="BR11000" s="2"/>
      <c r="BS11000" s="2"/>
      <c r="BT11000" s="2"/>
    </row>
    <row r="11001" spans="63:72" x14ac:dyDescent="0.3">
      <c r="BK11001" s="5"/>
      <c r="BL11001" s="5"/>
      <c r="BM11001" s="2"/>
      <c r="BN11001" s="151"/>
      <c r="BO11001" s="2"/>
      <c r="BP11001" s="2"/>
      <c r="BQ11001" s="2"/>
      <c r="BR11001" s="2"/>
      <c r="BS11001" s="2"/>
      <c r="BT11001" s="2"/>
    </row>
    <row r="11002" spans="63:72" x14ac:dyDescent="0.3">
      <c r="BK11002" s="5"/>
      <c r="BL11002" s="5"/>
      <c r="BM11002" s="2"/>
      <c r="BN11002" s="151"/>
      <c r="BO11002" s="2"/>
      <c r="BP11002" s="2"/>
      <c r="BQ11002" s="2"/>
      <c r="BR11002" s="2"/>
      <c r="BS11002" s="2"/>
      <c r="BT11002" s="2"/>
    </row>
    <row r="11003" spans="63:72" x14ac:dyDescent="0.3">
      <c r="BK11003" s="5"/>
      <c r="BL11003" s="5"/>
      <c r="BM11003" s="2"/>
      <c r="BN11003" s="151"/>
      <c r="BO11003" s="2"/>
      <c r="BP11003" s="2"/>
      <c r="BQ11003" s="2"/>
      <c r="BR11003" s="2"/>
      <c r="BS11003" s="2"/>
      <c r="BT11003" s="2"/>
    </row>
    <row r="11004" spans="63:72" x14ac:dyDescent="0.3">
      <c r="BK11004" s="5"/>
      <c r="BL11004" s="5"/>
      <c r="BM11004" s="2"/>
      <c r="BN11004" s="151"/>
      <c r="BO11004" s="2"/>
      <c r="BP11004" s="2"/>
      <c r="BQ11004" s="2"/>
      <c r="BR11004" s="2"/>
      <c r="BS11004" s="2"/>
      <c r="BT11004" s="2"/>
    </row>
    <row r="11005" spans="63:72" x14ac:dyDescent="0.3">
      <c r="BK11005" s="5"/>
      <c r="BL11005" s="5"/>
      <c r="BM11005" s="2"/>
      <c r="BN11005" s="151"/>
      <c r="BO11005" s="2"/>
      <c r="BP11005" s="2"/>
      <c r="BQ11005" s="2"/>
      <c r="BR11005" s="2"/>
      <c r="BS11005" s="2"/>
      <c r="BT11005" s="2"/>
    </row>
    <row r="11006" spans="63:72" x14ac:dyDescent="0.3">
      <c r="BK11006" s="5"/>
      <c r="BL11006" s="5"/>
      <c r="BM11006" s="2"/>
      <c r="BN11006" s="151"/>
      <c r="BO11006" s="2"/>
      <c r="BP11006" s="2"/>
      <c r="BQ11006" s="2"/>
      <c r="BR11006" s="2"/>
      <c r="BS11006" s="2"/>
      <c r="BT11006" s="2"/>
    </row>
    <row r="11007" spans="63:72" x14ac:dyDescent="0.3">
      <c r="BK11007" s="5"/>
      <c r="BL11007" s="5"/>
      <c r="BM11007" s="2"/>
      <c r="BN11007" s="151"/>
      <c r="BO11007" s="2"/>
      <c r="BP11007" s="2"/>
      <c r="BQ11007" s="2"/>
      <c r="BR11007" s="2"/>
      <c r="BS11007" s="2"/>
      <c r="BT11007" s="2"/>
    </row>
    <row r="11008" spans="63:72" x14ac:dyDescent="0.3">
      <c r="BK11008" s="5"/>
      <c r="BL11008" s="5"/>
      <c r="BM11008" s="2"/>
      <c r="BN11008" s="151"/>
      <c r="BO11008" s="2"/>
      <c r="BP11008" s="2"/>
      <c r="BQ11008" s="2"/>
      <c r="BR11008" s="2"/>
      <c r="BS11008" s="2"/>
      <c r="BT11008" s="2"/>
    </row>
    <row r="11009" spans="63:72" x14ac:dyDescent="0.3">
      <c r="BK11009" s="5"/>
      <c r="BL11009" s="5"/>
      <c r="BM11009" s="2"/>
      <c r="BN11009" s="151"/>
      <c r="BO11009" s="2"/>
      <c r="BP11009" s="2"/>
      <c r="BQ11009" s="2"/>
      <c r="BR11009" s="2"/>
      <c r="BS11009" s="2"/>
      <c r="BT11009" s="2"/>
    </row>
    <row r="11010" spans="63:72" x14ac:dyDescent="0.3">
      <c r="BK11010" s="5"/>
      <c r="BL11010" s="5"/>
      <c r="BM11010" s="2"/>
      <c r="BN11010" s="151"/>
      <c r="BO11010" s="2"/>
      <c r="BP11010" s="2"/>
      <c r="BQ11010" s="2"/>
      <c r="BR11010" s="2"/>
      <c r="BS11010" s="2"/>
      <c r="BT11010" s="2"/>
    </row>
    <row r="11011" spans="63:72" x14ac:dyDescent="0.3">
      <c r="BK11011" s="5"/>
      <c r="BL11011" s="5"/>
      <c r="BM11011" s="2"/>
      <c r="BN11011" s="151"/>
      <c r="BO11011" s="2"/>
      <c r="BP11011" s="2"/>
      <c r="BQ11011" s="2"/>
      <c r="BR11011" s="2"/>
      <c r="BS11011" s="2"/>
      <c r="BT11011" s="2"/>
    </row>
    <row r="11012" spans="63:72" x14ac:dyDescent="0.3">
      <c r="BK11012" s="5"/>
      <c r="BL11012" s="5"/>
      <c r="BM11012" s="2"/>
      <c r="BN11012" s="151"/>
      <c r="BO11012" s="2"/>
      <c r="BP11012" s="2"/>
      <c r="BQ11012" s="2"/>
      <c r="BR11012" s="2"/>
      <c r="BS11012" s="2"/>
      <c r="BT11012" s="2"/>
    </row>
    <row r="11013" spans="63:72" x14ac:dyDescent="0.3">
      <c r="BK11013" s="5"/>
      <c r="BL11013" s="5"/>
      <c r="BM11013" s="2"/>
      <c r="BN11013" s="151"/>
      <c r="BO11013" s="2"/>
      <c r="BP11013" s="2"/>
      <c r="BQ11013" s="2"/>
      <c r="BR11013" s="2"/>
      <c r="BS11013" s="2"/>
      <c r="BT11013" s="2"/>
    </row>
    <row r="11014" spans="63:72" x14ac:dyDescent="0.3">
      <c r="BK11014" s="5"/>
      <c r="BL11014" s="5"/>
      <c r="BM11014" s="2"/>
      <c r="BN11014" s="151"/>
      <c r="BO11014" s="2"/>
      <c r="BP11014" s="2"/>
      <c r="BQ11014" s="2"/>
      <c r="BR11014" s="2"/>
      <c r="BS11014" s="2"/>
      <c r="BT11014" s="2"/>
    </row>
    <row r="11015" spans="63:72" x14ac:dyDescent="0.3">
      <c r="BK11015" s="5"/>
      <c r="BL11015" s="5"/>
      <c r="BM11015" s="2"/>
      <c r="BN11015" s="151"/>
      <c r="BO11015" s="2"/>
      <c r="BP11015" s="2"/>
      <c r="BQ11015" s="2"/>
      <c r="BR11015" s="2"/>
      <c r="BS11015" s="2"/>
      <c r="BT11015" s="2"/>
    </row>
    <row r="11016" spans="63:72" x14ac:dyDescent="0.3">
      <c r="BK11016" s="5"/>
      <c r="BL11016" s="5"/>
      <c r="BM11016" s="2"/>
      <c r="BN11016" s="151"/>
      <c r="BO11016" s="2"/>
      <c r="BP11016" s="2"/>
      <c r="BQ11016" s="2"/>
      <c r="BR11016" s="2"/>
      <c r="BS11016" s="2"/>
      <c r="BT11016" s="2"/>
    </row>
    <row r="11017" spans="63:72" x14ac:dyDescent="0.3">
      <c r="BK11017" s="5"/>
      <c r="BL11017" s="5"/>
      <c r="BM11017" s="2"/>
      <c r="BN11017" s="151"/>
      <c r="BO11017" s="2"/>
      <c r="BP11017" s="2"/>
      <c r="BQ11017" s="2"/>
      <c r="BR11017" s="2"/>
      <c r="BS11017" s="2"/>
      <c r="BT11017" s="2"/>
    </row>
    <row r="11018" spans="63:72" x14ac:dyDescent="0.3">
      <c r="BK11018" s="5"/>
      <c r="BL11018" s="5"/>
      <c r="BM11018" s="2"/>
      <c r="BN11018" s="151"/>
      <c r="BO11018" s="2"/>
      <c r="BP11018" s="2"/>
      <c r="BQ11018" s="2"/>
      <c r="BR11018" s="2"/>
      <c r="BS11018" s="2"/>
      <c r="BT11018" s="2"/>
    </row>
    <row r="11019" spans="63:72" x14ac:dyDescent="0.3">
      <c r="BK11019" s="5"/>
      <c r="BL11019" s="5"/>
      <c r="BM11019" s="2"/>
      <c r="BN11019" s="151"/>
      <c r="BO11019" s="2"/>
      <c r="BP11019" s="2"/>
      <c r="BQ11019" s="2"/>
      <c r="BR11019" s="2"/>
      <c r="BS11019" s="2"/>
      <c r="BT11019" s="2"/>
    </row>
    <row r="11020" spans="63:72" x14ac:dyDescent="0.3">
      <c r="BK11020" s="5"/>
      <c r="BL11020" s="5"/>
      <c r="BM11020" s="2"/>
      <c r="BN11020" s="151"/>
      <c r="BO11020" s="2"/>
      <c r="BP11020" s="2"/>
      <c r="BQ11020" s="2"/>
      <c r="BR11020" s="2"/>
      <c r="BS11020" s="2"/>
      <c r="BT11020" s="2"/>
    </row>
    <row r="11021" spans="63:72" x14ac:dyDescent="0.3">
      <c r="BK11021" s="5"/>
      <c r="BL11021" s="5"/>
      <c r="BM11021" s="2"/>
      <c r="BN11021" s="151"/>
      <c r="BO11021" s="2"/>
      <c r="BP11021" s="2"/>
      <c r="BQ11021" s="2"/>
      <c r="BR11021" s="2"/>
      <c r="BS11021" s="2"/>
      <c r="BT11021" s="2"/>
    </row>
    <row r="11022" spans="63:72" x14ac:dyDescent="0.3">
      <c r="BK11022" s="5"/>
      <c r="BL11022" s="5"/>
      <c r="BM11022" s="2"/>
      <c r="BN11022" s="151"/>
      <c r="BO11022" s="2"/>
      <c r="BP11022" s="2"/>
      <c r="BQ11022" s="2"/>
      <c r="BR11022" s="2"/>
      <c r="BS11022" s="2"/>
      <c r="BT11022" s="2"/>
    </row>
    <row r="11023" spans="63:72" x14ac:dyDescent="0.3">
      <c r="BK11023" s="5"/>
      <c r="BL11023" s="5"/>
      <c r="BM11023" s="2"/>
      <c r="BN11023" s="151"/>
      <c r="BO11023" s="2"/>
      <c r="BP11023" s="2"/>
      <c r="BQ11023" s="2"/>
      <c r="BR11023" s="2"/>
      <c r="BS11023" s="2"/>
      <c r="BT11023" s="2"/>
    </row>
    <row r="11024" spans="63:72" x14ac:dyDescent="0.3">
      <c r="BK11024" s="5"/>
      <c r="BL11024" s="5"/>
      <c r="BM11024" s="2"/>
      <c r="BN11024" s="151"/>
      <c r="BO11024" s="2"/>
      <c r="BP11024" s="2"/>
      <c r="BQ11024" s="2"/>
      <c r="BR11024" s="2"/>
      <c r="BS11024" s="2"/>
      <c r="BT11024" s="2"/>
    </row>
    <row r="11025" spans="63:72" x14ac:dyDescent="0.3">
      <c r="BK11025" s="5"/>
      <c r="BL11025" s="5"/>
      <c r="BM11025" s="2"/>
      <c r="BN11025" s="151"/>
      <c r="BO11025" s="2"/>
      <c r="BP11025" s="2"/>
      <c r="BQ11025" s="2"/>
      <c r="BR11025" s="2"/>
      <c r="BS11025" s="2"/>
      <c r="BT11025" s="2"/>
    </row>
    <row r="11026" spans="63:72" x14ac:dyDescent="0.3">
      <c r="BK11026" s="5"/>
      <c r="BL11026" s="5"/>
      <c r="BM11026" s="2"/>
      <c r="BN11026" s="151"/>
      <c r="BO11026" s="2"/>
      <c r="BP11026" s="2"/>
      <c r="BQ11026" s="2"/>
      <c r="BR11026" s="2"/>
      <c r="BS11026" s="2"/>
      <c r="BT11026" s="2"/>
    </row>
    <row r="11027" spans="63:72" x14ac:dyDescent="0.3">
      <c r="BK11027" s="5"/>
      <c r="BL11027" s="5"/>
      <c r="BM11027" s="2"/>
      <c r="BN11027" s="151"/>
      <c r="BO11027" s="2"/>
      <c r="BP11027" s="2"/>
      <c r="BQ11027" s="2"/>
      <c r="BR11027" s="2"/>
      <c r="BS11027" s="2"/>
      <c r="BT11027" s="2"/>
    </row>
    <row r="11028" spans="63:72" x14ac:dyDescent="0.3">
      <c r="BK11028" s="5"/>
      <c r="BL11028" s="5"/>
      <c r="BM11028" s="2"/>
      <c r="BN11028" s="151"/>
      <c r="BO11028" s="2"/>
      <c r="BP11028" s="2"/>
      <c r="BQ11028" s="2"/>
      <c r="BR11028" s="2"/>
      <c r="BS11028" s="2"/>
      <c r="BT11028" s="2"/>
    </row>
    <row r="11029" spans="63:72" x14ac:dyDescent="0.3">
      <c r="BK11029" s="5"/>
      <c r="BL11029" s="5"/>
      <c r="BM11029" s="2"/>
      <c r="BN11029" s="151"/>
      <c r="BO11029" s="2"/>
      <c r="BP11029" s="2"/>
      <c r="BQ11029" s="2"/>
      <c r="BR11029" s="2"/>
      <c r="BS11029" s="2"/>
      <c r="BT11029" s="2"/>
    </row>
    <row r="11030" spans="63:72" x14ac:dyDescent="0.3">
      <c r="BK11030" s="5"/>
      <c r="BL11030" s="5"/>
      <c r="BM11030" s="2"/>
      <c r="BN11030" s="151"/>
      <c r="BO11030" s="2"/>
      <c r="BP11030" s="2"/>
      <c r="BQ11030" s="2"/>
      <c r="BR11030" s="2"/>
      <c r="BS11030" s="2"/>
      <c r="BT11030" s="2"/>
    </row>
    <row r="11031" spans="63:72" x14ac:dyDescent="0.3">
      <c r="BK11031" s="5"/>
      <c r="BL11031" s="5"/>
      <c r="BM11031" s="2"/>
      <c r="BN11031" s="151"/>
      <c r="BO11031" s="2"/>
      <c r="BP11031" s="2"/>
      <c r="BQ11031" s="2"/>
      <c r="BR11031" s="2"/>
      <c r="BS11031" s="2"/>
      <c r="BT11031" s="2"/>
    </row>
    <row r="11032" spans="63:72" x14ac:dyDescent="0.3">
      <c r="BK11032" s="5"/>
      <c r="BL11032" s="5"/>
      <c r="BM11032" s="2"/>
      <c r="BN11032" s="151"/>
      <c r="BO11032" s="2"/>
      <c r="BP11032" s="2"/>
      <c r="BQ11032" s="2"/>
      <c r="BR11032" s="2"/>
      <c r="BS11032" s="2"/>
      <c r="BT11032" s="2"/>
    </row>
    <row r="11033" spans="63:72" x14ac:dyDescent="0.3">
      <c r="BK11033" s="5"/>
      <c r="BL11033" s="5"/>
      <c r="BM11033" s="2"/>
      <c r="BN11033" s="151"/>
      <c r="BO11033" s="2"/>
      <c r="BP11033" s="2"/>
      <c r="BQ11033" s="2"/>
      <c r="BR11033" s="2"/>
      <c r="BS11033" s="2"/>
      <c r="BT11033" s="2"/>
    </row>
    <row r="11034" spans="63:72" x14ac:dyDescent="0.3">
      <c r="BK11034" s="5"/>
      <c r="BL11034" s="5"/>
      <c r="BM11034" s="2"/>
      <c r="BN11034" s="151"/>
      <c r="BO11034" s="2"/>
      <c r="BP11034" s="2"/>
      <c r="BQ11034" s="2"/>
      <c r="BR11034" s="2"/>
      <c r="BS11034" s="2"/>
      <c r="BT11034" s="2"/>
    </row>
    <row r="11035" spans="63:72" x14ac:dyDescent="0.3">
      <c r="BK11035" s="5"/>
      <c r="BL11035" s="5"/>
      <c r="BM11035" s="2"/>
      <c r="BN11035" s="151"/>
      <c r="BO11035" s="2"/>
      <c r="BP11035" s="2"/>
      <c r="BQ11035" s="2"/>
      <c r="BR11035" s="2"/>
      <c r="BS11035" s="2"/>
      <c r="BT11035" s="2"/>
    </row>
    <row r="11036" spans="63:72" x14ac:dyDescent="0.3">
      <c r="BK11036" s="5"/>
      <c r="BL11036" s="5"/>
      <c r="BM11036" s="2"/>
      <c r="BN11036" s="151"/>
      <c r="BO11036" s="2"/>
      <c r="BP11036" s="2"/>
      <c r="BQ11036" s="2"/>
      <c r="BR11036" s="2"/>
      <c r="BS11036" s="2"/>
      <c r="BT11036" s="2"/>
    </row>
    <row r="11037" spans="63:72" x14ac:dyDescent="0.3">
      <c r="BK11037" s="5"/>
      <c r="BL11037" s="5"/>
      <c r="BM11037" s="2"/>
      <c r="BN11037" s="151"/>
      <c r="BO11037" s="2"/>
      <c r="BP11037" s="2"/>
      <c r="BQ11037" s="2"/>
      <c r="BR11037" s="2"/>
      <c r="BS11037" s="2"/>
      <c r="BT11037" s="2"/>
    </row>
    <row r="11038" spans="63:72" x14ac:dyDescent="0.3">
      <c r="BK11038" s="5"/>
      <c r="BL11038" s="5"/>
      <c r="BM11038" s="2"/>
      <c r="BN11038" s="151"/>
      <c r="BO11038" s="2"/>
      <c r="BP11038" s="2"/>
      <c r="BQ11038" s="2"/>
      <c r="BR11038" s="2"/>
      <c r="BS11038" s="2"/>
      <c r="BT11038" s="2"/>
    </row>
    <row r="11039" spans="63:72" x14ac:dyDescent="0.3">
      <c r="BK11039" s="5"/>
      <c r="BL11039" s="5"/>
      <c r="BM11039" s="2"/>
      <c r="BN11039" s="151"/>
      <c r="BO11039" s="2"/>
      <c r="BP11039" s="2"/>
      <c r="BQ11039" s="2"/>
      <c r="BR11039" s="2"/>
      <c r="BS11039" s="2"/>
      <c r="BT11039" s="2"/>
    </row>
    <row r="11040" spans="63:72" x14ac:dyDescent="0.3">
      <c r="BK11040" s="5"/>
      <c r="BL11040" s="5"/>
      <c r="BM11040" s="2"/>
      <c r="BN11040" s="151"/>
      <c r="BO11040" s="2"/>
      <c r="BP11040" s="2"/>
      <c r="BQ11040" s="2"/>
      <c r="BR11040" s="2"/>
      <c r="BS11040" s="2"/>
      <c r="BT11040" s="2"/>
    </row>
    <row r="11041" spans="63:72" x14ac:dyDescent="0.3">
      <c r="BK11041" s="5"/>
      <c r="BL11041" s="5"/>
      <c r="BM11041" s="2"/>
      <c r="BN11041" s="151"/>
      <c r="BO11041" s="2"/>
      <c r="BP11041" s="2"/>
      <c r="BQ11041" s="2"/>
      <c r="BR11041" s="2"/>
      <c r="BS11041" s="2"/>
      <c r="BT11041" s="2"/>
    </row>
    <row r="11042" spans="63:72" x14ac:dyDescent="0.3">
      <c r="BK11042" s="5"/>
      <c r="BL11042" s="5"/>
      <c r="BM11042" s="2"/>
      <c r="BN11042" s="151"/>
      <c r="BO11042" s="2"/>
      <c r="BP11042" s="2"/>
      <c r="BQ11042" s="2"/>
      <c r="BR11042" s="2"/>
      <c r="BS11042" s="2"/>
      <c r="BT11042" s="2"/>
    </row>
    <row r="11043" spans="63:72" x14ac:dyDescent="0.3">
      <c r="BK11043" s="5"/>
      <c r="BL11043" s="5"/>
      <c r="BM11043" s="2"/>
      <c r="BN11043" s="151"/>
      <c r="BO11043" s="2"/>
      <c r="BP11043" s="2"/>
      <c r="BQ11043" s="2"/>
      <c r="BR11043" s="2"/>
      <c r="BS11043" s="2"/>
      <c r="BT11043" s="2"/>
    </row>
    <row r="11044" spans="63:72" x14ac:dyDescent="0.3">
      <c r="BK11044" s="5"/>
      <c r="BL11044" s="5"/>
      <c r="BM11044" s="2"/>
      <c r="BN11044" s="151"/>
      <c r="BO11044" s="2"/>
      <c r="BP11044" s="2"/>
      <c r="BQ11044" s="2"/>
      <c r="BR11044" s="2"/>
      <c r="BS11044" s="2"/>
      <c r="BT11044" s="2"/>
    </row>
    <row r="11045" spans="63:72" x14ac:dyDescent="0.3">
      <c r="BK11045" s="5"/>
      <c r="BL11045" s="5"/>
      <c r="BM11045" s="2"/>
      <c r="BN11045" s="151"/>
      <c r="BO11045" s="2"/>
      <c r="BP11045" s="2"/>
      <c r="BQ11045" s="2"/>
      <c r="BR11045" s="2"/>
      <c r="BS11045" s="2"/>
      <c r="BT11045" s="2"/>
    </row>
    <row r="11046" spans="63:72" x14ac:dyDescent="0.3">
      <c r="BK11046" s="5"/>
      <c r="BL11046" s="5"/>
      <c r="BM11046" s="2"/>
      <c r="BN11046" s="151"/>
      <c r="BO11046" s="2"/>
      <c r="BP11046" s="2"/>
      <c r="BQ11046" s="2"/>
      <c r="BR11046" s="2"/>
      <c r="BS11046" s="2"/>
      <c r="BT11046" s="2"/>
    </row>
    <row r="11047" spans="63:72" x14ac:dyDescent="0.3">
      <c r="BK11047" s="5"/>
      <c r="BL11047" s="5"/>
      <c r="BM11047" s="2"/>
      <c r="BN11047" s="151"/>
      <c r="BO11047" s="2"/>
      <c r="BP11047" s="2"/>
      <c r="BQ11047" s="2"/>
      <c r="BR11047" s="2"/>
      <c r="BS11047" s="2"/>
      <c r="BT11047" s="2"/>
    </row>
    <row r="11048" spans="63:72" x14ac:dyDescent="0.3">
      <c r="BK11048" s="5"/>
      <c r="BL11048" s="5"/>
      <c r="BM11048" s="2"/>
      <c r="BN11048" s="151"/>
      <c r="BO11048" s="2"/>
      <c r="BP11048" s="2"/>
      <c r="BQ11048" s="2"/>
      <c r="BR11048" s="2"/>
      <c r="BS11048" s="2"/>
      <c r="BT11048" s="2"/>
    </row>
    <row r="11049" spans="63:72" x14ac:dyDescent="0.3">
      <c r="BK11049" s="5"/>
      <c r="BL11049" s="5"/>
      <c r="BM11049" s="2"/>
      <c r="BN11049" s="151"/>
      <c r="BO11049" s="2"/>
      <c r="BP11049" s="2"/>
      <c r="BQ11049" s="2"/>
      <c r="BR11049" s="2"/>
      <c r="BS11049" s="2"/>
      <c r="BT11049" s="2"/>
    </row>
    <row r="11050" spans="63:72" x14ac:dyDescent="0.3">
      <c r="BK11050" s="5"/>
      <c r="BL11050" s="5"/>
      <c r="BM11050" s="2"/>
      <c r="BN11050" s="151"/>
      <c r="BO11050" s="2"/>
      <c r="BP11050" s="2"/>
      <c r="BQ11050" s="2"/>
      <c r="BR11050" s="2"/>
      <c r="BS11050" s="2"/>
      <c r="BT11050" s="2"/>
    </row>
    <row r="11051" spans="63:72" x14ac:dyDescent="0.3">
      <c r="BK11051" s="5"/>
      <c r="BL11051" s="5"/>
      <c r="BM11051" s="2"/>
      <c r="BN11051" s="151"/>
      <c r="BO11051" s="2"/>
      <c r="BP11051" s="2"/>
      <c r="BQ11051" s="2"/>
      <c r="BR11051" s="2"/>
      <c r="BS11051" s="2"/>
      <c r="BT11051" s="2"/>
    </row>
    <row r="11052" spans="63:72" x14ac:dyDescent="0.3">
      <c r="BK11052" s="5"/>
      <c r="BL11052" s="5"/>
      <c r="BM11052" s="2"/>
      <c r="BN11052" s="151"/>
      <c r="BO11052" s="2"/>
      <c r="BP11052" s="2"/>
      <c r="BQ11052" s="2"/>
      <c r="BR11052" s="2"/>
      <c r="BS11052" s="2"/>
      <c r="BT11052" s="2"/>
    </row>
    <row r="11053" spans="63:72" x14ac:dyDescent="0.3">
      <c r="BK11053" s="5"/>
      <c r="BL11053" s="5"/>
      <c r="BM11053" s="2"/>
      <c r="BN11053" s="151"/>
      <c r="BO11053" s="2"/>
      <c r="BP11053" s="2"/>
      <c r="BQ11053" s="2"/>
      <c r="BR11053" s="2"/>
      <c r="BS11053" s="2"/>
      <c r="BT11053" s="2"/>
    </row>
    <row r="11054" spans="63:72" x14ac:dyDescent="0.3">
      <c r="BK11054" s="5"/>
      <c r="BL11054" s="5"/>
      <c r="BM11054" s="2"/>
      <c r="BN11054" s="151"/>
      <c r="BO11054" s="2"/>
      <c r="BP11054" s="2"/>
      <c r="BQ11054" s="2"/>
      <c r="BR11054" s="2"/>
      <c r="BS11054" s="2"/>
      <c r="BT11054" s="2"/>
    </row>
    <row r="11055" spans="63:72" x14ac:dyDescent="0.3">
      <c r="BK11055" s="5"/>
      <c r="BL11055" s="5"/>
      <c r="BM11055" s="2"/>
      <c r="BN11055" s="151"/>
      <c r="BO11055" s="2"/>
      <c r="BP11055" s="2"/>
      <c r="BQ11055" s="2"/>
      <c r="BR11055" s="2"/>
      <c r="BS11055" s="2"/>
      <c r="BT11055" s="2"/>
    </row>
    <row r="11056" spans="63:72" x14ac:dyDescent="0.3">
      <c r="BK11056" s="5"/>
      <c r="BL11056" s="5"/>
      <c r="BM11056" s="2"/>
      <c r="BN11056" s="151"/>
      <c r="BO11056" s="2"/>
      <c r="BP11056" s="2"/>
      <c r="BQ11056" s="2"/>
      <c r="BR11056" s="2"/>
      <c r="BS11056" s="2"/>
      <c r="BT11056" s="2"/>
    </row>
    <row r="11057" spans="63:72" x14ac:dyDescent="0.3">
      <c r="BK11057" s="5"/>
      <c r="BL11057" s="5"/>
      <c r="BM11057" s="2"/>
      <c r="BN11057" s="151"/>
      <c r="BO11057" s="2"/>
      <c r="BP11057" s="2"/>
      <c r="BQ11057" s="2"/>
      <c r="BR11057" s="2"/>
      <c r="BS11057" s="2"/>
      <c r="BT11057" s="2"/>
    </row>
    <row r="11058" spans="63:72" x14ac:dyDescent="0.3">
      <c r="BK11058" s="5"/>
      <c r="BL11058" s="5"/>
      <c r="BM11058" s="2"/>
      <c r="BN11058" s="151"/>
      <c r="BO11058" s="2"/>
      <c r="BP11058" s="2"/>
      <c r="BQ11058" s="2"/>
      <c r="BR11058" s="2"/>
      <c r="BS11058" s="2"/>
      <c r="BT11058" s="2"/>
    </row>
    <row r="11059" spans="63:72" x14ac:dyDescent="0.3">
      <c r="BK11059" s="5"/>
      <c r="BL11059" s="5"/>
      <c r="BM11059" s="2"/>
      <c r="BN11059" s="151"/>
      <c r="BO11059" s="2"/>
      <c r="BP11059" s="2"/>
      <c r="BQ11059" s="2"/>
      <c r="BR11059" s="2"/>
      <c r="BS11059" s="2"/>
      <c r="BT11059" s="2"/>
    </row>
    <row r="11060" spans="63:72" x14ac:dyDescent="0.3">
      <c r="BK11060" s="5"/>
      <c r="BL11060" s="5"/>
      <c r="BM11060" s="2"/>
      <c r="BN11060" s="151"/>
      <c r="BO11060" s="2"/>
      <c r="BP11060" s="2"/>
      <c r="BQ11060" s="2"/>
      <c r="BR11060" s="2"/>
      <c r="BS11060" s="2"/>
      <c r="BT11060" s="2"/>
    </row>
    <row r="11061" spans="63:72" x14ac:dyDescent="0.3">
      <c r="BK11061" s="5"/>
      <c r="BL11061" s="5"/>
      <c r="BM11061" s="2"/>
      <c r="BN11061" s="151"/>
      <c r="BO11061" s="2"/>
      <c r="BP11061" s="2"/>
      <c r="BQ11061" s="2"/>
      <c r="BR11061" s="2"/>
      <c r="BS11061" s="2"/>
      <c r="BT11061" s="2"/>
    </row>
    <row r="11062" spans="63:72" x14ac:dyDescent="0.3">
      <c r="BK11062" s="5"/>
      <c r="BL11062" s="5"/>
      <c r="BM11062" s="2"/>
      <c r="BN11062" s="151"/>
      <c r="BO11062" s="2"/>
      <c r="BP11062" s="2"/>
      <c r="BQ11062" s="2"/>
      <c r="BR11062" s="2"/>
      <c r="BS11062" s="2"/>
      <c r="BT11062" s="2"/>
    </row>
    <row r="11063" spans="63:72" x14ac:dyDescent="0.3">
      <c r="BK11063" s="5"/>
      <c r="BL11063" s="5"/>
      <c r="BM11063" s="2"/>
      <c r="BN11063" s="151"/>
      <c r="BO11063" s="2"/>
      <c r="BP11063" s="2"/>
      <c r="BQ11063" s="2"/>
      <c r="BR11063" s="2"/>
      <c r="BS11063" s="2"/>
      <c r="BT11063" s="2"/>
    </row>
    <row r="11064" spans="63:72" x14ac:dyDescent="0.3">
      <c r="BK11064" s="5"/>
      <c r="BL11064" s="5"/>
      <c r="BM11064" s="2"/>
      <c r="BN11064" s="151"/>
      <c r="BO11064" s="2"/>
      <c r="BP11064" s="2"/>
      <c r="BQ11064" s="2"/>
      <c r="BR11064" s="2"/>
      <c r="BS11064" s="2"/>
      <c r="BT11064" s="2"/>
    </row>
    <row r="11065" spans="63:72" x14ac:dyDescent="0.3">
      <c r="BK11065" s="5"/>
      <c r="BL11065" s="5"/>
      <c r="BM11065" s="2"/>
      <c r="BN11065" s="151"/>
      <c r="BO11065" s="2"/>
      <c r="BP11065" s="2"/>
      <c r="BQ11065" s="2"/>
      <c r="BR11065" s="2"/>
      <c r="BS11065" s="2"/>
      <c r="BT11065" s="2"/>
    </row>
    <row r="11066" spans="63:72" x14ac:dyDescent="0.3">
      <c r="BK11066" s="5"/>
      <c r="BL11066" s="5"/>
      <c r="BM11066" s="2"/>
      <c r="BN11066" s="151"/>
      <c r="BO11066" s="2"/>
      <c r="BP11066" s="2"/>
      <c r="BQ11066" s="2"/>
      <c r="BR11066" s="2"/>
      <c r="BS11066" s="2"/>
      <c r="BT11066" s="2"/>
    </row>
    <row r="11067" spans="63:72" x14ac:dyDescent="0.3">
      <c r="BK11067" s="5"/>
      <c r="BL11067" s="5"/>
      <c r="BM11067" s="2"/>
      <c r="BN11067" s="151"/>
      <c r="BO11067" s="2"/>
      <c r="BP11067" s="2"/>
      <c r="BQ11067" s="2"/>
      <c r="BR11067" s="2"/>
      <c r="BS11067" s="2"/>
      <c r="BT11067" s="2"/>
    </row>
    <row r="11068" spans="63:72" x14ac:dyDescent="0.3">
      <c r="BK11068" s="5"/>
      <c r="BL11068" s="5"/>
      <c r="BM11068" s="2"/>
      <c r="BN11068" s="151"/>
      <c r="BO11068" s="2"/>
      <c r="BP11068" s="2"/>
      <c r="BQ11068" s="2"/>
      <c r="BR11068" s="2"/>
      <c r="BS11068" s="2"/>
      <c r="BT11068" s="2"/>
    </row>
    <row r="11069" spans="63:72" x14ac:dyDescent="0.3">
      <c r="BK11069" s="5"/>
      <c r="BL11069" s="5"/>
      <c r="BM11069" s="2"/>
      <c r="BN11069" s="151"/>
      <c r="BO11069" s="2"/>
      <c r="BP11069" s="2"/>
      <c r="BQ11069" s="2"/>
      <c r="BR11069" s="2"/>
      <c r="BS11069" s="2"/>
      <c r="BT11069" s="2"/>
    </row>
    <row r="11070" spans="63:72" x14ac:dyDescent="0.3">
      <c r="BK11070" s="5"/>
      <c r="BL11070" s="5"/>
      <c r="BM11070" s="2"/>
      <c r="BN11070" s="151"/>
      <c r="BO11070" s="2"/>
      <c r="BP11070" s="2"/>
      <c r="BQ11070" s="2"/>
      <c r="BR11070" s="2"/>
      <c r="BS11070" s="2"/>
      <c r="BT11070" s="2"/>
    </row>
    <row r="11071" spans="63:72" x14ac:dyDescent="0.3">
      <c r="BK11071" s="5"/>
      <c r="BL11071" s="5"/>
      <c r="BM11071" s="2"/>
      <c r="BN11071" s="151"/>
      <c r="BO11071" s="2"/>
      <c r="BP11071" s="2"/>
      <c r="BQ11071" s="2"/>
      <c r="BR11071" s="2"/>
      <c r="BS11071" s="2"/>
      <c r="BT11071" s="2"/>
    </row>
    <row r="11072" spans="63:72" x14ac:dyDescent="0.3">
      <c r="BK11072" s="5"/>
      <c r="BL11072" s="5"/>
      <c r="BM11072" s="2"/>
      <c r="BN11072" s="151"/>
      <c r="BO11072" s="2"/>
      <c r="BP11072" s="2"/>
      <c r="BQ11072" s="2"/>
      <c r="BR11072" s="2"/>
      <c r="BS11072" s="2"/>
      <c r="BT11072" s="2"/>
    </row>
    <row r="11073" spans="63:72" x14ac:dyDescent="0.3">
      <c r="BK11073" s="5"/>
      <c r="BL11073" s="5"/>
      <c r="BM11073" s="2"/>
      <c r="BN11073" s="151"/>
      <c r="BO11073" s="2"/>
      <c r="BP11073" s="2"/>
      <c r="BQ11073" s="2"/>
      <c r="BR11073" s="2"/>
      <c r="BS11073" s="2"/>
      <c r="BT11073" s="2"/>
    </row>
    <row r="11074" spans="63:72" x14ac:dyDescent="0.3">
      <c r="BK11074" s="5"/>
      <c r="BL11074" s="5"/>
      <c r="BM11074" s="2"/>
      <c r="BN11074" s="151"/>
      <c r="BO11074" s="2"/>
      <c r="BP11074" s="2"/>
      <c r="BQ11074" s="2"/>
      <c r="BR11074" s="2"/>
      <c r="BS11074" s="2"/>
      <c r="BT11074" s="2"/>
    </row>
    <row r="11075" spans="63:72" x14ac:dyDescent="0.3">
      <c r="BK11075" s="5"/>
      <c r="BL11075" s="5"/>
      <c r="BM11075" s="2"/>
      <c r="BN11075" s="151"/>
      <c r="BO11075" s="2"/>
      <c r="BP11075" s="2"/>
      <c r="BQ11075" s="2"/>
      <c r="BR11075" s="2"/>
      <c r="BS11075" s="2"/>
      <c r="BT11075" s="2"/>
    </row>
    <row r="11076" spans="63:72" x14ac:dyDescent="0.3">
      <c r="BK11076" s="5"/>
      <c r="BL11076" s="5"/>
      <c r="BM11076" s="2"/>
      <c r="BN11076" s="151"/>
      <c r="BO11076" s="2"/>
      <c r="BP11076" s="2"/>
      <c r="BQ11076" s="2"/>
      <c r="BR11076" s="2"/>
      <c r="BS11076" s="2"/>
      <c r="BT11076" s="2"/>
    </row>
    <row r="11077" spans="63:72" x14ac:dyDescent="0.3">
      <c r="BK11077" s="5"/>
      <c r="BL11077" s="5"/>
      <c r="BM11077" s="2"/>
      <c r="BN11077" s="151"/>
      <c r="BO11077" s="2"/>
      <c r="BP11077" s="2"/>
      <c r="BQ11077" s="2"/>
      <c r="BR11077" s="2"/>
      <c r="BS11077" s="2"/>
      <c r="BT11077" s="2"/>
    </row>
    <row r="11078" spans="63:72" x14ac:dyDescent="0.3">
      <c r="BK11078" s="5"/>
      <c r="BL11078" s="5"/>
      <c r="BM11078" s="2"/>
      <c r="BN11078" s="151"/>
      <c r="BO11078" s="2"/>
      <c r="BP11078" s="2"/>
      <c r="BQ11078" s="2"/>
      <c r="BR11078" s="2"/>
      <c r="BS11078" s="2"/>
      <c r="BT11078" s="2"/>
    </row>
    <row r="11079" spans="63:72" x14ac:dyDescent="0.3">
      <c r="BK11079" s="5"/>
      <c r="BL11079" s="5"/>
      <c r="BM11079" s="2"/>
      <c r="BN11079" s="151"/>
      <c r="BO11079" s="2"/>
      <c r="BP11079" s="2"/>
      <c r="BQ11079" s="2"/>
      <c r="BR11079" s="2"/>
      <c r="BS11079" s="2"/>
      <c r="BT11079" s="2"/>
    </row>
    <row r="11080" spans="63:72" x14ac:dyDescent="0.3">
      <c r="BK11080" s="5"/>
      <c r="BL11080" s="5"/>
      <c r="BM11080" s="2"/>
      <c r="BN11080" s="151"/>
      <c r="BO11080" s="2"/>
      <c r="BP11080" s="2"/>
      <c r="BQ11080" s="2"/>
      <c r="BR11080" s="2"/>
      <c r="BS11080" s="2"/>
      <c r="BT11080" s="2"/>
    </row>
    <row r="11081" spans="63:72" x14ac:dyDescent="0.3">
      <c r="BK11081" s="5"/>
      <c r="BL11081" s="5"/>
      <c r="BM11081" s="2"/>
      <c r="BN11081" s="151"/>
      <c r="BO11081" s="2"/>
      <c r="BP11081" s="2"/>
      <c r="BQ11081" s="2"/>
      <c r="BR11081" s="2"/>
      <c r="BS11081" s="2"/>
      <c r="BT11081" s="2"/>
    </row>
    <row r="11082" spans="63:72" x14ac:dyDescent="0.3">
      <c r="BK11082" s="5"/>
      <c r="BL11082" s="5"/>
      <c r="BM11082" s="2"/>
      <c r="BN11082" s="151"/>
      <c r="BO11082" s="2"/>
      <c r="BP11082" s="2"/>
      <c r="BQ11082" s="2"/>
      <c r="BR11082" s="2"/>
      <c r="BS11082" s="2"/>
      <c r="BT11082" s="2"/>
    </row>
    <row r="11083" spans="63:72" x14ac:dyDescent="0.3">
      <c r="BK11083" s="5"/>
      <c r="BL11083" s="5"/>
      <c r="BM11083" s="2"/>
      <c r="BN11083" s="151"/>
      <c r="BO11083" s="2"/>
      <c r="BP11083" s="2"/>
      <c r="BQ11083" s="2"/>
      <c r="BR11083" s="2"/>
      <c r="BS11083" s="2"/>
      <c r="BT11083" s="2"/>
    </row>
    <row r="11084" spans="63:72" x14ac:dyDescent="0.3">
      <c r="BK11084" s="5"/>
      <c r="BL11084" s="5"/>
      <c r="BM11084" s="2"/>
      <c r="BN11084" s="151"/>
      <c r="BO11084" s="2"/>
      <c r="BP11084" s="2"/>
      <c r="BQ11084" s="2"/>
      <c r="BR11084" s="2"/>
      <c r="BS11084" s="2"/>
      <c r="BT11084" s="2"/>
    </row>
    <row r="11085" spans="63:72" x14ac:dyDescent="0.3">
      <c r="BK11085" s="5"/>
      <c r="BL11085" s="5"/>
      <c r="BM11085" s="2"/>
      <c r="BN11085" s="151"/>
      <c r="BO11085" s="2"/>
      <c r="BP11085" s="2"/>
      <c r="BQ11085" s="2"/>
      <c r="BR11085" s="2"/>
      <c r="BS11085" s="2"/>
      <c r="BT11085" s="2"/>
    </row>
    <row r="11086" spans="63:72" x14ac:dyDescent="0.3">
      <c r="BK11086" s="5"/>
      <c r="BL11086" s="5"/>
      <c r="BM11086" s="2"/>
      <c r="BN11086" s="151"/>
      <c r="BO11086" s="2"/>
      <c r="BP11086" s="2"/>
      <c r="BQ11086" s="2"/>
      <c r="BR11086" s="2"/>
      <c r="BS11086" s="2"/>
      <c r="BT11086" s="2"/>
    </row>
    <row r="11087" spans="63:72" x14ac:dyDescent="0.3">
      <c r="BK11087" s="5"/>
      <c r="BL11087" s="5"/>
      <c r="BM11087" s="2"/>
      <c r="BN11087" s="151"/>
      <c r="BO11087" s="2"/>
      <c r="BP11087" s="2"/>
      <c r="BQ11087" s="2"/>
      <c r="BR11087" s="2"/>
      <c r="BS11087" s="2"/>
      <c r="BT11087" s="2"/>
    </row>
    <row r="11088" spans="63:72" x14ac:dyDescent="0.3">
      <c r="BK11088" s="5"/>
      <c r="BL11088" s="5"/>
      <c r="BM11088" s="2"/>
      <c r="BN11088" s="151"/>
      <c r="BO11088" s="2"/>
      <c r="BP11088" s="2"/>
      <c r="BQ11088" s="2"/>
      <c r="BR11088" s="2"/>
      <c r="BS11088" s="2"/>
      <c r="BT11088" s="2"/>
    </row>
    <row r="11089" spans="63:72" x14ac:dyDescent="0.3">
      <c r="BK11089" s="5"/>
      <c r="BL11089" s="5"/>
      <c r="BM11089" s="2"/>
      <c r="BN11089" s="151"/>
      <c r="BO11089" s="2"/>
      <c r="BP11089" s="2"/>
      <c r="BQ11089" s="2"/>
      <c r="BR11089" s="2"/>
      <c r="BS11089" s="2"/>
      <c r="BT11089" s="2"/>
    </row>
    <row r="11090" spans="63:72" x14ac:dyDescent="0.3">
      <c r="BK11090" s="5"/>
      <c r="BL11090" s="5"/>
      <c r="BM11090" s="2"/>
      <c r="BN11090" s="151"/>
      <c r="BO11090" s="2"/>
      <c r="BP11090" s="2"/>
      <c r="BQ11090" s="2"/>
      <c r="BR11090" s="2"/>
      <c r="BS11090" s="2"/>
      <c r="BT11090" s="2"/>
    </row>
    <row r="11091" spans="63:72" x14ac:dyDescent="0.3">
      <c r="BK11091" s="5"/>
      <c r="BL11091" s="5"/>
      <c r="BM11091" s="2"/>
      <c r="BN11091" s="151"/>
      <c r="BO11091" s="2"/>
      <c r="BP11091" s="2"/>
      <c r="BQ11091" s="2"/>
      <c r="BR11091" s="2"/>
      <c r="BS11091" s="2"/>
      <c r="BT11091" s="2"/>
    </row>
    <row r="11092" spans="63:72" x14ac:dyDescent="0.3">
      <c r="BK11092" s="5"/>
      <c r="BL11092" s="5"/>
      <c r="BM11092" s="2"/>
      <c r="BN11092" s="151"/>
      <c r="BO11092" s="2"/>
      <c r="BP11092" s="2"/>
      <c r="BQ11092" s="2"/>
      <c r="BR11092" s="2"/>
      <c r="BS11092" s="2"/>
      <c r="BT11092" s="2"/>
    </row>
    <row r="11093" spans="63:72" x14ac:dyDescent="0.3">
      <c r="BK11093" s="5"/>
      <c r="BL11093" s="5"/>
      <c r="BM11093" s="2"/>
      <c r="BN11093" s="151"/>
      <c r="BO11093" s="2"/>
      <c r="BP11093" s="2"/>
      <c r="BQ11093" s="2"/>
      <c r="BR11093" s="2"/>
      <c r="BS11093" s="2"/>
      <c r="BT11093" s="2"/>
    </row>
    <row r="11094" spans="63:72" x14ac:dyDescent="0.3">
      <c r="BK11094" s="5"/>
      <c r="BL11094" s="5"/>
      <c r="BM11094" s="2"/>
      <c r="BN11094" s="151"/>
      <c r="BO11094" s="2"/>
      <c r="BP11094" s="2"/>
      <c r="BQ11094" s="2"/>
      <c r="BR11094" s="2"/>
      <c r="BS11094" s="2"/>
      <c r="BT11094" s="2"/>
    </row>
    <row r="11095" spans="63:72" x14ac:dyDescent="0.3">
      <c r="BK11095" s="5"/>
      <c r="BL11095" s="5"/>
      <c r="BM11095" s="2"/>
      <c r="BN11095" s="151"/>
      <c r="BO11095" s="2"/>
      <c r="BP11095" s="2"/>
      <c r="BQ11095" s="2"/>
      <c r="BR11095" s="2"/>
      <c r="BS11095" s="2"/>
      <c r="BT11095" s="2"/>
    </row>
    <row r="11096" spans="63:72" x14ac:dyDescent="0.3">
      <c r="BK11096" s="5"/>
      <c r="BL11096" s="5"/>
      <c r="BM11096" s="2"/>
      <c r="BN11096" s="151"/>
      <c r="BO11096" s="2"/>
      <c r="BP11096" s="2"/>
      <c r="BQ11096" s="2"/>
      <c r="BR11096" s="2"/>
      <c r="BS11096" s="2"/>
      <c r="BT11096" s="2"/>
    </row>
    <row r="11097" spans="63:72" x14ac:dyDescent="0.3">
      <c r="BK11097" s="5"/>
      <c r="BL11097" s="5"/>
      <c r="BM11097" s="2"/>
      <c r="BN11097" s="151"/>
      <c r="BO11097" s="2"/>
      <c r="BP11097" s="2"/>
      <c r="BQ11097" s="2"/>
      <c r="BR11097" s="2"/>
      <c r="BS11097" s="2"/>
      <c r="BT11097" s="2"/>
    </row>
    <row r="11098" spans="63:72" x14ac:dyDescent="0.3">
      <c r="BK11098" s="5"/>
      <c r="BL11098" s="5"/>
      <c r="BM11098" s="2"/>
      <c r="BN11098" s="151"/>
      <c r="BO11098" s="2"/>
      <c r="BP11098" s="2"/>
      <c r="BQ11098" s="2"/>
      <c r="BR11098" s="2"/>
      <c r="BS11098" s="2"/>
      <c r="BT11098" s="2"/>
    </row>
    <row r="11099" spans="63:72" x14ac:dyDescent="0.3">
      <c r="BK11099" s="5"/>
      <c r="BL11099" s="5"/>
      <c r="BM11099" s="2"/>
      <c r="BN11099" s="151"/>
      <c r="BO11099" s="2"/>
      <c r="BP11099" s="2"/>
      <c r="BQ11099" s="2"/>
      <c r="BR11099" s="2"/>
      <c r="BS11099" s="2"/>
      <c r="BT11099" s="2"/>
    </row>
    <row r="11100" spans="63:72" x14ac:dyDescent="0.3">
      <c r="BK11100" s="5"/>
      <c r="BL11100" s="5"/>
      <c r="BM11100" s="2"/>
      <c r="BN11100" s="151"/>
      <c r="BO11100" s="2"/>
      <c r="BP11100" s="2"/>
      <c r="BQ11100" s="2"/>
      <c r="BR11100" s="2"/>
      <c r="BS11100" s="2"/>
      <c r="BT11100" s="2"/>
    </row>
    <row r="11101" spans="63:72" x14ac:dyDescent="0.3">
      <c r="BK11101" s="5"/>
      <c r="BL11101" s="5"/>
      <c r="BM11101" s="2"/>
      <c r="BN11101" s="151"/>
      <c r="BO11101" s="2"/>
      <c r="BP11101" s="2"/>
      <c r="BQ11101" s="2"/>
      <c r="BR11101" s="2"/>
      <c r="BS11101" s="2"/>
      <c r="BT11101" s="2"/>
    </row>
    <row r="11102" spans="63:72" x14ac:dyDescent="0.3">
      <c r="BK11102" s="5"/>
      <c r="BL11102" s="5"/>
      <c r="BM11102" s="2"/>
      <c r="BN11102" s="151"/>
      <c r="BO11102" s="2"/>
      <c r="BP11102" s="2"/>
      <c r="BQ11102" s="2"/>
      <c r="BR11102" s="2"/>
      <c r="BS11102" s="2"/>
      <c r="BT11102" s="2"/>
    </row>
    <row r="11103" spans="63:72" x14ac:dyDescent="0.3">
      <c r="BK11103" s="5"/>
      <c r="BL11103" s="5"/>
      <c r="BM11103" s="2"/>
      <c r="BN11103" s="151"/>
      <c r="BO11103" s="2"/>
      <c r="BP11103" s="2"/>
      <c r="BQ11103" s="2"/>
      <c r="BR11103" s="2"/>
      <c r="BS11103" s="2"/>
      <c r="BT11103" s="2"/>
    </row>
    <row r="11104" spans="63:72" x14ac:dyDescent="0.3">
      <c r="BK11104" s="5"/>
      <c r="BL11104" s="5"/>
      <c r="BM11104" s="2"/>
      <c r="BN11104" s="151"/>
      <c r="BO11104" s="2"/>
      <c r="BP11104" s="2"/>
      <c r="BQ11104" s="2"/>
      <c r="BR11104" s="2"/>
      <c r="BS11104" s="2"/>
      <c r="BT11104" s="2"/>
    </row>
    <row r="11105" spans="63:72" x14ac:dyDescent="0.3">
      <c r="BK11105" s="5"/>
      <c r="BL11105" s="5"/>
      <c r="BM11105" s="2"/>
      <c r="BN11105" s="151"/>
      <c r="BO11105" s="2"/>
      <c r="BP11105" s="2"/>
      <c r="BQ11105" s="2"/>
      <c r="BR11105" s="2"/>
      <c r="BS11105" s="2"/>
      <c r="BT11105" s="2"/>
    </row>
    <row r="11106" spans="63:72" x14ac:dyDescent="0.3">
      <c r="BK11106" s="5"/>
      <c r="BL11106" s="5"/>
      <c r="BM11106" s="2"/>
      <c r="BN11106" s="151"/>
      <c r="BO11106" s="2"/>
      <c r="BP11106" s="2"/>
      <c r="BQ11106" s="2"/>
      <c r="BR11106" s="2"/>
      <c r="BS11106" s="2"/>
      <c r="BT11106" s="2"/>
    </row>
    <row r="11107" spans="63:72" x14ac:dyDescent="0.3">
      <c r="BK11107" s="5"/>
      <c r="BL11107" s="5"/>
      <c r="BM11107" s="2"/>
      <c r="BN11107" s="151"/>
      <c r="BO11107" s="2"/>
      <c r="BP11107" s="2"/>
      <c r="BQ11107" s="2"/>
      <c r="BR11107" s="2"/>
      <c r="BS11107" s="2"/>
      <c r="BT11107" s="2"/>
    </row>
    <row r="11108" spans="63:72" x14ac:dyDescent="0.3">
      <c r="BK11108" s="5"/>
      <c r="BL11108" s="5"/>
      <c r="BM11108" s="2"/>
      <c r="BN11108" s="151"/>
      <c r="BO11108" s="2"/>
      <c r="BP11108" s="2"/>
      <c r="BQ11108" s="2"/>
      <c r="BR11108" s="2"/>
      <c r="BS11108" s="2"/>
      <c r="BT11108" s="2"/>
    </row>
    <row r="11109" spans="63:72" x14ac:dyDescent="0.3">
      <c r="BK11109" s="5"/>
      <c r="BL11109" s="5"/>
      <c r="BM11109" s="2"/>
      <c r="BN11109" s="151"/>
      <c r="BO11109" s="2"/>
      <c r="BP11109" s="2"/>
      <c r="BQ11109" s="2"/>
      <c r="BR11109" s="2"/>
      <c r="BS11109" s="2"/>
      <c r="BT11109" s="2"/>
    </row>
    <row r="11110" spans="63:72" x14ac:dyDescent="0.3">
      <c r="BK11110" s="5"/>
      <c r="BL11110" s="5"/>
      <c r="BM11110" s="2"/>
      <c r="BN11110" s="151"/>
      <c r="BO11110" s="2"/>
      <c r="BP11110" s="2"/>
      <c r="BQ11110" s="2"/>
      <c r="BR11110" s="2"/>
      <c r="BS11110" s="2"/>
      <c r="BT11110" s="2"/>
    </row>
    <row r="11111" spans="63:72" x14ac:dyDescent="0.3">
      <c r="BK11111" s="5"/>
      <c r="BL11111" s="5"/>
      <c r="BM11111" s="2"/>
      <c r="BN11111" s="151"/>
      <c r="BO11111" s="2"/>
      <c r="BP11111" s="2"/>
      <c r="BQ11111" s="2"/>
      <c r="BR11111" s="2"/>
      <c r="BS11111" s="2"/>
      <c r="BT11111" s="2"/>
    </row>
    <row r="11112" spans="63:72" x14ac:dyDescent="0.3">
      <c r="BK11112" s="5"/>
      <c r="BL11112" s="5"/>
      <c r="BM11112" s="2"/>
      <c r="BN11112" s="151"/>
      <c r="BO11112" s="2"/>
      <c r="BP11112" s="2"/>
      <c r="BQ11112" s="2"/>
      <c r="BR11112" s="2"/>
      <c r="BS11112" s="2"/>
      <c r="BT11112" s="2"/>
    </row>
    <row r="11113" spans="63:72" x14ac:dyDescent="0.3">
      <c r="BK11113" s="5"/>
      <c r="BL11113" s="5"/>
      <c r="BM11113" s="2"/>
      <c r="BN11113" s="151"/>
      <c r="BO11113" s="2"/>
      <c r="BP11113" s="2"/>
      <c r="BQ11113" s="2"/>
      <c r="BR11113" s="2"/>
      <c r="BS11113" s="2"/>
      <c r="BT11113" s="2"/>
    </row>
    <row r="11114" spans="63:72" x14ac:dyDescent="0.3">
      <c r="BK11114" s="5"/>
      <c r="BL11114" s="5"/>
      <c r="BM11114" s="2"/>
      <c r="BN11114" s="151"/>
      <c r="BO11114" s="2"/>
      <c r="BP11114" s="2"/>
      <c r="BQ11114" s="2"/>
      <c r="BR11114" s="2"/>
      <c r="BS11114" s="2"/>
      <c r="BT11114" s="2"/>
    </row>
    <row r="11115" spans="63:72" x14ac:dyDescent="0.3">
      <c r="BK11115" s="5"/>
      <c r="BL11115" s="5"/>
      <c r="BM11115" s="2"/>
      <c r="BN11115" s="151"/>
      <c r="BO11115" s="2"/>
      <c r="BP11115" s="2"/>
      <c r="BQ11115" s="2"/>
      <c r="BR11115" s="2"/>
      <c r="BS11115" s="2"/>
      <c r="BT11115" s="2"/>
    </row>
    <row r="11116" spans="63:72" x14ac:dyDescent="0.3">
      <c r="BK11116" s="5"/>
      <c r="BL11116" s="5"/>
      <c r="BM11116" s="2"/>
      <c r="BN11116" s="151"/>
      <c r="BO11116" s="2"/>
      <c r="BP11116" s="2"/>
      <c r="BQ11116" s="2"/>
      <c r="BR11116" s="2"/>
      <c r="BS11116" s="2"/>
      <c r="BT11116" s="2"/>
    </row>
    <row r="11117" spans="63:72" x14ac:dyDescent="0.3">
      <c r="BK11117" s="5"/>
      <c r="BL11117" s="5"/>
      <c r="BM11117" s="2"/>
      <c r="BN11117" s="151"/>
      <c r="BO11117" s="2"/>
      <c r="BP11117" s="2"/>
      <c r="BQ11117" s="2"/>
      <c r="BR11117" s="2"/>
      <c r="BS11117" s="2"/>
      <c r="BT11117" s="2"/>
    </row>
    <row r="11118" spans="63:72" x14ac:dyDescent="0.3">
      <c r="BK11118" s="5"/>
      <c r="BL11118" s="5"/>
      <c r="BM11118" s="2"/>
      <c r="BN11118" s="151"/>
      <c r="BO11118" s="2"/>
      <c r="BP11118" s="2"/>
      <c r="BQ11118" s="2"/>
      <c r="BR11118" s="2"/>
      <c r="BS11118" s="2"/>
      <c r="BT11118" s="2"/>
    </row>
    <row r="11119" spans="63:72" x14ac:dyDescent="0.3">
      <c r="BK11119" s="5"/>
      <c r="BL11119" s="5"/>
      <c r="BM11119" s="2"/>
      <c r="BN11119" s="151"/>
      <c r="BO11119" s="2"/>
      <c r="BP11119" s="2"/>
      <c r="BQ11119" s="2"/>
      <c r="BR11119" s="2"/>
      <c r="BS11119" s="2"/>
      <c r="BT11119" s="2"/>
    </row>
    <row r="11120" spans="63:72" x14ac:dyDescent="0.3">
      <c r="BK11120" s="5"/>
      <c r="BL11120" s="5"/>
      <c r="BM11120" s="2"/>
      <c r="BN11120" s="151"/>
      <c r="BO11120" s="2"/>
      <c r="BP11120" s="2"/>
      <c r="BQ11120" s="2"/>
      <c r="BR11120" s="2"/>
      <c r="BS11120" s="2"/>
      <c r="BT11120" s="2"/>
    </row>
    <row r="11121" spans="63:72" x14ac:dyDescent="0.3">
      <c r="BK11121" s="5"/>
      <c r="BL11121" s="5"/>
      <c r="BM11121" s="2"/>
      <c r="BN11121" s="151"/>
      <c r="BO11121" s="2"/>
      <c r="BP11121" s="2"/>
      <c r="BQ11121" s="2"/>
      <c r="BR11121" s="2"/>
      <c r="BS11121" s="2"/>
      <c r="BT11121" s="2"/>
    </row>
    <row r="11122" spans="63:72" x14ac:dyDescent="0.3">
      <c r="BK11122" s="5"/>
      <c r="BL11122" s="5"/>
      <c r="BM11122" s="2"/>
      <c r="BN11122" s="151"/>
      <c r="BO11122" s="2"/>
      <c r="BP11122" s="2"/>
      <c r="BQ11122" s="2"/>
      <c r="BR11122" s="2"/>
      <c r="BS11122" s="2"/>
      <c r="BT11122" s="2"/>
    </row>
    <row r="11123" spans="63:72" x14ac:dyDescent="0.3">
      <c r="BK11123" s="5"/>
      <c r="BL11123" s="5"/>
      <c r="BM11123" s="2"/>
      <c r="BN11123" s="151"/>
      <c r="BO11123" s="2"/>
      <c r="BP11123" s="2"/>
      <c r="BQ11123" s="2"/>
      <c r="BR11123" s="2"/>
      <c r="BS11123" s="2"/>
      <c r="BT11123" s="2"/>
    </row>
    <row r="11124" spans="63:72" x14ac:dyDescent="0.3">
      <c r="BK11124" s="5"/>
      <c r="BL11124" s="5"/>
      <c r="BM11124" s="2"/>
      <c r="BN11124" s="151"/>
      <c r="BO11124" s="2"/>
      <c r="BP11124" s="2"/>
      <c r="BQ11124" s="2"/>
      <c r="BR11124" s="2"/>
      <c r="BS11124" s="2"/>
      <c r="BT11124" s="2"/>
    </row>
    <row r="11125" spans="63:72" x14ac:dyDescent="0.3">
      <c r="BK11125" s="5"/>
      <c r="BL11125" s="5"/>
      <c r="BM11125" s="2"/>
      <c r="BN11125" s="151"/>
      <c r="BO11125" s="2"/>
      <c r="BP11125" s="2"/>
      <c r="BQ11125" s="2"/>
      <c r="BR11125" s="2"/>
      <c r="BS11125" s="2"/>
      <c r="BT11125" s="2"/>
    </row>
    <row r="11126" spans="63:72" x14ac:dyDescent="0.3">
      <c r="BK11126" s="5"/>
      <c r="BL11126" s="5"/>
      <c r="BM11126" s="2"/>
      <c r="BN11126" s="151"/>
      <c r="BO11126" s="2"/>
      <c r="BP11126" s="2"/>
      <c r="BQ11126" s="2"/>
      <c r="BR11126" s="2"/>
      <c r="BS11126" s="2"/>
      <c r="BT11126" s="2"/>
    </row>
    <row r="11127" spans="63:72" x14ac:dyDescent="0.3">
      <c r="BK11127" s="5"/>
      <c r="BL11127" s="5"/>
      <c r="BM11127" s="2"/>
      <c r="BN11127" s="151"/>
      <c r="BO11127" s="2"/>
      <c r="BP11127" s="2"/>
      <c r="BQ11127" s="2"/>
      <c r="BR11127" s="2"/>
      <c r="BS11127" s="2"/>
      <c r="BT11127" s="2"/>
    </row>
    <row r="11128" spans="63:72" x14ac:dyDescent="0.3">
      <c r="BK11128" s="5"/>
      <c r="BL11128" s="5"/>
      <c r="BM11128" s="2"/>
      <c r="BN11128" s="151"/>
      <c r="BO11128" s="2"/>
      <c r="BP11128" s="2"/>
      <c r="BQ11128" s="2"/>
      <c r="BR11128" s="2"/>
      <c r="BS11128" s="2"/>
      <c r="BT11128" s="2"/>
    </row>
    <row r="11129" spans="63:72" x14ac:dyDescent="0.3">
      <c r="BK11129" s="5"/>
      <c r="BL11129" s="5"/>
      <c r="BM11129" s="2"/>
      <c r="BN11129" s="151"/>
      <c r="BO11129" s="2"/>
      <c r="BP11129" s="2"/>
      <c r="BQ11129" s="2"/>
      <c r="BR11129" s="2"/>
      <c r="BS11129" s="2"/>
      <c r="BT11129" s="2"/>
    </row>
    <row r="11130" spans="63:72" x14ac:dyDescent="0.3">
      <c r="BK11130" s="5"/>
      <c r="BL11130" s="5"/>
      <c r="BM11130" s="2"/>
      <c r="BN11130" s="151"/>
      <c r="BO11130" s="2"/>
      <c r="BP11130" s="2"/>
      <c r="BQ11130" s="2"/>
      <c r="BR11130" s="2"/>
      <c r="BS11130" s="2"/>
      <c r="BT11130" s="2"/>
    </row>
    <row r="11131" spans="63:72" x14ac:dyDescent="0.3">
      <c r="BK11131" s="5"/>
      <c r="BL11131" s="5"/>
      <c r="BM11131" s="2"/>
      <c r="BN11131" s="151"/>
      <c r="BO11131" s="2"/>
      <c r="BP11131" s="2"/>
      <c r="BQ11131" s="2"/>
      <c r="BR11131" s="2"/>
      <c r="BS11131" s="2"/>
      <c r="BT11131" s="2"/>
    </row>
    <row r="11132" spans="63:72" x14ac:dyDescent="0.3">
      <c r="BK11132" s="5"/>
      <c r="BL11132" s="5"/>
      <c r="BM11132" s="2"/>
      <c r="BN11132" s="151"/>
      <c r="BO11132" s="2"/>
      <c r="BP11132" s="2"/>
      <c r="BQ11132" s="2"/>
      <c r="BR11132" s="2"/>
      <c r="BS11132" s="2"/>
      <c r="BT11132" s="2"/>
    </row>
    <row r="11133" spans="63:72" x14ac:dyDescent="0.3">
      <c r="BK11133" s="5"/>
      <c r="BL11133" s="5"/>
      <c r="BM11133" s="2"/>
      <c r="BN11133" s="151"/>
      <c r="BO11133" s="2"/>
      <c r="BP11133" s="2"/>
      <c r="BQ11133" s="2"/>
      <c r="BR11133" s="2"/>
      <c r="BS11133" s="2"/>
      <c r="BT11133" s="2"/>
    </row>
    <row r="11134" spans="63:72" x14ac:dyDescent="0.3">
      <c r="BK11134" s="5"/>
      <c r="BL11134" s="5"/>
      <c r="BM11134" s="2"/>
      <c r="BN11134" s="151"/>
      <c r="BO11134" s="2"/>
      <c r="BP11134" s="2"/>
      <c r="BQ11134" s="2"/>
      <c r="BR11134" s="2"/>
      <c r="BS11134" s="2"/>
      <c r="BT11134" s="2"/>
    </row>
    <row r="11135" spans="63:72" x14ac:dyDescent="0.3">
      <c r="BK11135" s="5"/>
      <c r="BL11135" s="5"/>
      <c r="BM11135" s="2"/>
      <c r="BN11135" s="151"/>
      <c r="BO11135" s="2"/>
      <c r="BP11135" s="2"/>
      <c r="BQ11135" s="2"/>
      <c r="BR11135" s="2"/>
      <c r="BS11135" s="2"/>
      <c r="BT11135" s="2"/>
    </row>
    <row r="11136" spans="63:72" x14ac:dyDescent="0.3">
      <c r="BK11136" s="5"/>
      <c r="BL11136" s="5"/>
      <c r="BM11136" s="2"/>
      <c r="BN11136" s="151"/>
      <c r="BO11136" s="2"/>
      <c r="BP11136" s="2"/>
      <c r="BQ11136" s="2"/>
      <c r="BR11136" s="2"/>
      <c r="BS11136" s="2"/>
      <c r="BT11136" s="2"/>
    </row>
    <row r="11137" spans="63:72" x14ac:dyDescent="0.3">
      <c r="BK11137" s="5"/>
      <c r="BL11137" s="5"/>
      <c r="BM11137" s="2"/>
      <c r="BN11137" s="151"/>
      <c r="BO11137" s="2"/>
      <c r="BP11137" s="2"/>
      <c r="BQ11137" s="2"/>
      <c r="BR11137" s="2"/>
      <c r="BS11137" s="2"/>
      <c r="BT11137" s="2"/>
    </row>
    <row r="11138" spans="63:72" x14ac:dyDescent="0.3">
      <c r="BK11138" s="5"/>
      <c r="BL11138" s="5"/>
      <c r="BM11138" s="2"/>
      <c r="BN11138" s="151"/>
      <c r="BO11138" s="2"/>
      <c r="BP11138" s="2"/>
      <c r="BQ11138" s="2"/>
      <c r="BR11138" s="2"/>
      <c r="BS11138" s="2"/>
      <c r="BT11138" s="2"/>
    </row>
    <row r="11139" spans="63:72" x14ac:dyDescent="0.3">
      <c r="BK11139" s="5"/>
      <c r="BL11139" s="5"/>
      <c r="BM11139" s="2"/>
      <c r="BN11139" s="151"/>
      <c r="BO11139" s="2"/>
      <c r="BP11139" s="2"/>
      <c r="BQ11139" s="2"/>
      <c r="BR11139" s="2"/>
      <c r="BS11139" s="2"/>
      <c r="BT11139" s="2"/>
    </row>
    <row r="11140" spans="63:72" x14ac:dyDescent="0.3">
      <c r="BK11140" s="5"/>
      <c r="BL11140" s="5"/>
      <c r="BM11140" s="2"/>
      <c r="BN11140" s="151"/>
      <c r="BO11140" s="2"/>
      <c r="BP11140" s="2"/>
      <c r="BQ11140" s="2"/>
      <c r="BR11140" s="2"/>
      <c r="BS11140" s="2"/>
      <c r="BT11140" s="2"/>
    </row>
    <row r="11141" spans="63:72" x14ac:dyDescent="0.3">
      <c r="BK11141" s="5"/>
      <c r="BL11141" s="5"/>
      <c r="BM11141" s="2"/>
      <c r="BN11141" s="151"/>
      <c r="BO11141" s="2"/>
      <c r="BP11141" s="2"/>
      <c r="BQ11141" s="2"/>
      <c r="BR11141" s="2"/>
      <c r="BS11141" s="2"/>
      <c r="BT11141" s="2"/>
    </row>
    <row r="11142" spans="63:72" x14ac:dyDescent="0.3">
      <c r="BK11142" s="5"/>
      <c r="BL11142" s="5"/>
      <c r="BM11142" s="2"/>
      <c r="BN11142" s="151"/>
      <c r="BO11142" s="2"/>
      <c r="BP11142" s="2"/>
      <c r="BQ11142" s="2"/>
      <c r="BR11142" s="2"/>
      <c r="BS11142" s="2"/>
      <c r="BT11142" s="2"/>
    </row>
    <row r="11143" spans="63:72" x14ac:dyDescent="0.3">
      <c r="BK11143" s="5"/>
      <c r="BL11143" s="5"/>
      <c r="BM11143" s="2"/>
      <c r="BN11143" s="151"/>
      <c r="BO11143" s="2"/>
      <c r="BP11143" s="2"/>
      <c r="BQ11143" s="2"/>
      <c r="BR11143" s="2"/>
      <c r="BS11143" s="2"/>
      <c r="BT11143" s="2"/>
    </row>
    <row r="11144" spans="63:72" x14ac:dyDescent="0.3">
      <c r="BK11144" s="5"/>
      <c r="BL11144" s="5"/>
      <c r="BM11144" s="2"/>
      <c r="BN11144" s="151"/>
      <c r="BO11144" s="2"/>
      <c r="BP11144" s="2"/>
      <c r="BQ11144" s="2"/>
      <c r="BR11144" s="2"/>
      <c r="BS11144" s="2"/>
      <c r="BT11144" s="2"/>
    </row>
    <row r="11145" spans="63:72" x14ac:dyDescent="0.3">
      <c r="BK11145" s="5"/>
      <c r="BL11145" s="5"/>
      <c r="BM11145" s="2"/>
      <c r="BN11145" s="151"/>
      <c r="BO11145" s="2"/>
      <c r="BP11145" s="2"/>
      <c r="BQ11145" s="2"/>
      <c r="BR11145" s="2"/>
      <c r="BS11145" s="2"/>
      <c r="BT11145" s="2"/>
    </row>
    <row r="11146" spans="63:72" x14ac:dyDescent="0.3">
      <c r="BK11146" s="5"/>
      <c r="BL11146" s="5"/>
      <c r="BM11146" s="2"/>
      <c r="BN11146" s="151"/>
      <c r="BO11146" s="2"/>
      <c r="BP11146" s="2"/>
      <c r="BQ11146" s="2"/>
      <c r="BR11146" s="2"/>
      <c r="BS11146" s="2"/>
      <c r="BT11146" s="2"/>
    </row>
    <row r="11147" spans="63:72" x14ac:dyDescent="0.3">
      <c r="BK11147" s="5"/>
      <c r="BL11147" s="5"/>
      <c r="BM11147" s="2"/>
      <c r="BN11147" s="151"/>
      <c r="BO11147" s="2"/>
      <c r="BP11147" s="2"/>
      <c r="BQ11147" s="2"/>
      <c r="BR11147" s="2"/>
      <c r="BS11147" s="2"/>
      <c r="BT11147" s="2"/>
    </row>
    <row r="11148" spans="63:72" x14ac:dyDescent="0.3">
      <c r="BK11148" s="5"/>
      <c r="BL11148" s="5"/>
      <c r="BM11148" s="2"/>
      <c r="BN11148" s="151"/>
      <c r="BO11148" s="2"/>
      <c r="BP11148" s="2"/>
      <c r="BQ11148" s="2"/>
      <c r="BR11148" s="2"/>
      <c r="BS11148" s="2"/>
      <c r="BT11148" s="2"/>
    </row>
    <row r="11149" spans="63:72" x14ac:dyDescent="0.3">
      <c r="BK11149" s="5"/>
      <c r="BL11149" s="5"/>
      <c r="BM11149" s="2"/>
      <c r="BN11149" s="151"/>
      <c r="BO11149" s="2"/>
      <c r="BP11149" s="2"/>
      <c r="BQ11149" s="2"/>
      <c r="BR11149" s="2"/>
      <c r="BS11149" s="2"/>
      <c r="BT11149" s="2"/>
    </row>
    <row r="11150" spans="63:72" x14ac:dyDescent="0.3">
      <c r="BK11150" s="5"/>
      <c r="BL11150" s="5"/>
      <c r="BM11150" s="2"/>
      <c r="BN11150" s="151"/>
      <c r="BO11150" s="2"/>
      <c r="BP11150" s="2"/>
      <c r="BQ11150" s="2"/>
      <c r="BR11150" s="2"/>
      <c r="BS11150" s="2"/>
      <c r="BT11150" s="2"/>
    </row>
    <row r="11151" spans="63:72" x14ac:dyDescent="0.3">
      <c r="BK11151" s="5"/>
      <c r="BL11151" s="5"/>
      <c r="BM11151" s="2"/>
      <c r="BN11151" s="151"/>
      <c r="BO11151" s="2"/>
      <c r="BP11151" s="2"/>
      <c r="BQ11151" s="2"/>
      <c r="BR11151" s="2"/>
      <c r="BS11151" s="2"/>
      <c r="BT11151" s="2"/>
    </row>
    <row r="11152" spans="63:72" x14ac:dyDescent="0.3">
      <c r="BK11152" s="5"/>
      <c r="BL11152" s="5"/>
      <c r="BM11152" s="2"/>
      <c r="BN11152" s="151"/>
      <c r="BO11152" s="2"/>
      <c r="BP11152" s="2"/>
      <c r="BQ11152" s="2"/>
      <c r="BR11152" s="2"/>
      <c r="BS11152" s="2"/>
      <c r="BT11152" s="2"/>
    </row>
    <row r="11153" spans="63:72" x14ac:dyDescent="0.3">
      <c r="BK11153" s="5"/>
      <c r="BL11153" s="5"/>
      <c r="BM11153" s="2"/>
      <c r="BN11153" s="151"/>
      <c r="BO11153" s="2"/>
      <c r="BP11153" s="2"/>
      <c r="BQ11153" s="2"/>
      <c r="BR11153" s="2"/>
      <c r="BS11153" s="2"/>
      <c r="BT11153" s="2"/>
    </row>
    <row r="11154" spans="63:72" x14ac:dyDescent="0.3">
      <c r="BK11154" s="5"/>
      <c r="BL11154" s="5"/>
      <c r="BM11154" s="2"/>
      <c r="BN11154" s="151"/>
      <c r="BO11154" s="2"/>
      <c r="BP11154" s="2"/>
      <c r="BQ11154" s="2"/>
      <c r="BR11154" s="2"/>
      <c r="BS11154" s="2"/>
      <c r="BT11154" s="2"/>
    </row>
    <row r="11155" spans="63:72" x14ac:dyDescent="0.3">
      <c r="BK11155" s="5"/>
      <c r="BL11155" s="5"/>
      <c r="BM11155" s="2"/>
      <c r="BN11155" s="151"/>
      <c r="BO11155" s="2"/>
      <c r="BP11155" s="2"/>
      <c r="BQ11155" s="2"/>
      <c r="BR11155" s="2"/>
      <c r="BS11155" s="2"/>
      <c r="BT11155" s="2"/>
    </row>
    <row r="11156" spans="63:72" x14ac:dyDescent="0.3">
      <c r="BK11156" s="5"/>
      <c r="BL11156" s="5"/>
      <c r="BM11156" s="2"/>
      <c r="BN11156" s="151"/>
      <c r="BO11156" s="2"/>
      <c r="BP11156" s="2"/>
      <c r="BQ11156" s="2"/>
      <c r="BR11156" s="2"/>
      <c r="BS11156" s="2"/>
      <c r="BT11156" s="2"/>
    </row>
    <row r="11157" spans="63:72" x14ac:dyDescent="0.3">
      <c r="BK11157" s="5"/>
      <c r="BL11157" s="5"/>
      <c r="BM11157" s="2"/>
      <c r="BN11157" s="151"/>
      <c r="BO11157" s="2"/>
      <c r="BP11157" s="2"/>
      <c r="BQ11157" s="2"/>
      <c r="BR11157" s="2"/>
      <c r="BS11157" s="2"/>
      <c r="BT11157" s="2"/>
    </row>
    <row r="11158" spans="63:72" x14ac:dyDescent="0.3">
      <c r="BK11158" s="5"/>
      <c r="BL11158" s="5"/>
      <c r="BM11158" s="2"/>
      <c r="BN11158" s="151"/>
      <c r="BO11158" s="2"/>
      <c r="BP11158" s="2"/>
      <c r="BQ11158" s="2"/>
      <c r="BR11158" s="2"/>
      <c r="BS11158" s="2"/>
      <c r="BT11158" s="2"/>
    </row>
    <row r="11159" spans="63:72" x14ac:dyDescent="0.3">
      <c r="BK11159" s="5"/>
      <c r="BL11159" s="5"/>
      <c r="BM11159" s="2"/>
      <c r="BN11159" s="151"/>
      <c r="BO11159" s="2"/>
      <c r="BP11159" s="2"/>
      <c r="BQ11159" s="2"/>
      <c r="BR11159" s="2"/>
      <c r="BS11159" s="2"/>
      <c r="BT11159" s="2"/>
    </row>
    <row r="11160" spans="63:72" x14ac:dyDescent="0.3">
      <c r="BK11160" s="5"/>
      <c r="BL11160" s="5"/>
      <c r="BM11160" s="2"/>
      <c r="BN11160" s="151"/>
      <c r="BO11160" s="2"/>
      <c r="BP11160" s="2"/>
      <c r="BQ11160" s="2"/>
      <c r="BR11160" s="2"/>
      <c r="BS11160" s="2"/>
      <c r="BT11160" s="2"/>
    </row>
    <row r="11161" spans="63:72" x14ac:dyDescent="0.3">
      <c r="BK11161" s="5"/>
      <c r="BL11161" s="5"/>
      <c r="BM11161" s="2"/>
      <c r="BN11161" s="151"/>
      <c r="BO11161" s="2"/>
      <c r="BP11161" s="2"/>
      <c r="BQ11161" s="2"/>
      <c r="BR11161" s="2"/>
      <c r="BS11161" s="2"/>
      <c r="BT11161" s="2"/>
    </row>
    <row r="11162" spans="63:72" x14ac:dyDescent="0.3">
      <c r="BK11162" s="5"/>
      <c r="BL11162" s="5"/>
      <c r="BM11162" s="2"/>
      <c r="BN11162" s="151"/>
      <c r="BO11162" s="2"/>
      <c r="BP11162" s="2"/>
      <c r="BQ11162" s="2"/>
      <c r="BR11162" s="2"/>
      <c r="BS11162" s="2"/>
      <c r="BT11162" s="2"/>
    </row>
    <row r="11163" spans="63:72" x14ac:dyDescent="0.3">
      <c r="BK11163" s="5"/>
      <c r="BL11163" s="5"/>
      <c r="BM11163" s="2"/>
      <c r="BN11163" s="151"/>
      <c r="BO11163" s="2"/>
      <c r="BP11163" s="2"/>
      <c r="BQ11163" s="2"/>
      <c r="BR11163" s="2"/>
      <c r="BS11163" s="2"/>
      <c r="BT11163" s="2"/>
    </row>
    <row r="11164" spans="63:72" x14ac:dyDescent="0.3">
      <c r="BK11164" s="5"/>
      <c r="BL11164" s="5"/>
      <c r="BM11164" s="2"/>
      <c r="BN11164" s="151"/>
      <c r="BO11164" s="2"/>
      <c r="BP11164" s="2"/>
      <c r="BQ11164" s="2"/>
      <c r="BR11164" s="2"/>
      <c r="BS11164" s="2"/>
      <c r="BT11164" s="2"/>
    </row>
    <row r="11165" spans="63:72" x14ac:dyDescent="0.3">
      <c r="BK11165" s="5"/>
      <c r="BL11165" s="5"/>
      <c r="BM11165" s="2"/>
      <c r="BN11165" s="151"/>
      <c r="BO11165" s="2"/>
      <c r="BP11165" s="2"/>
      <c r="BQ11165" s="2"/>
      <c r="BR11165" s="2"/>
      <c r="BS11165" s="2"/>
      <c r="BT11165" s="2"/>
    </row>
    <row r="11166" spans="63:72" x14ac:dyDescent="0.3">
      <c r="BK11166" s="5"/>
      <c r="BL11166" s="5"/>
      <c r="BM11166" s="2"/>
      <c r="BN11166" s="151"/>
      <c r="BO11166" s="2"/>
      <c r="BP11166" s="2"/>
      <c r="BQ11166" s="2"/>
      <c r="BR11166" s="2"/>
      <c r="BS11166" s="2"/>
      <c r="BT11166" s="2"/>
    </row>
    <row r="11167" spans="63:72" x14ac:dyDescent="0.3">
      <c r="BK11167" s="5"/>
      <c r="BL11167" s="5"/>
      <c r="BM11167" s="2"/>
      <c r="BN11167" s="151"/>
      <c r="BO11167" s="2"/>
      <c r="BP11167" s="2"/>
      <c r="BQ11167" s="2"/>
      <c r="BR11167" s="2"/>
      <c r="BS11167" s="2"/>
      <c r="BT11167" s="2"/>
    </row>
    <row r="11168" spans="63:72" x14ac:dyDescent="0.3">
      <c r="BK11168" s="5"/>
      <c r="BL11168" s="5"/>
      <c r="BM11168" s="2"/>
      <c r="BN11168" s="151"/>
      <c r="BO11168" s="2"/>
      <c r="BP11168" s="2"/>
      <c r="BQ11168" s="2"/>
      <c r="BR11168" s="2"/>
      <c r="BS11168" s="2"/>
      <c r="BT11168" s="2"/>
    </row>
    <row r="11169" spans="63:72" x14ac:dyDescent="0.3">
      <c r="BK11169" s="5"/>
      <c r="BL11169" s="5"/>
      <c r="BM11169" s="2"/>
      <c r="BN11169" s="151"/>
      <c r="BO11169" s="2"/>
      <c r="BP11169" s="2"/>
      <c r="BQ11169" s="2"/>
      <c r="BR11169" s="2"/>
      <c r="BS11169" s="2"/>
      <c r="BT11169" s="2"/>
    </row>
    <row r="11170" spans="63:72" x14ac:dyDescent="0.3">
      <c r="BK11170" s="5"/>
      <c r="BL11170" s="5"/>
      <c r="BM11170" s="2"/>
      <c r="BN11170" s="151"/>
      <c r="BO11170" s="2"/>
      <c r="BP11170" s="2"/>
      <c r="BQ11170" s="2"/>
      <c r="BR11170" s="2"/>
      <c r="BS11170" s="2"/>
      <c r="BT11170" s="2"/>
    </row>
    <row r="11171" spans="63:72" x14ac:dyDescent="0.3">
      <c r="BK11171" s="5"/>
      <c r="BL11171" s="5"/>
      <c r="BM11171" s="2"/>
      <c r="BN11171" s="151"/>
      <c r="BO11171" s="2"/>
      <c r="BP11171" s="2"/>
      <c r="BQ11171" s="2"/>
      <c r="BR11171" s="2"/>
      <c r="BS11171" s="2"/>
      <c r="BT11171" s="2"/>
    </row>
    <row r="11172" spans="63:72" x14ac:dyDescent="0.3">
      <c r="BK11172" s="5"/>
      <c r="BL11172" s="5"/>
      <c r="BM11172" s="2"/>
      <c r="BN11172" s="151"/>
      <c r="BO11172" s="2"/>
      <c r="BP11172" s="2"/>
      <c r="BQ11172" s="2"/>
      <c r="BR11172" s="2"/>
      <c r="BS11172" s="2"/>
      <c r="BT11172" s="2"/>
    </row>
    <row r="11173" spans="63:72" x14ac:dyDescent="0.3">
      <c r="BK11173" s="5"/>
      <c r="BL11173" s="5"/>
      <c r="BM11173" s="2"/>
      <c r="BN11173" s="151"/>
      <c r="BO11173" s="2"/>
      <c r="BP11173" s="2"/>
      <c r="BQ11173" s="2"/>
      <c r="BR11173" s="2"/>
      <c r="BS11173" s="2"/>
      <c r="BT11173" s="2"/>
    </row>
    <row r="11174" spans="63:72" x14ac:dyDescent="0.3">
      <c r="BK11174" s="5"/>
      <c r="BL11174" s="5"/>
      <c r="BM11174" s="2"/>
      <c r="BN11174" s="151"/>
      <c r="BO11174" s="2"/>
      <c r="BP11174" s="2"/>
      <c r="BQ11174" s="2"/>
      <c r="BR11174" s="2"/>
      <c r="BS11174" s="2"/>
      <c r="BT11174" s="2"/>
    </row>
    <row r="11175" spans="63:72" x14ac:dyDescent="0.3">
      <c r="BK11175" s="5"/>
      <c r="BL11175" s="5"/>
      <c r="BM11175" s="2"/>
      <c r="BN11175" s="151"/>
      <c r="BO11175" s="2"/>
      <c r="BP11175" s="2"/>
      <c r="BQ11175" s="2"/>
      <c r="BR11175" s="2"/>
      <c r="BS11175" s="2"/>
      <c r="BT11175" s="2"/>
    </row>
    <row r="11176" spans="63:72" x14ac:dyDescent="0.3">
      <c r="BK11176" s="5"/>
      <c r="BL11176" s="5"/>
      <c r="BM11176" s="2"/>
      <c r="BN11176" s="151"/>
      <c r="BO11176" s="2"/>
      <c r="BP11176" s="2"/>
      <c r="BQ11176" s="2"/>
      <c r="BR11176" s="2"/>
      <c r="BS11176" s="2"/>
      <c r="BT11176" s="2"/>
    </row>
    <row r="11177" spans="63:72" x14ac:dyDescent="0.3">
      <c r="BK11177" s="5"/>
      <c r="BL11177" s="5"/>
      <c r="BM11177" s="2"/>
      <c r="BN11177" s="151"/>
      <c r="BO11177" s="2"/>
      <c r="BP11177" s="2"/>
      <c r="BQ11177" s="2"/>
      <c r="BR11177" s="2"/>
      <c r="BS11177" s="2"/>
      <c r="BT11177" s="2"/>
    </row>
    <row r="11178" spans="63:72" x14ac:dyDescent="0.3">
      <c r="BK11178" s="5"/>
      <c r="BL11178" s="5"/>
      <c r="BM11178" s="2"/>
      <c r="BN11178" s="151"/>
      <c r="BO11178" s="2"/>
      <c r="BP11178" s="2"/>
      <c r="BQ11178" s="2"/>
      <c r="BR11178" s="2"/>
      <c r="BS11178" s="2"/>
      <c r="BT11178" s="2"/>
    </row>
    <row r="11179" spans="63:72" x14ac:dyDescent="0.3">
      <c r="BK11179" s="5"/>
      <c r="BL11179" s="5"/>
      <c r="BM11179" s="2"/>
      <c r="BN11179" s="151"/>
      <c r="BO11179" s="2"/>
      <c r="BP11179" s="2"/>
      <c r="BQ11179" s="2"/>
      <c r="BR11179" s="2"/>
      <c r="BS11179" s="2"/>
      <c r="BT11179" s="2"/>
    </row>
    <row r="11180" spans="63:72" x14ac:dyDescent="0.3">
      <c r="BK11180" s="5"/>
      <c r="BL11180" s="5"/>
      <c r="BM11180" s="2"/>
      <c r="BN11180" s="151"/>
      <c r="BO11180" s="2"/>
      <c r="BP11180" s="2"/>
      <c r="BQ11180" s="2"/>
      <c r="BR11180" s="2"/>
      <c r="BS11180" s="2"/>
      <c r="BT11180" s="2"/>
    </row>
    <row r="11181" spans="63:72" x14ac:dyDescent="0.3">
      <c r="BK11181" s="5"/>
      <c r="BL11181" s="5"/>
      <c r="BM11181" s="2"/>
      <c r="BN11181" s="151"/>
      <c r="BO11181" s="2"/>
      <c r="BP11181" s="2"/>
      <c r="BQ11181" s="2"/>
      <c r="BR11181" s="2"/>
      <c r="BS11181" s="2"/>
      <c r="BT11181" s="2"/>
    </row>
    <row r="11182" spans="63:72" x14ac:dyDescent="0.3">
      <c r="BK11182" s="5"/>
      <c r="BL11182" s="5"/>
      <c r="BM11182" s="2"/>
      <c r="BN11182" s="151"/>
      <c r="BO11182" s="2"/>
      <c r="BP11182" s="2"/>
      <c r="BQ11182" s="2"/>
      <c r="BR11182" s="2"/>
      <c r="BS11182" s="2"/>
      <c r="BT11182" s="2"/>
    </row>
    <row r="11183" spans="63:72" x14ac:dyDescent="0.3">
      <c r="BK11183" s="5"/>
      <c r="BL11183" s="5"/>
      <c r="BM11183" s="2"/>
      <c r="BN11183" s="151"/>
      <c r="BO11183" s="2"/>
      <c r="BP11183" s="2"/>
      <c r="BQ11183" s="2"/>
      <c r="BR11183" s="2"/>
      <c r="BS11183" s="2"/>
      <c r="BT11183" s="2"/>
    </row>
    <row r="11184" spans="63:72" x14ac:dyDescent="0.3">
      <c r="BK11184" s="5"/>
      <c r="BL11184" s="5"/>
      <c r="BM11184" s="2"/>
      <c r="BN11184" s="151"/>
      <c r="BO11184" s="2"/>
      <c r="BP11184" s="2"/>
      <c r="BQ11184" s="2"/>
      <c r="BR11184" s="2"/>
      <c r="BS11184" s="2"/>
      <c r="BT11184" s="2"/>
    </row>
    <row r="11185" spans="63:72" x14ac:dyDescent="0.3">
      <c r="BK11185" s="5"/>
      <c r="BL11185" s="5"/>
      <c r="BM11185" s="2"/>
      <c r="BN11185" s="151"/>
      <c r="BO11185" s="2"/>
      <c r="BP11185" s="2"/>
      <c r="BQ11185" s="2"/>
      <c r="BR11185" s="2"/>
      <c r="BS11185" s="2"/>
      <c r="BT11185" s="2"/>
    </row>
    <row r="11186" spans="63:72" x14ac:dyDescent="0.3">
      <c r="BK11186" s="5"/>
      <c r="BL11186" s="5"/>
      <c r="BM11186" s="2"/>
      <c r="BN11186" s="151"/>
      <c r="BO11186" s="2"/>
      <c r="BP11186" s="2"/>
      <c r="BQ11186" s="2"/>
      <c r="BR11186" s="2"/>
      <c r="BS11186" s="2"/>
      <c r="BT11186" s="2"/>
    </row>
    <row r="11187" spans="63:72" x14ac:dyDescent="0.3">
      <c r="BK11187" s="5"/>
      <c r="BL11187" s="5"/>
      <c r="BM11187" s="2"/>
      <c r="BN11187" s="151"/>
      <c r="BO11187" s="2"/>
      <c r="BP11187" s="2"/>
      <c r="BQ11187" s="2"/>
      <c r="BR11187" s="2"/>
      <c r="BS11187" s="2"/>
      <c r="BT11187" s="2"/>
    </row>
    <row r="11188" spans="63:72" x14ac:dyDescent="0.3">
      <c r="BK11188" s="5"/>
      <c r="BL11188" s="5"/>
      <c r="BM11188" s="2"/>
      <c r="BN11188" s="151"/>
      <c r="BO11188" s="2"/>
      <c r="BP11188" s="2"/>
      <c r="BQ11188" s="2"/>
      <c r="BR11188" s="2"/>
      <c r="BS11188" s="2"/>
      <c r="BT11188" s="2"/>
    </row>
    <row r="11189" spans="63:72" x14ac:dyDescent="0.3">
      <c r="BK11189" s="5"/>
      <c r="BL11189" s="5"/>
      <c r="BM11189" s="2"/>
      <c r="BN11189" s="151"/>
      <c r="BO11189" s="2"/>
      <c r="BP11189" s="2"/>
      <c r="BQ11189" s="2"/>
      <c r="BR11189" s="2"/>
      <c r="BS11189" s="2"/>
      <c r="BT11189" s="2"/>
    </row>
    <row r="11190" spans="63:72" x14ac:dyDescent="0.3">
      <c r="BK11190" s="5"/>
      <c r="BL11190" s="5"/>
      <c r="BM11190" s="2"/>
      <c r="BN11190" s="151"/>
      <c r="BO11190" s="2"/>
      <c r="BP11190" s="2"/>
      <c r="BQ11190" s="2"/>
      <c r="BR11190" s="2"/>
      <c r="BS11190" s="2"/>
      <c r="BT11190" s="2"/>
    </row>
    <row r="11191" spans="63:72" x14ac:dyDescent="0.3">
      <c r="BK11191" s="5"/>
      <c r="BL11191" s="5"/>
      <c r="BM11191" s="2"/>
      <c r="BN11191" s="151"/>
      <c r="BO11191" s="2"/>
      <c r="BP11191" s="2"/>
      <c r="BQ11191" s="2"/>
      <c r="BR11191" s="2"/>
      <c r="BS11191" s="2"/>
      <c r="BT11191" s="2"/>
    </row>
    <row r="11192" spans="63:72" x14ac:dyDescent="0.3">
      <c r="BK11192" s="5"/>
      <c r="BL11192" s="5"/>
      <c r="BM11192" s="2"/>
      <c r="BN11192" s="151"/>
      <c r="BO11192" s="2"/>
      <c r="BP11192" s="2"/>
      <c r="BQ11192" s="2"/>
      <c r="BR11192" s="2"/>
      <c r="BS11192" s="2"/>
      <c r="BT11192" s="2"/>
    </row>
    <row r="11193" spans="63:72" x14ac:dyDescent="0.3">
      <c r="BK11193" s="5"/>
      <c r="BL11193" s="5"/>
      <c r="BM11193" s="2"/>
      <c r="BN11193" s="151"/>
      <c r="BO11193" s="2"/>
      <c r="BP11193" s="2"/>
      <c r="BQ11193" s="2"/>
      <c r="BR11193" s="2"/>
      <c r="BS11193" s="2"/>
      <c r="BT11193" s="2"/>
    </row>
    <row r="11194" spans="63:72" x14ac:dyDescent="0.3">
      <c r="BK11194" s="5"/>
      <c r="BL11194" s="5"/>
      <c r="BM11194" s="2"/>
      <c r="BN11194" s="151"/>
      <c r="BO11194" s="2"/>
      <c r="BP11194" s="2"/>
      <c r="BQ11194" s="2"/>
      <c r="BR11194" s="2"/>
      <c r="BS11194" s="2"/>
      <c r="BT11194" s="2"/>
    </row>
    <row r="11195" spans="63:72" x14ac:dyDescent="0.3">
      <c r="BK11195" s="5"/>
      <c r="BL11195" s="5"/>
      <c r="BM11195" s="2"/>
      <c r="BN11195" s="151"/>
      <c r="BO11195" s="2"/>
      <c r="BP11195" s="2"/>
      <c r="BQ11195" s="2"/>
      <c r="BR11195" s="2"/>
      <c r="BS11195" s="2"/>
      <c r="BT11195" s="2"/>
    </row>
    <row r="11196" spans="63:72" x14ac:dyDescent="0.3">
      <c r="BK11196" s="5"/>
      <c r="BL11196" s="5"/>
      <c r="BM11196" s="2"/>
      <c r="BN11196" s="151"/>
      <c r="BO11196" s="2"/>
      <c r="BP11196" s="2"/>
      <c r="BQ11196" s="2"/>
      <c r="BR11196" s="2"/>
      <c r="BS11196" s="2"/>
      <c r="BT11196" s="2"/>
    </row>
    <row r="11197" spans="63:72" x14ac:dyDescent="0.3">
      <c r="BK11197" s="5"/>
      <c r="BL11197" s="5"/>
      <c r="BM11197" s="2"/>
      <c r="BN11197" s="151"/>
      <c r="BO11197" s="2"/>
      <c r="BP11197" s="2"/>
      <c r="BQ11197" s="2"/>
      <c r="BR11197" s="2"/>
      <c r="BS11197" s="2"/>
      <c r="BT11197" s="2"/>
    </row>
    <row r="11198" spans="63:72" x14ac:dyDescent="0.3">
      <c r="BK11198" s="5"/>
      <c r="BL11198" s="5"/>
      <c r="BM11198" s="2"/>
      <c r="BN11198" s="151"/>
      <c r="BO11198" s="2"/>
      <c r="BP11198" s="2"/>
      <c r="BQ11198" s="2"/>
      <c r="BR11198" s="2"/>
      <c r="BS11198" s="2"/>
      <c r="BT11198" s="2"/>
    </row>
    <row r="11199" spans="63:72" x14ac:dyDescent="0.3">
      <c r="BK11199" s="5"/>
      <c r="BL11199" s="5"/>
      <c r="BM11199" s="2"/>
      <c r="BN11199" s="151"/>
      <c r="BO11199" s="2"/>
      <c r="BP11199" s="2"/>
      <c r="BQ11199" s="2"/>
      <c r="BR11199" s="2"/>
      <c r="BS11199" s="2"/>
      <c r="BT11199" s="2"/>
    </row>
    <row r="11200" spans="63:72" x14ac:dyDescent="0.3">
      <c r="BK11200" s="5"/>
      <c r="BL11200" s="5"/>
      <c r="BM11200" s="2"/>
      <c r="BN11200" s="151"/>
      <c r="BO11200" s="2"/>
      <c r="BP11200" s="2"/>
      <c r="BQ11200" s="2"/>
      <c r="BR11200" s="2"/>
      <c r="BS11200" s="2"/>
      <c r="BT11200" s="2"/>
    </row>
    <row r="11201" spans="63:72" x14ac:dyDescent="0.3">
      <c r="BK11201" s="5"/>
      <c r="BL11201" s="5"/>
      <c r="BM11201" s="2"/>
      <c r="BN11201" s="151"/>
      <c r="BO11201" s="2"/>
      <c r="BP11201" s="2"/>
      <c r="BQ11201" s="2"/>
      <c r="BR11201" s="2"/>
      <c r="BS11201" s="2"/>
      <c r="BT11201" s="2"/>
    </row>
    <row r="11202" spans="63:72" x14ac:dyDescent="0.3">
      <c r="BK11202" s="5"/>
      <c r="BL11202" s="5"/>
      <c r="BM11202" s="2"/>
      <c r="BN11202" s="151"/>
      <c r="BO11202" s="2"/>
      <c r="BP11202" s="2"/>
      <c r="BQ11202" s="2"/>
      <c r="BR11202" s="2"/>
      <c r="BS11202" s="2"/>
      <c r="BT11202" s="2"/>
    </row>
    <row r="11203" spans="63:72" x14ac:dyDescent="0.3">
      <c r="BK11203" s="5"/>
      <c r="BL11203" s="5"/>
      <c r="BM11203" s="2"/>
      <c r="BN11203" s="151"/>
      <c r="BO11203" s="2"/>
      <c r="BP11203" s="2"/>
      <c r="BQ11203" s="2"/>
      <c r="BR11203" s="2"/>
      <c r="BS11203" s="2"/>
      <c r="BT11203" s="2"/>
    </row>
    <row r="11204" spans="63:72" x14ac:dyDescent="0.3">
      <c r="BK11204" s="5"/>
      <c r="BL11204" s="5"/>
      <c r="BM11204" s="2"/>
      <c r="BN11204" s="151"/>
      <c r="BO11204" s="2"/>
      <c r="BP11204" s="2"/>
      <c r="BQ11204" s="2"/>
      <c r="BR11204" s="2"/>
      <c r="BS11204" s="2"/>
      <c r="BT11204" s="2"/>
    </row>
    <row r="11205" spans="63:72" x14ac:dyDescent="0.3">
      <c r="BK11205" s="5"/>
      <c r="BL11205" s="5"/>
      <c r="BM11205" s="2"/>
      <c r="BN11205" s="151"/>
      <c r="BO11205" s="2"/>
      <c r="BP11205" s="2"/>
      <c r="BQ11205" s="2"/>
      <c r="BR11205" s="2"/>
      <c r="BS11205" s="2"/>
      <c r="BT11205" s="2"/>
    </row>
    <row r="11206" spans="63:72" x14ac:dyDescent="0.3">
      <c r="BK11206" s="5"/>
      <c r="BL11206" s="5"/>
      <c r="BM11206" s="2"/>
      <c r="BN11206" s="151"/>
      <c r="BO11206" s="2"/>
      <c r="BP11206" s="2"/>
      <c r="BQ11206" s="2"/>
      <c r="BR11206" s="2"/>
      <c r="BS11206" s="2"/>
      <c r="BT11206" s="2"/>
    </row>
    <row r="11207" spans="63:72" x14ac:dyDescent="0.3">
      <c r="BK11207" s="5"/>
      <c r="BL11207" s="5"/>
      <c r="BM11207" s="2"/>
      <c r="BN11207" s="151"/>
      <c r="BO11207" s="2"/>
      <c r="BP11207" s="2"/>
      <c r="BQ11207" s="2"/>
      <c r="BR11207" s="2"/>
      <c r="BS11207" s="2"/>
      <c r="BT11207" s="2"/>
    </row>
    <row r="11208" spans="63:72" x14ac:dyDescent="0.3">
      <c r="BK11208" s="5"/>
      <c r="BL11208" s="5"/>
      <c r="BM11208" s="2"/>
      <c r="BN11208" s="151"/>
      <c r="BO11208" s="2"/>
      <c r="BP11208" s="2"/>
      <c r="BQ11208" s="2"/>
      <c r="BR11208" s="2"/>
      <c r="BS11208" s="2"/>
      <c r="BT11208" s="2"/>
    </row>
    <row r="11209" spans="63:72" x14ac:dyDescent="0.3">
      <c r="BK11209" s="5"/>
      <c r="BL11209" s="5"/>
      <c r="BM11209" s="2"/>
      <c r="BN11209" s="151"/>
      <c r="BO11209" s="2"/>
      <c r="BP11209" s="2"/>
      <c r="BQ11209" s="2"/>
      <c r="BR11209" s="2"/>
      <c r="BS11209" s="2"/>
      <c r="BT11209" s="2"/>
    </row>
    <row r="11210" spans="63:72" x14ac:dyDescent="0.3">
      <c r="BK11210" s="5"/>
      <c r="BL11210" s="5"/>
      <c r="BM11210" s="2"/>
      <c r="BN11210" s="151"/>
      <c r="BO11210" s="2"/>
      <c r="BP11210" s="2"/>
      <c r="BQ11210" s="2"/>
      <c r="BR11210" s="2"/>
      <c r="BS11210" s="2"/>
      <c r="BT11210" s="2"/>
    </row>
    <row r="11211" spans="63:72" x14ac:dyDescent="0.3">
      <c r="BK11211" s="5"/>
      <c r="BL11211" s="5"/>
      <c r="BM11211" s="2"/>
      <c r="BN11211" s="151"/>
      <c r="BO11211" s="2"/>
      <c r="BP11211" s="2"/>
      <c r="BQ11211" s="2"/>
      <c r="BR11211" s="2"/>
      <c r="BS11211" s="2"/>
      <c r="BT11211" s="2"/>
    </row>
    <row r="11212" spans="63:72" x14ac:dyDescent="0.3">
      <c r="BK11212" s="5"/>
      <c r="BL11212" s="5"/>
      <c r="BM11212" s="2"/>
      <c r="BN11212" s="151"/>
      <c r="BO11212" s="2"/>
      <c r="BP11212" s="2"/>
      <c r="BQ11212" s="2"/>
      <c r="BR11212" s="2"/>
      <c r="BS11212" s="2"/>
      <c r="BT11212" s="2"/>
    </row>
    <row r="11213" spans="63:72" x14ac:dyDescent="0.3">
      <c r="BK11213" s="5"/>
      <c r="BL11213" s="5"/>
      <c r="BM11213" s="2"/>
      <c r="BN11213" s="151"/>
      <c r="BO11213" s="2"/>
      <c r="BP11213" s="2"/>
      <c r="BQ11213" s="2"/>
      <c r="BR11213" s="2"/>
      <c r="BS11213" s="2"/>
      <c r="BT11213" s="2"/>
    </row>
    <row r="11214" spans="63:72" x14ac:dyDescent="0.3">
      <c r="BK11214" s="5"/>
      <c r="BL11214" s="5"/>
      <c r="BM11214" s="2"/>
      <c r="BN11214" s="151"/>
      <c r="BO11214" s="2"/>
      <c r="BP11214" s="2"/>
      <c r="BQ11214" s="2"/>
      <c r="BR11214" s="2"/>
      <c r="BS11214" s="2"/>
      <c r="BT11214" s="2"/>
    </row>
    <row r="11215" spans="63:72" x14ac:dyDescent="0.3">
      <c r="BK11215" s="5"/>
      <c r="BL11215" s="5"/>
      <c r="BM11215" s="2"/>
      <c r="BN11215" s="151"/>
      <c r="BO11215" s="2"/>
      <c r="BP11215" s="2"/>
      <c r="BQ11215" s="2"/>
      <c r="BR11215" s="2"/>
      <c r="BS11215" s="2"/>
      <c r="BT11215" s="2"/>
    </row>
    <row r="11216" spans="63:72" x14ac:dyDescent="0.3">
      <c r="BK11216" s="5"/>
      <c r="BL11216" s="5"/>
      <c r="BM11216" s="2"/>
      <c r="BN11216" s="151"/>
      <c r="BO11216" s="2"/>
      <c r="BP11216" s="2"/>
      <c r="BQ11216" s="2"/>
      <c r="BR11216" s="2"/>
      <c r="BS11216" s="2"/>
      <c r="BT11216" s="2"/>
    </row>
    <row r="11217" spans="63:72" x14ac:dyDescent="0.3">
      <c r="BK11217" s="5"/>
      <c r="BL11217" s="5"/>
      <c r="BM11217" s="2"/>
      <c r="BN11217" s="151"/>
      <c r="BO11217" s="2"/>
      <c r="BP11217" s="2"/>
      <c r="BQ11217" s="2"/>
      <c r="BR11217" s="2"/>
      <c r="BS11217" s="2"/>
      <c r="BT11217" s="2"/>
    </row>
    <row r="11218" spans="63:72" x14ac:dyDescent="0.3">
      <c r="BK11218" s="5"/>
      <c r="BL11218" s="5"/>
      <c r="BM11218" s="2"/>
      <c r="BN11218" s="151"/>
      <c r="BO11218" s="2"/>
      <c r="BP11218" s="2"/>
      <c r="BQ11218" s="2"/>
      <c r="BR11218" s="2"/>
      <c r="BS11218" s="2"/>
      <c r="BT11218" s="2"/>
    </row>
    <row r="11219" spans="63:72" x14ac:dyDescent="0.3">
      <c r="BK11219" s="5"/>
      <c r="BL11219" s="5"/>
      <c r="BM11219" s="2"/>
      <c r="BN11219" s="151"/>
      <c r="BO11219" s="2"/>
      <c r="BP11219" s="2"/>
      <c r="BQ11219" s="2"/>
      <c r="BR11219" s="2"/>
      <c r="BS11219" s="2"/>
      <c r="BT11219" s="2"/>
    </row>
    <row r="11220" spans="63:72" x14ac:dyDescent="0.3">
      <c r="BK11220" s="5"/>
      <c r="BL11220" s="5"/>
      <c r="BM11220" s="2"/>
      <c r="BN11220" s="151"/>
      <c r="BO11220" s="2"/>
      <c r="BP11220" s="2"/>
      <c r="BQ11220" s="2"/>
      <c r="BR11220" s="2"/>
      <c r="BS11220" s="2"/>
      <c r="BT11220" s="2"/>
    </row>
    <row r="11221" spans="63:72" x14ac:dyDescent="0.3">
      <c r="BK11221" s="5"/>
      <c r="BL11221" s="5"/>
      <c r="BM11221" s="2"/>
      <c r="BN11221" s="151"/>
      <c r="BO11221" s="2"/>
      <c r="BP11221" s="2"/>
      <c r="BQ11221" s="2"/>
      <c r="BR11221" s="2"/>
      <c r="BS11221" s="2"/>
      <c r="BT11221" s="2"/>
    </row>
    <row r="11222" spans="63:72" x14ac:dyDescent="0.3">
      <c r="BK11222" s="5"/>
      <c r="BL11222" s="5"/>
      <c r="BM11222" s="2"/>
      <c r="BN11222" s="151"/>
      <c r="BO11222" s="2"/>
      <c r="BP11222" s="2"/>
      <c r="BQ11222" s="2"/>
      <c r="BR11222" s="2"/>
      <c r="BS11222" s="2"/>
      <c r="BT11222" s="2"/>
    </row>
    <row r="11223" spans="63:72" x14ac:dyDescent="0.3">
      <c r="BK11223" s="5"/>
      <c r="BL11223" s="5"/>
      <c r="BM11223" s="2"/>
      <c r="BN11223" s="151"/>
      <c r="BO11223" s="2"/>
      <c r="BP11223" s="2"/>
      <c r="BQ11223" s="2"/>
      <c r="BR11223" s="2"/>
      <c r="BS11223" s="2"/>
      <c r="BT11223" s="2"/>
    </row>
    <row r="11224" spans="63:72" x14ac:dyDescent="0.3">
      <c r="BK11224" s="5"/>
      <c r="BL11224" s="5"/>
      <c r="BM11224" s="2"/>
      <c r="BN11224" s="151"/>
      <c r="BO11224" s="2"/>
      <c r="BP11224" s="2"/>
      <c r="BQ11224" s="2"/>
      <c r="BR11224" s="2"/>
      <c r="BS11224" s="2"/>
      <c r="BT11224" s="2"/>
    </row>
    <row r="11225" spans="63:72" x14ac:dyDescent="0.3">
      <c r="BK11225" s="5"/>
      <c r="BL11225" s="5"/>
      <c r="BM11225" s="2"/>
      <c r="BN11225" s="151"/>
      <c r="BO11225" s="2"/>
      <c r="BP11225" s="2"/>
      <c r="BQ11225" s="2"/>
      <c r="BR11225" s="2"/>
      <c r="BS11225" s="2"/>
      <c r="BT11225" s="2"/>
    </row>
    <row r="11226" spans="63:72" x14ac:dyDescent="0.3">
      <c r="BK11226" s="5"/>
      <c r="BL11226" s="5"/>
      <c r="BM11226" s="2"/>
      <c r="BN11226" s="151"/>
      <c r="BO11226" s="2"/>
      <c r="BP11226" s="2"/>
      <c r="BQ11226" s="2"/>
      <c r="BR11226" s="2"/>
      <c r="BS11226" s="2"/>
      <c r="BT11226" s="2"/>
    </row>
    <row r="11227" spans="63:72" x14ac:dyDescent="0.3">
      <c r="BK11227" s="5"/>
      <c r="BL11227" s="5"/>
      <c r="BM11227" s="2"/>
      <c r="BN11227" s="151"/>
      <c r="BO11227" s="2"/>
      <c r="BP11227" s="2"/>
      <c r="BQ11227" s="2"/>
      <c r="BR11227" s="2"/>
      <c r="BS11227" s="2"/>
      <c r="BT11227" s="2"/>
    </row>
    <row r="11228" spans="63:72" x14ac:dyDescent="0.3">
      <c r="BK11228" s="5"/>
      <c r="BL11228" s="5"/>
      <c r="BM11228" s="2"/>
      <c r="BN11228" s="151"/>
      <c r="BO11228" s="2"/>
      <c r="BP11228" s="2"/>
      <c r="BQ11228" s="2"/>
      <c r="BR11228" s="2"/>
      <c r="BS11228" s="2"/>
      <c r="BT11228" s="2"/>
    </row>
    <row r="11229" spans="63:72" x14ac:dyDescent="0.3">
      <c r="BK11229" s="5"/>
      <c r="BL11229" s="5"/>
      <c r="BM11229" s="2"/>
      <c r="BN11229" s="151"/>
      <c r="BO11229" s="2"/>
      <c r="BP11229" s="2"/>
      <c r="BQ11229" s="2"/>
      <c r="BR11229" s="2"/>
      <c r="BS11229" s="2"/>
      <c r="BT11229" s="2"/>
    </row>
    <row r="11230" spans="63:72" x14ac:dyDescent="0.3">
      <c r="BK11230" s="5"/>
      <c r="BL11230" s="5"/>
      <c r="BM11230" s="2"/>
      <c r="BN11230" s="151"/>
      <c r="BO11230" s="2"/>
      <c r="BP11230" s="2"/>
      <c r="BQ11230" s="2"/>
      <c r="BR11230" s="2"/>
      <c r="BS11230" s="2"/>
      <c r="BT11230" s="2"/>
    </row>
    <row r="11231" spans="63:72" x14ac:dyDescent="0.3">
      <c r="BK11231" s="5"/>
      <c r="BL11231" s="5"/>
      <c r="BM11231" s="2"/>
      <c r="BN11231" s="151"/>
      <c r="BO11231" s="2"/>
      <c r="BP11231" s="2"/>
      <c r="BQ11231" s="2"/>
      <c r="BR11231" s="2"/>
      <c r="BS11231" s="2"/>
      <c r="BT11231" s="2"/>
    </row>
    <row r="11232" spans="63:72" x14ac:dyDescent="0.3">
      <c r="BK11232" s="5"/>
      <c r="BL11232" s="5"/>
      <c r="BM11232" s="2"/>
      <c r="BN11232" s="151"/>
      <c r="BO11232" s="2"/>
      <c r="BP11232" s="2"/>
      <c r="BQ11232" s="2"/>
      <c r="BR11232" s="2"/>
      <c r="BS11232" s="2"/>
      <c r="BT11232" s="2"/>
    </row>
    <row r="11233" spans="63:72" x14ac:dyDescent="0.3">
      <c r="BK11233" s="5"/>
      <c r="BL11233" s="5"/>
      <c r="BM11233" s="2"/>
      <c r="BN11233" s="151"/>
      <c r="BO11233" s="2"/>
      <c r="BP11233" s="2"/>
      <c r="BQ11233" s="2"/>
      <c r="BR11233" s="2"/>
      <c r="BS11233" s="2"/>
      <c r="BT11233" s="2"/>
    </row>
    <row r="11234" spans="63:72" x14ac:dyDescent="0.3">
      <c r="BK11234" s="5"/>
      <c r="BL11234" s="5"/>
      <c r="BM11234" s="2"/>
      <c r="BN11234" s="151"/>
      <c r="BO11234" s="2"/>
      <c r="BP11234" s="2"/>
      <c r="BQ11234" s="2"/>
      <c r="BR11234" s="2"/>
      <c r="BS11234" s="2"/>
      <c r="BT11234" s="2"/>
    </row>
    <row r="11235" spans="63:72" x14ac:dyDescent="0.3">
      <c r="BK11235" s="5"/>
      <c r="BL11235" s="5"/>
      <c r="BM11235" s="2"/>
      <c r="BN11235" s="151"/>
      <c r="BO11235" s="2"/>
      <c r="BP11235" s="2"/>
      <c r="BQ11235" s="2"/>
      <c r="BR11235" s="2"/>
      <c r="BS11235" s="2"/>
      <c r="BT11235" s="2"/>
    </row>
    <row r="11236" spans="63:72" x14ac:dyDescent="0.3">
      <c r="BK11236" s="5"/>
      <c r="BL11236" s="5"/>
      <c r="BM11236" s="2"/>
      <c r="BN11236" s="151"/>
      <c r="BO11236" s="2"/>
      <c r="BP11236" s="2"/>
      <c r="BQ11236" s="2"/>
      <c r="BR11236" s="2"/>
      <c r="BS11236" s="2"/>
      <c r="BT11236" s="2"/>
    </row>
    <row r="11237" spans="63:72" x14ac:dyDescent="0.3">
      <c r="BK11237" s="5"/>
      <c r="BL11237" s="5"/>
      <c r="BM11237" s="2"/>
      <c r="BN11237" s="151"/>
      <c r="BO11237" s="2"/>
      <c r="BP11237" s="2"/>
      <c r="BQ11237" s="2"/>
      <c r="BR11237" s="2"/>
      <c r="BS11237" s="2"/>
      <c r="BT11237" s="2"/>
    </row>
    <row r="11238" spans="63:72" x14ac:dyDescent="0.3">
      <c r="BK11238" s="5"/>
      <c r="BL11238" s="5"/>
      <c r="BM11238" s="2"/>
      <c r="BN11238" s="151"/>
      <c r="BO11238" s="2"/>
      <c r="BP11238" s="2"/>
      <c r="BQ11238" s="2"/>
      <c r="BR11238" s="2"/>
      <c r="BS11238" s="2"/>
      <c r="BT11238" s="2"/>
    </row>
    <row r="11239" spans="63:72" x14ac:dyDescent="0.3">
      <c r="BK11239" s="5"/>
      <c r="BL11239" s="5"/>
      <c r="BM11239" s="2"/>
      <c r="BN11239" s="151"/>
      <c r="BO11239" s="2"/>
      <c r="BP11239" s="2"/>
      <c r="BQ11239" s="2"/>
      <c r="BR11239" s="2"/>
      <c r="BS11239" s="2"/>
      <c r="BT11239" s="2"/>
    </row>
    <row r="11240" spans="63:72" x14ac:dyDescent="0.3">
      <c r="BK11240" s="5"/>
      <c r="BL11240" s="5"/>
      <c r="BM11240" s="2"/>
      <c r="BN11240" s="151"/>
      <c r="BO11240" s="2"/>
      <c r="BP11240" s="2"/>
      <c r="BQ11240" s="2"/>
      <c r="BR11240" s="2"/>
      <c r="BS11240" s="2"/>
      <c r="BT11240" s="2"/>
    </row>
    <row r="11241" spans="63:72" x14ac:dyDescent="0.3">
      <c r="BK11241" s="5"/>
      <c r="BL11241" s="5"/>
      <c r="BM11241" s="2"/>
      <c r="BN11241" s="151"/>
      <c r="BO11241" s="2"/>
      <c r="BP11241" s="2"/>
      <c r="BQ11241" s="2"/>
      <c r="BR11241" s="2"/>
      <c r="BS11241" s="2"/>
      <c r="BT11241" s="2"/>
    </row>
    <row r="11242" spans="63:72" x14ac:dyDescent="0.3">
      <c r="BK11242" s="5"/>
      <c r="BL11242" s="5"/>
      <c r="BM11242" s="2"/>
      <c r="BN11242" s="151"/>
      <c r="BO11242" s="2"/>
      <c r="BP11242" s="2"/>
      <c r="BQ11242" s="2"/>
      <c r="BR11242" s="2"/>
      <c r="BS11242" s="2"/>
      <c r="BT11242" s="2"/>
    </row>
    <row r="11243" spans="63:72" x14ac:dyDescent="0.3">
      <c r="BK11243" s="5"/>
      <c r="BL11243" s="5"/>
      <c r="BM11243" s="2"/>
      <c r="BN11243" s="151"/>
      <c r="BO11243" s="2"/>
      <c r="BP11243" s="2"/>
      <c r="BQ11243" s="2"/>
      <c r="BR11243" s="2"/>
      <c r="BS11243" s="2"/>
      <c r="BT11243" s="2"/>
    </row>
    <row r="11244" spans="63:72" x14ac:dyDescent="0.3">
      <c r="BK11244" s="5"/>
      <c r="BL11244" s="5"/>
      <c r="BM11244" s="2"/>
      <c r="BN11244" s="151"/>
      <c r="BO11244" s="2"/>
      <c r="BP11244" s="2"/>
      <c r="BQ11244" s="2"/>
      <c r="BR11244" s="2"/>
      <c r="BS11244" s="2"/>
      <c r="BT11244" s="2"/>
    </row>
    <row r="11245" spans="63:72" x14ac:dyDescent="0.3">
      <c r="BK11245" s="5"/>
      <c r="BL11245" s="5"/>
      <c r="BM11245" s="2"/>
      <c r="BN11245" s="151"/>
      <c r="BO11245" s="2"/>
      <c r="BP11245" s="2"/>
      <c r="BQ11245" s="2"/>
      <c r="BR11245" s="2"/>
      <c r="BS11245" s="2"/>
      <c r="BT11245" s="2"/>
    </row>
    <row r="11246" spans="63:72" x14ac:dyDescent="0.3">
      <c r="BK11246" s="5"/>
      <c r="BL11246" s="5"/>
      <c r="BM11246" s="2"/>
      <c r="BN11246" s="151"/>
      <c r="BO11246" s="2"/>
      <c r="BP11246" s="2"/>
      <c r="BQ11246" s="2"/>
      <c r="BR11246" s="2"/>
      <c r="BS11246" s="2"/>
      <c r="BT11246" s="2"/>
    </row>
    <row r="11247" spans="63:72" x14ac:dyDescent="0.3">
      <c r="BK11247" s="5"/>
      <c r="BL11247" s="5"/>
      <c r="BM11247" s="2"/>
      <c r="BN11247" s="151"/>
      <c r="BO11247" s="2"/>
      <c r="BP11247" s="2"/>
      <c r="BQ11247" s="2"/>
      <c r="BR11247" s="2"/>
      <c r="BS11247" s="2"/>
      <c r="BT11247" s="2"/>
    </row>
    <row r="11248" spans="63:72" x14ac:dyDescent="0.3">
      <c r="BK11248" s="5"/>
      <c r="BL11248" s="5"/>
      <c r="BM11248" s="2"/>
      <c r="BN11248" s="151"/>
      <c r="BO11248" s="2"/>
      <c r="BP11248" s="2"/>
      <c r="BQ11248" s="2"/>
      <c r="BR11248" s="2"/>
      <c r="BS11248" s="2"/>
      <c r="BT11248" s="2"/>
    </row>
    <row r="11249" spans="63:72" x14ac:dyDescent="0.3">
      <c r="BK11249" s="5"/>
      <c r="BL11249" s="5"/>
      <c r="BM11249" s="2"/>
      <c r="BN11249" s="151"/>
      <c r="BO11249" s="2"/>
      <c r="BP11249" s="2"/>
      <c r="BQ11249" s="2"/>
      <c r="BR11249" s="2"/>
      <c r="BS11249" s="2"/>
      <c r="BT11249" s="2"/>
    </row>
    <row r="11250" spans="63:72" x14ac:dyDescent="0.3">
      <c r="BK11250" s="5"/>
      <c r="BL11250" s="5"/>
      <c r="BM11250" s="2"/>
      <c r="BN11250" s="151"/>
      <c r="BO11250" s="2"/>
      <c r="BP11250" s="2"/>
      <c r="BQ11250" s="2"/>
      <c r="BR11250" s="2"/>
      <c r="BS11250" s="2"/>
      <c r="BT11250" s="2"/>
    </row>
    <row r="11251" spans="63:72" x14ac:dyDescent="0.3">
      <c r="BK11251" s="5"/>
      <c r="BL11251" s="5"/>
      <c r="BM11251" s="2"/>
      <c r="BN11251" s="151"/>
      <c r="BO11251" s="2"/>
      <c r="BP11251" s="2"/>
      <c r="BQ11251" s="2"/>
      <c r="BR11251" s="2"/>
      <c r="BS11251" s="2"/>
      <c r="BT11251" s="2"/>
    </row>
    <row r="11252" spans="63:72" x14ac:dyDescent="0.3">
      <c r="BK11252" s="5"/>
      <c r="BL11252" s="5"/>
      <c r="BM11252" s="2"/>
      <c r="BN11252" s="151"/>
      <c r="BO11252" s="2"/>
      <c r="BP11252" s="2"/>
      <c r="BQ11252" s="2"/>
      <c r="BR11252" s="2"/>
      <c r="BS11252" s="2"/>
      <c r="BT11252" s="2"/>
    </row>
    <row r="11253" spans="63:72" x14ac:dyDescent="0.3">
      <c r="BK11253" s="5"/>
      <c r="BL11253" s="5"/>
      <c r="BM11253" s="2"/>
      <c r="BN11253" s="151"/>
      <c r="BO11253" s="2"/>
      <c r="BP11253" s="2"/>
      <c r="BQ11253" s="2"/>
      <c r="BR11253" s="2"/>
      <c r="BS11253" s="2"/>
      <c r="BT11253" s="2"/>
    </row>
    <row r="11254" spans="63:72" x14ac:dyDescent="0.3">
      <c r="BK11254" s="5"/>
      <c r="BL11254" s="5"/>
      <c r="BM11254" s="2"/>
      <c r="BN11254" s="151"/>
      <c r="BO11254" s="2"/>
      <c r="BP11254" s="2"/>
      <c r="BQ11254" s="2"/>
      <c r="BR11254" s="2"/>
      <c r="BS11254" s="2"/>
      <c r="BT11254" s="2"/>
    </row>
    <row r="11255" spans="63:72" x14ac:dyDescent="0.3">
      <c r="BK11255" s="5"/>
      <c r="BL11255" s="5"/>
      <c r="BM11255" s="2"/>
      <c r="BN11255" s="151"/>
      <c r="BO11255" s="2"/>
      <c r="BP11255" s="2"/>
      <c r="BQ11255" s="2"/>
      <c r="BR11255" s="2"/>
      <c r="BS11255" s="2"/>
      <c r="BT11255" s="2"/>
    </row>
    <row r="11256" spans="63:72" x14ac:dyDescent="0.3">
      <c r="BK11256" s="5"/>
      <c r="BL11256" s="5"/>
      <c r="BM11256" s="2"/>
      <c r="BN11256" s="151"/>
      <c r="BO11256" s="2"/>
      <c r="BP11256" s="2"/>
      <c r="BQ11256" s="2"/>
      <c r="BR11256" s="2"/>
      <c r="BS11256" s="2"/>
      <c r="BT11256" s="2"/>
    </row>
    <row r="11257" spans="63:72" x14ac:dyDescent="0.3">
      <c r="BK11257" s="5"/>
      <c r="BL11257" s="5"/>
      <c r="BM11257" s="2"/>
      <c r="BN11257" s="151"/>
      <c r="BO11257" s="2"/>
      <c r="BP11257" s="2"/>
      <c r="BQ11257" s="2"/>
      <c r="BR11257" s="2"/>
      <c r="BS11257" s="2"/>
      <c r="BT11257" s="2"/>
    </row>
    <row r="11258" spans="63:72" x14ac:dyDescent="0.3">
      <c r="BK11258" s="5"/>
      <c r="BL11258" s="5"/>
      <c r="BM11258" s="2"/>
      <c r="BN11258" s="151"/>
      <c r="BO11258" s="2"/>
      <c r="BP11258" s="2"/>
      <c r="BQ11258" s="2"/>
      <c r="BR11258" s="2"/>
      <c r="BS11258" s="2"/>
      <c r="BT11258" s="2"/>
    </row>
    <row r="11259" spans="63:72" x14ac:dyDescent="0.3">
      <c r="BK11259" s="5"/>
      <c r="BL11259" s="5"/>
      <c r="BM11259" s="2"/>
      <c r="BN11259" s="151"/>
      <c r="BO11259" s="2"/>
      <c r="BP11259" s="2"/>
      <c r="BQ11259" s="2"/>
      <c r="BR11259" s="2"/>
      <c r="BS11259" s="2"/>
      <c r="BT11259" s="2"/>
    </row>
    <row r="11260" spans="63:72" x14ac:dyDescent="0.3">
      <c r="BK11260" s="5"/>
      <c r="BL11260" s="5"/>
      <c r="BM11260" s="2"/>
      <c r="BN11260" s="151"/>
      <c r="BO11260" s="2"/>
      <c r="BP11260" s="2"/>
      <c r="BQ11260" s="2"/>
      <c r="BR11260" s="2"/>
      <c r="BS11260" s="2"/>
      <c r="BT11260" s="2"/>
    </row>
    <row r="11261" spans="63:72" x14ac:dyDescent="0.3">
      <c r="BK11261" s="5"/>
      <c r="BL11261" s="5"/>
      <c r="BM11261" s="2"/>
      <c r="BN11261" s="151"/>
      <c r="BO11261" s="2"/>
      <c r="BP11261" s="2"/>
      <c r="BQ11261" s="2"/>
      <c r="BR11261" s="2"/>
      <c r="BS11261" s="2"/>
      <c r="BT11261" s="2"/>
    </row>
    <row r="11262" spans="63:72" x14ac:dyDescent="0.3">
      <c r="BK11262" s="5"/>
      <c r="BL11262" s="5"/>
      <c r="BM11262" s="2"/>
      <c r="BN11262" s="151"/>
      <c r="BO11262" s="2"/>
      <c r="BP11262" s="2"/>
      <c r="BQ11262" s="2"/>
      <c r="BR11262" s="2"/>
      <c r="BS11262" s="2"/>
      <c r="BT11262" s="2"/>
    </row>
    <row r="11263" spans="63:72" x14ac:dyDescent="0.3">
      <c r="BK11263" s="5"/>
      <c r="BL11263" s="5"/>
      <c r="BM11263" s="2"/>
      <c r="BN11263" s="151"/>
      <c r="BO11263" s="2"/>
      <c r="BP11263" s="2"/>
      <c r="BQ11263" s="2"/>
      <c r="BR11263" s="2"/>
      <c r="BS11263" s="2"/>
      <c r="BT11263" s="2"/>
    </row>
    <row r="11264" spans="63:72" x14ac:dyDescent="0.3">
      <c r="BK11264" s="5"/>
      <c r="BL11264" s="5"/>
      <c r="BM11264" s="2"/>
      <c r="BN11264" s="151"/>
      <c r="BO11264" s="2"/>
      <c r="BP11264" s="2"/>
      <c r="BQ11264" s="2"/>
      <c r="BR11264" s="2"/>
      <c r="BS11264" s="2"/>
      <c r="BT11264" s="2"/>
    </row>
    <row r="11265" spans="63:72" x14ac:dyDescent="0.3">
      <c r="BK11265" s="5"/>
      <c r="BL11265" s="5"/>
      <c r="BM11265" s="2"/>
      <c r="BN11265" s="151"/>
      <c r="BO11265" s="2"/>
      <c r="BP11265" s="2"/>
      <c r="BQ11265" s="2"/>
      <c r="BR11265" s="2"/>
      <c r="BS11265" s="2"/>
      <c r="BT11265" s="2"/>
    </row>
    <row r="11266" spans="63:72" x14ac:dyDescent="0.3">
      <c r="BK11266" s="5"/>
      <c r="BL11266" s="5"/>
      <c r="BM11266" s="2"/>
      <c r="BN11266" s="151"/>
      <c r="BO11266" s="2"/>
      <c r="BP11266" s="2"/>
      <c r="BQ11266" s="2"/>
      <c r="BR11266" s="2"/>
      <c r="BS11266" s="2"/>
      <c r="BT11266" s="2"/>
    </row>
    <row r="11267" spans="63:72" x14ac:dyDescent="0.3">
      <c r="BK11267" s="5"/>
      <c r="BL11267" s="5"/>
      <c r="BM11267" s="2"/>
      <c r="BN11267" s="151"/>
      <c r="BO11267" s="2"/>
      <c r="BP11267" s="2"/>
      <c r="BQ11267" s="2"/>
      <c r="BR11267" s="2"/>
      <c r="BS11267" s="2"/>
      <c r="BT11267" s="2"/>
    </row>
    <row r="11268" spans="63:72" x14ac:dyDescent="0.3">
      <c r="BK11268" s="5"/>
      <c r="BL11268" s="5"/>
      <c r="BM11268" s="2"/>
      <c r="BN11268" s="151"/>
      <c r="BO11268" s="2"/>
      <c r="BP11268" s="2"/>
      <c r="BQ11268" s="2"/>
      <c r="BR11268" s="2"/>
      <c r="BS11268" s="2"/>
      <c r="BT11268" s="2"/>
    </row>
    <row r="11269" spans="63:72" x14ac:dyDescent="0.3">
      <c r="BK11269" s="5"/>
      <c r="BL11269" s="5"/>
      <c r="BM11269" s="2"/>
      <c r="BN11269" s="151"/>
      <c r="BO11269" s="2"/>
      <c r="BP11269" s="2"/>
      <c r="BQ11269" s="2"/>
      <c r="BR11269" s="2"/>
      <c r="BS11269" s="2"/>
      <c r="BT11269" s="2"/>
    </row>
    <row r="11270" spans="63:72" x14ac:dyDescent="0.3">
      <c r="BK11270" s="5"/>
      <c r="BL11270" s="5"/>
      <c r="BM11270" s="2"/>
      <c r="BN11270" s="151"/>
      <c r="BO11270" s="2"/>
      <c r="BP11270" s="2"/>
      <c r="BQ11270" s="2"/>
      <c r="BR11270" s="2"/>
      <c r="BS11270" s="2"/>
      <c r="BT11270" s="2"/>
    </row>
    <row r="11271" spans="63:72" x14ac:dyDescent="0.3">
      <c r="BK11271" s="5"/>
      <c r="BL11271" s="5"/>
      <c r="BM11271" s="2"/>
      <c r="BN11271" s="151"/>
      <c r="BO11271" s="2"/>
      <c r="BP11271" s="2"/>
      <c r="BQ11271" s="2"/>
      <c r="BR11271" s="2"/>
      <c r="BS11271" s="2"/>
      <c r="BT11271" s="2"/>
    </row>
    <row r="11272" spans="63:72" x14ac:dyDescent="0.3">
      <c r="BK11272" s="5"/>
      <c r="BL11272" s="5"/>
      <c r="BM11272" s="2"/>
      <c r="BN11272" s="151"/>
      <c r="BO11272" s="2"/>
      <c r="BP11272" s="2"/>
      <c r="BQ11272" s="2"/>
      <c r="BR11272" s="2"/>
      <c r="BS11272" s="2"/>
      <c r="BT11272" s="2"/>
    </row>
    <row r="11273" spans="63:72" x14ac:dyDescent="0.3">
      <c r="BK11273" s="5"/>
      <c r="BL11273" s="5"/>
      <c r="BM11273" s="2"/>
      <c r="BN11273" s="151"/>
      <c r="BO11273" s="2"/>
      <c r="BP11273" s="2"/>
      <c r="BQ11273" s="2"/>
      <c r="BR11273" s="2"/>
      <c r="BS11273" s="2"/>
      <c r="BT11273" s="2"/>
    </row>
    <row r="11274" spans="63:72" x14ac:dyDescent="0.3">
      <c r="BK11274" s="5"/>
      <c r="BL11274" s="5"/>
      <c r="BM11274" s="2"/>
      <c r="BN11274" s="151"/>
      <c r="BO11274" s="2"/>
      <c r="BP11274" s="2"/>
      <c r="BQ11274" s="2"/>
      <c r="BR11274" s="2"/>
      <c r="BS11274" s="2"/>
      <c r="BT11274" s="2"/>
    </row>
    <row r="11275" spans="63:72" x14ac:dyDescent="0.3">
      <c r="BK11275" s="5"/>
      <c r="BL11275" s="5"/>
      <c r="BM11275" s="2"/>
      <c r="BN11275" s="151"/>
      <c r="BO11275" s="2"/>
      <c r="BP11275" s="2"/>
      <c r="BQ11275" s="2"/>
      <c r="BR11275" s="2"/>
      <c r="BS11275" s="2"/>
      <c r="BT11275" s="2"/>
    </row>
    <row r="11276" spans="63:72" x14ac:dyDescent="0.3">
      <c r="BK11276" s="5"/>
      <c r="BL11276" s="5"/>
      <c r="BM11276" s="2"/>
      <c r="BN11276" s="151"/>
      <c r="BO11276" s="2"/>
      <c r="BP11276" s="2"/>
      <c r="BQ11276" s="2"/>
      <c r="BR11276" s="2"/>
      <c r="BS11276" s="2"/>
      <c r="BT11276" s="2"/>
    </row>
    <row r="11277" spans="63:72" x14ac:dyDescent="0.3">
      <c r="BK11277" s="5"/>
      <c r="BL11277" s="5"/>
      <c r="BM11277" s="2"/>
      <c r="BN11277" s="151"/>
      <c r="BO11277" s="2"/>
      <c r="BP11277" s="2"/>
      <c r="BQ11277" s="2"/>
      <c r="BR11277" s="2"/>
      <c r="BS11277" s="2"/>
      <c r="BT11277" s="2"/>
    </row>
    <row r="11278" spans="63:72" x14ac:dyDescent="0.3">
      <c r="BK11278" s="5"/>
      <c r="BL11278" s="5"/>
      <c r="BM11278" s="2"/>
      <c r="BN11278" s="151"/>
      <c r="BO11278" s="2"/>
      <c r="BP11278" s="2"/>
      <c r="BQ11278" s="2"/>
      <c r="BR11278" s="2"/>
      <c r="BS11278" s="2"/>
      <c r="BT11278" s="2"/>
    </row>
    <row r="11279" spans="63:72" x14ac:dyDescent="0.3">
      <c r="BK11279" s="5"/>
      <c r="BL11279" s="5"/>
      <c r="BM11279" s="2"/>
      <c r="BN11279" s="151"/>
      <c r="BO11279" s="2"/>
      <c r="BP11279" s="2"/>
      <c r="BQ11279" s="2"/>
      <c r="BR11279" s="2"/>
      <c r="BS11279" s="2"/>
      <c r="BT11279" s="2"/>
    </row>
    <row r="11280" spans="63:72" x14ac:dyDescent="0.3">
      <c r="BK11280" s="5"/>
      <c r="BL11280" s="5"/>
      <c r="BM11280" s="2"/>
      <c r="BN11280" s="151"/>
      <c r="BO11280" s="2"/>
      <c r="BP11280" s="2"/>
      <c r="BQ11280" s="2"/>
      <c r="BR11280" s="2"/>
      <c r="BS11280" s="2"/>
      <c r="BT11280" s="2"/>
    </row>
    <row r="11281" spans="63:72" x14ac:dyDescent="0.3">
      <c r="BK11281" s="5"/>
      <c r="BL11281" s="5"/>
      <c r="BM11281" s="2"/>
      <c r="BN11281" s="151"/>
      <c r="BO11281" s="2"/>
      <c r="BP11281" s="2"/>
      <c r="BQ11281" s="2"/>
      <c r="BR11281" s="2"/>
      <c r="BS11281" s="2"/>
      <c r="BT11281" s="2"/>
    </row>
    <row r="11282" spans="63:72" x14ac:dyDescent="0.3">
      <c r="BK11282" s="5"/>
      <c r="BL11282" s="5"/>
      <c r="BM11282" s="2"/>
      <c r="BN11282" s="151"/>
      <c r="BO11282" s="2"/>
      <c r="BP11282" s="2"/>
      <c r="BQ11282" s="2"/>
      <c r="BR11282" s="2"/>
      <c r="BS11282" s="2"/>
      <c r="BT11282" s="2"/>
    </row>
    <row r="11283" spans="63:72" x14ac:dyDescent="0.3">
      <c r="BK11283" s="5"/>
      <c r="BL11283" s="5"/>
      <c r="BM11283" s="2"/>
      <c r="BN11283" s="151"/>
      <c r="BO11283" s="2"/>
      <c r="BP11283" s="2"/>
      <c r="BQ11283" s="2"/>
      <c r="BR11283" s="2"/>
      <c r="BS11283" s="2"/>
      <c r="BT11283" s="2"/>
    </row>
    <row r="11284" spans="63:72" x14ac:dyDescent="0.3">
      <c r="BK11284" s="5"/>
      <c r="BL11284" s="5"/>
      <c r="BM11284" s="2"/>
      <c r="BN11284" s="151"/>
      <c r="BO11284" s="2"/>
      <c r="BP11284" s="2"/>
      <c r="BQ11284" s="2"/>
      <c r="BR11284" s="2"/>
      <c r="BS11284" s="2"/>
      <c r="BT11284" s="2"/>
    </row>
    <row r="11285" spans="63:72" x14ac:dyDescent="0.3">
      <c r="BK11285" s="5"/>
      <c r="BL11285" s="5"/>
      <c r="BM11285" s="2"/>
      <c r="BN11285" s="151"/>
      <c r="BO11285" s="2"/>
      <c r="BP11285" s="2"/>
      <c r="BQ11285" s="2"/>
      <c r="BR11285" s="2"/>
      <c r="BS11285" s="2"/>
      <c r="BT11285" s="2"/>
    </row>
    <row r="11286" spans="63:72" x14ac:dyDescent="0.3">
      <c r="BK11286" s="5"/>
      <c r="BL11286" s="5"/>
      <c r="BM11286" s="2"/>
      <c r="BN11286" s="151"/>
      <c r="BO11286" s="2"/>
      <c r="BP11286" s="2"/>
      <c r="BQ11286" s="2"/>
      <c r="BR11286" s="2"/>
      <c r="BS11286" s="2"/>
      <c r="BT11286" s="2"/>
    </row>
    <row r="11287" spans="63:72" x14ac:dyDescent="0.3">
      <c r="BK11287" s="5"/>
      <c r="BL11287" s="5"/>
      <c r="BM11287" s="2"/>
      <c r="BN11287" s="151"/>
      <c r="BO11287" s="2"/>
      <c r="BP11287" s="2"/>
      <c r="BQ11287" s="2"/>
      <c r="BR11287" s="2"/>
      <c r="BS11287" s="2"/>
      <c r="BT11287" s="2"/>
    </row>
    <row r="11288" spans="63:72" x14ac:dyDescent="0.3">
      <c r="BK11288" s="5"/>
      <c r="BL11288" s="5"/>
      <c r="BM11288" s="2"/>
      <c r="BN11288" s="151"/>
      <c r="BO11288" s="2"/>
      <c r="BP11288" s="2"/>
      <c r="BQ11288" s="2"/>
      <c r="BR11288" s="2"/>
      <c r="BS11288" s="2"/>
      <c r="BT11288" s="2"/>
    </row>
    <row r="11289" spans="63:72" x14ac:dyDescent="0.3">
      <c r="BK11289" s="5"/>
      <c r="BL11289" s="5"/>
      <c r="BM11289" s="2"/>
      <c r="BN11289" s="151"/>
      <c r="BO11289" s="2"/>
      <c r="BP11289" s="2"/>
      <c r="BQ11289" s="2"/>
      <c r="BR11289" s="2"/>
      <c r="BS11289" s="2"/>
      <c r="BT11289" s="2"/>
    </row>
    <row r="11290" spans="63:72" x14ac:dyDescent="0.3">
      <c r="BK11290" s="5"/>
      <c r="BL11290" s="5"/>
      <c r="BM11290" s="2"/>
      <c r="BN11290" s="151"/>
      <c r="BO11290" s="2"/>
      <c r="BP11290" s="2"/>
      <c r="BQ11290" s="2"/>
      <c r="BR11290" s="2"/>
      <c r="BS11290" s="2"/>
      <c r="BT11290" s="2"/>
    </row>
    <row r="11291" spans="63:72" x14ac:dyDescent="0.3">
      <c r="BK11291" s="5"/>
      <c r="BL11291" s="5"/>
      <c r="BM11291" s="2"/>
      <c r="BN11291" s="151"/>
      <c r="BO11291" s="2"/>
      <c r="BP11291" s="2"/>
      <c r="BQ11291" s="2"/>
      <c r="BR11291" s="2"/>
      <c r="BS11291" s="2"/>
      <c r="BT11291" s="2"/>
    </row>
    <row r="11292" spans="63:72" x14ac:dyDescent="0.3">
      <c r="BK11292" s="5"/>
      <c r="BL11292" s="5"/>
      <c r="BM11292" s="2"/>
      <c r="BN11292" s="151"/>
      <c r="BO11292" s="2"/>
      <c r="BP11292" s="2"/>
      <c r="BQ11292" s="2"/>
      <c r="BR11292" s="2"/>
      <c r="BS11292" s="2"/>
      <c r="BT11292" s="2"/>
    </row>
    <row r="11293" spans="63:72" x14ac:dyDescent="0.3">
      <c r="BK11293" s="5"/>
      <c r="BL11293" s="5"/>
      <c r="BM11293" s="2"/>
      <c r="BN11293" s="151"/>
      <c r="BO11293" s="2"/>
      <c r="BP11293" s="2"/>
      <c r="BQ11293" s="2"/>
      <c r="BR11293" s="2"/>
      <c r="BS11293" s="2"/>
      <c r="BT11293" s="2"/>
    </row>
    <row r="11294" spans="63:72" x14ac:dyDescent="0.3">
      <c r="BK11294" s="5"/>
      <c r="BL11294" s="5"/>
      <c r="BM11294" s="2"/>
      <c r="BN11294" s="151"/>
      <c r="BO11294" s="2"/>
      <c r="BP11294" s="2"/>
      <c r="BQ11294" s="2"/>
      <c r="BR11294" s="2"/>
      <c r="BS11294" s="2"/>
      <c r="BT11294" s="2"/>
    </row>
    <row r="11295" spans="63:72" x14ac:dyDescent="0.3">
      <c r="BK11295" s="5"/>
      <c r="BL11295" s="5"/>
      <c r="BM11295" s="2"/>
      <c r="BN11295" s="151"/>
      <c r="BO11295" s="2"/>
      <c r="BP11295" s="2"/>
      <c r="BQ11295" s="2"/>
      <c r="BR11295" s="2"/>
      <c r="BS11295" s="2"/>
      <c r="BT11295" s="2"/>
    </row>
    <row r="11296" spans="63:72" x14ac:dyDescent="0.3">
      <c r="BK11296" s="5"/>
      <c r="BL11296" s="5"/>
      <c r="BM11296" s="2"/>
      <c r="BN11296" s="151"/>
      <c r="BO11296" s="2"/>
      <c r="BP11296" s="2"/>
      <c r="BQ11296" s="2"/>
      <c r="BR11296" s="2"/>
      <c r="BS11296" s="2"/>
      <c r="BT11296" s="2"/>
    </row>
    <row r="11297" spans="63:72" x14ac:dyDescent="0.3">
      <c r="BK11297" s="5"/>
      <c r="BL11297" s="5"/>
      <c r="BM11297" s="2"/>
      <c r="BN11297" s="151"/>
      <c r="BO11297" s="2"/>
      <c r="BP11297" s="2"/>
      <c r="BQ11297" s="2"/>
      <c r="BR11297" s="2"/>
      <c r="BS11297" s="2"/>
      <c r="BT11297" s="2"/>
    </row>
    <row r="11298" spans="63:72" x14ac:dyDescent="0.3">
      <c r="BK11298" s="5"/>
      <c r="BL11298" s="5"/>
      <c r="BM11298" s="2"/>
      <c r="BN11298" s="151"/>
      <c r="BO11298" s="2"/>
      <c r="BP11298" s="2"/>
      <c r="BQ11298" s="2"/>
      <c r="BR11298" s="2"/>
      <c r="BS11298" s="2"/>
      <c r="BT11298" s="2"/>
    </row>
    <row r="11299" spans="63:72" x14ac:dyDescent="0.3">
      <c r="BK11299" s="5"/>
      <c r="BL11299" s="5"/>
      <c r="BM11299" s="2"/>
      <c r="BN11299" s="151"/>
      <c r="BO11299" s="2"/>
      <c r="BP11299" s="2"/>
      <c r="BQ11299" s="2"/>
      <c r="BR11299" s="2"/>
      <c r="BS11299" s="2"/>
      <c r="BT11299" s="2"/>
    </row>
    <row r="11300" spans="63:72" x14ac:dyDescent="0.3">
      <c r="BK11300" s="5"/>
      <c r="BL11300" s="5"/>
      <c r="BM11300" s="2"/>
      <c r="BN11300" s="151"/>
      <c r="BO11300" s="2"/>
      <c r="BP11300" s="2"/>
      <c r="BQ11300" s="2"/>
      <c r="BR11300" s="2"/>
      <c r="BS11300" s="2"/>
      <c r="BT11300" s="2"/>
    </row>
    <row r="11301" spans="63:72" x14ac:dyDescent="0.3">
      <c r="BK11301" s="5"/>
      <c r="BL11301" s="5"/>
      <c r="BM11301" s="2"/>
      <c r="BN11301" s="151"/>
      <c r="BO11301" s="2"/>
      <c r="BP11301" s="2"/>
      <c r="BQ11301" s="2"/>
      <c r="BR11301" s="2"/>
      <c r="BS11301" s="2"/>
      <c r="BT11301" s="2"/>
    </row>
    <row r="11302" spans="63:72" x14ac:dyDescent="0.3">
      <c r="BK11302" s="5"/>
      <c r="BL11302" s="5"/>
      <c r="BM11302" s="2"/>
      <c r="BN11302" s="151"/>
      <c r="BO11302" s="2"/>
      <c r="BP11302" s="2"/>
      <c r="BQ11302" s="2"/>
      <c r="BR11302" s="2"/>
      <c r="BS11302" s="2"/>
      <c r="BT11302" s="2"/>
    </row>
    <row r="11303" spans="63:72" x14ac:dyDescent="0.3">
      <c r="BK11303" s="5"/>
      <c r="BL11303" s="5"/>
      <c r="BM11303" s="2"/>
      <c r="BN11303" s="151"/>
      <c r="BO11303" s="2"/>
      <c r="BP11303" s="2"/>
      <c r="BQ11303" s="2"/>
      <c r="BR11303" s="2"/>
      <c r="BS11303" s="2"/>
      <c r="BT11303" s="2"/>
    </row>
    <row r="11304" spans="63:72" x14ac:dyDescent="0.3">
      <c r="BK11304" s="5"/>
      <c r="BL11304" s="5"/>
      <c r="BM11304" s="2"/>
      <c r="BN11304" s="151"/>
      <c r="BO11304" s="2"/>
      <c r="BP11304" s="2"/>
      <c r="BQ11304" s="2"/>
      <c r="BR11304" s="2"/>
      <c r="BS11304" s="2"/>
      <c r="BT11304" s="2"/>
    </row>
    <row r="11305" spans="63:72" x14ac:dyDescent="0.3">
      <c r="BK11305" s="5"/>
      <c r="BL11305" s="5"/>
      <c r="BM11305" s="2"/>
      <c r="BN11305" s="151"/>
      <c r="BO11305" s="2"/>
      <c r="BP11305" s="2"/>
      <c r="BQ11305" s="2"/>
      <c r="BR11305" s="2"/>
      <c r="BS11305" s="2"/>
      <c r="BT11305" s="2"/>
    </row>
    <row r="11306" spans="63:72" x14ac:dyDescent="0.3">
      <c r="BK11306" s="5"/>
      <c r="BL11306" s="5"/>
      <c r="BM11306" s="2"/>
      <c r="BN11306" s="151"/>
      <c r="BO11306" s="2"/>
      <c r="BP11306" s="2"/>
      <c r="BQ11306" s="2"/>
      <c r="BR11306" s="2"/>
      <c r="BS11306" s="2"/>
      <c r="BT11306" s="2"/>
    </row>
    <row r="11307" spans="63:72" x14ac:dyDescent="0.3">
      <c r="BK11307" s="5"/>
      <c r="BL11307" s="5"/>
      <c r="BM11307" s="2"/>
      <c r="BN11307" s="151"/>
      <c r="BO11307" s="2"/>
      <c r="BP11307" s="2"/>
      <c r="BQ11307" s="2"/>
      <c r="BR11307" s="2"/>
      <c r="BS11307" s="2"/>
      <c r="BT11307" s="2"/>
    </row>
    <row r="11308" spans="63:72" x14ac:dyDescent="0.3">
      <c r="BK11308" s="5"/>
      <c r="BL11308" s="5"/>
      <c r="BM11308" s="2"/>
      <c r="BN11308" s="151"/>
      <c r="BO11308" s="2"/>
      <c r="BP11308" s="2"/>
      <c r="BQ11308" s="2"/>
      <c r="BR11308" s="2"/>
      <c r="BS11308" s="2"/>
      <c r="BT11308" s="2"/>
    </row>
    <row r="11309" spans="63:72" x14ac:dyDescent="0.3">
      <c r="BK11309" s="5"/>
      <c r="BL11309" s="5"/>
      <c r="BM11309" s="2"/>
      <c r="BN11309" s="151"/>
      <c r="BO11309" s="2"/>
      <c r="BP11309" s="2"/>
      <c r="BQ11309" s="2"/>
      <c r="BR11309" s="2"/>
      <c r="BS11309" s="2"/>
      <c r="BT11309" s="2"/>
    </row>
    <row r="11310" spans="63:72" x14ac:dyDescent="0.3">
      <c r="BK11310" s="5"/>
      <c r="BL11310" s="5"/>
      <c r="BM11310" s="2"/>
      <c r="BN11310" s="151"/>
      <c r="BO11310" s="2"/>
      <c r="BP11310" s="2"/>
      <c r="BQ11310" s="2"/>
      <c r="BR11310" s="2"/>
      <c r="BS11310" s="2"/>
      <c r="BT11310" s="2"/>
    </row>
    <row r="11311" spans="63:72" x14ac:dyDescent="0.3">
      <c r="BK11311" s="5"/>
      <c r="BL11311" s="5"/>
      <c r="BM11311" s="2"/>
      <c r="BN11311" s="151"/>
      <c r="BO11311" s="2"/>
      <c r="BP11311" s="2"/>
      <c r="BQ11311" s="2"/>
      <c r="BR11311" s="2"/>
      <c r="BS11311" s="2"/>
      <c r="BT11311" s="2"/>
    </row>
    <row r="11312" spans="63:72" x14ac:dyDescent="0.3">
      <c r="BK11312" s="5"/>
      <c r="BL11312" s="5"/>
      <c r="BM11312" s="2"/>
      <c r="BN11312" s="151"/>
      <c r="BO11312" s="2"/>
      <c r="BP11312" s="2"/>
      <c r="BQ11312" s="2"/>
      <c r="BR11312" s="2"/>
      <c r="BS11312" s="2"/>
      <c r="BT11312" s="2"/>
    </row>
    <row r="11313" spans="63:72" x14ac:dyDescent="0.3">
      <c r="BK11313" s="5"/>
      <c r="BL11313" s="5"/>
      <c r="BM11313" s="2"/>
      <c r="BN11313" s="151"/>
      <c r="BO11313" s="2"/>
      <c r="BP11313" s="2"/>
      <c r="BQ11313" s="2"/>
      <c r="BR11313" s="2"/>
      <c r="BS11313" s="2"/>
      <c r="BT11313" s="2"/>
    </row>
    <row r="11314" spans="63:72" x14ac:dyDescent="0.3">
      <c r="BK11314" s="5"/>
      <c r="BL11314" s="5"/>
      <c r="BM11314" s="2"/>
      <c r="BN11314" s="151"/>
      <c r="BO11314" s="2"/>
      <c r="BP11314" s="2"/>
      <c r="BQ11314" s="2"/>
      <c r="BR11314" s="2"/>
      <c r="BS11314" s="2"/>
      <c r="BT11314" s="2"/>
    </row>
    <row r="11315" spans="63:72" x14ac:dyDescent="0.3">
      <c r="BK11315" s="5"/>
      <c r="BL11315" s="5"/>
      <c r="BM11315" s="2"/>
      <c r="BN11315" s="151"/>
      <c r="BO11315" s="2"/>
      <c r="BP11315" s="2"/>
      <c r="BQ11315" s="2"/>
      <c r="BR11315" s="2"/>
      <c r="BS11315" s="2"/>
      <c r="BT11315" s="2"/>
    </row>
    <row r="11316" spans="63:72" x14ac:dyDescent="0.3">
      <c r="BK11316" s="5"/>
      <c r="BL11316" s="5"/>
      <c r="BM11316" s="2"/>
      <c r="BN11316" s="151"/>
      <c r="BO11316" s="2"/>
      <c r="BP11316" s="2"/>
      <c r="BQ11316" s="2"/>
      <c r="BR11316" s="2"/>
      <c r="BS11316" s="2"/>
      <c r="BT11316" s="2"/>
    </row>
    <row r="11317" spans="63:72" x14ac:dyDescent="0.3">
      <c r="BK11317" s="5"/>
      <c r="BL11317" s="5"/>
      <c r="BM11317" s="2"/>
      <c r="BN11317" s="151"/>
      <c r="BO11317" s="2"/>
      <c r="BP11317" s="2"/>
      <c r="BQ11317" s="2"/>
      <c r="BR11317" s="2"/>
      <c r="BS11317" s="2"/>
      <c r="BT11317" s="2"/>
    </row>
    <row r="11318" spans="63:72" x14ac:dyDescent="0.3">
      <c r="BK11318" s="5"/>
      <c r="BL11318" s="5"/>
      <c r="BM11318" s="2"/>
      <c r="BN11318" s="151"/>
      <c r="BO11318" s="2"/>
      <c r="BP11318" s="2"/>
      <c r="BQ11318" s="2"/>
      <c r="BR11318" s="2"/>
      <c r="BS11318" s="2"/>
      <c r="BT11318" s="2"/>
    </row>
    <row r="11319" spans="63:72" x14ac:dyDescent="0.3">
      <c r="BK11319" s="5"/>
      <c r="BL11319" s="5"/>
      <c r="BM11319" s="2"/>
      <c r="BN11319" s="151"/>
      <c r="BO11319" s="2"/>
      <c r="BP11319" s="2"/>
      <c r="BQ11319" s="2"/>
      <c r="BR11319" s="2"/>
      <c r="BS11319" s="2"/>
      <c r="BT11319" s="2"/>
    </row>
    <row r="11320" spans="63:72" x14ac:dyDescent="0.3">
      <c r="BK11320" s="5"/>
      <c r="BL11320" s="5"/>
      <c r="BM11320" s="2"/>
      <c r="BN11320" s="151"/>
      <c r="BO11320" s="2"/>
      <c r="BP11320" s="2"/>
      <c r="BQ11320" s="2"/>
      <c r="BR11320" s="2"/>
      <c r="BS11320" s="2"/>
      <c r="BT11320" s="2"/>
    </row>
    <row r="11321" spans="63:72" x14ac:dyDescent="0.3">
      <c r="BK11321" s="5"/>
      <c r="BL11321" s="5"/>
      <c r="BM11321" s="2"/>
      <c r="BN11321" s="151"/>
      <c r="BO11321" s="2"/>
      <c r="BP11321" s="2"/>
      <c r="BQ11321" s="2"/>
      <c r="BR11321" s="2"/>
      <c r="BS11321" s="2"/>
      <c r="BT11321" s="2"/>
    </row>
    <row r="11322" spans="63:72" x14ac:dyDescent="0.3">
      <c r="BK11322" s="5"/>
      <c r="BL11322" s="5"/>
      <c r="BM11322" s="2"/>
      <c r="BN11322" s="151"/>
      <c r="BO11322" s="2"/>
      <c r="BP11322" s="2"/>
      <c r="BQ11322" s="2"/>
      <c r="BR11322" s="2"/>
      <c r="BS11322" s="2"/>
      <c r="BT11322" s="2"/>
    </row>
    <row r="11323" spans="63:72" x14ac:dyDescent="0.3">
      <c r="BK11323" s="5"/>
      <c r="BL11323" s="5"/>
      <c r="BM11323" s="2"/>
      <c r="BN11323" s="151"/>
      <c r="BO11323" s="2"/>
      <c r="BP11323" s="2"/>
      <c r="BQ11323" s="2"/>
      <c r="BR11323" s="2"/>
      <c r="BS11323" s="2"/>
      <c r="BT11323" s="2"/>
    </row>
    <row r="11324" spans="63:72" x14ac:dyDescent="0.3">
      <c r="BK11324" s="5"/>
      <c r="BL11324" s="5"/>
      <c r="BM11324" s="2"/>
      <c r="BN11324" s="151"/>
      <c r="BO11324" s="2"/>
      <c r="BP11324" s="2"/>
      <c r="BQ11324" s="2"/>
      <c r="BR11324" s="2"/>
      <c r="BS11324" s="2"/>
      <c r="BT11324" s="2"/>
    </row>
    <row r="11325" spans="63:72" x14ac:dyDescent="0.3">
      <c r="BK11325" s="5"/>
      <c r="BL11325" s="5"/>
      <c r="BM11325" s="2"/>
      <c r="BN11325" s="151"/>
      <c r="BO11325" s="2"/>
      <c r="BP11325" s="2"/>
      <c r="BQ11325" s="2"/>
      <c r="BR11325" s="2"/>
      <c r="BS11325" s="2"/>
      <c r="BT11325" s="2"/>
    </row>
    <row r="11326" spans="63:72" x14ac:dyDescent="0.3">
      <c r="BK11326" s="5"/>
      <c r="BL11326" s="5"/>
      <c r="BM11326" s="2"/>
      <c r="BN11326" s="151"/>
      <c r="BO11326" s="2"/>
      <c r="BP11326" s="2"/>
      <c r="BQ11326" s="2"/>
      <c r="BR11326" s="2"/>
      <c r="BS11326" s="2"/>
      <c r="BT11326" s="2"/>
    </row>
    <row r="11327" spans="63:72" x14ac:dyDescent="0.3">
      <c r="BK11327" s="5"/>
      <c r="BL11327" s="5"/>
      <c r="BM11327" s="2"/>
      <c r="BN11327" s="151"/>
      <c r="BO11327" s="2"/>
      <c r="BP11327" s="2"/>
      <c r="BQ11327" s="2"/>
      <c r="BR11327" s="2"/>
      <c r="BS11327" s="2"/>
      <c r="BT11327" s="2"/>
    </row>
    <row r="11328" spans="63:72" x14ac:dyDescent="0.3">
      <c r="BK11328" s="5"/>
      <c r="BL11328" s="5"/>
      <c r="BM11328" s="2"/>
      <c r="BN11328" s="151"/>
      <c r="BO11328" s="2"/>
      <c r="BP11328" s="2"/>
      <c r="BQ11328" s="2"/>
      <c r="BR11328" s="2"/>
      <c r="BS11328" s="2"/>
      <c r="BT11328" s="2"/>
    </row>
    <row r="11329" spans="63:72" x14ac:dyDescent="0.3">
      <c r="BK11329" s="5"/>
      <c r="BL11329" s="5"/>
      <c r="BM11329" s="2"/>
      <c r="BN11329" s="151"/>
      <c r="BO11329" s="2"/>
      <c r="BP11329" s="2"/>
      <c r="BQ11329" s="2"/>
      <c r="BR11329" s="2"/>
      <c r="BS11329" s="2"/>
      <c r="BT11329" s="2"/>
    </row>
    <row r="11330" spans="63:72" x14ac:dyDescent="0.3">
      <c r="BK11330" s="5"/>
      <c r="BL11330" s="5"/>
      <c r="BM11330" s="2"/>
      <c r="BN11330" s="151"/>
      <c r="BO11330" s="2"/>
      <c r="BP11330" s="2"/>
      <c r="BQ11330" s="2"/>
      <c r="BR11330" s="2"/>
      <c r="BS11330" s="2"/>
      <c r="BT11330" s="2"/>
    </row>
    <row r="11331" spans="63:72" x14ac:dyDescent="0.3">
      <c r="BK11331" s="5"/>
      <c r="BL11331" s="5"/>
      <c r="BM11331" s="2"/>
      <c r="BN11331" s="151"/>
      <c r="BO11331" s="2"/>
      <c r="BP11331" s="2"/>
      <c r="BQ11331" s="2"/>
      <c r="BR11331" s="2"/>
      <c r="BS11331" s="2"/>
      <c r="BT11331" s="2"/>
    </row>
    <row r="11332" spans="63:72" x14ac:dyDescent="0.3">
      <c r="BK11332" s="5"/>
      <c r="BL11332" s="5"/>
      <c r="BM11332" s="2"/>
      <c r="BN11332" s="151"/>
      <c r="BO11332" s="2"/>
      <c r="BP11332" s="2"/>
      <c r="BQ11332" s="2"/>
      <c r="BR11332" s="2"/>
      <c r="BS11332" s="2"/>
      <c r="BT11332" s="2"/>
    </row>
    <row r="11333" spans="63:72" x14ac:dyDescent="0.3">
      <c r="BK11333" s="5"/>
      <c r="BL11333" s="5"/>
      <c r="BM11333" s="2"/>
      <c r="BN11333" s="151"/>
      <c r="BO11333" s="2"/>
      <c r="BP11333" s="2"/>
      <c r="BQ11333" s="2"/>
      <c r="BR11333" s="2"/>
      <c r="BS11333" s="2"/>
      <c r="BT11333" s="2"/>
    </row>
    <row r="11334" spans="63:72" x14ac:dyDescent="0.3">
      <c r="BK11334" s="5"/>
      <c r="BL11334" s="5"/>
      <c r="BM11334" s="2"/>
      <c r="BN11334" s="151"/>
      <c r="BO11334" s="2"/>
      <c r="BP11334" s="2"/>
      <c r="BQ11334" s="2"/>
      <c r="BR11334" s="2"/>
      <c r="BS11334" s="2"/>
      <c r="BT11334" s="2"/>
    </row>
    <row r="11335" spans="63:72" x14ac:dyDescent="0.3">
      <c r="BK11335" s="5"/>
      <c r="BL11335" s="5"/>
      <c r="BM11335" s="2"/>
      <c r="BN11335" s="151"/>
      <c r="BO11335" s="2"/>
      <c r="BP11335" s="2"/>
      <c r="BQ11335" s="2"/>
      <c r="BR11335" s="2"/>
      <c r="BS11335" s="2"/>
      <c r="BT11335" s="2"/>
    </row>
    <row r="11336" spans="63:72" x14ac:dyDescent="0.3">
      <c r="BK11336" s="5"/>
      <c r="BL11336" s="5"/>
      <c r="BM11336" s="2"/>
      <c r="BN11336" s="151"/>
      <c r="BO11336" s="2"/>
      <c r="BP11336" s="2"/>
      <c r="BQ11336" s="2"/>
      <c r="BR11336" s="2"/>
      <c r="BS11336" s="2"/>
      <c r="BT11336" s="2"/>
    </row>
    <row r="11337" spans="63:72" x14ac:dyDescent="0.3">
      <c r="BK11337" s="5"/>
      <c r="BL11337" s="5"/>
      <c r="BM11337" s="2"/>
      <c r="BN11337" s="151"/>
      <c r="BO11337" s="2"/>
      <c r="BP11337" s="2"/>
      <c r="BQ11337" s="2"/>
      <c r="BR11337" s="2"/>
      <c r="BS11337" s="2"/>
      <c r="BT11337" s="2"/>
    </row>
    <row r="11338" spans="63:72" x14ac:dyDescent="0.3">
      <c r="BK11338" s="5"/>
      <c r="BL11338" s="5"/>
      <c r="BM11338" s="2"/>
      <c r="BN11338" s="151"/>
      <c r="BO11338" s="2"/>
      <c r="BP11338" s="2"/>
      <c r="BQ11338" s="2"/>
      <c r="BR11338" s="2"/>
      <c r="BS11338" s="2"/>
      <c r="BT11338" s="2"/>
    </row>
    <row r="11339" spans="63:72" x14ac:dyDescent="0.3">
      <c r="BK11339" s="5"/>
      <c r="BL11339" s="5"/>
      <c r="BM11339" s="2"/>
      <c r="BN11339" s="151"/>
      <c r="BO11339" s="2"/>
      <c r="BP11339" s="2"/>
      <c r="BQ11339" s="2"/>
      <c r="BR11339" s="2"/>
      <c r="BS11339" s="2"/>
      <c r="BT11339" s="2"/>
    </row>
    <row r="11340" spans="63:72" x14ac:dyDescent="0.3">
      <c r="BK11340" s="5"/>
      <c r="BL11340" s="5"/>
      <c r="BM11340" s="2"/>
      <c r="BN11340" s="151"/>
      <c r="BO11340" s="2"/>
      <c r="BP11340" s="2"/>
      <c r="BQ11340" s="2"/>
      <c r="BR11340" s="2"/>
      <c r="BS11340" s="2"/>
      <c r="BT11340" s="2"/>
    </row>
    <row r="11341" spans="63:72" x14ac:dyDescent="0.3">
      <c r="BK11341" s="5"/>
      <c r="BL11341" s="5"/>
      <c r="BM11341" s="2"/>
      <c r="BN11341" s="151"/>
      <c r="BO11341" s="2"/>
      <c r="BP11341" s="2"/>
      <c r="BQ11341" s="2"/>
      <c r="BR11341" s="2"/>
      <c r="BS11341" s="2"/>
      <c r="BT11341" s="2"/>
    </row>
    <row r="11342" spans="63:72" x14ac:dyDescent="0.3">
      <c r="BK11342" s="5"/>
      <c r="BL11342" s="5"/>
      <c r="BM11342" s="2"/>
      <c r="BN11342" s="151"/>
      <c r="BO11342" s="2"/>
      <c r="BP11342" s="2"/>
      <c r="BQ11342" s="2"/>
      <c r="BR11342" s="2"/>
      <c r="BS11342" s="2"/>
      <c r="BT11342" s="2"/>
    </row>
    <row r="11343" spans="63:72" x14ac:dyDescent="0.3">
      <c r="BK11343" s="5"/>
      <c r="BL11343" s="5"/>
      <c r="BM11343" s="2"/>
      <c r="BN11343" s="151"/>
      <c r="BO11343" s="2"/>
      <c r="BP11343" s="2"/>
      <c r="BQ11343" s="2"/>
      <c r="BR11343" s="2"/>
      <c r="BS11343" s="2"/>
      <c r="BT11343" s="2"/>
    </row>
    <row r="11344" spans="63:72" x14ac:dyDescent="0.3">
      <c r="BK11344" s="5"/>
      <c r="BL11344" s="5"/>
      <c r="BM11344" s="2"/>
      <c r="BN11344" s="151"/>
      <c r="BO11344" s="2"/>
      <c r="BP11344" s="2"/>
      <c r="BQ11344" s="2"/>
      <c r="BR11344" s="2"/>
      <c r="BS11344" s="2"/>
      <c r="BT11344" s="2"/>
    </row>
    <row r="11345" spans="63:72" x14ac:dyDescent="0.3">
      <c r="BK11345" s="5"/>
      <c r="BL11345" s="5"/>
      <c r="BM11345" s="2"/>
      <c r="BN11345" s="151"/>
      <c r="BO11345" s="2"/>
      <c r="BP11345" s="2"/>
      <c r="BQ11345" s="2"/>
      <c r="BR11345" s="2"/>
      <c r="BS11345" s="2"/>
      <c r="BT11345" s="2"/>
    </row>
    <row r="11346" spans="63:72" x14ac:dyDescent="0.3">
      <c r="BK11346" s="5"/>
      <c r="BL11346" s="5"/>
      <c r="BM11346" s="2"/>
      <c r="BN11346" s="151"/>
      <c r="BO11346" s="2"/>
      <c r="BP11346" s="2"/>
      <c r="BQ11346" s="2"/>
      <c r="BR11346" s="2"/>
      <c r="BS11346" s="2"/>
      <c r="BT11346" s="2"/>
    </row>
    <row r="11347" spans="63:72" x14ac:dyDescent="0.3">
      <c r="BK11347" s="5"/>
      <c r="BL11347" s="5"/>
      <c r="BM11347" s="2"/>
      <c r="BN11347" s="151"/>
      <c r="BO11347" s="2"/>
      <c r="BP11347" s="2"/>
      <c r="BQ11347" s="2"/>
      <c r="BR11347" s="2"/>
      <c r="BS11347" s="2"/>
      <c r="BT11347" s="2"/>
    </row>
    <row r="11348" spans="63:72" x14ac:dyDescent="0.3">
      <c r="BK11348" s="5"/>
      <c r="BL11348" s="5"/>
      <c r="BM11348" s="2"/>
      <c r="BN11348" s="151"/>
      <c r="BO11348" s="2"/>
      <c r="BP11348" s="2"/>
      <c r="BQ11348" s="2"/>
      <c r="BR11348" s="2"/>
      <c r="BS11348" s="2"/>
      <c r="BT11348" s="2"/>
    </row>
    <row r="11349" spans="63:72" x14ac:dyDescent="0.3">
      <c r="BK11349" s="5"/>
      <c r="BL11349" s="5"/>
      <c r="BM11349" s="2"/>
      <c r="BN11349" s="151"/>
      <c r="BO11349" s="2"/>
      <c r="BP11349" s="2"/>
      <c r="BQ11349" s="2"/>
      <c r="BR11349" s="2"/>
      <c r="BS11349" s="2"/>
      <c r="BT11349" s="2"/>
    </row>
    <row r="11350" spans="63:72" x14ac:dyDescent="0.3">
      <c r="BK11350" s="5"/>
      <c r="BL11350" s="5"/>
      <c r="BM11350" s="2"/>
      <c r="BN11350" s="151"/>
      <c r="BO11350" s="2"/>
      <c r="BP11350" s="2"/>
      <c r="BQ11350" s="2"/>
      <c r="BR11350" s="2"/>
      <c r="BS11350" s="2"/>
      <c r="BT11350" s="2"/>
    </row>
    <row r="11351" spans="63:72" x14ac:dyDescent="0.3">
      <c r="BK11351" s="5"/>
      <c r="BL11351" s="5"/>
      <c r="BM11351" s="2"/>
      <c r="BN11351" s="151"/>
      <c r="BO11351" s="2"/>
      <c r="BP11351" s="2"/>
      <c r="BQ11351" s="2"/>
      <c r="BR11351" s="2"/>
      <c r="BS11351" s="2"/>
      <c r="BT11351" s="2"/>
    </row>
    <row r="11352" spans="63:72" x14ac:dyDescent="0.3">
      <c r="BK11352" s="5"/>
      <c r="BL11352" s="5"/>
      <c r="BM11352" s="2"/>
      <c r="BN11352" s="151"/>
      <c r="BO11352" s="2"/>
      <c r="BP11352" s="2"/>
      <c r="BQ11352" s="2"/>
      <c r="BR11352" s="2"/>
      <c r="BS11352" s="2"/>
      <c r="BT11352" s="2"/>
    </row>
    <row r="11353" spans="63:72" x14ac:dyDescent="0.3">
      <c r="BK11353" s="5"/>
      <c r="BL11353" s="5"/>
      <c r="BM11353" s="2"/>
      <c r="BN11353" s="151"/>
      <c r="BO11353" s="2"/>
      <c r="BP11353" s="2"/>
      <c r="BQ11353" s="2"/>
      <c r="BR11353" s="2"/>
      <c r="BS11353" s="2"/>
      <c r="BT11353" s="2"/>
    </row>
    <row r="11354" spans="63:72" x14ac:dyDescent="0.3">
      <c r="BK11354" s="5"/>
      <c r="BL11354" s="5"/>
      <c r="BM11354" s="2"/>
      <c r="BN11354" s="151"/>
      <c r="BO11354" s="2"/>
      <c r="BP11354" s="2"/>
      <c r="BQ11354" s="2"/>
      <c r="BR11354" s="2"/>
      <c r="BS11354" s="2"/>
      <c r="BT11354" s="2"/>
    </row>
    <row r="11355" spans="63:72" x14ac:dyDescent="0.3">
      <c r="BK11355" s="5"/>
      <c r="BL11355" s="5"/>
      <c r="BM11355" s="2"/>
      <c r="BN11355" s="151"/>
      <c r="BO11355" s="2"/>
      <c r="BP11355" s="2"/>
      <c r="BQ11355" s="2"/>
      <c r="BR11355" s="2"/>
      <c r="BS11355" s="2"/>
      <c r="BT11355" s="2"/>
    </row>
    <row r="11356" spans="63:72" x14ac:dyDescent="0.3">
      <c r="BK11356" s="5"/>
      <c r="BL11356" s="5"/>
      <c r="BM11356" s="2"/>
      <c r="BN11356" s="151"/>
      <c r="BO11356" s="2"/>
      <c r="BP11356" s="2"/>
      <c r="BQ11356" s="2"/>
      <c r="BR11356" s="2"/>
      <c r="BS11356" s="2"/>
      <c r="BT11356" s="2"/>
    </row>
    <row r="11357" spans="63:72" x14ac:dyDescent="0.3">
      <c r="BK11357" s="5"/>
      <c r="BL11357" s="5"/>
      <c r="BM11357" s="2"/>
      <c r="BN11357" s="151"/>
      <c r="BO11357" s="2"/>
      <c r="BP11357" s="2"/>
      <c r="BQ11357" s="2"/>
      <c r="BR11357" s="2"/>
      <c r="BS11357" s="2"/>
      <c r="BT11357" s="2"/>
    </row>
    <row r="11358" spans="63:72" x14ac:dyDescent="0.3">
      <c r="BK11358" s="5"/>
      <c r="BL11358" s="5"/>
      <c r="BM11358" s="2"/>
      <c r="BN11358" s="151"/>
      <c r="BO11358" s="2"/>
      <c r="BP11358" s="2"/>
      <c r="BQ11358" s="2"/>
      <c r="BR11358" s="2"/>
      <c r="BS11358" s="2"/>
      <c r="BT11358" s="2"/>
    </row>
    <row r="11359" spans="63:72" x14ac:dyDescent="0.3">
      <c r="BK11359" s="5"/>
      <c r="BL11359" s="5"/>
      <c r="BM11359" s="2"/>
      <c r="BN11359" s="151"/>
      <c r="BO11359" s="2"/>
      <c r="BP11359" s="2"/>
      <c r="BQ11359" s="2"/>
      <c r="BR11359" s="2"/>
      <c r="BS11359" s="2"/>
      <c r="BT11359" s="2"/>
    </row>
    <row r="11360" spans="63:72" x14ac:dyDescent="0.3">
      <c r="BK11360" s="5"/>
      <c r="BL11360" s="5"/>
      <c r="BM11360" s="2"/>
      <c r="BN11360" s="151"/>
      <c r="BO11360" s="2"/>
      <c r="BP11360" s="2"/>
      <c r="BQ11360" s="2"/>
      <c r="BR11360" s="2"/>
      <c r="BS11360" s="2"/>
      <c r="BT11360" s="2"/>
    </row>
    <row r="11361" spans="63:72" x14ac:dyDescent="0.3">
      <c r="BK11361" s="5"/>
      <c r="BL11361" s="5"/>
      <c r="BM11361" s="2"/>
      <c r="BN11361" s="151"/>
      <c r="BO11361" s="2"/>
      <c r="BP11361" s="2"/>
      <c r="BQ11361" s="2"/>
      <c r="BR11361" s="2"/>
      <c r="BS11361" s="2"/>
      <c r="BT11361" s="2"/>
    </row>
    <row r="11362" spans="63:72" x14ac:dyDescent="0.3">
      <c r="BK11362" s="5"/>
      <c r="BL11362" s="5"/>
      <c r="BM11362" s="2"/>
      <c r="BN11362" s="151"/>
      <c r="BO11362" s="2"/>
      <c r="BP11362" s="2"/>
      <c r="BQ11362" s="2"/>
      <c r="BR11362" s="2"/>
      <c r="BS11362" s="2"/>
      <c r="BT11362" s="2"/>
    </row>
    <row r="11363" spans="63:72" x14ac:dyDescent="0.3">
      <c r="BK11363" s="5"/>
      <c r="BL11363" s="5"/>
      <c r="BM11363" s="2"/>
      <c r="BN11363" s="151"/>
      <c r="BO11363" s="2"/>
      <c r="BP11363" s="2"/>
      <c r="BQ11363" s="2"/>
      <c r="BR11363" s="2"/>
      <c r="BS11363" s="2"/>
      <c r="BT11363" s="2"/>
    </row>
    <row r="11364" spans="63:72" x14ac:dyDescent="0.3">
      <c r="BK11364" s="5"/>
      <c r="BL11364" s="5"/>
      <c r="BM11364" s="2"/>
      <c r="BN11364" s="151"/>
      <c r="BO11364" s="2"/>
      <c r="BP11364" s="2"/>
      <c r="BQ11364" s="2"/>
      <c r="BR11364" s="2"/>
      <c r="BS11364" s="2"/>
      <c r="BT11364" s="2"/>
    </row>
    <row r="11365" spans="63:72" x14ac:dyDescent="0.3">
      <c r="BK11365" s="5"/>
      <c r="BL11365" s="5"/>
      <c r="BM11365" s="2"/>
      <c r="BN11365" s="151"/>
      <c r="BO11365" s="2"/>
      <c r="BP11365" s="2"/>
      <c r="BQ11365" s="2"/>
      <c r="BR11365" s="2"/>
      <c r="BS11365" s="2"/>
      <c r="BT11365" s="2"/>
    </row>
    <row r="11366" spans="63:72" x14ac:dyDescent="0.3">
      <c r="BK11366" s="5"/>
      <c r="BL11366" s="5"/>
      <c r="BM11366" s="2"/>
      <c r="BN11366" s="151"/>
      <c r="BO11366" s="2"/>
      <c r="BP11366" s="2"/>
      <c r="BQ11366" s="2"/>
      <c r="BR11366" s="2"/>
      <c r="BS11366" s="2"/>
      <c r="BT11366" s="2"/>
    </row>
    <row r="11367" spans="63:72" x14ac:dyDescent="0.3">
      <c r="BK11367" s="5"/>
      <c r="BL11367" s="5"/>
      <c r="BM11367" s="2"/>
      <c r="BN11367" s="151"/>
      <c r="BO11367" s="2"/>
      <c r="BP11367" s="2"/>
      <c r="BQ11367" s="2"/>
      <c r="BR11367" s="2"/>
      <c r="BS11367" s="2"/>
      <c r="BT11367" s="2"/>
    </row>
    <row r="11368" spans="63:72" x14ac:dyDescent="0.3">
      <c r="BK11368" s="5"/>
      <c r="BL11368" s="5"/>
      <c r="BM11368" s="2"/>
      <c r="BN11368" s="151"/>
      <c r="BO11368" s="2"/>
      <c r="BP11368" s="2"/>
      <c r="BQ11368" s="2"/>
      <c r="BR11368" s="2"/>
      <c r="BS11368" s="2"/>
      <c r="BT11368" s="2"/>
    </row>
    <row r="11369" spans="63:72" x14ac:dyDescent="0.3">
      <c r="BK11369" s="5"/>
      <c r="BL11369" s="5"/>
      <c r="BM11369" s="2"/>
      <c r="BN11369" s="151"/>
      <c r="BO11369" s="2"/>
      <c r="BP11369" s="2"/>
      <c r="BQ11369" s="2"/>
      <c r="BR11369" s="2"/>
      <c r="BS11369" s="2"/>
      <c r="BT11369" s="2"/>
    </row>
    <row r="11370" spans="63:72" x14ac:dyDescent="0.3">
      <c r="BK11370" s="5"/>
      <c r="BL11370" s="5"/>
      <c r="BM11370" s="2"/>
      <c r="BN11370" s="151"/>
      <c r="BO11370" s="2"/>
      <c r="BP11370" s="2"/>
      <c r="BQ11370" s="2"/>
      <c r="BR11370" s="2"/>
      <c r="BS11370" s="2"/>
      <c r="BT11370" s="2"/>
    </row>
    <row r="11371" spans="63:72" x14ac:dyDescent="0.3">
      <c r="BK11371" s="5"/>
      <c r="BL11371" s="5"/>
      <c r="BM11371" s="2"/>
      <c r="BN11371" s="151"/>
      <c r="BO11371" s="2"/>
      <c r="BP11371" s="2"/>
      <c r="BQ11371" s="2"/>
      <c r="BR11371" s="2"/>
      <c r="BS11371" s="2"/>
      <c r="BT11371" s="2"/>
    </row>
    <row r="11372" spans="63:72" x14ac:dyDescent="0.3">
      <c r="BK11372" s="5"/>
      <c r="BL11372" s="5"/>
      <c r="BM11372" s="2"/>
      <c r="BN11372" s="151"/>
      <c r="BO11372" s="2"/>
      <c r="BP11372" s="2"/>
      <c r="BQ11372" s="2"/>
      <c r="BR11372" s="2"/>
      <c r="BS11372" s="2"/>
      <c r="BT11372" s="2"/>
    </row>
    <row r="11373" spans="63:72" x14ac:dyDescent="0.3">
      <c r="BK11373" s="5"/>
      <c r="BL11373" s="5"/>
      <c r="BM11373" s="2"/>
      <c r="BN11373" s="151"/>
      <c r="BO11373" s="2"/>
      <c r="BP11373" s="2"/>
      <c r="BQ11373" s="2"/>
      <c r="BR11373" s="2"/>
      <c r="BS11373" s="2"/>
      <c r="BT11373" s="2"/>
    </row>
    <row r="11374" spans="63:72" x14ac:dyDescent="0.3">
      <c r="BK11374" s="5"/>
      <c r="BL11374" s="5"/>
      <c r="BM11374" s="2"/>
      <c r="BN11374" s="151"/>
      <c r="BO11374" s="2"/>
      <c r="BP11374" s="2"/>
      <c r="BQ11374" s="2"/>
      <c r="BR11374" s="2"/>
      <c r="BS11374" s="2"/>
      <c r="BT11374" s="2"/>
    </row>
    <row r="11375" spans="63:72" x14ac:dyDescent="0.3">
      <c r="BK11375" s="5"/>
      <c r="BL11375" s="5"/>
      <c r="BM11375" s="2"/>
      <c r="BN11375" s="151"/>
      <c r="BO11375" s="2"/>
      <c r="BP11375" s="2"/>
      <c r="BQ11375" s="2"/>
      <c r="BR11375" s="2"/>
      <c r="BS11375" s="2"/>
      <c r="BT11375" s="2"/>
    </row>
    <row r="11376" spans="63:72" x14ac:dyDescent="0.3">
      <c r="BK11376" s="5"/>
      <c r="BL11376" s="5"/>
      <c r="BM11376" s="2"/>
      <c r="BN11376" s="151"/>
      <c r="BO11376" s="2"/>
      <c r="BP11376" s="2"/>
      <c r="BQ11376" s="2"/>
      <c r="BR11376" s="2"/>
      <c r="BS11376" s="2"/>
      <c r="BT11376" s="2"/>
    </row>
    <row r="11377" spans="63:72" x14ac:dyDescent="0.3">
      <c r="BK11377" s="5"/>
      <c r="BL11377" s="5"/>
      <c r="BM11377" s="2"/>
      <c r="BN11377" s="151"/>
      <c r="BO11377" s="2"/>
      <c r="BP11377" s="2"/>
      <c r="BQ11377" s="2"/>
      <c r="BR11377" s="2"/>
      <c r="BS11377" s="2"/>
      <c r="BT11377" s="2"/>
    </row>
    <row r="11378" spans="63:72" x14ac:dyDescent="0.3">
      <c r="BK11378" s="5"/>
      <c r="BL11378" s="5"/>
      <c r="BM11378" s="2"/>
      <c r="BN11378" s="151"/>
      <c r="BO11378" s="2"/>
      <c r="BP11378" s="2"/>
      <c r="BQ11378" s="2"/>
      <c r="BR11378" s="2"/>
      <c r="BS11378" s="2"/>
      <c r="BT11378" s="2"/>
    </row>
    <row r="11379" spans="63:72" x14ac:dyDescent="0.3">
      <c r="BK11379" s="5"/>
      <c r="BL11379" s="5"/>
      <c r="BM11379" s="2"/>
      <c r="BN11379" s="151"/>
      <c r="BO11379" s="2"/>
      <c r="BP11379" s="2"/>
      <c r="BQ11379" s="2"/>
      <c r="BR11379" s="2"/>
      <c r="BS11379" s="2"/>
      <c r="BT11379" s="2"/>
    </row>
    <row r="11380" spans="63:72" x14ac:dyDescent="0.3">
      <c r="BK11380" s="5"/>
      <c r="BL11380" s="5"/>
      <c r="BM11380" s="2"/>
      <c r="BN11380" s="151"/>
      <c r="BO11380" s="2"/>
      <c r="BP11380" s="2"/>
      <c r="BQ11380" s="2"/>
      <c r="BR11380" s="2"/>
      <c r="BS11380" s="2"/>
      <c r="BT11380" s="2"/>
    </row>
    <row r="11381" spans="63:72" x14ac:dyDescent="0.3">
      <c r="BK11381" s="5"/>
      <c r="BL11381" s="5"/>
      <c r="BM11381" s="2"/>
      <c r="BN11381" s="151"/>
      <c r="BO11381" s="2"/>
      <c r="BP11381" s="2"/>
      <c r="BQ11381" s="2"/>
      <c r="BR11381" s="2"/>
      <c r="BS11381" s="2"/>
      <c r="BT11381" s="2"/>
    </row>
    <row r="11382" spans="63:72" x14ac:dyDescent="0.3">
      <c r="BK11382" s="5"/>
      <c r="BL11382" s="5"/>
      <c r="BM11382" s="2"/>
      <c r="BN11382" s="151"/>
      <c r="BO11382" s="2"/>
      <c r="BP11382" s="2"/>
      <c r="BQ11382" s="2"/>
      <c r="BR11382" s="2"/>
      <c r="BS11382" s="2"/>
      <c r="BT11382" s="2"/>
    </row>
    <row r="11383" spans="63:72" x14ac:dyDescent="0.3">
      <c r="BK11383" s="5"/>
      <c r="BL11383" s="5"/>
      <c r="BM11383" s="2"/>
      <c r="BN11383" s="151"/>
      <c r="BO11383" s="2"/>
      <c r="BP11383" s="2"/>
      <c r="BQ11383" s="2"/>
      <c r="BR11383" s="2"/>
      <c r="BS11383" s="2"/>
      <c r="BT11383" s="2"/>
    </row>
    <row r="11384" spans="63:72" x14ac:dyDescent="0.3">
      <c r="BK11384" s="5"/>
      <c r="BL11384" s="5"/>
      <c r="BM11384" s="2"/>
      <c r="BN11384" s="151"/>
      <c r="BO11384" s="2"/>
      <c r="BP11384" s="2"/>
      <c r="BQ11384" s="2"/>
      <c r="BR11384" s="2"/>
      <c r="BS11384" s="2"/>
      <c r="BT11384" s="2"/>
    </row>
    <row r="11385" spans="63:72" x14ac:dyDescent="0.3">
      <c r="BK11385" s="5"/>
      <c r="BL11385" s="5"/>
      <c r="BM11385" s="2"/>
      <c r="BN11385" s="151"/>
      <c r="BO11385" s="2"/>
      <c r="BP11385" s="2"/>
      <c r="BQ11385" s="2"/>
      <c r="BR11385" s="2"/>
      <c r="BS11385" s="2"/>
      <c r="BT11385" s="2"/>
    </row>
    <row r="11386" spans="63:72" x14ac:dyDescent="0.3">
      <c r="BK11386" s="5"/>
      <c r="BL11386" s="5"/>
      <c r="BM11386" s="2"/>
      <c r="BN11386" s="151"/>
      <c r="BO11386" s="2"/>
      <c r="BP11386" s="2"/>
      <c r="BQ11386" s="2"/>
      <c r="BR11386" s="2"/>
      <c r="BS11386" s="2"/>
      <c r="BT11386" s="2"/>
    </row>
    <row r="11387" spans="63:72" x14ac:dyDescent="0.3">
      <c r="BK11387" s="5"/>
      <c r="BL11387" s="5"/>
      <c r="BM11387" s="2"/>
      <c r="BN11387" s="151"/>
      <c r="BO11387" s="2"/>
      <c r="BP11387" s="2"/>
      <c r="BQ11387" s="2"/>
      <c r="BR11387" s="2"/>
      <c r="BS11387" s="2"/>
      <c r="BT11387" s="2"/>
    </row>
    <row r="11388" spans="63:72" x14ac:dyDescent="0.3">
      <c r="BK11388" s="5"/>
      <c r="BL11388" s="5"/>
      <c r="BM11388" s="2"/>
      <c r="BN11388" s="151"/>
      <c r="BO11388" s="2"/>
      <c r="BP11388" s="2"/>
      <c r="BQ11388" s="2"/>
      <c r="BR11388" s="2"/>
      <c r="BS11388" s="2"/>
      <c r="BT11388" s="2"/>
    </row>
    <row r="11389" spans="63:72" x14ac:dyDescent="0.3">
      <c r="BK11389" s="5"/>
      <c r="BL11389" s="5"/>
      <c r="BM11389" s="2"/>
      <c r="BN11389" s="151"/>
      <c r="BO11389" s="2"/>
      <c r="BP11389" s="2"/>
      <c r="BQ11389" s="2"/>
      <c r="BR11389" s="2"/>
      <c r="BS11389" s="2"/>
      <c r="BT11389" s="2"/>
    </row>
    <row r="11390" spans="63:72" x14ac:dyDescent="0.3">
      <c r="BK11390" s="5"/>
      <c r="BL11390" s="5"/>
      <c r="BM11390" s="2"/>
      <c r="BN11390" s="151"/>
      <c r="BO11390" s="2"/>
      <c r="BP11390" s="2"/>
      <c r="BQ11390" s="2"/>
      <c r="BR11390" s="2"/>
      <c r="BS11390" s="2"/>
      <c r="BT11390" s="2"/>
    </row>
    <row r="11391" spans="63:72" x14ac:dyDescent="0.3">
      <c r="BK11391" s="5"/>
      <c r="BL11391" s="5"/>
      <c r="BM11391" s="2"/>
      <c r="BN11391" s="151"/>
      <c r="BO11391" s="2"/>
      <c r="BP11391" s="2"/>
      <c r="BQ11391" s="2"/>
      <c r="BR11391" s="2"/>
      <c r="BS11391" s="2"/>
      <c r="BT11391" s="2"/>
    </row>
    <row r="11392" spans="63:72" x14ac:dyDescent="0.3">
      <c r="BK11392" s="5"/>
      <c r="BL11392" s="5"/>
      <c r="BM11392" s="2"/>
      <c r="BN11392" s="151"/>
      <c r="BO11392" s="2"/>
      <c r="BP11392" s="2"/>
      <c r="BQ11392" s="2"/>
      <c r="BR11392" s="2"/>
      <c r="BS11392" s="2"/>
      <c r="BT11392" s="2"/>
    </row>
    <row r="11393" spans="63:72" x14ac:dyDescent="0.3">
      <c r="BK11393" s="5"/>
      <c r="BL11393" s="5"/>
      <c r="BM11393" s="2"/>
      <c r="BN11393" s="151"/>
      <c r="BO11393" s="2"/>
      <c r="BP11393" s="2"/>
      <c r="BQ11393" s="2"/>
      <c r="BR11393" s="2"/>
      <c r="BS11393" s="2"/>
      <c r="BT11393" s="2"/>
    </row>
    <row r="11394" spans="63:72" x14ac:dyDescent="0.3">
      <c r="BK11394" s="5"/>
      <c r="BL11394" s="5"/>
      <c r="BM11394" s="2"/>
      <c r="BN11394" s="151"/>
      <c r="BO11394" s="2"/>
      <c r="BP11394" s="2"/>
      <c r="BQ11394" s="2"/>
      <c r="BR11394" s="2"/>
      <c r="BS11394" s="2"/>
      <c r="BT11394" s="2"/>
    </row>
    <row r="11395" spans="63:72" x14ac:dyDescent="0.3">
      <c r="BK11395" s="5"/>
      <c r="BL11395" s="5"/>
      <c r="BM11395" s="2"/>
      <c r="BN11395" s="151"/>
      <c r="BO11395" s="2"/>
      <c r="BP11395" s="2"/>
      <c r="BQ11395" s="2"/>
      <c r="BR11395" s="2"/>
      <c r="BS11395" s="2"/>
      <c r="BT11395" s="2"/>
    </row>
    <row r="11396" spans="63:72" x14ac:dyDescent="0.3">
      <c r="BK11396" s="5"/>
      <c r="BL11396" s="5"/>
      <c r="BM11396" s="2"/>
      <c r="BN11396" s="151"/>
      <c r="BO11396" s="2"/>
      <c r="BP11396" s="2"/>
      <c r="BQ11396" s="2"/>
      <c r="BR11396" s="2"/>
      <c r="BS11396" s="2"/>
      <c r="BT11396" s="2"/>
    </row>
    <row r="11397" spans="63:72" x14ac:dyDescent="0.3">
      <c r="BK11397" s="5"/>
      <c r="BL11397" s="5"/>
      <c r="BM11397" s="2"/>
      <c r="BN11397" s="151"/>
      <c r="BO11397" s="2"/>
      <c r="BP11397" s="2"/>
      <c r="BQ11397" s="2"/>
      <c r="BR11397" s="2"/>
      <c r="BS11397" s="2"/>
      <c r="BT11397" s="2"/>
    </row>
    <row r="11398" spans="63:72" x14ac:dyDescent="0.3">
      <c r="BK11398" s="5"/>
      <c r="BL11398" s="5"/>
      <c r="BM11398" s="2"/>
      <c r="BN11398" s="151"/>
      <c r="BO11398" s="2"/>
      <c r="BP11398" s="2"/>
      <c r="BQ11398" s="2"/>
      <c r="BR11398" s="2"/>
      <c r="BS11398" s="2"/>
      <c r="BT11398" s="2"/>
    </row>
    <row r="11399" spans="63:72" x14ac:dyDescent="0.3">
      <c r="BK11399" s="5"/>
      <c r="BL11399" s="5"/>
      <c r="BM11399" s="2"/>
      <c r="BN11399" s="151"/>
      <c r="BO11399" s="2"/>
      <c r="BP11399" s="2"/>
      <c r="BQ11399" s="2"/>
      <c r="BR11399" s="2"/>
      <c r="BS11399" s="2"/>
      <c r="BT11399" s="2"/>
    </row>
    <row r="11400" spans="63:72" x14ac:dyDescent="0.3">
      <c r="BK11400" s="5"/>
      <c r="BL11400" s="5"/>
      <c r="BM11400" s="2"/>
      <c r="BN11400" s="151"/>
      <c r="BO11400" s="2"/>
      <c r="BP11400" s="2"/>
      <c r="BQ11400" s="2"/>
      <c r="BR11400" s="2"/>
      <c r="BS11400" s="2"/>
      <c r="BT11400" s="2"/>
    </row>
    <row r="11401" spans="63:72" x14ac:dyDescent="0.3">
      <c r="BK11401" s="5"/>
      <c r="BL11401" s="5"/>
      <c r="BM11401" s="2"/>
      <c r="BN11401" s="151"/>
      <c r="BO11401" s="2"/>
      <c r="BP11401" s="2"/>
      <c r="BQ11401" s="2"/>
      <c r="BR11401" s="2"/>
      <c r="BS11401" s="2"/>
      <c r="BT11401" s="2"/>
    </row>
    <row r="11402" spans="63:72" x14ac:dyDescent="0.3">
      <c r="BK11402" s="5"/>
      <c r="BL11402" s="5"/>
      <c r="BM11402" s="2"/>
      <c r="BN11402" s="151"/>
      <c r="BO11402" s="2"/>
      <c r="BP11402" s="2"/>
      <c r="BQ11402" s="2"/>
      <c r="BR11402" s="2"/>
      <c r="BS11402" s="2"/>
      <c r="BT11402" s="2"/>
    </row>
    <row r="11403" spans="63:72" x14ac:dyDescent="0.3">
      <c r="BK11403" s="5"/>
      <c r="BL11403" s="5"/>
      <c r="BM11403" s="2"/>
      <c r="BN11403" s="151"/>
      <c r="BO11403" s="2"/>
      <c r="BP11403" s="2"/>
      <c r="BQ11403" s="2"/>
      <c r="BR11403" s="2"/>
      <c r="BS11403" s="2"/>
      <c r="BT11403" s="2"/>
    </row>
    <row r="11404" spans="63:72" x14ac:dyDescent="0.3">
      <c r="BK11404" s="5"/>
      <c r="BL11404" s="5"/>
      <c r="BM11404" s="2"/>
      <c r="BN11404" s="151"/>
      <c r="BO11404" s="2"/>
      <c r="BP11404" s="2"/>
      <c r="BQ11404" s="2"/>
      <c r="BR11404" s="2"/>
      <c r="BS11404" s="2"/>
      <c r="BT11404" s="2"/>
    </row>
    <row r="11405" spans="63:72" x14ac:dyDescent="0.3">
      <c r="BK11405" s="5"/>
      <c r="BL11405" s="5"/>
      <c r="BM11405" s="2"/>
      <c r="BN11405" s="151"/>
      <c r="BO11405" s="2"/>
      <c r="BP11405" s="2"/>
      <c r="BQ11405" s="2"/>
      <c r="BR11405" s="2"/>
      <c r="BS11405" s="2"/>
      <c r="BT11405" s="2"/>
    </row>
    <row r="11406" spans="63:72" x14ac:dyDescent="0.3">
      <c r="BK11406" s="5"/>
      <c r="BL11406" s="5"/>
      <c r="BM11406" s="2"/>
      <c r="BN11406" s="151"/>
      <c r="BO11406" s="2"/>
      <c r="BP11406" s="2"/>
      <c r="BQ11406" s="2"/>
      <c r="BR11406" s="2"/>
      <c r="BS11406" s="2"/>
      <c r="BT11406" s="2"/>
    </row>
    <row r="11407" spans="63:72" x14ac:dyDescent="0.3">
      <c r="BK11407" s="5"/>
      <c r="BL11407" s="5"/>
      <c r="BM11407" s="2"/>
      <c r="BN11407" s="151"/>
      <c r="BO11407" s="2"/>
      <c r="BP11407" s="2"/>
      <c r="BQ11407" s="2"/>
      <c r="BR11407" s="2"/>
      <c r="BS11407" s="2"/>
      <c r="BT11407" s="2"/>
    </row>
    <row r="11408" spans="63:72" x14ac:dyDescent="0.3">
      <c r="BK11408" s="5"/>
      <c r="BL11408" s="5"/>
      <c r="BM11408" s="2"/>
      <c r="BN11408" s="151"/>
      <c r="BO11408" s="2"/>
      <c r="BP11408" s="2"/>
      <c r="BQ11408" s="2"/>
      <c r="BR11408" s="2"/>
      <c r="BS11408" s="2"/>
      <c r="BT11408" s="2"/>
    </row>
    <row r="11409" spans="63:72" x14ac:dyDescent="0.3">
      <c r="BK11409" s="5"/>
      <c r="BL11409" s="5"/>
      <c r="BM11409" s="2"/>
      <c r="BN11409" s="151"/>
      <c r="BO11409" s="2"/>
      <c r="BP11409" s="2"/>
      <c r="BQ11409" s="2"/>
      <c r="BR11409" s="2"/>
      <c r="BS11409" s="2"/>
      <c r="BT11409" s="2"/>
    </row>
    <row r="11410" spans="63:72" x14ac:dyDescent="0.3">
      <c r="BK11410" s="5"/>
      <c r="BL11410" s="5"/>
      <c r="BM11410" s="2"/>
      <c r="BN11410" s="151"/>
      <c r="BO11410" s="2"/>
      <c r="BP11410" s="2"/>
      <c r="BQ11410" s="2"/>
      <c r="BR11410" s="2"/>
      <c r="BS11410" s="2"/>
      <c r="BT11410" s="2"/>
    </row>
    <row r="11411" spans="63:72" x14ac:dyDescent="0.3">
      <c r="BK11411" s="5"/>
      <c r="BL11411" s="5"/>
      <c r="BM11411" s="2"/>
      <c r="BN11411" s="151"/>
      <c r="BO11411" s="2"/>
      <c r="BP11411" s="2"/>
      <c r="BQ11411" s="2"/>
      <c r="BR11411" s="2"/>
      <c r="BS11411" s="2"/>
      <c r="BT11411" s="2"/>
    </row>
    <row r="11412" spans="63:72" x14ac:dyDescent="0.3">
      <c r="BK11412" s="5"/>
      <c r="BL11412" s="5"/>
      <c r="BM11412" s="2"/>
      <c r="BN11412" s="151"/>
      <c r="BO11412" s="2"/>
      <c r="BP11412" s="2"/>
      <c r="BQ11412" s="2"/>
      <c r="BR11412" s="2"/>
      <c r="BS11412" s="2"/>
      <c r="BT11412" s="2"/>
    </row>
    <row r="11413" spans="63:72" x14ac:dyDescent="0.3">
      <c r="BK11413" s="5"/>
      <c r="BL11413" s="5"/>
      <c r="BM11413" s="2"/>
      <c r="BN11413" s="151"/>
      <c r="BO11413" s="2"/>
      <c r="BP11413" s="2"/>
      <c r="BQ11413" s="2"/>
      <c r="BR11413" s="2"/>
      <c r="BS11413" s="2"/>
      <c r="BT11413" s="2"/>
    </row>
    <row r="11414" spans="63:72" x14ac:dyDescent="0.3">
      <c r="BK11414" s="5"/>
      <c r="BL11414" s="5"/>
      <c r="BM11414" s="2"/>
      <c r="BN11414" s="151"/>
      <c r="BO11414" s="2"/>
      <c r="BP11414" s="2"/>
      <c r="BQ11414" s="2"/>
      <c r="BR11414" s="2"/>
      <c r="BS11414" s="2"/>
      <c r="BT11414" s="2"/>
    </row>
    <row r="11415" spans="63:72" x14ac:dyDescent="0.3">
      <c r="BK11415" s="5"/>
      <c r="BL11415" s="5"/>
      <c r="BM11415" s="2"/>
      <c r="BN11415" s="151"/>
      <c r="BO11415" s="2"/>
      <c r="BP11415" s="2"/>
      <c r="BQ11415" s="2"/>
      <c r="BR11415" s="2"/>
      <c r="BS11415" s="2"/>
      <c r="BT11415" s="2"/>
    </row>
    <row r="11416" spans="63:72" x14ac:dyDescent="0.3">
      <c r="BK11416" s="5"/>
      <c r="BL11416" s="5"/>
      <c r="BM11416" s="2"/>
      <c r="BN11416" s="151"/>
      <c r="BO11416" s="2"/>
      <c r="BP11416" s="2"/>
      <c r="BQ11416" s="2"/>
      <c r="BR11416" s="2"/>
      <c r="BS11416" s="2"/>
      <c r="BT11416" s="2"/>
    </row>
    <row r="11417" spans="63:72" x14ac:dyDescent="0.3">
      <c r="BK11417" s="5"/>
      <c r="BL11417" s="5"/>
      <c r="BM11417" s="2"/>
      <c r="BN11417" s="151"/>
      <c r="BO11417" s="2"/>
      <c r="BP11417" s="2"/>
      <c r="BQ11417" s="2"/>
      <c r="BR11417" s="2"/>
      <c r="BS11417" s="2"/>
      <c r="BT11417" s="2"/>
    </row>
    <row r="11418" spans="63:72" x14ac:dyDescent="0.3">
      <c r="BK11418" s="5"/>
      <c r="BL11418" s="5"/>
      <c r="BM11418" s="2"/>
      <c r="BN11418" s="151"/>
      <c r="BO11418" s="2"/>
      <c r="BP11418" s="2"/>
      <c r="BQ11418" s="2"/>
      <c r="BR11418" s="2"/>
      <c r="BS11418" s="2"/>
      <c r="BT11418" s="2"/>
    </row>
    <row r="11419" spans="63:72" x14ac:dyDescent="0.3">
      <c r="BK11419" s="5"/>
      <c r="BL11419" s="5"/>
      <c r="BM11419" s="2"/>
      <c r="BN11419" s="151"/>
      <c r="BO11419" s="2"/>
      <c r="BP11419" s="2"/>
      <c r="BQ11419" s="2"/>
      <c r="BR11419" s="2"/>
      <c r="BS11419" s="2"/>
      <c r="BT11419" s="2"/>
    </row>
    <row r="11420" spans="63:72" x14ac:dyDescent="0.3">
      <c r="BK11420" s="5"/>
      <c r="BL11420" s="5"/>
      <c r="BM11420" s="2"/>
      <c r="BN11420" s="151"/>
      <c r="BO11420" s="2"/>
      <c r="BP11420" s="2"/>
      <c r="BQ11420" s="2"/>
      <c r="BR11420" s="2"/>
      <c r="BS11420" s="2"/>
      <c r="BT11420" s="2"/>
    </row>
    <row r="11421" spans="63:72" x14ac:dyDescent="0.3">
      <c r="BK11421" s="5"/>
      <c r="BL11421" s="5"/>
      <c r="BM11421" s="2"/>
      <c r="BN11421" s="151"/>
      <c r="BO11421" s="2"/>
      <c r="BP11421" s="2"/>
      <c r="BQ11421" s="2"/>
      <c r="BR11421" s="2"/>
      <c r="BS11421" s="2"/>
      <c r="BT11421" s="2"/>
    </row>
    <row r="11422" spans="63:72" x14ac:dyDescent="0.3">
      <c r="BK11422" s="5"/>
      <c r="BL11422" s="5"/>
      <c r="BM11422" s="2"/>
      <c r="BN11422" s="151"/>
      <c r="BO11422" s="2"/>
      <c r="BP11422" s="2"/>
      <c r="BQ11422" s="2"/>
      <c r="BR11422" s="2"/>
      <c r="BS11422" s="2"/>
      <c r="BT11422" s="2"/>
    </row>
    <row r="11423" spans="63:72" x14ac:dyDescent="0.3">
      <c r="BK11423" s="5"/>
      <c r="BL11423" s="5"/>
      <c r="BM11423" s="2"/>
      <c r="BN11423" s="151"/>
      <c r="BO11423" s="2"/>
      <c r="BP11423" s="2"/>
      <c r="BQ11423" s="2"/>
      <c r="BR11423" s="2"/>
      <c r="BS11423" s="2"/>
      <c r="BT11423" s="2"/>
    </row>
    <row r="11424" spans="63:72" x14ac:dyDescent="0.3">
      <c r="BK11424" s="5"/>
      <c r="BL11424" s="5"/>
      <c r="BM11424" s="2"/>
      <c r="BN11424" s="151"/>
      <c r="BO11424" s="2"/>
      <c r="BP11424" s="2"/>
      <c r="BQ11424" s="2"/>
      <c r="BR11424" s="2"/>
      <c r="BS11424" s="2"/>
      <c r="BT11424" s="2"/>
    </row>
    <row r="11425" spans="63:72" x14ac:dyDescent="0.3">
      <c r="BK11425" s="5"/>
      <c r="BL11425" s="5"/>
      <c r="BM11425" s="2"/>
      <c r="BN11425" s="151"/>
      <c r="BO11425" s="2"/>
      <c r="BP11425" s="2"/>
      <c r="BQ11425" s="2"/>
      <c r="BR11425" s="2"/>
      <c r="BS11425" s="2"/>
      <c r="BT11425" s="2"/>
    </row>
    <row r="11426" spans="63:72" x14ac:dyDescent="0.3">
      <c r="BK11426" s="5"/>
      <c r="BL11426" s="5"/>
      <c r="BM11426" s="2"/>
      <c r="BN11426" s="151"/>
      <c r="BO11426" s="2"/>
      <c r="BP11426" s="2"/>
      <c r="BQ11426" s="2"/>
      <c r="BR11426" s="2"/>
      <c r="BS11426" s="2"/>
      <c r="BT11426" s="2"/>
    </row>
    <row r="11427" spans="63:72" x14ac:dyDescent="0.3">
      <c r="BK11427" s="5"/>
      <c r="BL11427" s="5"/>
      <c r="BM11427" s="2"/>
      <c r="BN11427" s="151"/>
      <c r="BO11427" s="2"/>
      <c r="BP11427" s="2"/>
      <c r="BQ11427" s="2"/>
      <c r="BR11427" s="2"/>
      <c r="BS11427" s="2"/>
      <c r="BT11427" s="2"/>
    </row>
    <row r="11428" spans="63:72" x14ac:dyDescent="0.3">
      <c r="BK11428" s="5"/>
      <c r="BL11428" s="5"/>
      <c r="BM11428" s="2"/>
      <c r="BN11428" s="151"/>
      <c r="BO11428" s="2"/>
      <c r="BP11428" s="2"/>
      <c r="BQ11428" s="2"/>
      <c r="BR11428" s="2"/>
      <c r="BS11428" s="2"/>
      <c r="BT11428" s="2"/>
    </row>
    <row r="11429" spans="63:72" x14ac:dyDescent="0.3">
      <c r="BK11429" s="5"/>
      <c r="BL11429" s="5"/>
      <c r="BM11429" s="2"/>
      <c r="BN11429" s="151"/>
      <c r="BO11429" s="2"/>
      <c r="BP11429" s="2"/>
      <c r="BQ11429" s="2"/>
      <c r="BR11429" s="2"/>
      <c r="BS11429" s="2"/>
      <c r="BT11429" s="2"/>
    </row>
    <row r="11430" spans="63:72" x14ac:dyDescent="0.3">
      <c r="BK11430" s="5"/>
      <c r="BL11430" s="5"/>
      <c r="BM11430" s="2"/>
      <c r="BN11430" s="151"/>
      <c r="BO11430" s="2"/>
      <c r="BP11430" s="2"/>
      <c r="BQ11430" s="2"/>
      <c r="BR11430" s="2"/>
      <c r="BS11430" s="2"/>
      <c r="BT11430" s="2"/>
    </row>
    <row r="11431" spans="63:72" x14ac:dyDescent="0.3">
      <c r="BK11431" s="5"/>
      <c r="BL11431" s="5"/>
      <c r="BM11431" s="2"/>
      <c r="BN11431" s="151"/>
      <c r="BO11431" s="2"/>
      <c r="BP11431" s="2"/>
      <c r="BQ11431" s="2"/>
      <c r="BR11431" s="2"/>
      <c r="BS11431" s="2"/>
      <c r="BT11431" s="2"/>
    </row>
    <row r="11432" spans="63:72" x14ac:dyDescent="0.3">
      <c r="BK11432" s="5"/>
      <c r="BL11432" s="5"/>
      <c r="BM11432" s="2"/>
      <c r="BN11432" s="151"/>
      <c r="BO11432" s="2"/>
      <c r="BP11432" s="2"/>
      <c r="BQ11432" s="2"/>
      <c r="BR11432" s="2"/>
      <c r="BS11432" s="2"/>
      <c r="BT11432" s="2"/>
    </row>
    <row r="11433" spans="63:72" x14ac:dyDescent="0.3">
      <c r="BK11433" s="5"/>
      <c r="BL11433" s="5"/>
      <c r="BM11433" s="2"/>
      <c r="BN11433" s="151"/>
      <c r="BO11433" s="2"/>
      <c r="BP11433" s="2"/>
      <c r="BQ11433" s="2"/>
      <c r="BR11433" s="2"/>
      <c r="BS11433" s="2"/>
      <c r="BT11433" s="2"/>
    </row>
    <row r="11434" spans="63:72" x14ac:dyDescent="0.3">
      <c r="BK11434" s="5"/>
      <c r="BL11434" s="5"/>
      <c r="BM11434" s="2"/>
      <c r="BN11434" s="151"/>
      <c r="BO11434" s="2"/>
      <c r="BP11434" s="2"/>
      <c r="BQ11434" s="2"/>
      <c r="BR11434" s="2"/>
      <c r="BS11434" s="2"/>
      <c r="BT11434" s="2"/>
    </row>
    <row r="11435" spans="63:72" x14ac:dyDescent="0.3">
      <c r="BK11435" s="5"/>
      <c r="BL11435" s="5"/>
      <c r="BM11435" s="2"/>
      <c r="BN11435" s="151"/>
      <c r="BO11435" s="2"/>
      <c r="BP11435" s="2"/>
      <c r="BQ11435" s="2"/>
      <c r="BR11435" s="2"/>
      <c r="BS11435" s="2"/>
      <c r="BT11435" s="2"/>
    </row>
    <row r="11436" spans="63:72" x14ac:dyDescent="0.3">
      <c r="BK11436" s="5"/>
      <c r="BL11436" s="5"/>
      <c r="BM11436" s="2"/>
      <c r="BN11436" s="151"/>
      <c r="BO11436" s="2"/>
      <c r="BP11436" s="2"/>
      <c r="BQ11436" s="2"/>
      <c r="BR11436" s="2"/>
      <c r="BS11436" s="2"/>
      <c r="BT11436" s="2"/>
    </row>
    <row r="11437" spans="63:72" x14ac:dyDescent="0.3">
      <c r="BK11437" s="5"/>
      <c r="BL11437" s="5"/>
      <c r="BM11437" s="2"/>
      <c r="BN11437" s="151"/>
      <c r="BO11437" s="2"/>
      <c r="BP11437" s="2"/>
      <c r="BQ11437" s="2"/>
      <c r="BR11437" s="2"/>
      <c r="BS11437" s="2"/>
      <c r="BT11437" s="2"/>
    </row>
    <row r="11438" spans="63:72" x14ac:dyDescent="0.3">
      <c r="BK11438" s="5"/>
      <c r="BL11438" s="5"/>
      <c r="BM11438" s="2"/>
      <c r="BN11438" s="151"/>
      <c r="BO11438" s="2"/>
      <c r="BP11438" s="2"/>
      <c r="BQ11438" s="2"/>
      <c r="BR11438" s="2"/>
      <c r="BS11438" s="2"/>
      <c r="BT11438" s="2"/>
    </row>
    <row r="11439" spans="63:72" x14ac:dyDescent="0.3">
      <c r="BK11439" s="5"/>
      <c r="BL11439" s="5"/>
      <c r="BM11439" s="2"/>
      <c r="BN11439" s="151"/>
      <c r="BO11439" s="2"/>
      <c r="BP11439" s="2"/>
      <c r="BQ11439" s="2"/>
      <c r="BR11439" s="2"/>
      <c r="BS11439" s="2"/>
      <c r="BT11439" s="2"/>
    </row>
    <row r="11440" spans="63:72" x14ac:dyDescent="0.3">
      <c r="BK11440" s="5"/>
      <c r="BL11440" s="5"/>
      <c r="BM11440" s="2"/>
      <c r="BN11440" s="151"/>
      <c r="BO11440" s="2"/>
      <c r="BP11440" s="2"/>
      <c r="BQ11440" s="2"/>
      <c r="BR11440" s="2"/>
      <c r="BS11440" s="2"/>
      <c r="BT11440" s="2"/>
    </row>
    <row r="11441" spans="63:72" x14ac:dyDescent="0.3">
      <c r="BK11441" s="5"/>
      <c r="BL11441" s="5"/>
      <c r="BM11441" s="2"/>
      <c r="BN11441" s="151"/>
      <c r="BO11441" s="2"/>
      <c r="BP11441" s="2"/>
      <c r="BQ11441" s="2"/>
      <c r="BR11441" s="2"/>
      <c r="BS11441" s="2"/>
      <c r="BT11441" s="2"/>
    </row>
    <row r="11442" spans="63:72" x14ac:dyDescent="0.3">
      <c r="BK11442" s="5"/>
      <c r="BL11442" s="5"/>
      <c r="BM11442" s="2"/>
      <c r="BN11442" s="151"/>
      <c r="BO11442" s="2"/>
      <c r="BP11442" s="2"/>
      <c r="BQ11442" s="2"/>
      <c r="BR11442" s="2"/>
      <c r="BS11442" s="2"/>
      <c r="BT11442" s="2"/>
    </row>
    <row r="11443" spans="63:72" x14ac:dyDescent="0.3">
      <c r="BK11443" s="5"/>
      <c r="BL11443" s="5"/>
      <c r="BM11443" s="2"/>
      <c r="BN11443" s="151"/>
      <c r="BO11443" s="2"/>
      <c r="BP11443" s="2"/>
      <c r="BQ11443" s="2"/>
      <c r="BR11443" s="2"/>
      <c r="BS11443" s="2"/>
      <c r="BT11443" s="2"/>
    </row>
    <row r="11444" spans="63:72" x14ac:dyDescent="0.3">
      <c r="BK11444" s="5"/>
      <c r="BL11444" s="5"/>
      <c r="BM11444" s="2"/>
      <c r="BN11444" s="151"/>
      <c r="BO11444" s="2"/>
      <c r="BP11444" s="2"/>
      <c r="BQ11444" s="2"/>
      <c r="BR11444" s="2"/>
      <c r="BS11444" s="2"/>
      <c r="BT11444" s="2"/>
    </row>
    <row r="11445" spans="63:72" x14ac:dyDescent="0.3">
      <c r="BK11445" s="5"/>
      <c r="BL11445" s="5"/>
      <c r="BM11445" s="2"/>
      <c r="BN11445" s="151"/>
      <c r="BO11445" s="2"/>
      <c r="BP11445" s="2"/>
      <c r="BQ11445" s="2"/>
      <c r="BR11445" s="2"/>
      <c r="BS11445" s="2"/>
      <c r="BT11445" s="2"/>
    </row>
    <row r="11446" spans="63:72" x14ac:dyDescent="0.3">
      <c r="BK11446" s="5"/>
      <c r="BL11446" s="5"/>
      <c r="BM11446" s="2"/>
      <c r="BN11446" s="151"/>
      <c r="BO11446" s="2"/>
      <c r="BP11446" s="2"/>
      <c r="BQ11446" s="2"/>
      <c r="BR11446" s="2"/>
      <c r="BS11446" s="2"/>
      <c r="BT11446" s="2"/>
    </row>
    <row r="11447" spans="63:72" x14ac:dyDescent="0.3">
      <c r="BK11447" s="5"/>
      <c r="BL11447" s="5"/>
      <c r="BM11447" s="2"/>
      <c r="BN11447" s="151"/>
      <c r="BO11447" s="2"/>
      <c r="BP11447" s="2"/>
      <c r="BQ11447" s="2"/>
      <c r="BR11447" s="2"/>
      <c r="BS11447" s="2"/>
      <c r="BT11447" s="2"/>
    </row>
    <row r="11448" spans="63:72" x14ac:dyDescent="0.3">
      <c r="BK11448" s="5"/>
      <c r="BL11448" s="5"/>
      <c r="BM11448" s="2"/>
      <c r="BN11448" s="151"/>
      <c r="BO11448" s="2"/>
      <c r="BP11448" s="2"/>
      <c r="BQ11448" s="2"/>
      <c r="BR11448" s="2"/>
      <c r="BS11448" s="2"/>
      <c r="BT11448" s="2"/>
    </row>
    <row r="11449" spans="63:72" x14ac:dyDescent="0.3">
      <c r="BK11449" s="5"/>
      <c r="BL11449" s="5"/>
      <c r="BM11449" s="2"/>
      <c r="BN11449" s="151"/>
      <c r="BO11449" s="2"/>
      <c r="BP11449" s="2"/>
      <c r="BQ11449" s="2"/>
      <c r="BR11449" s="2"/>
      <c r="BS11449" s="2"/>
      <c r="BT11449" s="2"/>
    </row>
    <row r="11450" spans="63:72" x14ac:dyDescent="0.3">
      <c r="BK11450" s="5"/>
      <c r="BL11450" s="5"/>
      <c r="BM11450" s="2"/>
      <c r="BN11450" s="151"/>
      <c r="BO11450" s="2"/>
      <c r="BP11450" s="2"/>
      <c r="BQ11450" s="2"/>
      <c r="BR11450" s="2"/>
      <c r="BS11450" s="2"/>
      <c r="BT11450" s="2"/>
    </row>
    <row r="11451" spans="63:72" x14ac:dyDescent="0.3">
      <c r="BK11451" s="5"/>
      <c r="BL11451" s="5"/>
      <c r="BM11451" s="2"/>
      <c r="BN11451" s="151"/>
      <c r="BO11451" s="2"/>
      <c r="BP11451" s="2"/>
      <c r="BQ11451" s="2"/>
      <c r="BR11451" s="2"/>
      <c r="BS11451" s="2"/>
      <c r="BT11451" s="2"/>
    </row>
    <row r="11452" spans="63:72" x14ac:dyDescent="0.3">
      <c r="BK11452" s="5"/>
      <c r="BL11452" s="5"/>
      <c r="BM11452" s="2"/>
      <c r="BN11452" s="151"/>
      <c r="BO11452" s="2"/>
      <c r="BP11452" s="2"/>
      <c r="BQ11452" s="2"/>
      <c r="BR11452" s="2"/>
      <c r="BS11452" s="2"/>
      <c r="BT11452" s="2"/>
    </row>
    <row r="11453" spans="63:72" x14ac:dyDescent="0.3">
      <c r="BK11453" s="5"/>
      <c r="BL11453" s="5"/>
      <c r="BM11453" s="2"/>
      <c r="BN11453" s="151"/>
      <c r="BO11453" s="2"/>
      <c r="BP11453" s="2"/>
      <c r="BQ11453" s="2"/>
      <c r="BR11453" s="2"/>
      <c r="BS11453" s="2"/>
      <c r="BT11453" s="2"/>
    </row>
    <row r="11454" spans="63:72" x14ac:dyDescent="0.3">
      <c r="BK11454" s="5"/>
      <c r="BL11454" s="5"/>
      <c r="BM11454" s="2"/>
      <c r="BN11454" s="151"/>
      <c r="BO11454" s="2"/>
      <c r="BP11454" s="2"/>
      <c r="BQ11454" s="2"/>
      <c r="BR11454" s="2"/>
      <c r="BS11454" s="2"/>
      <c r="BT11454" s="2"/>
    </row>
    <row r="11455" spans="63:72" x14ac:dyDescent="0.3">
      <c r="BK11455" s="5"/>
      <c r="BL11455" s="5"/>
      <c r="BM11455" s="2"/>
      <c r="BN11455" s="151"/>
      <c r="BO11455" s="2"/>
      <c r="BP11455" s="2"/>
      <c r="BQ11455" s="2"/>
      <c r="BR11455" s="2"/>
      <c r="BS11455" s="2"/>
      <c r="BT11455" s="2"/>
    </row>
    <row r="11456" spans="63:72" x14ac:dyDescent="0.3">
      <c r="BK11456" s="5"/>
      <c r="BL11456" s="5"/>
      <c r="BM11456" s="2"/>
      <c r="BN11456" s="151"/>
      <c r="BO11456" s="2"/>
      <c r="BP11456" s="2"/>
      <c r="BQ11456" s="2"/>
      <c r="BR11456" s="2"/>
      <c r="BS11456" s="2"/>
      <c r="BT11456" s="2"/>
    </row>
    <row r="11457" spans="63:72" x14ac:dyDescent="0.3">
      <c r="BK11457" s="5"/>
      <c r="BL11457" s="5"/>
      <c r="BM11457" s="2"/>
      <c r="BN11457" s="151"/>
      <c r="BO11457" s="2"/>
      <c r="BP11457" s="2"/>
      <c r="BQ11457" s="2"/>
      <c r="BR11457" s="2"/>
      <c r="BS11457" s="2"/>
      <c r="BT11457" s="2"/>
    </row>
    <row r="11458" spans="63:72" x14ac:dyDescent="0.3">
      <c r="BK11458" s="5"/>
      <c r="BL11458" s="5"/>
      <c r="BM11458" s="2"/>
      <c r="BN11458" s="151"/>
      <c r="BO11458" s="2"/>
      <c r="BP11458" s="2"/>
      <c r="BQ11458" s="2"/>
      <c r="BR11458" s="2"/>
      <c r="BS11458" s="2"/>
      <c r="BT11458" s="2"/>
    </row>
    <row r="11459" spans="63:72" x14ac:dyDescent="0.3">
      <c r="BK11459" s="5"/>
      <c r="BL11459" s="5"/>
      <c r="BM11459" s="2"/>
      <c r="BN11459" s="151"/>
      <c r="BO11459" s="2"/>
      <c r="BP11459" s="2"/>
      <c r="BQ11459" s="2"/>
      <c r="BR11459" s="2"/>
      <c r="BS11459" s="2"/>
      <c r="BT11459" s="2"/>
    </row>
    <row r="11460" spans="63:72" x14ac:dyDescent="0.3">
      <c r="BK11460" s="5"/>
      <c r="BL11460" s="5"/>
      <c r="BM11460" s="2"/>
      <c r="BN11460" s="151"/>
      <c r="BO11460" s="2"/>
      <c r="BP11460" s="2"/>
      <c r="BQ11460" s="2"/>
      <c r="BR11460" s="2"/>
      <c r="BS11460" s="2"/>
      <c r="BT11460" s="2"/>
    </row>
    <row r="11461" spans="63:72" x14ac:dyDescent="0.3">
      <c r="BK11461" s="5"/>
      <c r="BL11461" s="5"/>
      <c r="BM11461" s="2"/>
      <c r="BN11461" s="151"/>
      <c r="BO11461" s="2"/>
      <c r="BP11461" s="2"/>
      <c r="BQ11461" s="2"/>
      <c r="BR11461" s="2"/>
      <c r="BS11461" s="2"/>
      <c r="BT11461" s="2"/>
    </row>
    <row r="11462" spans="63:72" x14ac:dyDescent="0.3">
      <c r="BK11462" s="5"/>
      <c r="BL11462" s="5"/>
      <c r="BM11462" s="2"/>
      <c r="BN11462" s="151"/>
      <c r="BO11462" s="2"/>
      <c r="BP11462" s="2"/>
      <c r="BQ11462" s="2"/>
      <c r="BR11462" s="2"/>
      <c r="BS11462" s="2"/>
      <c r="BT11462" s="2"/>
    </row>
    <row r="11463" spans="63:72" x14ac:dyDescent="0.3">
      <c r="BK11463" s="5"/>
      <c r="BL11463" s="5"/>
      <c r="BM11463" s="2"/>
      <c r="BN11463" s="151"/>
      <c r="BO11463" s="2"/>
      <c r="BP11463" s="2"/>
      <c r="BQ11463" s="2"/>
      <c r="BR11463" s="2"/>
      <c r="BS11463" s="2"/>
      <c r="BT11463" s="2"/>
    </row>
    <row r="11464" spans="63:72" x14ac:dyDescent="0.3">
      <c r="BK11464" s="5"/>
      <c r="BL11464" s="5"/>
      <c r="BM11464" s="2"/>
      <c r="BN11464" s="151"/>
      <c r="BO11464" s="2"/>
      <c r="BP11464" s="2"/>
      <c r="BQ11464" s="2"/>
      <c r="BR11464" s="2"/>
      <c r="BS11464" s="2"/>
      <c r="BT11464" s="2"/>
    </row>
    <row r="11465" spans="63:72" x14ac:dyDescent="0.3">
      <c r="BK11465" s="5"/>
      <c r="BL11465" s="5"/>
      <c r="BM11465" s="2"/>
      <c r="BN11465" s="151"/>
      <c r="BO11465" s="2"/>
      <c r="BP11465" s="2"/>
      <c r="BQ11465" s="2"/>
      <c r="BR11465" s="2"/>
      <c r="BS11465" s="2"/>
      <c r="BT11465" s="2"/>
    </row>
    <row r="11466" spans="63:72" x14ac:dyDescent="0.3">
      <c r="BK11466" s="5"/>
      <c r="BL11466" s="5"/>
      <c r="BM11466" s="2"/>
      <c r="BN11466" s="151"/>
      <c r="BO11466" s="2"/>
      <c r="BP11466" s="2"/>
      <c r="BQ11466" s="2"/>
      <c r="BR11466" s="2"/>
      <c r="BS11466" s="2"/>
      <c r="BT11466" s="2"/>
    </row>
    <row r="11467" spans="63:72" x14ac:dyDescent="0.3">
      <c r="BK11467" s="5"/>
      <c r="BL11467" s="5"/>
      <c r="BM11467" s="2"/>
      <c r="BN11467" s="151"/>
      <c r="BO11467" s="2"/>
      <c r="BP11467" s="2"/>
      <c r="BQ11467" s="2"/>
      <c r="BR11467" s="2"/>
      <c r="BS11467" s="2"/>
      <c r="BT11467" s="2"/>
    </row>
    <row r="11468" spans="63:72" x14ac:dyDescent="0.3">
      <c r="BK11468" s="5"/>
      <c r="BL11468" s="5"/>
      <c r="BM11468" s="2"/>
      <c r="BN11468" s="151"/>
      <c r="BO11468" s="2"/>
      <c r="BP11468" s="2"/>
      <c r="BQ11468" s="2"/>
      <c r="BR11468" s="2"/>
      <c r="BS11468" s="2"/>
      <c r="BT11468" s="2"/>
    </row>
    <row r="11469" spans="63:72" x14ac:dyDescent="0.3">
      <c r="BK11469" s="5"/>
      <c r="BL11469" s="5"/>
      <c r="BM11469" s="2"/>
      <c r="BN11469" s="151"/>
      <c r="BO11469" s="2"/>
      <c r="BP11469" s="2"/>
      <c r="BQ11469" s="2"/>
      <c r="BR11469" s="2"/>
      <c r="BS11469" s="2"/>
      <c r="BT11469" s="2"/>
    </row>
    <row r="11470" spans="63:72" x14ac:dyDescent="0.3">
      <c r="BK11470" s="5"/>
      <c r="BL11470" s="5"/>
      <c r="BM11470" s="2"/>
      <c r="BN11470" s="151"/>
      <c r="BO11470" s="2"/>
      <c r="BP11470" s="2"/>
      <c r="BQ11470" s="2"/>
      <c r="BR11470" s="2"/>
      <c r="BS11470" s="2"/>
      <c r="BT11470" s="2"/>
    </row>
    <row r="11471" spans="63:72" x14ac:dyDescent="0.3">
      <c r="BK11471" s="5"/>
      <c r="BL11471" s="5"/>
      <c r="BM11471" s="2"/>
      <c r="BN11471" s="151"/>
      <c r="BO11471" s="2"/>
      <c r="BP11471" s="2"/>
      <c r="BQ11471" s="2"/>
      <c r="BR11471" s="2"/>
      <c r="BS11471" s="2"/>
      <c r="BT11471" s="2"/>
    </row>
    <row r="11472" spans="63:72" x14ac:dyDescent="0.3">
      <c r="BK11472" s="5"/>
      <c r="BL11472" s="5"/>
      <c r="BM11472" s="2"/>
      <c r="BN11472" s="151"/>
      <c r="BO11472" s="2"/>
      <c r="BP11472" s="2"/>
      <c r="BQ11472" s="2"/>
      <c r="BR11472" s="2"/>
      <c r="BS11472" s="2"/>
      <c r="BT11472" s="2"/>
    </row>
    <row r="11473" spans="63:72" x14ac:dyDescent="0.3">
      <c r="BK11473" s="5"/>
      <c r="BL11473" s="5"/>
      <c r="BM11473" s="2"/>
      <c r="BN11473" s="151"/>
      <c r="BO11473" s="2"/>
      <c r="BP11473" s="2"/>
      <c r="BQ11473" s="2"/>
      <c r="BR11473" s="2"/>
      <c r="BS11473" s="2"/>
      <c r="BT11473" s="2"/>
    </row>
    <row r="11474" spans="63:72" x14ac:dyDescent="0.3">
      <c r="BK11474" s="5"/>
      <c r="BL11474" s="5"/>
      <c r="BM11474" s="2"/>
      <c r="BN11474" s="151"/>
      <c r="BO11474" s="2"/>
      <c r="BP11474" s="2"/>
      <c r="BQ11474" s="2"/>
      <c r="BR11474" s="2"/>
      <c r="BS11474" s="2"/>
      <c r="BT11474" s="2"/>
    </row>
    <row r="11475" spans="63:72" x14ac:dyDescent="0.3">
      <c r="BK11475" s="5"/>
      <c r="BL11475" s="5"/>
      <c r="BM11475" s="2"/>
      <c r="BN11475" s="151"/>
      <c r="BO11475" s="2"/>
      <c r="BP11475" s="2"/>
      <c r="BQ11475" s="2"/>
      <c r="BR11475" s="2"/>
      <c r="BS11475" s="2"/>
      <c r="BT11475" s="2"/>
    </row>
    <row r="11476" spans="63:72" x14ac:dyDescent="0.3">
      <c r="BK11476" s="5"/>
      <c r="BL11476" s="5"/>
      <c r="BM11476" s="2"/>
      <c r="BN11476" s="151"/>
      <c r="BO11476" s="2"/>
      <c r="BP11476" s="2"/>
      <c r="BQ11476" s="2"/>
      <c r="BR11476" s="2"/>
      <c r="BS11476" s="2"/>
      <c r="BT11476" s="2"/>
    </row>
    <row r="11477" spans="63:72" x14ac:dyDescent="0.3">
      <c r="BK11477" s="5"/>
      <c r="BL11477" s="5"/>
      <c r="BM11477" s="2"/>
      <c r="BN11477" s="151"/>
      <c r="BO11477" s="2"/>
      <c r="BP11477" s="2"/>
      <c r="BQ11477" s="2"/>
      <c r="BR11477" s="2"/>
      <c r="BS11477" s="2"/>
      <c r="BT11477" s="2"/>
    </row>
    <row r="11478" spans="63:72" x14ac:dyDescent="0.3">
      <c r="BK11478" s="5"/>
      <c r="BL11478" s="5"/>
      <c r="BM11478" s="2"/>
      <c r="BN11478" s="151"/>
      <c r="BO11478" s="2"/>
      <c r="BP11478" s="2"/>
      <c r="BQ11478" s="2"/>
      <c r="BR11478" s="2"/>
      <c r="BS11478" s="2"/>
      <c r="BT11478" s="2"/>
    </row>
    <row r="11479" spans="63:72" x14ac:dyDescent="0.3">
      <c r="BK11479" s="5"/>
      <c r="BL11479" s="5"/>
      <c r="BM11479" s="2"/>
      <c r="BN11479" s="151"/>
      <c r="BO11479" s="2"/>
      <c r="BP11479" s="2"/>
      <c r="BQ11479" s="2"/>
      <c r="BR11479" s="2"/>
      <c r="BS11479" s="2"/>
      <c r="BT11479" s="2"/>
    </row>
    <row r="11480" spans="63:72" x14ac:dyDescent="0.3">
      <c r="BK11480" s="5"/>
      <c r="BL11480" s="5"/>
      <c r="BM11480" s="2"/>
      <c r="BN11480" s="151"/>
      <c r="BO11480" s="2"/>
      <c r="BP11480" s="2"/>
      <c r="BQ11480" s="2"/>
      <c r="BR11480" s="2"/>
      <c r="BS11480" s="2"/>
      <c r="BT11480" s="2"/>
    </row>
    <row r="11481" spans="63:72" x14ac:dyDescent="0.3">
      <c r="BK11481" s="5"/>
      <c r="BL11481" s="5"/>
      <c r="BM11481" s="2"/>
      <c r="BN11481" s="151"/>
      <c r="BO11481" s="2"/>
      <c r="BP11481" s="2"/>
      <c r="BQ11481" s="2"/>
      <c r="BR11481" s="2"/>
      <c r="BS11481" s="2"/>
      <c r="BT11481" s="2"/>
    </row>
    <row r="11482" spans="63:72" x14ac:dyDescent="0.3">
      <c r="BK11482" s="5"/>
      <c r="BL11482" s="5"/>
      <c r="BM11482" s="2"/>
      <c r="BN11482" s="151"/>
      <c r="BO11482" s="2"/>
      <c r="BP11482" s="2"/>
      <c r="BQ11482" s="2"/>
      <c r="BR11482" s="2"/>
      <c r="BS11482" s="2"/>
      <c r="BT11482" s="2"/>
    </row>
    <row r="11483" spans="63:72" x14ac:dyDescent="0.3">
      <c r="BK11483" s="5"/>
      <c r="BL11483" s="5"/>
      <c r="BM11483" s="2"/>
      <c r="BN11483" s="151"/>
      <c r="BO11483" s="2"/>
      <c r="BP11483" s="2"/>
      <c r="BQ11483" s="2"/>
      <c r="BR11483" s="2"/>
      <c r="BS11483" s="2"/>
      <c r="BT11483" s="2"/>
    </row>
    <row r="11484" spans="63:72" x14ac:dyDescent="0.3">
      <c r="BK11484" s="5"/>
      <c r="BL11484" s="5"/>
      <c r="BM11484" s="2"/>
      <c r="BN11484" s="151"/>
      <c r="BO11484" s="2"/>
      <c r="BP11484" s="2"/>
      <c r="BQ11484" s="2"/>
      <c r="BR11484" s="2"/>
      <c r="BS11484" s="2"/>
      <c r="BT11484" s="2"/>
    </row>
    <row r="11485" spans="63:72" x14ac:dyDescent="0.3">
      <c r="BK11485" s="5"/>
      <c r="BL11485" s="5"/>
      <c r="BM11485" s="2"/>
      <c r="BN11485" s="151"/>
      <c r="BO11485" s="2"/>
      <c r="BP11485" s="2"/>
      <c r="BQ11485" s="2"/>
      <c r="BR11485" s="2"/>
      <c r="BS11485" s="2"/>
      <c r="BT11485" s="2"/>
    </row>
    <row r="11486" spans="63:72" x14ac:dyDescent="0.3">
      <c r="BK11486" s="5"/>
      <c r="BL11486" s="5"/>
      <c r="BM11486" s="2"/>
      <c r="BN11486" s="151"/>
      <c r="BO11486" s="2"/>
      <c r="BP11486" s="2"/>
      <c r="BQ11486" s="2"/>
      <c r="BR11486" s="2"/>
      <c r="BS11486" s="2"/>
      <c r="BT11486" s="2"/>
    </row>
    <row r="11487" spans="63:72" x14ac:dyDescent="0.3">
      <c r="BK11487" s="5"/>
      <c r="BL11487" s="5"/>
      <c r="BM11487" s="2"/>
      <c r="BN11487" s="151"/>
      <c r="BO11487" s="2"/>
      <c r="BP11487" s="2"/>
      <c r="BQ11487" s="2"/>
      <c r="BR11487" s="2"/>
      <c r="BS11487" s="2"/>
      <c r="BT11487" s="2"/>
    </row>
    <row r="11488" spans="63:72" x14ac:dyDescent="0.3">
      <c r="BK11488" s="5"/>
      <c r="BL11488" s="5"/>
      <c r="BM11488" s="2"/>
      <c r="BN11488" s="151"/>
      <c r="BO11488" s="2"/>
      <c r="BP11488" s="2"/>
      <c r="BQ11488" s="2"/>
      <c r="BR11488" s="2"/>
      <c r="BS11488" s="2"/>
      <c r="BT11488" s="2"/>
    </row>
    <row r="11489" spans="63:72" x14ac:dyDescent="0.3">
      <c r="BK11489" s="5"/>
      <c r="BL11489" s="5"/>
      <c r="BM11489" s="2"/>
      <c r="BN11489" s="151"/>
      <c r="BO11489" s="2"/>
      <c r="BP11489" s="2"/>
      <c r="BQ11489" s="2"/>
      <c r="BR11489" s="2"/>
      <c r="BS11489" s="2"/>
      <c r="BT11489" s="2"/>
    </row>
    <row r="11490" spans="63:72" x14ac:dyDescent="0.3">
      <c r="BK11490" s="5"/>
      <c r="BL11490" s="5"/>
      <c r="BM11490" s="2"/>
      <c r="BN11490" s="151"/>
      <c r="BO11490" s="2"/>
      <c r="BP11490" s="2"/>
      <c r="BQ11490" s="2"/>
      <c r="BR11490" s="2"/>
      <c r="BS11490" s="2"/>
      <c r="BT11490" s="2"/>
    </row>
    <row r="11491" spans="63:72" x14ac:dyDescent="0.3">
      <c r="BK11491" s="5"/>
      <c r="BL11491" s="5"/>
      <c r="BM11491" s="2"/>
      <c r="BN11491" s="151"/>
      <c r="BO11491" s="2"/>
      <c r="BP11491" s="2"/>
      <c r="BQ11491" s="2"/>
      <c r="BR11491" s="2"/>
      <c r="BS11491" s="2"/>
      <c r="BT11491" s="2"/>
    </row>
    <row r="11492" spans="63:72" x14ac:dyDescent="0.3">
      <c r="BK11492" s="5"/>
      <c r="BL11492" s="5"/>
      <c r="BM11492" s="2"/>
      <c r="BN11492" s="151"/>
      <c r="BO11492" s="2"/>
      <c r="BP11492" s="2"/>
      <c r="BQ11492" s="2"/>
      <c r="BR11492" s="2"/>
      <c r="BS11492" s="2"/>
      <c r="BT11492" s="2"/>
    </row>
    <row r="11493" spans="63:72" x14ac:dyDescent="0.3">
      <c r="BK11493" s="5"/>
      <c r="BL11493" s="5"/>
      <c r="BM11493" s="2"/>
      <c r="BN11493" s="151"/>
      <c r="BO11493" s="2"/>
      <c r="BP11493" s="2"/>
      <c r="BQ11493" s="2"/>
      <c r="BR11493" s="2"/>
      <c r="BS11493" s="2"/>
      <c r="BT11493" s="2"/>
    </row>
    <row r="11494" spans="63:72" x14ac:dyDescent="0.3">
      <c r="BK11494" s="5"/>
      <c r="BL11494" s="5"/>
      <c r="BM11494" s="2"/>
      <c r="BN11494" s="151"/>
      <c r="BO11494" s="2"/>
      <c r="BP11494" s="2"/>
      <c r="BQ11494" s="2"/>
      <c r="BR11494" s="2"/>
      <c r="BS11494" s="2"/>
      <c r="BT11494" s="2"/>
    </row>
    <row r="11495" spans="63:72" x14ac:dyDescent="0.3">
      <c r="BK11495" s="5"/>
      <c r="BL11495" s="5"/>
      <c r="BM11495" s="2"/>
      <c r="BN11495" s="151"/>
      <c r="BO11495" s="2"/>
      <c r="BP11495" s="2"/>
      <c r="BQ11495" s="2"/>
      <c r="BR11495" s="2"/>
      <c r="BS11495" s="2"/>
      <c r="BT11495" s="2"/>
    </row>
    <row r="11496" spans="63:72" x14ac:dyDescent="0.3">
      <c r="BK11496" s="5"/>
      <c r="BL11496" s="5"/>
      <c r="BM11496" s="2"/>
      <c r="BN11496" s="151"/>
      <c r="BO11496" s="2"/>
      <c r="BP11496" s="2"/>
      <c r="BQ11496" s="2"/>
      <c r="BR11496" s="2"/>
      <c r="BS11496" s="2"/>
      <c r="BT11496" s="2"/>
    </row>
    <row r="11497" spans="63:72" x14ac:dyDescent="0.3">
      <c r="BK11497" s="5"/>
      <c r="BL11497" s="5"/>
      <c r="BM11497" s="2"/>
      <c r="BN11497" s="151"/>
      <c r="BO11497" s="2"/>
      <c r="BP11497" s="2"/>
      <c r="BQ11497" s="2"/>
      <c r="BR11497" s="2"/>
      <c r="BS11497" s="2"/>
      <c r="BT11497" s="2"/>
    </row>
    <row r="11498" spans="63:72" x14ac:dyDescent="0.3">
      <c r="BK11498" s="5"/>
      <c r="BL11498" s="5"/>
      <c r="BM11498" s="2"/>
      <c r="BN11498" s="151"/>
      <c r="BO11498" s="2"/>
      <c r="BP11498" s="2"/>
      <c r="BQ11498" s="2"/>
      <c r="BR11498" s="2"/>
      <c r="BS11498" s="2"/>
      <c r="BT11498" s="2"/>
    </row>
    <row r="11499" spans="63:72" x14ac:dyDescent="0.3">
      <c r="BK11499" s="5"/>
      <c r="BL11499" s="5"/>
      <c r="BM11499" s="2"/>
      <c r="BN11499" s="151"/>
      <c r="BO11499" s="2"/>
      <c r="BP11499" s="2"/>
      <c r="BQ11499" s="2"/>
      <c r="BR11499" s="2"/>
      <c r="BS11499" s="2"/>
      <c r="BT11499" s="2"/>
    </row>
    <row r="11500" spans="63:72" x14ac:dyDescent="0.3">
      <c r="BK11500" s="5"/>
      <c r="BL11500" s="5"/>
      <c r="BM11500" s="2"/>
      <c r="BN11500" s="151"/>
      <c r="BO11500" s="2"/>
      <c r="BP11500" s="2"/>
      <c r="BQ11500" s="2"/>
      <c r="BR11500" s="2"/>
      <c r="BS11500" s="2"/>
      <c r="BT11500" s="2"/>
    </row>
    <row r="11501" spans="63:72" x14ac:dyDescent="0.3">
      <c r="BK11501" s="5"/>
      <c r="BL11501" s="5"/>
      <c r="BM11501" s="2"/>
      <c r="BN11501" s="151"/>
      <c r="BO11501" s="2"/>
      <c r="BP11501" s="2"/>
      <c r="BQ11501" s="2"/>
      <c r="BR11501" s="2"/>
      <c r="BS11501" s="2"/>
      <c r="BT11501" s="2"/>
    </row>
    <row r="11502" spans="63:72" x14ac:dyDescent="0.3">
      <c r="BK11502" s="5"/>
      <c r="BL11502" s="5"/>
      <c r="BM11502" s="2"/>
      <c r="BN11502" s="151"/>
      <c r="BO11502" s="2"/>
      <c r="BP11502" s="2"/>
      <c r="BQ11502" s="2"/>
      <c r="BR11502" s="2"/>
      <c r="BS11502" s="2"/>
      <c r="BT11502" s="2"/>
    </row>
    <row r="11503" spans="63:72" x14ac:dyDescent="0.3">
      <c r="BK11503" s="5"/>
      <c r="BL11503" s="5"/>
      <c r="BM11503" s="2"/>
      <c r="BN11503" s="151"/>
      <c r="BO11503" s="2"/>
      <c r="BP11503" s="2"/>
      <c r="BQ11503" s="2"/>
      <c r="BR11503" s="2"/>
      <c r="BS11503" s="2"/>
      <c r="BT11503" s="2"/>
    </row>
    <row r="11504" spans="63:72" x14ac:dyDescent="0.3">
      <c r="BK11504" s="5"/>
      <c r="BL11504" s="5"/>
      <c r="BM11504" s="2"/>
      <c r="BN11504" s="151"/>
      <c r="BO11504" s="2"/>
      <c r="BP11504" s="2"/>
      <c r="BQ11504" s="2"/>
      <c r="BR11504" s="2"/>
      <c r="BS11504" s="2"/>
      <c r="BT11504" s="2"/>
    </row>
    <row r="11505" spans="63:72" x14ac:dyDescent="0.3">
      <c r="BK11505" s="5"/>
      <c r="BL11505" s="5"/>
      <c r="BM11505" s="2"/>
      <c r="BN11505" s="151"/>
      <c r="BO11505" s="2"/>
      <c r="BP11505" s="2"/>
      <c r="BQ11505" s="2"/>
      <c r="BR11505" s="2"/>
      <c r="BS11505" s="2"/>
      <c r="BT11505" s="2"/>
    </row>
    <row r="11506" spans="63:72" x14ac:dyDescent="0.3">
      <c r="BK11506" s="5"/>
      <c r="BL11506" s="5"/>
      <c r="BM11506" s="2"/>
      <c r="BN11506" s="151"/>
      <c r="BO11506" s="2"/>
      <c r="BP11506" s="2"/>
      <c r="BQ11506" s="2"/>
      <c r="BR11506" s="2"/>
      <c r="BS11506" s="2"/>
      <c r="BT11506" s="2"/>
    </row>
    <row r="11507" spans="63:72" x14ac:dyDescent="0.3">
      <c r="BK11507" s="5"/>
      <c r="BL11507" s="5"/>
      <c r="BM11507" s="2"/>
      <c r="BN11507" s="151"/>
      <c r="BO11507" s="2"/>
      <c r="BP11507" s="2"/>
      <c r="BQ11507" s="2"/>
      <c r="BR11507" s="2"/>
      <c r="BS11507" s="2"/>
      <c r="BT11507" s="2"/>
    </row>
    <row r="11508" spans="63:72" x14ac:dyDescent="0.3">
      <c r="BK11508" s="5"/>
      <c r="BL11508" s="5"/>
      <c r="BM11508" s="2"/>
      <c r="BN11508" s="151"/>
      <c r="BO11508" s="2"/>
      <c r="BP11508" s="2"/>
      <c r="BQ11508" s="2"/>
      <c r="BR11508" s="2"/>
      <c r="BS11508" s="2"/>
      <c r="BT11508" s="2"/>
    </row>
    <row r="11509" spans="63:72" x14ac:dyDescent="0.3">
      <c r="BK11509" s="5"/>
      <c r="BL11509" s="5"/>
      <c r="BM11509" s="2"/>
      <c r="BN11509" s="151"/>
      <c r="BO11509" s="2"/>
      <c r="BP11509" s="2"/>
      <c r="BQ11509" s="2"/>
      <c r="BR11509" s="2"/>
      <c r="BS11509" s="2"/>
      <c r="BT11509" s="2"/>
    </row>
    <row r="11510" spans="63:72" x14ac:dyDescent="0.3">
      <c r="BK11510" s="5"/>
      <c r="BL11510" s="5"/>
      <c r="BM11510" s="2"/>
      <c r="BN11510" s="151"/>
      <c r="BO11510" s="2"/>
      <c r="BP11510" s="2"/>
      <c r="BQ11510" s="2"/>
      <c r="BR11510" s="2"/>
      <c r="BS11510" s="2"/>
      <c r="BT11510" s="2"/>
    </row>
    <row r="11511" spans="63:72" x14ac:dyDescent="0.3">
      <c r="BK11511" s="5"/>
      <c r="BL11511" s="5"/>
      <c r="BM11511" s="2"/>
      <c r="BN11511" s="151"/>
      <c r="BO11511" s="2"/>
      <c r="BP11511" s="2"/>
      <c r="BQ11511" s="2"/>
      <c r="BR11511" s="2"/>
      <c r="BS11511" s="2"/>
      <c r="BT11511" s="2"/>
    </row>
    <row r="11512" spans="63:72" x14ac:dyDescent="0.3">
      <c r="BK11512" s="5"/>
      <c r="BL11512" s="5"/>
      <c r="BM11512" s="2"/>
      <c r="BN11512" s="151"/>
      <c r="BO11512" s="2"/>
      <c r="BP11512" s="2"/>
      <c r="BQ11512" s="2"/>
      <c r="BR11512" s="2"/>
      <c r="BS11512" s="2"/>
      <c r="BT11512" s="2"/>
    </row>
    <row r="11513" spans="63:72" x14ac:dyDescent="0.3">
      <c r="BK11513" s="5"/>
      <c r="BL11513" s="5"/>
      <c r="BM11513" s="2"/>
      <c r="BN11513" s="151"/>
      <c r="BO11513" s="2"/>
      <c r="BP11513" s="2"/>
      <c r="BQ11513" s="2"/>
      <c r="BR11513" s="2"/>
      <c r="BS11513" s="2"/>
      <c r="BT11513" s="2"/>
    </row>
    <row r="11514" spans="63:72" x14ac:dyDescent="0.3">
      <c r="BK11514" s="5"/>
      <c r="BL11514" s="5"/>
      <c r="BM11514" s="2"/>
      <c r="BN11514" s="151"/>
      <c r="BO11514" s="2"/>
      <c r="BP11514" s="2"/>
      <c r="BQ11514" s="2"/>
      <c r="BR11514" s="2"/>
      <c r="BS11514" s="2"/>
      <c r="BT11514" s="2"/>
    </row>
    <row r="11515" spans="63:72" x14ac:dyDescent="0.3">
      <c r="BK11515" s="5"/>
      <c r="BL11515" s="5"/>
      <c r="BM11515" s="2"/>
      <c r="BN11515" s="151"/>
      <c r="BO11515" s="2"/>
      <c r="BP11515" s="2"/>
      <c r="BQ11515" s="2"/>
      <c r="BR11515" s="2"/>
      <c r="BS11515" s="2"/>
      <c r="BT11515" s="2"/>
    </row>
    <row r="11516" spans="63:72" x14ac:dyDescent="0.3">
      <c r="BK11516" s="5"/>
      <c r="BL11516" s="5"/>
      <c r="BM11516" s="2"/>
      <c r="BN11516" s="151"/>
      <c r="BO11516" s="2"/>
      <c r="BP11516" s="2"/>
      <c r="BQ11516" s="2"/>
      <c r="BR11516" s="2"/>
      <c r="BS11516" s="2"/>
      <c r="BT11516" s="2"/>
    </row>
    <row r="11517" spans="63:72" x14ac:dyDescent="0.3">
      <c r="BK11517" s="5"/>
      <c r="BL11517" s="5"/>
      <c r="BM11517" s="2"/>
      <c r="BN11517" s="151"/>
      <c r="BO11517" s="2"/>
      <c r="BP11517" s="2"/>
      <c r="BQ11517" s="2"/>
      <c r="BR11517" s="2"/>
      <c r="BS11517" s="2"/>
      <c r="BT11517" s="2"/>
    </row>
    <row r="11518" spans="63:72" x14ac:dyDescent="0.3">
      <c r="BK11518" s="5"/>
      <c r="BL11518" s="5"/>
      <c r="BM11518" s="2"/>
      <c r="BN11518" s="151"/>
      <c r="BO11518" s="2"/>
      <c r="BP11518" s="2"/>
      <c r="BQ11518" s="2"/>
      <c r="BR11518" s="2"/>
      <c r="BS11518" s="2"/>
      <c r="BT11518" s="2"/>
    </row>
    <row r="11519" spans="63:72" x14ac:dyDescent="0.3">
      <c r="BK11519" s="5"/>
      <c r="BL11519" s="5"/>
      <c r="BM11519" s="2"/>
      <c r="BN11519" s="151"/>
      <c r="BO11519" s="2"/>
      <c r="BP11519" s="2"/>
      <c r="BQ11519" s="2"/>
      <c r="BR11519" s="2"/>
      <c r="BS11519" s="2"/>
      <c r="BT11519" s="2"/>
    </row>
    <row r="11520" spans="63:72" x14ac:dyDescent="0.3">
      <c r="BK11520" s="5"/>
      <c r="BL11520" s="5"/>
      <c r="BM11520" s="2"/>
      <c r="BN11520" s="151"/>
      <c r="BO11520" s="2"/>
      <c r="BP11520" s="2"/>
      <c r="BQ11520" s="2"/>
      <c r="BR11520" s="2"/>
      <c r="BS11520" s="2"/>
      <c r="BT11520" s="2"/>
    </row>
    <row r="11521" spans="63:72" x14ac:dyDescent="0.3">
      <c r="BK11521" s="5"/>
      <c r="BL11521" s="5"/>
      <c r="BM11521" s="2"/>
      <c r="BN11521" s="151"/>
      <c r="BO11521" s="2"/>
      <c r="BP11521" s="2"/>
      <c r="BQ11521" s="2"/>
      <c r="BR11521" s="2"/>
      <c r="BS11521" s="2"/>
      <c r="BT11521" s="2"/>
    </row>
    <row r="11522" spans="63:72" x14ac:dyDescent="0.3">
      <c r="BK11522" s="5"/>
      <c r="BL11522" s="5"/>
      <c r="BM11522" s="2"/>
      <c r="BN11522" s="151"/>
      <c r="BO11522" s="2"/>
      <c r="BP11522" s="2"/>
      <c r="BQ11522" s="2"/>
      <c r="BR11522" s="2"/>
      <c r="BS11522" s="2"/>
      <c r="BT11522" s="2"/>
    </row>
    <row r="11523" spans="63:72" x14ac:dyDescent="0.3">
      <c r="BK11523" s="5"/>
      <c r="BL11523" s="5"/>
      <c r="BM11523" s="2"/>
      <c r="BN11523" s="151"/>
      <c r="BO11523" s="2"/>
      <c r="BP11523" s="2"/>
      <c r="BQ11523" s="2"/>
      <c r="BR11523" s="2"/>
      <c r="BS11523" s="2"/>
      <c r="BT11523" s="2"/>
    </row>
    <row r="11524" spans="63:72" x14ac:dyDescent="0.3">
      <c r="BK11524" s="5"/>
      <c r="BL11524" s="5"/>
      <c r="BM11524" s="2"/>
      <c r="BN11524" s="151"/>
      <c r="BO11524" s="2"/>
      <c r="BP11524" s="2"/>
      <c r="BQ11524" s="2"/>
      <c r="BR11524" s="2"/>
      <c r="BS11524" s="2"/>
      <c r="BT11524" s="2"/>
    </row>
    <row r="11525" spans="63:72" x14ac:dyDescent="0.3">
      <c r="BK11525" s="5"/>
      <c r="BL11525" s="5"/>
      <c r="BM11525" s="2"/>
      <c r="BN11525" s="151"/>
      <c r="BO11525" s="2"/>
      <c r="BP11525" s="2"/>
      <c r="BQ11525" s="2"/>
      <c r="BR11525" s="2"/>
      <c r="BS11525" s="2"/>
      <c r="BT11525" s="2"/>
    </row>
    <row r="11526" spans="63:72" x14ac:dyDescent="0.3">
      <c r="BK11526" s="5"/>
      <c r="BL11526" s="5"/>
      <c r="BM11526" s="2"/>
      <c r="BN11526" s="151"/>
      <c r="BO11526" s="2"/>
      <c r="BP11526" s="2"/>
      <c r="BQ11526" s="2"/>
      <c r="BR11526" s="2"/>
      <c r="BS11526" s="2"/>
      <c r="BT11526" s="2"/>
    </row>
    <row r="11527" spans="63:72" x14ac:dyDescent="0.3">
      <c r="BK11527" s="5"/>
      <c r="BL11527" s="5"/>
      <c r="BM11527" s="2"/>
      <c r="BN11527" s="151"/>
      <c r="BO11527" s="2"/>
      <c r="BP11527" s="2"/>
      <c r="BQ11527" s="2"/>
      <c r="BR11527" s="2"/>
      <c r="BS11527" s="2"/>
      <c r="BT11527" s="2"/>
    </row>
    <row r="11528" spans="63:72" x14ac:dyDescent="0.3">
      <c r="BK11528" s="5"/>
      <c r="BL11528" s="5"/>
      <c r="BM11528" s="2"/>
      <c r="BN11528" s="151"/>
      <c r="BO11528" s="2"/>
      <c r="BP11528" s="2"/>
      <c r="BQ11528" s="2"/>
      <c r="BR11528" s="2"/>
      <c r="BS11528" s="2"/>
      <c r="BT11528" s="2"/>
    </row>
    <row r="11529" spans="63:72" x14ac:dyDescent="0.3">
      <c r="BK11529" s="5"/>
      <c r="BL11529" s="5"/>
      <c r="BM11529" s="2"/>
      <c r="BN11529" s="151"/>
      <c r="BO11529" s="2"/>
      <c r="BP11529" s="2"/>
      <c r="BQ11529" s="2"/>
      <c r="BR11529" s="2"/>
      <c r="BS11529" s="2"/>
      <c r="BT11529" s="2"/>
    </row>
    <row r="11530" spans="63:72" x14ac:dyDescent="0.3">
      <c r="BK11530" s="5"/>
      <c r="BL11530" s="5"/>
      <c r="BM11530" s="2"/>
      <c r="BN11530" s="151"/>
      <c r="BO11530" s="2"/>
      <c r="BP11530" s="2"/>
      <c r="BQ11530" s="2"/>
      <c r="BR11530" s="2"/>
      <c r="BS11530" s="2"/>
      <c r="BT11530" s="2"/>
    </row>
    <row r="11531" spans="63:72" x14ac:dyDescent="0.3">
      <c r="BK11531" s="5"/>
      <c r="BL11531" s="5"/>
      <c r="BM11531" s="2"/>
      <c r="BN11531" s="151"/>
      <c r="BO11531" s="2"/>
      <c r="BP11531" s="2"/>
      <c r="BQ11531" s="2"/>
      <c r="BR11531" s="2"/>
      <c r="BS11531" s="2"/>
      <c r="BT11531" s="2"/>
    </row>
    <row r="11532" spans="63:72" x14ac:dyDescent="0.3">
      <c r="BK11532" s="5"/>
      <c r="BL11532" s="5"/>
      <c r="BM11532" s="2"/>
      <c r="BN11532" s="151"/>
      <c r="BO11532" s="2"/>
      <c r="BP11532" s="2"/>
      <c r="BQ11532" s="2"/>
      <c r="BR11532" s="2"/>
      <c r="BS11532" s="2"/>
      <c r="BT11532" s="2"/>
    </row>
    <row r="11533" spans="63:72" x14ac:dyDescent="0.3">
      <c r="BK11533" s="5"/>
      <c r="BL11533" s="5"/>
      <c r="BM11533" s="2"/>
      <c r="BN11533" s="151"/>
      <c r="BO11533" s="2"/>
      <c r="BP11533" s="2"/>
      <c r="BQ11533" s="2"/>
      <c r="BR11533" s="2"/>
      <c r="BS11533" s="2"/>
      <c r="BT11533" s="2"/>
    </row>
    <row r="11534" spans="63:72" x14ac:dyDescent="0.3">
      <c r="BK11534" s="5"/>
      <c r="BL11534" s="5"/>
      <c r="BM11534" s="2"/>
      <c r="BN11534" s="151"/>
      <c r="BO11534" s="2"/>
      <c r="BP11534" s="2"/>
      <c r="BQ11534" s="2"/>
      <c r="BR11534" s="2"/>
      <c r="BS11534" s="2"/>
      <c r="BT11534" s="2"/>
    </row>
    <row r="11535" spans="63:72" x14ac:dyDescent="0.3">
      <c r="BK11535" s="5"/>
      <c r="BL11535" s="5"/>
      <c r="BM11535" s="2"/>
      <c r="BN11535" s="151"/>
      <c r="BO11535" s="2"/>
      <c r="BP11535" s="2"/>
      <c r="BQ11535" s="2"/>
      <c r="BR11535" s="2"/>
      <c r="BS11535" s="2"/>
      <c r="BT11535" s="2"/>
    </row>
    <row r="11536" spans="63:72" x14ac:dyDescent="0.3">
      <c r="BK11536" s="5"/>
      <c r="BL11536" s="5"/>
      <c r="BM11536" s="2"/>
      <c r="BN11536" s="151"/>
      <c r="BO11536" s="2"/>
      <c r="BP11536" s="2"/>
      <c r="BQ11536" s="2"/>
      <c r="BR11536" s="2"/>
      <c r="BS11536" s="2"/>
      <c r="BT11536" s="2"/>
    </row>
    <row r="11537" spans="63:72" x14ac:dyDescent="0.3">
      <c r="BK11537" s="5"/>
      <c r="BL11537" s="5"/>
      <c r="BM11537" s="2"/>
      <c r="BN11537" s="151"/>
      <c r="BO11537" s="2"/>
      <c r="BP11537" s="2"/>
      <c r="BQ11537" s="2"/>
      <c r="BR11537" s="2"/>
      <c r="BS11537" s="2"/>
      <c r="BT11537" s="2"/>
    </row>
    <row r="11538" spans="63:72" x14ac:dyDescent="0.3">
      <c r="BK11538" s="5"/>
      <c r="BL11538" s="5"/>
      <c r="BM11538" s="2"/>
      <c r="BN11538" s="151"/>
      <c r="BO11538" s="2"/>
      <c r="BP11538" s="2"/>
      <c r="BQ11538" s="2"/>
      <c r="BR11538" s="2"/>
      <c r="BS11538" s="2"/>
      <c r="BT11538" s="2"/>
    </row>
    <row r="11539" spans="63:72" x14ac:dyDescent="0.3">
      <c r="BK11539" s="5"/>
      <c r="BL11539" s="5"/>
      <c r="BM11539" s="2"/>
      <c r="BN11539" s="151"/>
      <c r="BO11539" s="2"/>
      <c r="BP11539" s="2"/>
      <c r="BQ11539" s="2"/>
      <c r="BR11539" s="2"/>
      <c r="BS11539" s="2"/>
      <c r="BT11539" s="2"/>
    </row>
    <row r="11540" spans="63:72" x14ac:dyDescent="0.3">
      <c r="BK11540" s="5"/>
      <c r="BL11540" s="5"/>
      <c r="BM11540" s="2"/>
      <c r="BN11540" s="151"/>
      <c r="BO11540" s="2"/>
      <c r="BP11540" s="2"/>
      <c r="BQ11540" s="2"/>
      <c r="BR11540" s="2"/>
      <c r="BS11540" s="2"/>
      <c r="BT11540" s="2"/>
    </row>
    <row r="11541" spans="63:72" x14ac:dyDescent="0.3">
      <c r="BK11541" s="5"/>
      <c r="BL11541" s="5"/>
      <c r="BM11541" s="2"/>
      <c r="BN11541" s="151"/>
      <c r="BO11541" s="2"/>
      <c r="BP11541" s="2"/>
      <c r="BQ11541" s="2"/>
      <c r="BR11541" s="2"/>
      <c r="BS11541" s="2"/>
      <c r="BT11541" s="2"/>
    </row>
    <row r="11542" spans="63:72" x14ac:dyDescent="0.3">
      <c r="BK11542" s="5"/>
      <c r="BL11542" s="5"/>
      <c r="BM11542" s="2"/>
      <c r="BN11542" s="151"/>
      <c r="BO11542" s="2"/>
      <c r="BP11542" s="2"/>
      <c r="BQ11542" s="2"/>
      <c r="BR11542" s="2"/>
      <c r="BS11542" s="2"/>
      <c r="BT11542" s="2"/>
    </row>
    <row r="11543" spans="63:72" x14ac:dyDescent="0.3">
      <c r="BK11543" s="5"/>
      <c r="BL11543" s="5"/>
      <c r="BM11543" s="2"/>
      <c r="BN11543" s="151"/>
      <c r="BO11543" s="2"/>
      <c r="BP11543" s="2"/>
      <c r="BQ11543" s="2"/>
      <c r="BR11543" s="2"/>
      <c r="BS11543" s="2"/>
      <c r="BT11543" s="2"/>
    </row>
    <row r="11544" spans="63:72" x14ac:dyDescent="0.3">
      <c r="BK11544" s="5"/>
      <c r="BL11544" s="5"/>
      <c r="BM11544" s="2"/>
      <c r="BN11544" s="151"/>
      <c r="BO11544" s="2"/>
      <c r="BP11544" s="2"/>
      <c r="BQ11544" s="2"/>
      <c r="BR11544" s="2"/>
      <c r="BS11544" s="2"/>
      <c r="BT11544" s="2"/>
    </row>
    <row r="11545" spans="63:72" x14ac:dyDescent="0.3">
      <c r="BK11545" s="5"/>
      <c r="BL11545" s="5"/>
      <c r="BM11545" s="2"/>
      <c r="BN11545" s="151"/>
      <c r="BO11545" s="2"/>
      <c r="BP11545" s="2"/>
      <c r="BQ11545" s="2"/>
      <c r="BR11545" s="2"/>
      <c r="BS11545" s="2"/>
      <c r="BT11545" s="2"/>
    </row>
    <row r="11546" spans="63:72" x14ac:dyDescent="0.3">
      <c r="BK11546" s="5"/>
      <c r="BL11546" s="5"/>
      <c r="BM11546" s="2"/>
      <c r="BN11546" s="151"/>
      <c r="BO11546" s="2"/>
      <c r="BP11546" s="2"/>
      <c r="BQ11546" s="2"/>
      <c r="BR11546" s="2"/>
      <c r="BS11546" s="2"/>
      <c r="BT11546" s="2"/>
    </row>
    <row r="11547" spans="63:72" x14ac:dyDescent="0.3">
      <c r="BK11547" s="5"/>
      <c r="BL11547" s="5"/>
      <c r="BM11547" s="2"/>
      <c r="BN11547" s="151"/>
      <c r="BO11547" s="2"/>
      <c r="BP11547" s="2"/>
      <c r="BQ11547" s="2"/>
      <c r="BR11547" s="2"/>
      <c r="BS11547" s="2"/>
      <c r="BT11547" s="2"/>
    </row>
    <row r="11548" spans="63:72" x14ac:dyDescent="0.3">
      <c r="BK11548" s="5"/>
      <c r="BL11548" s="5"/>
      <c r="BM11548" s="2"/>
      <c r="BN11548" s="151"/>
      <c r="BO11548" s="2"/>
      <c r="BP11548" s="2"/>
      <c r="BQ11548" s="2"/>
      <c r="BR11548" s="2"/>
      <c r="BS11548" s="2"/>
      <c r="BT11548" s="2"/>
    </row>
    <row r="11549" spans="63:72" x14ac:dyDescent="0.3">
      <c r="BK11549" s="5"/>
      <c r="BL11549" s="5"/>
      <c r="BM11549" s="2"/>
      <c r="BN11549" s="151"/>
      <c r="BO11549" s="2"/>
      <c r="BP11549" s="2"/>
      <c r="BQ11549" s="2"/>
      <c r="BR11549" s="2"/>
      <c r="BS11549" s="2"/>
      <c r="BT11549" s="2"/>
    </row>
    <row r="11550" spans="63:72" x14ac:dyDescent="0.3">
      <c r="BK11550" s="5"/>
      <c r="BL11550" s="5"/>
      <c r="BM11550" s="2"/>
      <c r="BN11550" s="151"/>
      <c r="BO11550" s="2"/>
      <c r="BP11550" s="2"/>
      <c r="BQ11550" s="2"/>
      <c r="BR11550" s="2"/>
      <c r="BS11550" s="2"/>
      <c r="BT11550" s="2"/>
    </row>
    <row r="11551" spans="63:72" x14ac:dyDescent="0.3">
      <c r="BK11551" s="5"/>
      <c r="BL11551" s="5"/>
      <c r="BM11551" s="2"/>
      <c r="BN11551" s="151"/>
      <c r="BO11551" s="2"/>
      <c r="BP11551" s="2"/>
      <c r="BQ11551" s="2"/>
      <c r="BR11551" s="2"/>
      <c r="BS11551" s="2"/>
      <c r="BT11551" s="2"/>
    </row>
    <row r="11552" spans="63:72" x14ac:dyDescent="0.3">
      <c r="BK11552" s="5"/>
      <c r="BL11552" s="5"/>
      <c r="BM11552" s="2"/>
      <c r="BN11552" s="151"/>
      <c r="BO11552" s="2"/>
      <c r="BP11552" s="2"/>
      <c r="BQ11552" s="2"/>
      <c r="BR11552" s="2"/>
      <c r="BS11552" s="2"/>
      <c r="BT11552" s="2"/>
    </row>
    <row r="11553" spans="63:72" x14ac:dyDescent="0.3">
      <c r="BK11553" s="5"/>
      <c r="BL11553" s="5"/>
      <c r="BM11553" s="2"/>
      <c r="BN11553" s="151"/>
      <c r="BO11553" s="2"/>
      <c r="BP11553" s="2"/>
      <c r="BQ11553" s="2"/>
      <c r="BR11553" s="2"/>
      <c r="BS11553" s="2"/>
      <c r="BT11553" s="2"/>
    </row>
    <row r="11554" spans="63:72" x14ac:dyDescent="0.3">
      <c r="BK11554" s="5"/>
      <c r="BL11554" s="5"/>
      <c r="BM11554" s="2"/>
      <c r="BN11554" s="151"/>
      <c r="BO11554" s="2"/>
      <c r="BP11554" s="2"/>
      <c r="BQ11554" s="2"/>
      <c r="BR11554" s="2"/>
      <c r="BS11554" s="2"/>
      <c r="BT11554" s="2"/>
    </row>
    <row r="11555" spans="63:72" x14ac:dyDescent="0.3">
      <c r="BK11555" s="5"/>
      <c r="BL11555" s="5"/>
      <c r="BM11555" s="2"/>
      <c r="BN11555" s="151"/>
      <c r="BO11555" s="2"/>
      <c r="BP11555" s="2"/>
      <c r="BQ11555" s="2"/>
      <c r="BR11555" s="2"/>
      <c r="BS11555" s="2"/>
      <c r="BT11555" s="2"/>
    </row>
    <row r="11556" spans="63:72" x14ac:dyDescent="0.3">
      <c r="BK11556" s="5"/>
      <c r="BL11556" s="5"/>
      <c r="BM11556" s="2"/>
      <c r="BN11556" s="151"/>
      <c r="BO11556" s="2"/>
      <c r="BP11556" s="2"/>
      <c r="BQ11556" s="2"/>
      <c r="BR11556" s="2"/>
      <c r="BS11556" s="2"/>
      <c r="BT11556" s="2"/>
    </row>
    <row r="11557" spans="63:72" x14ac:dyDescent="0.3">
      <c r="BK11557" s="5"/>
      <c r="BL11557" s="5"/>
      <c r="BM11557" s="2"/>
      <c r="BN11557" s="151"/>
      <c r="BO11557" s="2"/>
      <c r="BP11557" s="2"/>
      <c r="BQ11557" s="2"/>
      <c r="BR11557" s="2"/>
      <c r="BS11557" s="2"/>
      <c r="BT11557" s="2"/>
    </row>
    <row r="11558" spans="63:72" x14ac:dyDescent="0.3">
      <c r="BK11558" s="5"/>
      <c r="BL11558" s="5"/>
      <c r="BM11558" s="2"/>
      <c r="BN11558" s="151"/>
      <c r="BO11558" s="2"/>
      <c r="BP11558" s="2"/>
      <c r="BQ11558" s="2"/>
      <c r="BR11558" s="2"/>
      <c r="BS11558" s="2"/>
      <c r="BT11558" s="2"/>
    </row>
    <row r="11559" spans="63:72" x14ac:dyDescent="0.3">
      <c r="BK11559" s="5"/>
      <c r="BL11559" s="5"/>
      <c r="BM11559" s="2"/>
      <c r="BN11559" s="151"/>
      <c r="BO11559" s="2"/>
      <c r="BP11559" s="2"/>
      <c r="BQ11559" s="2"/>
      <c r="BR11559" s="2"/>
      <c r="BS11559" s="2"/>
      <c r="BT11559" s="2"/>
    </row>
    <row r="11560" spans="63:72" x14ac:dyDescent="0.3">
      <c r="BK11560" s="5"/>
      <c r="BL11560" s="5"/>
      <c r="BM11560" s="2"/>
      <c r="BN11560" s="151"/>
      <c r="BO11560" s="2"/>
      <c r="BP11560" s="2"/>
      <c r="BQ11560" s="2"/>
      <c r="BR11560" s="2"/>
      <c r="BS11560" s="2"/>
      <c r="BT11560" s="2"/>
    </row>
    <row r="11561" spans="63:72" x14ac:dyDescent="0.3">
      <c r="BK11561" s="5"/>
      <c r="BL11561" s="5"/>
      <c r="BM11561" s="2"/>
      <c r="BN11561" s="151"/>
      <c r="BO11561" s="2"/>
      <c r="BP11561" s="2"/>
      <c r="BQ11561" s="2"/>
      <c r="BR11561" s="2"/>
      <c r="BS11561" s="2"/>
      <c r="BT11561" s="2"/>
    </row>
    <row r="11562" spans="63:72" x14ac:dyDescent="0.3">
      <c r="BK11562" s="5"/>
      <c r="BL11562" s="5"/>
      <c r="BM11562" s="2"/>
      <c r="BN11562" s="151"/>
      <c r="BO11562" s="2"/>
      <c r="BP11562" s="2"/>
      <c r="BQ11562" s="2"/>
      <c r="BR11562" s="2"/>
      <c r="BS11562" s="2"/>
      <c r="BT11562" s="2"/>
    </row>
    <row r="11563" spans="63:72" x14ac:dyDescent="0.3">
      <c r="BK11563" s="5"/>
      <c r="BL11563" s="5"/>
      <c r="BM11563" s="2"/>
      <c r="BN11563" s="151"/>
      <c r="BO11563" s="2"/>
      <c r="BP11563" s="2"/>
      <c r="BQ11563" s="2"/>
      <c r="BR11563" s="2"/>
      <c r="BS11563" s="2"/>
      <c r="BT11563" s="2"/>
    </row>
    <row r="11564" spans="63:72" x14ac:dyDescent="0.3">
      <c r="BK11564" s="5"/>
      <c r="BL11564" s="5"/>
      <c r="BM11564" s="2"/>
      <c r="BN11564" s="151"/>
      <c r="BO11564" s="2"/>
      <c r="BP11564" s="2"/>
      <c r="BQ11564" s="2"/>
      <c r="BR11564" s="2"/>
      <c r="BS11564" s="2"/>
      <c r="BT11564" s="2"/>
    </row>
    <row r="11565" spans="63:72" x14ac:dyDescent="0.3">
      <c r="BK11565" s="5"/>
      <c r="BL11565" s="5"/>
      <c r="BM11565" s="2"/>
      <c r="BN11565" s="151"/>
      <c r="BO11565" s="2"/>
      <c r="BP11565" s="2"/>
      <c r="BQ11565" s="2"/>
      <c r="BR11565" s="2"/>
      <c r="BS11565" s="2"/>
      <c r="BT11565" s="2"/>
    </row>
    <row r="11566" spans="63:72" x14ac:dyDescent="0.3">
      <c r="BK11566" s="5"/>
      <c r="BL11566" s="5"/>
      <c r="BM11566" s="2"/>
      <c r="BN11566" s="151"/>
      <c r="BO11566" s="2"/>
      <c r="BP11566" s="2"/>
      <c r="BQ11566" s="2"/>
      <c r="BR11566" s="2"/>
      <c r="BS11566" s="2"/>
      <c r="BT11566" s="2"/>
    </row>
    <row r="11567" spans="63:72" x14ac:dyDescent="0.3">
      <c r="BK11567" s="5"/>
      <c r="BL11567" s="5"/>
      <c r="BM11567" s="2"/>
      <c r="BN11567" s="151"/>
      <c r="BO11567" s="2"/>
      <c r="BP11567" s="2"/>
      <c r="BQ11567" s="2"/>
      <c r="BR11567" s="2"/>
      <c r="BS11567" s="2"/>
      <c r="BT11567" s="2"/>
    </row>
    <row r="11568" spans="63:72" x14ac:dyDescent="0.3">
      <c r="BK11568" s="5"/>
      <c r="BL11568" s="5"/>
      <c r="BM11568" s="2"/>
      <c r="BN11568" s="151"/>
      <c r="BO11568" s="2"/>
      <c r="BP11568" s="2"/>
      <c r="BQ11568" s="2"/>
      <c r="BR11568" s="2"/>
      <c r="BS11568" s="2"/>
      <c r="BT11568" s="2"/>
    </row>
    <row r="11569" spans="63:72" x14ac:dyDescent="0.3">
      <c r="BK11569" s="5"/>
      <c r="BL11569" s="5"/>
      <c r="BM11569" s="2"/>
      <c r="BN11569" s="151"/>
      <c r="BO11569" s="2"/>
      <c r="BP11569" s="2"/>
      <c r="BQ11569" s="2"/>
      <c r="BR11569" s="2"/>
      <c r="BS11569" s="2"/>
      <c r="BT11569" s="2"/>
    </row>
    <row r="11570" spans="63:72" x14ac:dyDescent="0.3">
      <c r="BK11570" s="5"/>
      <c r="BL11570" s="5"/>
      <c r="BM11570" s="2"/>
      <c r="BN11570" s="151"/>
      <c r="BO11570" s="2"/>
      <c r="BP11570" s="2"/>
      <c r="BQ11570" s="2"/>
      <c r="BR11570" s="2"/>
      <c r="BS11570" s="2"/>
      <c r="BT11570" s="2"/>
    </row>
    <row r="11571" spans="63:72" x14ac:dyDescent="0.3">
      <c r="BK11571" s="5"/>
      <c r="BL11571" s="5"/>
      <c r="BM11571" s="2"/>
      <c r="BN11571" s="151"/>
      <c r="BO11571" s="2"/>
      <c r="BP11571" s="2"/>
      <c r="BQ11571" s="2"/>
      <c r="BR11571" s="2"/>
      <c r="BS11571" s="2"/>
      <c r="BT11571" s="2"/>
    </row>
    <row r="11572" spans="63:72" x14ac:dyDescent="0.3">
      <c r="BK11572" s="5"/>
      <c r="BL11572" s="5"/>
      <c r="BM11572" s="2"/>
      <c r="BN11572" s="151"/>
      <c r="BO11572" s="2"/>
      <c r="BP11572" s="2"/>
      <c r="BQ11572" s="2"/>
      <c r="BR11572" s="2"/>
      <c r="BS11572" s="2"/>
      <c r="BT11572" s="2"/>
    </row>
    <row r="11573" spans="63:72" x14ac:dyDescent="0.3">
      <c r="BK11573" s="5"/>
      <c r="BL11573" s="5"/>
      <c r="BM11573" s="2"/>
      <c r="BN11573" s="151"/>
      <c r="BO11573" s="2"/>
      <c r="BP11573" s="2"/>
      <c r="BQ11573" s="2"/>
      <c r="BR11573" s="2"/>
      <c r="BS11573" s="2"/>
      <c r="BT11573" s="2"/>
    </row>
    <row r="11574" spans="63:72" x14ac:dyDescent="0.3">
      <c r="BK11574" s="5"/>
      <c r="BL11574" s="5"/>
      <c r="BM11574" s="2"/>
      <c r="BN11574" s="151"/>
      <c r="BO11574" s="2"/>
      <c r="BP11574" s="2"/>
      <c r="BQ11574" s="2"/>
      <c r="BR11574" s="2"/>
      <c r="BS11574" s="2"/>
      <c r="BT11574" s="2"/>
    </row>
    <row r="11575" spans="63:72" x14ac:dyDescent="0.3">
      <c r="BK11575" s="5"/>
      <c r="BL11575" s="5"/>
      <c r="BM11575" s="2"/>
      <c r="BN11575" s="151"/>
      <c r="BO11575" s="2"/>
      <c r="BP11575" s="2"/>
      <c r="BQ11575" s="2"/>
      <c r="BR11575" s="2"/>
      <c r="BS11575" s="2"/>
      <c r="BT11575" s="2"/>
    </row>
    <row r="11576" spans="63:72" x14ac:dyDescent="0.3">
      <c r="BK11576" s="5"/>
      <c r="BL11576" s="5"/>
      <c r="BM11576" s="2"/>
      <c r="BN11576" s="151"/>
      <c r="BO11576" s="2"/>
      <c r="BP11576" s="2"/>
      <c r="BQ11576" s="2"/>
      <c r="BR11576" s="2"/>
      <c r="BS11576" s="2"/>
      <c r="BT11576" s="2"/>
    </row>
    <row r="11577" spans="63:72" x14ac:dyDescent="0.3">
      <c r="BK11577" s="5"/>
      <c r="BL11577" s="5"/>
      <c r="BM11577" s="2"/>
      <c r="BN11577" s="151"/>
      <c r="BO11577" s="2"/>
      <c r="BP11577" s="2"/>
      <c r="BQ11577" s="2"/>
      <c r="BR11577" s="2"/>
      <c r="BS11577" s="2"/>
      <c r="BT11577" s="2"/>
    </row>
    <row r="11578" spans="63:72" x14ac:dyDescent="0.3">
      <c r="BK11578" s="5"/>
      <c r="BL11578" s="5"/>
      <c r="BM11578" s="2"/>
      <c r="BN11578" s="151"/>
      <c r="BO11578" s="2"/>
      <c r="BP11578" s="2"/>
      <c r="BQ11578" s="2"/>
      <c r="BR11578" s="2"/>
      <c r="BS11578" s="2"/>
      <c r="BT11578" s="2"/>
    </row>
    <row r="11579" spans="63:72" x14ac:dyDescent="0.3">
      <c r="BK11579" s="5"/>
      <c r="BL11579" s="5"/>
      <c r="BM11579" s="2"/>
      <c r="BN11579" s="151"/>
      <c r="BO11579" s="2"/>
      <c r="BP11579" s="2"/>
      <c r="BQ11579" s="2"/>
      <c r="BR11579" s="2"/>
      <c r="BS11579" s="2"/>
      <c r="BT11579" s="2"/>
    </row>
    <row r="11580" spans="63:72" x14ac:dyDescent="0.3">
      <c r="BK11580" s="5"/>
      <c r="BL11580" s="5"/>
      <c r="BM11580" s="2"/>
      <c r="BN11580" s="151"/>
      <c r="BO11580" s="2"/>
      <c r="BP11580" s="2"/>
      <c r="BQ11580" s="2"/>
      <c r="BR11580" s="2"/>
      <c r="BS11580" s="2"/>
      <c r="BT11580" s="2"/>
    </row>
    <row r="11581" spans="63:72" x14ac:dyDescent="0.3">
      <c r="BK11581" s="5"/>
      <c r="BL11581" s="5"/>
      <c r="BM11581" s="2"/>
      <c r="BN11581" s="151"/>
      <c r="BO11581" s="2"/>
      <c r="BP11581" s="2"/>
      <c r="BQ11581" s="2"/>
      <c r="BR11581" s="2"/>
      <c r="BS11581" s="2"/>
      <c r="BT11581" s="2"/>
    </row>
    <row r="11582" spans="63:72" x14ac:dyDescent="0.3">
      <c r="BK11582" s="5"/>
      <c r="BL11582" s="5"/>
      <c r="BM11582" s="2"/>
      <c r="BN11582" s="151"/>
      <c r="BO11582" s="2"/>
      <c r="BP11582" s="2"/>
      <c r="BQ11582" s="2"/>
      <c r="BR11582" s="2"/>
      <c r="BS11582" s="2"/>
      <c r="BT11582" s="2"/>
    </row>
    <row r="11583" spans="63:72" x14ac:dyDescent="0.3">
      <c r="BK11583" s="5"/>
      <c r="BL11583" s="5"/>
      <c r="BM11583" s="2"/>
      <c r="BN11583" s="151"/>
      <c r="BO11583" s="2"/>
      <c r="BP11583" s="2"/>
      <c r="BQ11583" s="2"/>
      <c r="BR11583" s="2"/>
      <c r="BS11583" s="2"/>
      <c r="BT11583" s="2"/>
    </row>
    <row r="11584" spans="63:72" x14ac:dyDescent="0.3">
      <c r="BK11584" s="5"/>
      <c r="BL11584" s="5"/>
      <c r="BM11584" s="2"/>
      <c r="BN11584" s="151"/>
      <c r="BO11584" s="2"/>
      <c r="BP11584" s="2"/>
      <c r="BQ11584" s="2"/>
      <c r="BR11584" s="2"/>
      <c r="BS11584" s="2"/>
      <c r="BT11584" s="2"/>
    </row>
    <row r="11585" spans="63:72" x14ac:dyDescent="0.3">
      <c r="BK11585" s="5"/>
      <c r="BL11585" s="5"/>
      <c r="BM11585" s="2"/>
      <c r="BN11585" s="151"/>
      <c r="BO11585" s="2"/>
      <c r="BP11585" s="2"/>
      <c r="BQ11585" s="2"/>
      <c r="BR11585" s="2"/>
      <c r="BS11585" s="2"/>
      <c r="BT11585" s="2"/>
    </row>
    <row r="11586" spans="63:72" x14ac:dyDescent="0.3">
      <c r="BK11586" s="5"/>
      <c r="BL11586" s="5"/>
      <c r="BM11586" s="2"/>
      <c r="BN11586" s="151"/>
      <c r="BO11586" s="2"/>
      <c r="BP11586" s="2"/>
      <c r="BQ11586" s="2"/>
      <c r="BR11586" s="2"/>
      <c r="BS11586" s="2"/>
      <c r="BT11586" s="2"/>
    </row>
    <row r="11587" spans="63:72" x14ac:dyDescent="0.3">
      <c r="BK11587" s="5"/>
      <c r="BL11587" s="5"/>
      <c r="BM11587" s="2"/>
      <c r="BN11587" s="151"/>
      <c r="BO11587" s="2"/>
      <c r="BP11587" s="2"/>
      <c r="BQ11587" s="2"/>
      <c r="BR11587" s="2"/>
      <c r="BS11587" s="2"/>
      <c r="BT11587" s="2"/>
    </row>
    <row r="11588" spans="63:72" x14ac:dyDescent="0.3">
      <c r="BK11588" s="5"/>
      <c r="BL11588" s="5"/>
      <c r="BM11588" s="2"/>
      <c r="BN11588" s="151"/>
      <c r="BO11588" s="2"/>
      <c r="BP11588" s="2"/>
      <c r="BQ11588" s="2"/>
      <c r="BR11588" s="2"/>
      <c r="BS11588" s="2"/>
      <c r="BT11588" s="2"/>
    </row>
    <row r="11589" spans="63:72" x14ac:dyDescent="0.3">
      <c r="BK11589" s="5"/>
      <c r="BL11589" s="5"/>
      <c r="BM11589" s="2"/>
      <c r="BN11589" s="151"/>
      <c r="BO11589" s="2"/>
      <c r="BP11589" s="2"/>
      <c r="BQ11589" s="2"/>
      <c r="BR11589" s="2"/>
      <c r="BS11589" s="2"/>
      <c r="BT11589" s="2"/>
    </row>
    <row r="11590" spans="63:72" x14ac:dyDescent="0.3">
      <c r="BK11590" s="5"/>
      <c r="BL11590" s="5"/>
      <c r="BM11590" s="2"/>
      <c r="BN11590" s="151"/>
      <c r="BO11590" s="2"/>
      <c r="BP11590" s="2"/>
      <c r="BQ11590" s="2"/>
      <c r="BR11590" s="2"/>
      <c r="BS11590" s="2"/>
      <c r="BT11590" s="2"/>
    </row>
    <row r="11591" spans="63:72" x14ac:dyDescent="0.3">
      <c r="BK11591" s="5"/>
      <c r="BL11591" s="5"/>
      <c r="BM11591" s="2"/>
      <c r="BN11591" s="151"/>
      <c r="BO11591" s="2"/>
      <c r="BP11591" s="2"/>
      <c r="BQ11591" s="2"/>
      <c r="BR11591" s="2"/>
      <c r="BS11591" s="2"/>
      <c r="BT11591" s="2"/>
    </row>
    <row r="11592" spans="63:72" x14ac:dyDescent="0.3">
      <c r="BK11592" s="5"/>
      <c r="BL11592" s="5"/>
      <c r="BM11592" s="2"/>
      <c r="BN11592" s="151"/>
      <c r="BO11592" s="2"/>
      <c r="BP11592" s="2"/>
      <c r="BQ11592" s="2"/>
      <c r="BR11592" s="2"/>
      <c r="BS11592" s="2"/>
      <c r="BT11592" s="2"/>
    </row>
    <row r="11593" spans="63:72" x14ac:dyDescent="0.3">
      <c r="BK11593" s="5"/>
      <c r="BL11593" s="5"/>
      <c r="BM11593" s="2"/>
      <c r="BN11593" s="151"/>
      <c r="BO11593" s="2"/>
      <c r="BP11593" s="2"/>
      <c r="BQ11593" s="2"/>
      <c r="BR11593" s="2"/>
      <c r="BS11593" s="2"/>
      <c r="BT11593" s="2"/>
    </row>
    <row r="11594" spans="63:72" x14ac:dyDescent="0.3">
      <c r="BK11594" s="5"/>
      <c r="BL11594" s="5"/>
      <c r="BM11594" s="2"/>
      <c r="BN11594" s="151"/>
      <c r="BO11594" s="2"/>
      <c r="BP11594" s="2"/>
      <c r="BQ11594" s="2"/>
      <c r="BR11594" s="2"/>
      <c r="BS11594" s="2"/>
      <c r="BT11594" s="2"/>
    </row>
    <row r="11595" spans="63:72" x14ac:dyDescent="0.3">
      <c r="BK11595" s="5"/>
      <c r="BL11595" s="5"/>
      <c r="BM11595" s="2"/>
      <c r="BN11595" s="151"/>
      <c r="BO11595" s="2"/>
      <c r="BP11595" s="2"/>
      <c r="BQ11595" s="2"/>
      <c r="BR11595" s="2"/>
      <c r="BS11595" s="2"/>
      <c r="BT11595" s="2"/>
    </row>
    <row r="11596" spans="63:72" x14ac:dyDescent="0.3">
      <c r="BK11596" s="5"/>
      <c r="BL11596" s="5"/>
      <c r="BM11596" s="2"/>
      <c r="BN11596" s="151"/>
      <c r="BO11596" s="2"/>
      <c r="BP11596" s="2"/>
      <c r="BQ11596" s="2"/>
      <c r="BR11596" s="2"/>
      <c r="BS11596" s="2"/>
      <c r="BT11596" s="2"/>
    </row>
    <row r="11597" spans="63:72" x14ac:dyDescent="0.3">
      <c r="BK11597" s="5"/>
      <c r="BL11597" s="5"/>
      <c r="BM11597" s="2"/>
      <c r="BN11597" s="151"/>
      <c r="BO11597" s="2"/>
      <c r="BP11597" s="2"/>
      <c r="BQ11597" s="2"/>
      <c r="BR11597" s="2"/>
      <c r="BS11597" s="2"/>
      <c r="BT11597" s="2"/>
    </row>
    <row r="11598" spans="63:72" x14ac:dyDescent="0.3">
      <c r="BK11598" s="5"/>
      <c r="BL11598" s="5"/>
      <c r="BM11598" s="2"/>
      <c r="BN11598" s="151"/>
      <c r="BO11598" s="2"/>
      <c r="BP11598" s="2"/>
      <c r="BQ11598" s="2"/>
      <c r="BR11598" s="2"/>
      <c r="BS11598" s="2"/>
      <c r="BT11598" s="2"/>
    </row>
    <row r="11599" spans="63:72" x14ac:dyDescent="0.3">
      <c r="BK11599" s="5"/>
      <c r="BL11599" s="5"/>
      <c r="BM11599" s="2"/>
      <c r="BN11599" s="151"/>
      <c r="BO11599" s="2"/>
      <c r="BP11599" s="2"/>
      <c r="BQ11599" s="2"/>
      <c r="BR11599" s="2"/>
      <c r="BS11599" s="2"/>
      <c r="BT11599" s="2"/>
    </row>
    <row r="11600" spans="63:72" x14ac:dyDescent="0.3">
      <c r="BK11600" s="5"/>
      <c r="BL11600" s="5"/>
      <c r="BM11600" s="2"/>
      <c r="BN11600" s="151"/>
      <c r="BO11600" s="2"/>
      <c r="BP11600" s="2"/>
      <c r="BQ11600" s="2"/>
      <c r="BR11600" s="2"/>
      <c r="BS11600" s="2"/>
      <c r="BT11600" s="2"/>
    </row>
    <row r="11601" spans="63:72" x14ac:dyDescent="0.3">
      <c r="BK11601" s="5"/>
      <c r="BL11601" s="5"/>
      <c r="BM11601" s="2"/>
      <c r="BN11601" s="151"/>
      <c r="BO11601" s="2"/>
      <c r="BP11601" s="2"/>
      <c r="BQ11601" s="2"/>
      <c r="BR11601" s="2"/>
      <c r="BS11601" s="2"/>
      <c r="BT11601" s="2"/>
    </row>
    <row r="11602" spans="63:72" x14ac:dyDescent="0.3">
      <c r="BK11602" s="5"/>
      <c r="BL11602" s="5"/>
      <c r="BM11602" s="2"/>
      <c r="BN11602" s="151"/>
      <c r="BO11602" s="2"/>
      <c r="BP11602" s="2"/>
      <c r="BQ11602" s="2"/>
      <c r="BR11602" s="2"/>
      <c r="BS11602" s="2"/>
      <c r="BT11602" s="2"/>
    </row>
    <row r="11603" spans="63:72" x14ac:dyDescent="0.3">
      <c r="BK11603" s="5"/>
      <c r="BL11603" s="5"/>
      <c r="BM11603" s="2"/>
      <c r="BN11603" s="151"/>
      <c r="BO11603" s="2"/>
      <c r="BP11603" s="2"/>
      <c r="BQ11603" s="2"/>
      <c r="BR11603" s="2"/>
      <c r="BS11603" s="2"/>
      <c r="BT11603" s="2"/>
    </row>
    <row r="11604" spans="63:72" x14ac:dyDescent="0.3">
      <c r="BK11604" s="5"/>
      <c r="BL11604" s="5"/>
      <c r="BM11604" s="2"/>
      <c r="BN11604" s="151"/>
      <c r="BO11604" s="2"/>
      <c r="BP11604" s="2"/>
      <c r="BQ11604" s="2"/>
      <c r="BR11604" s="2"/>
      <c r="BS11604" s="2"/>
      <c r="BT11604" s="2"/>
    </row>
    <row r="11605" spans="63:72" x14ac:dyDescent="0.3">
      <c r="BK11605" s="5"/>
      <c r="BL11605" s="5"/>
      <c r="BM11605" s="2"/>
      <c r="BN11605" s="151"/>
      <c r="BO11605" s="2"/>
      <c r="BP11605" s="2"/>
      <c r="BQ11605" s="2"/>
      <c r="BR11605" s="2"/>
      <c r="BS11605" s="2"/>
      <c r="BT11605" s="2"/>
    </row>
    <row r="11606" spans="63:72" x14ac:dyDescent="0.3">
      <c r="BK11606" s="5"/>
      <c r="BL11606" s="5"/>
      <c r="BM11606" s="2"/>
      <c r="BN11606" s="151"/>
      <c r="BO11606" s="2"/>
      <c r="BP11606" s="2"/>
      <c r="BQ11606" s="2"/>
      <c r="BR11606" s="2"/>
      <c r="BS11606" s="2"/>
      <c r="BT11606" s="2"/>
    </row>
    <row r="11607" spans="63:72" x14ac:dyDescent="0.3">
      <c r="BK11607" s="5"/>
      <c r="BL11607" s="5"/>
      <c r="BM11607" s="2"/>
      <c r="BN11607" s="151"/>
      <c r="BO11607" s="2"/>
      <c r="BP11607" s="2"/>
      <c r="BQ11607" s="2"/>
      <c r="BR11607" s="2"/>
      <c r="BS11607" s="2"/>
      <c r="BT11607" s="2"/>
    </row>
    <row r="11608" spans="63:72" x14ac:dyDescent="0.3">
      <c r="BK11608" s="5"/>
      <c r="BL11608" s="5"/>
      <c r="BM11608" s="2"/>
      <c r="BN11608" s="151"/>
      <c r="BO11608" s="2"/>
      <c r="BP11608" s="2"/>
      <c r="BQ11608" s="2"/>
      <c r="BR11608" s="2"/>
      <c r="BS11608" s="2"/>
      <c r="BT11608" s="2"/>
    </row>
    <row r="11609" spans="63:72" x14ac:dyDescent="0.3">
      <c r="BK11609" s="5"/>
      <c r="BL11609" s="5"/>
      <c r="BM11609" s="2"/>
      <c r="BN11609" s="151"/>
      <c r="BO11609" s="2"/>
      <c r="BP11609" s="2"/>
      <c r="BQ11609" s="2"/>
      <c r="BR11609" s="2"/>
      <c r="BS11609" s="2"/>
      <c r="BT11609" s="2"/>
    </row>
    <row r="11610" spans="63:72" x14ac:dyDescent="0.3">
      <c r="BK11610" s="5"/>
      <c r="BL11610" s="5"/>
      <c r="BM11610" s="2"/>
      <c r="BN11610" s="151"/>
      <c r="BO11610" s="2"/>
      <c r="BP11610" s="2"/>
      <c r="BQ11610" s="2"/>
      <c r="BR11610" s="2"/>
      <c r="BS11610" s="2"/>
      <c r="BT11610" s="2"/>
    </row>
    <row r="11611" spans="63:72" x14ac:dyDescent="0.3">
      <c r="BK11611" s="5"/>
      <c r="BL11611" s="5"/>
      <c r="BM11611" s="2"/>
      <c r="BN11611" s="151"/>
      <c r="BO11611" s="2"/>
      <c r="BP11611" s="2"/>
      <c r="BQ11611" s="2"/>
      <c r="BR11611" s="2"/>
      <c r="BS11611" s="2"/>
      <c r="BT11611" s="2"/>
    </row>
    <row r="11612" spans="63:72" x14ac:dyDescent="0.3">
      <c r="BK11612" s="5"/>
      <c r="BL11612" s="5"/>
      <c r="BM11612" s="2"/>
      <c r="BN11612" s="151"/>
      <c r="BO11612" s="2"/>
      <c r="BP11612" s="2"/>
      <c r="BQ11612" s="2"/>
      <c r="BR11612" s="2"/>
      <c r="BS11612" s="2"/>
      <c r="BT11612" s="2"/>
    </row>
    <row r="11613" spans="63:72" x14ac:dyDescent="0.3">
      <c r="BK11613" s="5"/>
      <c r="BL11613" s="5"/>
      <c r="BM11613" s="2"/>
      <c r="BN11613" s="151"/>
      <c r="BO11613" s="2"/>
      <c r="BP11613" s="2"/>
      <c r="BQ11613" s="2"/>
      <c r="BR11613" s="2"/>
      <c r="BS11613" s="2"/>
      <c r="BT11613" s="2"/>
    </row>
    <row r="11614" spans="63:72" x14ac:dyDescent="0.3">
      <c r="BK11614" s="5"/>
      <c r="BL11614" s="5"/>
      <c r="BM11614" s="2"/>
      <c r="BN11614" s="151"/>
      <c r="BO11614" s="2"/>
      <c r="BP11614" s="2"/>
      <c r="BQ11614" s="2"/>
      <c r="BR11614" s="2"/>
      <c r="BS11614" s="2"/>
      <c r="BT11614" s="2"/>
    </row>
    <row r="11615" spans="63:72" x14ac:dyDescent="0.3">
      <c r="BK11615" s="5"/>
      <c r="BL11615" s="5"/>
      <c r="BM11615" s="2"/>
      <c r="BN11615" s="151"/>
      <c r="BO11615" s="2"/>
      <c r="BP11615" s="2"/>
      <c r="BQ11615" s="2"/>
      <c r="BR11615" s="2"/>
      <c r="BS11615" s="2"/>
      <c r="BT11615" s="2"/>
    </row>
    <row r="11616" spans="63:72" x14ac:dyDescent="0.3">
      <c r="BK11616" s="5"/>
      <c r="BL11616" s="5"/>
      <c r="BM11616" s="2"/>
      <c r="BN11616" s="151"/>
      <c r="BO11616" s="2"/>
      <c r="BP11616" s="2"/>
      <c r="BQ11616" s="2"/>
      <c r="BR11616" s="2"/>
      <c r="BS11616" s="2"/>
      <c r="BT11616" s="2"/>
    </row>
    <row r="11617" spans="63:72" x14ac:dyDescent="0.3">
      <c r="BK11617" s="5"/>
      <c r="BL11617" s="5"/>
      <c r="BM11617" s="2"/>
      <c r="BN11617" s="151"/>
      <c r="BO11617" s="2"/>
      <c r="BP11617" s="2"/>
      <c r="BQ11617" s="2"/>
      <c r="BR11617" s="2"/>
      <c r="BS11617" s="2"/>
      <c r="BT11617" s="2"/>
    </row>
    <row r="11618" spans="63:72" x14ac:dyDescent="0.3">
      <c r="BK11618" s="5"/>
      <c r="BL11618" s="5"/>
      <c r="BM11618" s="2"/>
      <c r="BN11618" s="151"/>
      <c r="BO11618" s="2"/>
      <c r="BP11618" s="2"/>
      <c r="BQ11618" s="2"/>
      <c r="BR11618" s="2"/>
      <c r="BS11618" s="2"/>
      <c r="BT11618" s="2"/>
    </row>
    <row r="11619" spans="63:72" x14ac:dyDescent="0.3">
      <c r="BK11619" s="5"/>
      <c r="BL11619" s="5"/>
      <c r="BM11619" s="2"/>
      <c r="BN11619" s="151"/>
      <c r="BO11619" s="2"/>
      <c r="BP11619" s="2"/>
      <c r="BQ11619" s="2"/>
      <c r="BR11619" s="2"/>
      <c r="BS11619" s="2"/>
      <c r="BT11619" s="2"/>
    </row>
    <row r="11620" spans="63:72" x14ac:dyDescent="0.3">
      <c r="BK11620" s="5"/>
      <c r="BL11620" s="5"/>
      <c r="BM11620" s="2"/>
      <c r="BN11620" s="151"/>
      <c r="BO11620" s="2"/>
      <c r="BP11620" s="2"/>
      <c r="BQ11620" s="2"/>
      <c r="BR11620" s="2"/>
      <c r="BS11620" s="2"/>
      <c r="BT11620" s="2"/>
    </row>
    <row r="11621" spans="63:72" x14ac:dyDescent="0.3">
      <c r="BK11621" s="5"/>
      <c r="BL11621" s="5"/>
      <c r="BM11621" s="2"/>
      <c r="BN11621" s="151"/>
      <c r="BO11621" s="2"/>
      <c r="BP11621" s="2"/>
      <c r="BQ11621" s="2"/>
      <c r="BR11621" s="2"/>
      <c r="BS11621" s="2"/>
      <c r="BT11621" s="2"/>
    </row>
    <row r="11622" spans="63:72" x14ac:dyDescent="0.3">
      <c r="BK11622" s="5"/>
      <c r="BL11622" s="5"/>
      <c r="BM11622" s="2"/>
      <c r="BN11622" s="151"/>
      <c r="BO11622" s="2"/>
      <c r="BP11622" s="2"/>
      <c r="BQ11622" s="2"/>
      <c r="BR11622" s="2"/>
      <c r="BS11622" s="2"/>
      <c r="BT11622" s="2"/>
    </row>
    <row r="11623" spans="63:72" x14ac:dyDescent="0.3">
      <c r="BK11623" s="5"/>
      <c r="BL11623" s="5"/>
      <c r="BM11623" s="2"/>
      <c r="BN11623" s="151"/>
      <c r="BO11623" s="2"/>
      <c r="BP11623" s="2"/>
      <c r="BQ11623" s="2"/>
      <c r="BR11623" s="2"/>
      <c r="BS11623" s="2"/>
      <c r="BT11623" s="2"/>
    </row>
    <row r="11624" spans="63:72" x14ac:dyDescent="0.3">
      <c r="BK11624" s="5"/>
      <c r="BL11624" s="5"/>
      <c r="BM11624" s="2"/>
      <c r="BN11624" s="151"/>
      <c r="BO11624" s="2"/>
      <c r="BP11624" s="2"/>
      <c r="BQ11624" s="2"/>
      <c r="BR11624" s="2"/>
      <c r="BS11624" s="2"/>
      <c r="BT11624" s="2"/>
    </row>
    <row r="11625" spans="63:72" x14ac:dyDescent="0.3">
      <c r="BK11625" s="5"/>
      <c r="BL11625" s="5"/>
      <c r="BM11625" s="2"/>
      <c r="BN11625" s="151"/>
      <c r="BO11625" s="2"/>
      <c r="BP11625" s="2"/>
      <c r="BQ11625" s="2"/>
      <c r="BR11625" s="2"/>
      <c r="BS11625" s="2"/>
      <c r="BT11625" s="2"/>
    </row>
    <row r="11626" spans="63:72" x14ac:dyDescent="0.3">
      <c r="BK11626" s="5"/>
      <c r="BL11626" s="5"/>
      <c r="BM11626" s="2"/>
      <c r="BN11626" s="151"/>
      <c r="BO11626" s="2"/>
      <c r="BP11626" s="2"/>
      <c r="BQ11626" s="2"/>
      <c r="BR11626" s="2"/>
      <c r="BS11626" s="2"/>
      <c r="BT11626" s="2"/>
    </row>
    <row r="11627" spans="63:72" x14ac:dyDescent="0.3">
      <c r="BK11627" s="5"/>
      <c r="BL11627" s="5"/>
      <c r="BM11627" s="2"/>
      <c r="BN11627" s="151"/>
      <c r="BO11627" s="2"/>
      <c r="BP11627" s="2"/>
      <c r="BQ11627" s="2"/>
      <c r="BR11627" s="2"/>
      <c r="BS11627" s="2"/>
      <c r="BT11627" s="2"/>
    </row>
    <row r="11628" spans="63:72" x14ac:dyDescent="0.3">
      <c r="BK11628" s="5"/>
      <c r="BL11628" s="5"/>
      <c r="BM11628" s="2"/>
      <c r="BN11628" s="151"/>
      <c r="BO11628" s="2"/>
      <c r="BP11628" s="2"/>
      <c r="BQ11628" s="2"/>
      <c r="BR11628" s="2"/>
      <c r="BS11628" s="2"/>
      <c r="BT11628" s="2"/>
    </row>
    <row r="11629" spans="63:72" x14ac:dyDescent="0.3">
      <c r="BK11629" s="5"/>
      <c r="BL11629" s="5"/>
      <c r="BM11629" s="2"/>
      <c r="BN11629" s="151"/>
      <c r="BO11629" s="2"/>
      <c r="BP11629" s="2"/>
      <c r="BQ11629" s="2"/>
      <c r="BR11629" s="2"/>
      <c r="BS11629" s="2"/>
      <c r="BT11629" s="2"/>
    </row>
    <row r="11630" spans="63:72" x14ac:dyDescent="0.3">
      <c r="BK11630" s="5"/>
      <c r="BL11630" s="5"/>
      <c r="BM11630" s="2"/>
      <c r="BN11630" s="151"/>
      <c r="BO11630" s="2"/>
      <c r="BP11630" s="2"/>
      <c r="BQ11630" s="2"/>
      <c r="BR11630" s="2"/>
      <c r="BS11630" s="2"/>
      <c r="BT11630" s="2"/>
    </row>
    <row r="11631" spans="63:72" x14ac:dyDescent="0.3">
      <c r="BK11631" s="5"/>
      <c r="BL11631" s="5"/>
      <c r="BM11631" s="2"/>
      <c r="BN11631" s="151"/>
      <c r="BO11631" s="2"/>
      <c r="BP11631" s="2"/>
      <c r="BQ11631" s="2"/>
      <c r="BR11631" s="2"/>
      <c r="BS11631" s="2"/>
      <c r="BT11631" s="2"/>
    </row>
    <row r="11632" spans="63:72" x14ac:dyDescent="0.3">
      <c r="BK11632" s="5"/>
      <c r="BL11632" s="5"/>
      <c r="BM11632" s="2"/>
      <c r="BN11632" s="151"/>
      <c r="BO11632" s="2"/>
      <c r="BP11632" s="2"/>
      <c r="BQ11632" s="2"/>
      <c r="BR11632" s="2"/>
      <c r="BS11632" s="2"/>
      <c r="BT11632" s="2"/>
    </row>
    <row r="11633" spans="63:72" x14ac:dyDescent="0.3">
      <c r="BK11633" s="5"/>
      <c r="BL11633" s="5"/>
      <c r="BM11633" s="2"/>
      <c r="BN11633" s="151"/>
      <c r="BO11633" s="2"/>
      <c r="BP11633" s="2"/>
      <c r="BQ11633" s="2"/>
      <c r="BR11633" s="2"/>
      <c r="BS11633" s="2"/>
      <c r="BT11633" s="2"/>
    </row>
    <row r="11634" spans="63:72" x14ac:dyDescent="0.3">
      <c r="BK11634" s="5"/>
      <c r="BL11634" s="5"/>
      <c r="BM11634" s="2"/>
      <c r="BN11634" s="151"/>
      <c r="BO11634" s="2"/>
      <c r="BP11634" s="2"/>
      <c r="BQ11634" s="2"/>
      <c r="BR11634" s="2"/>
      <c r="BS11634" s="2"/>
      <c r="BT11634" s="2"/>
    </row>
    <row r="11635" spans="63:72" x14ac:dyDescent="0.3">
      <c r="BK11635" s="5"/>
      <c r="BL11635" s="5"/>
      <c r="BM11635" s="2"/>
      <c r="BN11635" s="151"/>
      <c r="BO11635" s="2"/>
      <c r="BP11635" s="2"/>
      <c r="BQ11635" s="2"/>
      <c r="BR11635" s="2"/>
      <c r="BS11635" s="2"/>
      <c r="BT11635" s="2"/>
    </row>
    <row r="11636" spans="63:72" x14ac:dyDescent="0.3">
      <c r="BK11636" s="5"/>
      <c r="BL11636" s="5"/>
      <c r="BM11636" s="2"/>
      <c r="BN11636" s="151"/>
      <c r="BO11636" s="2"/>
      <c r="BP11636" s="2"/>
      <c r="BQ11636" s="2"/>
      <c r="BR11636" s="2"/>
      <c r="BS11636" s="2"/>
      <c r="BT11636" s="2"/>
    </row>
    <row r="11637" spans="63:72" x14ac:dyDescent="0.3">
      <c r="BK11637" s="5"/>
      <c r="BL11637" s="5"/>
      <c r="BM11637" s="2"/>
      <c r="BN11637" s="151"/>
      <c r="BO11637" s="2"/>
      <c r="BP11637" s="2"/>
      <c r="BQ11637" s="2"/>
      <c r="BR11637" s="2"/>
      <c r="BS11637" s="2"/>
      <c r="BT11637" s="2"/>
    </row>
    <row r="11638" spans="63:72" x14ac:dyDescent="0.3">
      <c r="BK11638" s="5"/>
      <c r="BL11638" s="5"/>
      <c r="BM11638" s="2"/>
      <c r="BN11638" s="151"/>
      <c r="BO11638" s="2"/>
      <c r="BP11638" s="2"/>
      <c r="BQ11638" s="2"/>
      <c r="BR11638" s="2"/>
      <c r="BS11638" s="2"/>
      <c r="BT11638" s="2"/>
    </row>
    <row r="11639" spans="63:72" x14ac:dyDescent="0.3">
      <c r="BK11639" s="5"/>
      <c r="BL11639" s="5"/>
      <c r="BM11639" s="2"/>
      <c r="BN11639" s="151"/>
      <c r="BO11639" s="2"/>
      <c r="BP11639" s="2"/>
      <c r="BQ11639" s="2"/>
      <c r="BR11639" s="2"/>
      <c r="BS11639" s="2"/>
      <c r="BT11639" s="2"/>
    </row>
    <row r="11640" spans="63:72" x14ac:dyDescent="0.3">
      <c r="BK11640" s="5"/>
      <c r="BL11640" s="5"/>
      <c r="BM11640" s="2"/>
      <c r="BN11640" s="151"/>
      <c r="BO11640" s="2"/>
      <c r="BP11640" s="2"/>
      <c r="BQ11640" s="2"/>
      <c r="BR11640" s="2"/>
      <c r="BS11640" s="2"/>
      <c r="BT11640" s="2"/>
    </row>
    <row r="11641" spans="63:72" x14ac:dyDescent="0.3">
      <c r="BK11641" s="5"/>
      <c r="BL11641" s="5"/>
      <c r="BM11641" s="2"/>
      <c r="BN11641" s="151"/>
      <c r="BO11641" s="2"/>
      <c r="BP11641" s="2"/>
      <c r="BQ11641" s="2"/>
      <c r="BR11641" s="2"/>
      <c r="BS11641" s="2"/>
      <c r="BT11641" s="2"/>
    </row>
    <row r="11642" spans="63:72" x14ac:dyDescent="0.3">
      <c r="BK11642" s="5"/>
      <c r="BL11642" s="5"/>
      <c r="BM11642" s="2"/>
      <c r="BN11642" s="151"/>
      <c r="BO11642" s="2"/>
      <c r="BP11642" s="2"/>
      <c r="BQ11642" s="2"/>
      <c r="BR11642" s="2"/>
      <c r="BS11642" s="2"/>
      <c r="BT11642" s="2"/>
    </row>
    <row r="11643" spans="63:72" x14ac:dyDescent="0.3">
      <c r="BK11643" s="5"/>
      <c r="BL11643" s="5"/>
      <c r="BM11643" s="2"/>
      <c r="BN11643" s="151"/>
      <c r="BO11643" s="2"/>
      <c r="BP11643" s="2"/>
      <c r="BQ11643" s="2"/>
      <c r="BR11643" s="2"/>
      <c r="BS11643" s="2"/>
      <c r="BT11643" s="2"/>
    </row>
    <row r="11644" spans="63:72" x14ac:dyDescent="0.3">
      <c r="BK11644" s="5"/>
      <c r="BL11644" s="5"/>
      <c r="BM11644" s="2"/>
      <c r="BN11644" s="151"/>
      <c r="BO11644" s="2"/>
      <c r="BP11644" s="2"/>
      <c r="BQ11644" s="2"/>
      <c r="BR11644" s="2"/>
      <c r="BS11644" s="2"/>
      <c r="BT11644" s="2"/>
    </row>
    <row r="11645" spans="63:72" x14ac:dyDescent="0.3">
      <c r="BK11645" s="5"/>
      <c r="BL11645" s="5"/>
      <c r="BM11645" s="2"/>
      <c r="BN11645" s="151"/>
      <c r="BO11645" s="2"/>
      <c r="BP11645" s="2"/>
      <c r="BQ11645" s="2"/>
      <c r="BR11645" s="2"/>
      <c r="BS11645" s="2"/>
      <c r="BT11645" s="2"/>
    </row>
    <row r="11646" spans="63:72" x14ac:dyDescent="0.3">
      <c r="BK11646" s="5"/>
      <c r="BL11646" s="5"/>
      <c r="BM11646" s="2"/>
      <c r="BN11646" s="151"/>
      <c r="BO11646" s="2"/>
      <c r="BP11646" s="2"/>
      <c r="BQ11646" s="2"/>
      <c r="BR11646" s="2"/>
      <c r="BS11646" s="2"/>
      <c r="BT11646" s="2"/>
    </row>
    <row r="11647" spans="63:72" x14ac:dyDescent="0.3">
      <c r="BK11647" s="5"/>
      <c r="BL11647" s="5"/>
      <c r="BM11647" s="2"/>
      <c r="BN11647" s="151"/>
      <c r="BO11647" s="2"/>
      <c r="BP11647" s="2"/>
      <c r="BQ11647" s="2"/>
      <c r="BR11647" s="2"/>
      <c r="BS11647" s="2"/>
      <c r="BT11647" s="2"/>
    </row>
    <row r="11648" spans="63:72" x14ac:dyDescent="0.3">
      <c r="BK11648" s="5"/>
      <c r="BL11648" s="5"/>
      <c r="BM11648" s="2"/>
      <c r="BN11648" s="151"/>
      <c r="BO11648" s="2"/>
      <c r="BP11648" s="2"/>
      <c r="BQ11648" s="2"/>
      <c r="BR11648" s="2"/>
      <c r="BS11648" s="2"/>
      <c r="BT11648" s="2"/>
    </row>
    <row r="11649" spans="63:72" x14ac:dyDescent="0.3">
      <c r="BK11649" s="5"/>
      <c r="BL11649" s="5"/>
      <c r="BM11649" s="2"/>
      <c r="BN11649" s="151"/>
      <c r="BO11649" s="2"/>
      <c r="BP11649" s="2"/>
      <c r="BQ11649" s="2"/>
      <c r="BR11649" s="2"/>
      <c r="BS11649" s="2"/>
      <c r="BT11649" s="2"/>
    </row>
    <row r="11650" spans="63:72" x14ac:dyDescent="0.3">
      <c r="BK11650" s="5"/>
      <c r="BL11650" s="5"/>
      <c r="BM11650" s="2"/>
      <c r="BN11650" s="151"/>
      <c r="BO11650" s="2"/>
      <c r="BP11650" s="2"/>
      <c r="BQ11650" s="2"/>
      <c r="BR11650" s="2"/>
      <c r="BS11650" s="2"/>
      <c r="BT11650" s="2"/>
    </row>
    <row r="11651" spans="63:72" x14ac:dyDescent="0.3">
      <c r="BK11651" s="5"/>
      <c r="BL11651" s="5"/>
      <c r="BM11651" s="2"/>
      <c r="BN11651" s="151"/>
      <c r="BO11651" s="2"/>
      <c r="BP11651" s="2"/>
      <c r="BQ11651" s="2"/>
      <c r="BR11651" s="2"/>
      <c r="BS11651" s="2"/>
      <c r="BT11651" s="2"/>
    </row>
    <row r="11652" spans="63:72" x14ac:dyDescent="0.3">
      <c r="BK11652" s="5"/>
      <c r="BL11652" s="5"/>
      <c r="BM11652" s="2"/>
      <c r="BN11652" s="151"/>
      <c r="BO11652" s="2"/>
      <c r="BP11652" s="2"/>
      <c r="BQ11652" s="2"/>
      <c r="BR11652" s="2"/>
      <c r="BS11652" s="2"/>
      <c r="BT11652" s="2"/>
    </row>
    <row r="11653" spans="63:72" x14ac:dyDescent="0.3">
      <c r="BK11653" s="5"/>
      <c r="BL11653" s="5"/>
      <c r="BM11653" s="2"/>
      <c r="BN11653" s="151"/>
      <c r="BO11653" s="2"/>
      <c r="BP11653" s="2"/>
      <c r="BQ11653" s="2"/>
      <c r="BR11653" s="2"/>
      <c r="BS11653" s="2"/>
      <c r="BT11653" s="2"/>
    </row>
    <row r="11654" spans="63:72" x14ac:dyDescent="0.3">
      <c r="BK11654" s="5"/>
      <c r="BL11654" s="5"/>
      <c r="BM11654" s="2"/>
      <c r="BN11654" s="151"/>
      <c r="BO11654" s="2"/>
      <c r="BP11654" s="2"/>
      <c r="BQ11654" s="2"/>
      <c r="BR11654" s="2"/>
      <c r="BS11654" s="2"/>
      <c r="BT11654" s="2"/>
    </row>
    <row r="11655" spans="63:72" x14ac:dyDescent="0.3">
      <c r="BK11655" s="5"/>
      <c r="BL11655" s="5"/>
      <c r="BM11655" s="2"/>
      <c r="BN11655" s="151"/>
      <c r="BO11655" s="2"/>
      <c r="BP11655" s="2"/>
      <c r="BQ11655" s="2"/>
      <c r="BR11655" s="2"/>
      <c r="BS11655" s="2"/>
      <c r="BT11655" s="2"/>
    </row>
    <row r="11656" spans="63:72" x14ac:dyDescent="0.3">
      <c r="BK11656" s="5"/>
      <c r="BL11656" s="5"/>
      <c r="BM11656" s="2"/>
      <c r="BN11656" s="151"/>
      <c r="BO11656" s="2"/>
      <c r="BP11656" s="2"/>
      <c r="BQ11656" s="2"/>
      <c r="BR11656" s="2"/>
      <c r="BS11656" s="2"/>
      <c r="BT11656" s="2"/>
    </row>
    <row r="11657" spans="63:72" x14ac:dyDescent="0.3">
      <c r="BK11657" s="5"/>
      <c r="BL11657" s="5"/>
      <c r="BM11657" s="2"/>
      <c r="BN11657" s="151"/>
      <c r="BO11657" s="2"/>
      <c r="BP11657" s="2"/>
      <c r="BQ11657" s="2"/>
      <c r="BR11657" s="2"/>
      <c r="BS11657" s="2"/>
      <c r="BT11657" s="2"/>
    </row>
    <row r="11658" spans="63:72" x14ac:dyDescent="0.3">
      <c r="BK11658" s="5"/>
      <c r="BL11658" s="5"/>
      <c r="BM11658" s="2"/>
      <c r="BN11658" s="151"/>
      <c r="BO11658" s="2"/>
      <c r="BP11658" s="2"/>
      <c r="BQ11658" s="2"/>
      <c r="BR11658" s="2"/>
      <c r="BS11658" s="2"/>
      <c r="BT11658" s="2"/>
    </row>
    <row r="11659" spans="63:72" x14ac:dyDescent="0.3">
      <c r="BK11659" s="5"/>
      <c r="BL11659" s="5"/>
      <c r="BM11659" s="2"/>
      <c r="BN11659" s="151"/>
      <c r="BO11659" s="2"/>
      <c r="BP11659" s="2"/>
      <c r="BQ11659" s="2"/>
      <c r="BR11659" s="2"/>
      <c r="BS11659" s="2"/>
      <c r="BT11659" s="2"/>
    </row>
    <row r="11660" spans="63:72" x14ac:dyDescent="0.3">
      <c r="BK11660" s="5"/>
      <c r="BL11660" s="5"/>
      <c r="BM11660" s="2"/>
      <c r="BN11660" s="151"/>
      <c r="BO11660" s="2"/>
      <c r="BP11660" s="2"/>
      <c r="BQ11660" s="2"/>
      <c r="BR11660" s="2"/>
      <c r="BS11660" s="2"/>
      <c r="BT11660" s="2"/>
    </row>
    <row r="11661" spans="63:72" x14ac:dyDescent="0.3">
      <c r="BK11661" s="5"/>
      <c r="BL11661" s="5"/>
      <c r="BM11661" s="2"/>
      <c r="BN11661" s="151"/>
      <c r="BO11661" s="2"/>
      <c r="BP11661" s="2"/>
      <c r="BQ11661" s="2"/>
      <c r="BR11661" s="2"/>
      <c r="BS11661" s="2"/>
      <c r="BT11661" s="2"/>
    </row>
    <row r="11662" spans="63:72" x14ac:dyDescent="0.3">
      <c r="BK11662" s="5"/>
      <c r="BL11662" s="5"/>
      <c r="BM11662" s="2"/>
      <c r="BN11662" s="151"/>
      <c r="BO11662" s="2"/>
      <c r="BP11662" s="2"/>
      <c r="BQ11662" s="2"/>
      <c r="BR11662" s="2"/>
      <c r="BS11662" s="2"/>
      <c r="BT11662" s="2"/>
    </row>
    <row r="11663" spans="63:72" x14ac:dyDescent="0.3">
      <c r="BK11663" s="5"/>
      <c r="BL11663" s="5"/>
      <c r="BM11663" s="2"/>
      <c r="BN11663" s="151"/>
      <c r="BO11663" s="2"/>
      <c r="BP11663" s="2"/>
      <c r="BQ11663" s="2"/>
      <c r="BR11663" s="2"/>
      <c r="BS11663" s="2"/>
      <c r="BT11663" s="2"/>
    </row>
    <row r="11664" spans="63:72" x14ac:dyDescent="0.3">
      <c r="BK11664" s="5"/>
      <c r="BL11664" s="5"/>
      <c r="BM11664" s="2"/>
      <c r="BN11664" s="151"/>
      <c r="BO11664" s="2"/>
      <c r="BP11664" s="2"/>
      <c r="BQ11664" s="2"/>
      <c r="BR11664" s="2"/>
      <c r="BS11664" s="2"/>
      <c r="BT11664" s="2"/>
    </row>
    <row r="11665" spans="63:72" x14ac:dyDescent="0.3">
      <c r="BK11665" s="5"/>
      <c r="BL11665" s="5"/>
      <c r="BM11665" s="2"/>
      <c r="BN11665" s="151"/>
      <c r="BO11665" s="2"/>
      <c r="BP11665" s="2"/>
      <c r="BQ11665" s="2"/>
      <c r="BR11665" s="2"/>
      <c r="BS11665" s="2"/>
      <c r="BT11665" s="2"/>
    </row>
    <row r="11666" spans="63:72" x14ac:dyDescent="0.3">
      <c r="BK11666" s="5"/>
      <c r="BL11666" s="5"/>
      <c r="BM11666" s="2"/>
      <c r="BN11666" s="151"/>
      <c r="BO11666" s="2"/>
      <c r="BP11666" s="2"/>
      <c r="BQ11666" s="2"/>
      <c r="BR11666" s="2"/>
      <c r="BS11666" s="2"/>
      <c r="BT11666" s="2"/>
    </row>
    <row r="11667" spans="63:72" x14ac:dyDescent="0.3">
      <c r="BK11667" s="5"/>
      <c r="BL11667" s="5"/>
      <c r="BM11667" s="2"/>
      <c r="BN11667" s="151"/>
      <c r="BO11667" s="2"/>
      <c r="BP11667" s="2"/>
      <c r="BQ11667" s="2"/>
      <c r="BR11667" s="2"/>
      <c r="BS11667" s="2"/>
      <c r="BT11667" s="2"/>
    </row>
    <row r="11668" spans="63:72" x14ac:dyDescent="0.3">
      <c r="BK11668" s="5"/>
      <c r="BL11668" s="5"/>
      <c r="BM11668" s="2"/>
      <c r="BN11668" s="151"/>
      <c r="BO11668" s="2"/>
      <c r="BP11668" s="2"/>
      <c r="BQ11668" s="2"/>
      <c r="BR11668" s="2"/>
      <c r="BS11668" s="2"/>
      <c r="BT11668" s="2"/>
    </row>
    <row r="11669" spans="63:72" x14ac:dyDescent="0.3">
      <c r="BK11669" s="5"/>
      <c r="BL11669" s="5"/>
      <c r="BM11669" s="2"/>
      <c r="BN11669" s="151"/>
      <c r="BO11669" s="2"/>
      <c r="BP11669" s="2"/>
      <c r="BQ11669" s="2"/>
      <c r="BR11669" s="2"/>
      <c r="BS11669" s="2"/>
      <c r="BT11669" s="2"/>
    </row>
    <row r="11670" spans="63:72" x14ac:dyDescent="0.3">
      <c r="BK11670" s="5"/>
      <c r="BL11670" s="5"/>
      <c r="BM11670" s="2"/>
      <c r="BN11670" s="151"/>
      <c r="BO11670" s="2"/>
      <c r="BP11670" s="2"/>
      <c r="BQ11670" s="2"/>
      <c r="BR11670" s="2"/>
      <c r="BS11670" s="2"/>
      <c r="BT11670" s="2"/>
    </row>
    <row r="11671" spans="63:72" x14ac:dyDescent="0.3">
      <c r="BK11671" s="5"/>
      <c r="BL11671" s="5"/>
      <c r="BM11671" s="2"/>
      <c r="BN11671" s="151"/>
      <c r="BO11671" s="2"/>
      <c r="BP11671" s="2"/>
      <c r="BQ11671" s="2"/>
      <c r="BR11671" s="2"/>
      <c r="BS11671" s="2"/>
      <c r="BT11671" s="2"/>
    </row>
    <row r="11672" spans="63:72" x14ac:dyDescent="0.3">
      <c r="BK11672" s="5"/>
      <c r="BL11672" s="5"/>
      <c r="BM11672" s="2"/>
      <c r="BN11672" s="151"/>
      <c r="BO11672" s="2"/>
      <c r="BP11672" s="2"/>
      <c r="BQ11672" s="2"/>
      <c r="BR11672" s="2"/>
      <c r="BS11672" s="2"/>
      <c r="BT11672" s="2"/>
    </row>
    <row r="11673" spans="63:72" x14ac:dyDescent="0.3">
      <c r="BK11673" s="5"/>
      <c r="BL11673" s="5"/>
      <c r="BM11673" s="2"/>
      <c r="BN11673" s="151"/>
      <c r="BO11673" s="2"/>
      <c r="BP11673" s="2"/>
      <c r="BQ11673" s="2"/>
      <c r="BR11673" s="2"/>
      <c r="BS11673" s="2"/>
      <c r="BT11673" s="2"/>
    </row>
    <row r="11674" spans="63:72" x14ac:dyDescent="0.3">
      <c r="BK11674" s="5"/>
      <c r="BL11674" s="5"/>
      <c r="BM11674" s="2"/>
      <c r="BN11674" s="151"/>
      <c r="BO11674" s="2"/>
      <c r="BP11674" s="2"/>
      <c r="BQ11674" s="2"/>
      <c r="BR11674" s="2"/>
      <c r="BS11674" s="2"/>
      <c r="BT11674" s="2"/>
    </row>
    <row r="11675" spans="63:72" x14ac:dyDescent="0.3">
      <c r="BK11675" s="5"/>
      <c r="BL11675" s="5"/>
      <c r="BM11675" s="2"/>
      <c r="BN11675" s="151"/>
      <c r="BO11675" s="2"/>
      <c r="BP11675" s="2"/>
      <c r="BQ11675" s="2"/>
      <c r="BR11675" s="2"/>
      <c r="BS11675" s="2"/>
      <c r="BT11675" s="2"/>
    </row>
    <row r="11676" spans="63:72" x14ac:dyDescent="0.3">
      <c r="BK11676" s="5"/>
      <c r="BL11676" s="5"/>
      <c r="BM11676" s="2"/>
      <c r="BN11676" s="151"/>
      <c r="BO11676" s="2"/>
      <c r="BP11676" s="2"/>
      <c r="BQ11676" s="2"/>
      <c r="BR11676" s="2"/>
      <c r="BS11676" s="2"/>
      <c r="BT11676" s="2"/>
    </row>
    <row r="11677" spans="63:72" x14ac:dyDescent="0.3">
      <c r="BK11677" s="5"/>
      <c r="BL11677" s="5"/>
      <c r="BM11677" s="2"/>
      <c r="BN11677" s="151"/>
      <c r="BO11677" s="2"/>
      <c r="BP11677" s="2"/>
      <c r="BQ11677" s="2"/>
      <c r="BR11677" s="2"/>
      <c r="BS11677" s="2"/>
      <c r="BT11677" s="2"/>
    </row>
    <row r="11678" spans="63:72" x14ac:dyDescent="0.3">
      <c r="BK11678" s="5"/>
      <c r="BL11678" s="5"/>
      <c r="BM11678" s="2"/>
      <c r="BN11678" s="151"/>
      <c r="BO11678" s="2"/>
      <c r="BP11678" s="2"/>
      <c r="BQ11678" s="2"/>
      <c r="BR11678" s="2"/>
      <c r="BS11678" s="2"/>
      <c r="BT11678" s="2"/>
    </row>
    <row r="11679" spans="63:72" x14ac:dyDescent="0.3">
      <c r="BK11679" s="5"/>
      <c r="BL11679" s="5"/>
      <c r="BM11679" s="2"/>
      <c r="BN11679" s="151"/>
      <c r="BO11679" s="2"/>
      <c r="BP11679" s="2"/>
      <c r="BQ11679" s="2"/>
      <c r="BR11679" s="2"/>
      <c r="BS11679" s="2"/>
      <c r="BT11679" s="2"/>
    </row>
    <row r="11680" spans="63:72" x14ac:dyDescent="0.3">
      <c r="BK11680" s="5"/>
      <c r="BL11680" s="5"/>
      <c r="BM11680" s="2"/>
      <c r="BN11680" s="151"/>
      <c r="BO11680" s="2"/>
      <c r="BP11680" s="2"/>
      <c r="BQ11680" s="2"/>
      <c r="BR11680" s="2"/>
      <c r="BS11680" s="2"/>
      <c r="BT11680" s="2"/>
    </row>
    <row r="11681" spans="63:72" x14ac:dyDescent="0.3">
      <c r="BK11681" s="5"/>
      <c r="BL11681" s="5"/>
      <c r="BM11681" s="2"/>
      <c r="BN11681" s="151"/>
      <c r="BO11681" s="2"/>
      <c r="BP11681" s="2"/>
      <c r="BQ11681" s="2"/>
      <c r="BR11681" s="2"/>
      <c r="BS11681" s="2"/>
      <c r="BT11681" s="2"/>
    </row>
    <row r="11682" spans="63:72" x14ac:dyDescent="0.3">
      <c r="BK11682" s="5"/>
      <c r="BL11682" s="5"/>
      <c r="BM11682" s="2"/>
      <c r="BN11682" s="151"/>
      <c r="BO11682" s="2"/>
      <c r="BP11682" s="2"/>
      <c r="BQ11682" s="2"/>
      <c r="BR11682" s="2"/>
      <c r="BS11682" s="2"/>
      <c r="BT11682" s="2"/>
    </row>
    <row r="11683" spans="63:72" x14ac:dyDescent="0.3">
      <c r="BK11683" s="5"/>
      <c r="BL11683" s="5"/>
      <c r="BM11683" s="2"/>
      <c r="BN11683" s="151"/>
      <c r="BO11683" s="2"/>
      <c r="BP11683" s="2"/>
      <c r="BQ11683" s="2"/>
      <c r="BR11683" s="2"/>
      <c r="BS11683" s="2"/>
      <c r="BT11683" s="2"/>
    </row>
    <row r="11684" spans="63:72" x14ac:dyDescent="0.3">
      <c r="BK11684" s="5"/>
      <c r="BL11684" s="5"/>
      <c r="BM11684" s="2"/>
      <c r="BN11684" s="151"/>
      <c r="BO11684" s="2"/>
      <c r="BP11684" s="2"/>
      <c r="BQ11684" s="2"/>
      <c r="BR11684" s="2"/>
      <c r="BS11684" s="2"/>
      <c r="BT11684" s="2"/>
    </row>
    <row r="11685" spans="63:72" x14ac:dyDescent="0.3">
      <c r="BK11685" s="5"/>
      <c r="BL11685" s="5"/>
      <c r="BM11685" s="2"/>
      <c r="BN11685" s="151"/>
      <c r="BO11685" s="2"/>
      <c r="BP11685" s="2"/>
      <c r="BQ11685" s="2"/>
      <c r="BR11685" s="2"/>
      <c r="BS11685" s="2"/>
      <c r="BT11685" s="2"/>
    </row>
    <row r="11686" spans="63:72" x14ac:dyDescent="0.3">
      <c r="BK11686" s="5"/>
      <c r="BL11686" s="5"/>
      <c r="BM11686" s="2"/>
      <c r="BN11686" s="151"/>
      <c r="BO11686" s="2"/>
      <c r="BP11686" s="2"/>
      <c r="BQ11686" s="2"/>
      <c r="BR11686" s="2"/>
      <c r="BS11686" s="2"/>
      <c r="BT11686" s="2"/>
    </row>
    <row r="11687" spans="63:72" x14ac:dyDescent="0.3">
      <c r="BK11687" s="5"/>
      <c r="BL11687" s="5"/>
      <c r="BM11687" s="2"/>
      <c r="BN11687" s="151"/>
      <c r="BO11687" s="2"/>
      <c r="BP11687" s="2"/>
      <c r="BQ11687" s="2"/>
      <c r="BR11687" s="2"/>
      <c r="BS11687" s="2"/>
      <c r="BT11687" s="2"/>
    </row>
    <row r="11688" spans="63:72" x14ac:dyDescent="0.3">
      <c r="BK11688" s="5"/>
      <c r="BL11688" s="5"/>
      <c r="BM11688" s="2"/>
      <c r="BN11688" s="151"/>
      <c r="BO11688" s="2"/>
      <c r="BP11688" s="2"/>
      <c r="BQ11688" s="2"/>
      <c r="BR11688" s="2"/>
      <c r="BS11688" s="2"/>
      <c r="BT11688" s="2"/>
    </row>
    <row r="11689" spans="63:72" x14ac:dyDescent="0.3">
      <c r="BK11689" s="5"/>
      <c r="BL11689" s="5"/>
      <c r="BM11689" s="2"/>
      <c r="BN11689" s="151"/>
      <c r="BO11689" s="2"/>
      <c r="BP11689" s="2"/>
      <c r="BQ11689" s="2"/>
      <c r="BR11689" s="2"/>
      <c r="BS11689" s="2"/>
      <c r="BT11689" s="2"/>
    </row>
    <row r="11690" spans="63:72" x14ac:dyDescent="0.3">
      <c r="BK11690" s="5"/>
      <c r="BL11690" s="5"/>
      <c r="BM11690" s="2"/>
      <c r="BN11690" s="151"/>
      <c r="BO11690" s="2"/>
      <c r="BP11690" s="2"/>
      <c r="BQ11690" s="2"/>
      <c r="BR11690" s="2"/>
      <c r="BS11690" s="2"/>
      <c r="BT11690" s="2"/>
    </row>
    <row r="11691" spans="63:72" x14ac:dyDescent="0.3">
      <c r="BK11691" s="5"/>
      <c r="BL11691" s="5"/>
      <c r="BM11691" s="2"/>
      <c r="BN11691" s="151"/>
      <c r="BO11691" s="2"/>
      <c r="BP11691" s="2"/>
      <c r="BQ11691" s="2"/>
      <c r="BR11691" s="2"/>
      <c r="BS11691" s="2"/>
      <c r="BT11691" s="2"/>
    </row>
    <row r="11692" spans="63:72" x14ac:dyDescent="0.3">
      <c r="BK11692" s="5"/>
      <c r="BL11692" s="5"/>
      <c r="BM11692" s="2"/>
      <c r="BN11692" s="151"/>
      <c r="BO11692" s="2"/>
      <c r="BP11692" s="2"/>
      <c r="BQ11692" s="2"/>
      <c r="BR11692" s="2"/>
      <c r="BS11692" s="2"/>
      <c r="BT11692" s="2"/>
    </row>
    <row r="11693" spans="63:72" x14ac:dyDescent="0.3">
      <c r="BK11693" s="5"/>
      <c r="BL11693" s="5"/>
      <c r="BM11693" s="2"/>
      <c r="BN11693" s="151"/>
      <c r="BO11693" s="2"/>
      <c r="BP11693" s="2"/>
      <c r="BQ11693" s="2"/>
      <c r="BR11693" s="2"/>
      <c r="BS11693" s="2"/>
      <c r="BT11693" s="2"/>
    </row>
    <row r="11694" spans="63:72" x14ac:dyDescent="0.3">
      <c r="BK11694" s="5"/>
      <c r="BL11694" s="5"/>
      <c r="BM11694" s="2"/>
      <c r="BN11694" s="151"/>
      <c r="BO11694" s="2"/>
      <c r="BP11694" s="2"/>
      <c r="BQ11694" s="2"/>
      <c r="BR11694" s="2"/>
      <c r="BS11694" s="2"/>
      <c r="BT11694" s="2"/>
    </row>
    <row r="11695" spans="63:72" x14ac:dyDescent="0.3">
      <c r="BK11695" s="5"/>
      <c r="BL11695" s="5"/>
      <c r="BM11695" s="2"/>
      <c r="BN11695" s="151"/>
      <c r="BO11695" s="2"/>
      <c r="BP11695" s="2"/>
      <c r="BQ11695" s="2"/>
      <c r="BR11695" s="2"/>
      <c r="BS11695" s="2"/>
      <c r="BT11695" s="2"/>
    </row>
    <row r="11696" spans="63:72" x14ac:dyDescent="0.3">
      <c r="BK11696" s="5"/>
      <c r="BL11696" s="5"/>
      <c r="BM11696" s="2"/>
      <c r="BN11696" s="151"/>
      <c r="BO11696" s="2"/>
      <c r="BP11696" s="2"/>
      <c r="BQ11696" s="2"/>
      <c r="BR11696" s="2"/>
      <c r="BS11696" s="2"/>
      <c r="BT11696" s="2"/>
    </row>
    <row r="11697" spans="63:72" x14ac:dyDescent="0.3">
      <c r="BK11697" s="5"/>
      <c r="BL11697" s="5"/>
      <c r="BM11697" s="2"/>
      <c r="BN11697" s="151"/>
      <c r="BO11697" s="2"/>
      <c r="BP11697" s="2"/>
      <c r="BQ11697" s="2"/>
      <c r="BR11697" s="2"/>
      <c r="BS11697" s="2"/>
      <c r="BT11697" s="2"/>
    </row>
    <row r="11698" spans="63:72" x14ac:dyDescent="0.3">
      <c r="BK11698" s="5"/>
      <c r="BL11698" s="5"/>
      <c r="BM11698" s="2"/>
      <c r="BN11698" s="151"/>
      <c r="BO11698" s="2"/>
      <c r="BP11698" s="2"/>
      <c r="BQ11698" s="2"/>
      <c r="BR11698" s="2"/>
      <c r="BS11698" s="2"/>
      <c r="BT11698" s="2"/>
    </row>
    <row r="11699" spans="63:72" x14ac:dyDescent="0.3">
      <c r="BK11699" s="5"/>
      <c r="BL11699" s="5"/>
      <c r="BM11699" s="2"/>
      <c r="BN11699" s="151"/>
      <c r="BO11699" s="2"/>
      <c r="BP11699" s="2"/>
      <c r="BQ11699" s="2"/>
      <c r="BR11699" s="2"/>
      <c r="BS11699" s="2"/>
      <c r="BT11699" s="2"/>
    </row>
    <row r="11700" spans="63:72" x14ac:dyDescent="0.3">
      <c r="BK11700" s="5"/>
      <c r="BL11700" s="5"/>
      <c r="BM11700" s="2"/>
      <c r="BN11700" s="151"/>
      <c r="BO11700" s="2"/>
      <c r="BP11700" s="2"/>
      <c r="BQ11700" s="2"/>
      <c r="BR11700" s="2"/>
      <c r="BS11700" s="2"/>
      <c r="BT11700" s="2"/>
    </row>
    <row r="11701" spans="63:72" x14ac:dyDescent="0.3">
      <c r="BK11701" s="5"/>
      <c r="BL11701" s="5"/>
      <c r="BM11701" s="2"/>
      <c r="BN11701" s="151"/>
      <c r="BO11701" s="2"/>
      <c r="BP11701" s="2"/>
      <c r="BQ11701" s="2"/>
      <c r="BR11701" s="2"/>
      <c r="BS11701" s="2"/>
      <c r="BT11701" s="2"/>
    </row>
    <row r="11702" spans="63:72" x14ac:dyDescent="0.3">
      <c r="BK11702" s="5"/>
      <c r="BL11702" s="5"/>
      <c r="BM11702" s="2"/>
      <c r="BN11702" s="151"/>
      <c r="BO11702" s="2"/>
      <c r="BP11702" s="2"/>
      <c r="BQ11702" s="2"/>
      <c r="BR11702" s="2"/>
      <c r="BS11702" s="2"/>
      <c r="BT11702" s="2"/>
    </row>
    <row r="11703" spans="63:72" x14ac:dyDescent="0.3">
      <c r="BK11703" s="5"/>
      <c r="BL11703" s="5"/>
      <c r="BM11703" s="2"/>
      <c r="BN11703" s="151"/>
      <c r="BO11703" s="2"/>
      <c r="BP11703" s="2"/>
      <c r="BQ11703" s="2"/>
      <c r="BR11703" s="2"/>
      <c r="BS11703" s="2"/>
      <c r="BT11703" s="2"/>
    </row>
    <row r="11704" spans="63:72" x14ac:dyDescent="0.3">
      <c r="BK11704" s="5"/>
      <c r="BL11704" s="5"/>
      <c r="BM11704" s="2"/>
      <c r="BN11704" s="151"/>
      <c r="BO11704" s="2"/>
      <c r="BP11704" s="2"/>
      <c r="BQ11704" s="2"/>
      <c r="BR11704" s="2"/>
      <c r="BS11704" s="2"/>
      <c r="BT11704" s="2"/>
    </row>
    <row r="11705" spans="63:72" x14ac:dyDescent="0.3">
      <c r="BK11705" s="5"/>
      <c r="BL11705" s="5"/>
      <c r="BM11705" s="2"/>
      <c r="BN11705" s="151"/>
      <c r="BO11705" s="2"/>
      <c r="BP11705" s="2"/>
      <c r="BQ11705" s="2"/>
      <c r="BR11705" s="2"/>
      <c r="BS11705" s="2"/>
      <c r="BT11705" s="2"/>
    </row>
    <row r="11706" spans="63:72" x14ac:dyDescent="0.3">
      <c r="BK11706" s="5"/>
      <c r="BL11706" s="5"/>
      <c r="BM11706" s="2"/>
      <c r="BN11706" s="151"/>
      <c r="BO11706" s="2"/>
      <c r="BP11706" s="2"/>
      <c r="BQ11706" s="2"/>
      <c r="BR11706" s="2"/>
      <c r="BS11706" s="2"/>
      <c r="BT11706" s="2"/>
    </row>
    <row r="11707" spans="63:72" x14ac:dyDescent="0.3">
      <c r="BK11707" s="5"/>
      <c r="BL11707" s="5"/>
      <c r="BM11707" s="2"/>
      <c r="BN11707" s="151"/>
      <c r="BO11707" s="2"/>
      <c r="BP11707" s="2"/>
      <c r="BQ11707" s="2"/>
      <c r="BR11707" s="2"/>
      <c r="BS11707" s="2"/>
      <c r="BT11707" s="2"/>
    </row>
    <row r="11708" spans="63:72" x14ac:dyDescent="0.3">
      <c r="BK11708" s="5"/>
      <c r="BL11708" s="5"/>
      <c r="BM11708" s="2"/>
      <c r="BN11708" s="151"/>
      <c r="BO11708" s="2"/>
      <c r="BP11708" s="2"/>
      <c r="BQ11708" s="2"/>
      <c r="BR11708" s="2"/>
      <c r="BS11708" s="2"/>
      <c r="BT11708" s="2"/>
    </row>
    <row r="11709" spans="63:72" x14ac:dyDescent="0.3">
      <c r="BK11709" s="5"/>
      <c r="BL11709" s="5"/>
      <c r="BM11709" s="2"/>
      <c r="BN11709" s="151"/>
      <c r="BO11709" s="2"/>
      <c r="BP11709" s="2"/>
      <c r="BQ11709" s="2"/>
      <c r="BR11709" s="2"/>
      <c r="BS11709" s="2"/>
      <c r="BT11709" s="2"/>
    </row>
    <row r="11710" spans="63:72" x14ac:dyDescent="0.3">
      <c r="BK11710" s="5"/>
      <c r="BL11710" s="5"/>
      <c r="BM11710" s="2"/>
      <c r="BN11710" s="151"/>
      <c r="BO11710" s="2"/>
      <c r="BP11710" s="2"/>
      <c r="BQ11710" s="2"/>
      <c r="BR11710" s="2"/>
      <c r="BS11710" s="2"/>
      <c r="BT11710" s="2"/>
    </row>
    <row r="11711" spans="63:72" x14ac:dyDescent="0.3">
      <c r="BK11711" s="5"/>
      <c r="BL11711" s="5"/>
      <c r="BM11711" s="2"/>
      <c r="BN11711" s="151"/>
      <c r="BO11711" s="2"/>
      <c r="BP11711" s="2"/>
      <c r="BQ11711" s="2"/>
      <c r="BR11711" s="2"/>
      <c r="BS11711" s="2"/>
      <c r="BT11711" s="2"/>
    </row>
    <row r="11712" spans="63:72" x14ac:dyDescent="0.3">
      <c r="BK11712" s="5"/>
      <c r="BL11712" s="5"/>
      <c r="BM11712" s="2"/>
      <c r="BN11712" s="151"/>
      <c r="BO11712" s="2"/>
      <c r="BP11712" s="2"/>
      <c r="BQ11712" s="2"/>
      <c r="BR11712" s="2"/>
      <c r="BS11712" s="2"/>
      <c r="BT11712" s="2"/>
    </row>
    <row r="11713" spans="63:72" x14ac:dyDescent="0.3">
      <c r="BK11713" s="5"/>
      <c r="BL11713" s="5"/>
      <c r="BM11713" s="2"/>
      <c r="BN11713" s="151"/>
      <c r="BO11713" s="2"/>
      <c r="BP11713" s="2"/>
      <c r="BQ11713" s="2"/>
      <c r="BR11713" s="2"/>
      <c r="BS11713" s="2"/>
      <c r="BT11713" s="2"/>
    </row>
    <row r="11714" spans="63:72" x14ac:dyDescent="0.3">
      <c r="BK11714" s="5"/>
      <c r="BL11714" s="5"/>
      <c r="BM11714" s="2"/>
      <c r="BN11714" s="151"/>
      <c r="BO11714" s="2"/>
      <c r="BP11714" s="2"/>
      <c r="BQ11714" s="2"/>
      <c r="BR11714" s="2"/>
      <c r="BS11714" s="2"/>
      <c r="BT11714" s="2"/>
    </row>
    <row r="11715" spans="63:72" x14ac:dyDescent="0.3">
      <c r="BK11715" s="5"/>
      <c r="BL11715" s="5"/>
      <c r="BM11715" s="2"/>
      <c r="BN11715" s="151"/>
      <c r="BO11715" s="2"/>
      <c r="BP11715" s="2"/>
      <c r="BQ11715" s="2"/>
      <c r="BR11715" s="2"/>
      <c r="BS11715" s="2"/>
      <c r="BT11715" s="2"/>
    </row>
    <row r="11716" spans="63:72" x14ac:dyDescent="0.3">
      <c r="BK11716" s="5"/>
      <c r="BL11716" s="5"/>
      <c r="BM11716" s="2"/>
      <c r="BN11716" s="151"/>
      <c r="BO11716" s="2"/>
      <c r="BP11716" s="2"/>
      <c r="BQ11716" s="2"/>
      <c r="BR11716" s="2"/>
      <c r="BS11716" s="2"/>
      <c r="BT11716" s="2"/>
    </row>
    <row r="11717" spans="63:72" x14ac:dyDescent="0.3">
      <c r="BK11717" s="5"/>
      <c r="BL11717" s="5"/>
      <c r="BM11717" s="2"/>
      <c r="BN11717" s="151"/>
      <c r="BO11717" s="2"/>
      <c r="BP11717" s="2"/>
      <c r="BQ11717" s="2"/>
      <c r="BR11717" s="2"/>
      <c r="BS11717" s="2"/>
      <c r="BT11717" s="2"/>
    </row>
    <row r="11718" spans="63:72" x14ac:dyDescent="0.3">
      <c r="BK11718" s="5"/>
      <c r="BL11718" s="5"/>
      <c r="BM11718" s="2"/>
      <c r="BN11718" s="151"/>
      <c r="BO11718" s="2"/>
      <c r="BP11718" s="2"/>
      <c r="BQ11718" s="2"/>
      <c r="BR11718" s="2"/>
      <c r="BS11718" s="2"/>
      <c r="BT11718" s="2"/>
    </row>
    <row r="11719" spans="63:72" x14ac:dyDescent="0.3">
      <c r="BK11719" s="5"/>
      <c r="BL11719" s="5"/>
      <c r="BM11719" s="2"/>
      <c r="BN11719" s="151"/>
      <c r="BO11719" s="2"/>
      <c r="BP11719" s="2"/>
      <c r="BQ11719" s="2"/>
      <c r="BR11719" s="2"/>
      <c r="BS11719" s="2"/>
      <c r="BT11719" s="2"/>
    </row>
    <row r="11720" spans="63:72" x14ac:dyDescent="0.3">
      <c r="BK11720" s="5"/>
      <c r="BL11720" s="5"/>
      <c r="BM11720" s="2"/>
      <c r="BN11720" s="151"/>
      <c r="BO11720" s="2"/>
      <c r="BP11720" s="2"/>
      <c r="BQ11720" s="2"/>
      <c r="BR11720" s="2"/>
      <c r="BS11720" s="2"/>
      <c r="BT11720" s="2"/>
    </row>
    <row r="11721" spans="63:72" x14ac:dyDescent="0.3">
      <c r="BK11721" s="5"/>
      <c r="BL11721" s="5"/>
      <c r="BM11721" s="2"/>
      <c r="BN11721" s="151"/>
      <c r="BO11721" s="2"/>
      <c r="BP11721" s="2"/>
      <c r="BQ11721" s="2"/>
      <c r="BR11721" s="2"/>
      <c r="BS11721" s="2"/>
      <c r="BT11721" s="2"/>
    </row>
    <row r="11722" spans="63:72" x14ac:dyDescent="0.3">
      <c r="BK11722" s="5"/>
      <c r="BL11722" s="5"/>
      <c r="BM11722" s="2"/>
      <c r="BN11722" s="151"/>
      <c r="BO11722" s="2"/>
      <c r="BP11722" s="2"/>
      <c r="BQ11722" s="2"/>
      <c r="BR11722" s="2"/>
      <c r="BS11722" s="2"/>
      <c r="BT11722" s="2"/>
    </row>
    <row r="11723" spans="63:72" x14ac:dyDescent="0.3">
      <c r="BK11723" s="5"/>
      <c r="BL11723" s="5"/>
      <c r="BM11723" s="2"/>
      <c r="BN11723" s="151"/>
      <c r="BO11723" s="2"/>
      <c r="BP11723" s="2"/>
      <c r="BQ11723" s="2"/>
      <c r="BR11723" s="2"/>
      <c r="BS11723" s="2"/>
      <c r="BT11723" s="2"/>
    </row>
    <row r="11724" spans="63:72" x14ac:dyDescent="0.3">
      <c r="BK11724" s="5"/>
      <c r="BL11724" s="5"/>
      <c r="BM11724" s="2"/>
      <c r="BN11724" s="151"/>
      <c r="BO11724" s="2"/>
      <c r="BP11724" s="2"/>
      <c r="BQ11724" s="2"/>
      <c r="BR11724" s="2"/>
      <c r="BS11724" s="2"/>
      <c r="BT11724" s="2"/>
    </row>
    <row r="11725" spans="63:72" x14ac:dyDescent="0.3">
      <c r="BK11725" s="5"/>
      <c r="BL11725" s="5"/>
      <c r="BM11725" s="2"/>
      <c r="BN11725" s="151"/>
      <c r="BO11725" s="2"/>
      <c r="BP11725" s="2"/>
      <c r="BQ11725" s="2"/>
      <c r="BR11725" s="2"/>
      <c r="BS11725" s="2"/>
      <c r="BT11725" s="2"/>
    </row>
    <row r="11726" spans="63:72" x14ac:dyDescent="0.3">
      <c r="BK11726" s="5"/>
      <c r="BL11726" s="5"/>
      <c r="BM11726" s="2"/>
      <c r="BN11726" s="151"/>
      <c r="BO11726" s="2"/>
      <c r="BP11726" s="2"/>
      <c r="BQ11726" s="2"/>
      <c r="BR11726" s="2"/>
      <c r="BS11726" s="2"/>
      <c r="BT11726" s="2"/>
    </row>
    <row r="11727" spans="63:72" x14ac:dyDescent="0.3">
      <c r="BK11727" s="5"/>
      <c r="BL11727" s="5"/>
      <c r="BM11727" s="2"/>
      <c r="BN11727" s="151"/>
      <c r="BO11727" s="2"/>
      <c r="BP11727" s="2"/>
      <c r="BQ11727" s="2"/>
      <c r="BR11727" s="2"/>
      <c r="BS11727" s="2"/>
      <c r="BT11727" s="2"/>
    </row>
    <row r="11728" spans="63:72" x14ac:dyDescent="0.3">
      <c r="BK11728" s="5"/>
      <c r="BL11728" s="5"/>
      <c r="BM11728" s="2"/>
      <c r="BN11728" s="151"/>
      <c r="BO11728" s="2"/>
      <c r="BP11728" s="2"/>
      <c r="BQ11728" s="2"/>
      <c r="BR11728" s="2"/>
      <c r="BS11728" s="2"/>
      <c r="BT11728" s="2"/>
    </row>
    <row r="11729" spans="63:72" x14ac:dyDescent="0.3">
      <c r="BK11729" s="5"/>
      <c r="BL11729" s="5"/>
      <c r="BM11729" s="2"/>
      <c r="BN11729" s="151"/>
      <c r="BO11729" s="2"/>
      <c r="BP11729" s="2"/>
      <c r="BQ11729" s="2"/>
      <c r="BR11729" s="2"/>
      <c r="BS11729" s="2"/>
      <c r="BT11729" s="2"/>
    </row>
    <row r="11730" spans="63:72" x14ac:dyDescent="0.3">
      <c r="BK11730" s="5"/>
      <c r="BL11730" s="5"/>
      <c r="BM11730" s="2"/>
      <c r="BN11730" s="151"/>
      <c r="BO11730" s="2"/>
      <c r="BP11730" s="2"/>
      <c r="BQ11730" s="2"/>
      <c r="BR11730" s="2"/>
      <c r="BS11730" s="2"/>
      <c r="BT11730" s="2"/>
    </row>
    <row r="11731" spans="63:72" x14ac:dyDescent="0.3">
      <c r="BK11731" s="5"/>
      <c r="BL11731" s="5"/>
      <c r="BM11731" s="2"/>
      <c r="BN11731" s="151"/>
      <c r="BO11731" s="2"/>
      <c r="BP11731" s="2"/>
      <c r="BQ11731" s="2"/>
      <c r="BR11731" s="2"/>
      <c r="BS11731" s="2"/>
      <c r="BT11731" s="2"/>
    </row>
    <row r="11732" spans="63:72" x14ac:dyDescent="0.3">
      <c r="BK11732" s="5"/>
      <c r="BL11732" s="5"/>
      <c r="BM11732" s="2"/>
      <c r="BN11732" s="151"/>
      <c r="BO11732" s="2"/>
      <c r="BP11732" s="2"/>
      <c r="BQ11732" s="2"/>
      <c r="BR11732" s="2"/>
      <c r="BS11732" s="2"/>
      <c r="BT11732" s="2"/>
    </row>
    <row r="11733" spans="63:72" x14ac:dyDescent="0.3">
      <c r="BK11733" s="5"/>
      <c r="BL11733" s="5"/>
      <c r="BM11733" s="2"/>
      <c r="BN11733" s="151"/>
      <c r="BO11733" s="2"/>
      <c r="BP11733" s="2"/>
      <c r="BQ11733" s="2"/>
      <c r="BR11733" s="2"/>
      <c r="BS11733" s="2"/>
      <c r="BT11733" s="2"/>
    </row>
    <row r="11734" spans="63:72" x14ac:dyDescent="0.3">
      <c r="BK11734" s="5"/>
      <c r="BL11734" s="5"/>
      <c r="BM11734" s="2"/>
      <c r="BN11734" s="151"/>
      <c r="BO11734" s="2"/>
      <c r="BP11734" s="2"/>
      <c r="BQ11734" s="2"/>
      <c r="BR11734" s="2"/>
      <c r="BS11734" s="2"/>
      <c r="BT11734" s="2"/>
    </row>
    <row r="11735" spans="63:72" x14ac:dyDescent="0.3">
      <c r="BK11735" s="5"/>
      <c r="BL11735" s="5"/>
      <c r="BM11735" s="2"/>
      <c r="BN11735" s="151"/>
      <c r="BO11735" s="2"/>
      <c r="BP11735" s="2"/>
      <c r="BQ11735" s="2"/>
      <c r="BR11735" s="2"/>
      <c r="BS11735" s="2"/>
      <c r="BT11735" s="2"/>
    </row>
    <row r="11736" spans="63:72" x14ac:dyDescent="0.3">
      <c r="BK11736" s="5"/>
      <c r="BL11736" s="5"/>
      <c r="BM11736" s="2"/>
      <c r="BN11736" s="151"/>
      <c r="BO11736" s="2"/>
      <c r="BP11736" s="2"/>
      <c r="BQ11736" s="2"/>
      <c r="BR11736" s="2"/>
      <c r="BS11736" s="2"/>
      <c r="BT11736" s="2"/>
    </row>
    <row r="11737" spans="63:72" x14ac:dyDescent="0.3">
      <c r="BK11737" s="5"/>
      <c r="BL11737" s="5"/>
      <c r="BM11737" s="2"/>
      <c r="BN11737" s="151"/>
      <c r="BO11737" s="2"/>
      <c r="BP11737" s="2"/>
      <c r="BQ11737" s="2"/>
      <c r="BR11737" s="2"/>
      <c r="BS11737" s="2"/>
      <c r="BT11737" s="2"/>
    </row>
    <row r="11738" spans="63:72" x14ac:dyDescent="0.3">
      <c r="BK11738" s="5"/>
      <c r="BL11738" s="5"/>
      <c r="BM11738" s="2"/>
      <c r="BN11738" s="151"/>
      <c r="BO11738" s="2"/>
      <c r="BP11738" s="2"/>
      <c r="BQ11738" s="2"/>
      <c r="BR11738" s="2"/>
      <c r="BS11738" s="2"/>
      <c r="BT11738" s="2"/>
    </row>
    <row r="11739" spans="63:72" x14ac:dyDescent="0.3">
      <c r="BK11739" s="5"/>
      <c r="BL11739" s="5"/>
      <c r="BM11739" s="2"/>
      <c r="BN11739" s="151"/>
      <c r="BO11739" s="2"/>
      <c r="BP11739" s="2"/>
      <c r="BQ11739" s="2"/>
      <c r="BR11739" s="2"/>
      <c r="BS11739" s="2"/>
      <c r="BT11739" s="2"/>
    </row>
    <row r="11740" spans="63:72" x14ac:dyDescent="0.3">
      <c r="BK11740" s="5"/>
      <c r="BL11740" s="5"/>
      <c r="BM11740" s="2"/>
      <c r="BN11740" s="151"/>
      <c r="BO11740" s="2"/>
      <c r="BP11740" s="2"/>
      <c r="BQ11740" s="2"/>
      <c r="BR11740" s="2"/>
      <c r="BS11740" s="2"/>
      <c r="BT11740" s="2"/>
    </row>
    <row r="11741" spans="63:72" x14ac:dyDescent="0.3">
      <c r="BK11741" s="5"/>
      <c r="BL11741" s="5"/>
      <c r="BM11741" s="2"/>
      <c r="BN11741" s="151"/>
      <c r="BO11741" s="2"/>
      <c r="BP11741" s="2"/>
      <c r="BQ11741" s="2"/>
      <c r="BR11741" s="2"/>
      <c r="BS11741" s="2"/>
      <c r="BT11741" s="2"/>
    </row>
    <row r="11742" spans="63:72" x14ac:dyDescent="0.3">
      <c r="BK11742" s="5"/>
      <c r="BL11742" s="5"/>
      <c r="BM11742" s="2"/>
      <c r="BN11742" s="151"/>
      <c r="BO11742" s="2"/>
      <c r="BP11742" s="2"/>
      <c r="BQ11742" s="2"/>
      <c r="BR11742" s="2"/>
      <c r="BS11742" s="2"/>
      <c r="BT11742" s="2"/>
    </row>
    <row r="11743" spans="63:72" x14ac:dyDescent="0.3">
      <c r="BK11743" s="5"/>
      <c r="BL11743" s="5"/>
      <c r="BM11743" s="2"/>
      <c r="BN11743" s="151"/>
      <c r="BO11743" s="2"/>
      <c r="BP11743" s="2"/>
      <c r="BQ11743" s="2"/>
      <c r="BR11743" s="2"/>
      <c r="BS11743" s="2"/>
      <c r="BT11743" s="2"/>
    </row>
    <row r="11744" spans="63:72" x14ac:dyDescent="0.3">
      <c r="BK11744" s="5"/>
      <c r="BL11744" s="5"/>
      <c r="BM11744" s="2"/>
      <c r="BN11744" s="151"/>
      <c r="BO11744" s="2"/>
      <c r="BP11744" s="2"/>
      <c r="BQ11744" s="2"/>
      <c r="BR11744" s="2"/>
      <c r="BS11744" s="2"/>
      <c r="BT11744" s="2"/>
    </row>
    <row r="11745" spans="63:72" x14ac:dyDescent="0.3">
      <c r="BK11745" s="5"/>
      <c r="BL11745" s="5"/>
      <c r="BM11745" s="2"/>
      <c r="BN11745" s="151"/>
      <c r="BO11745" s="2"/>
      <c r="BP11745" s="2"/>
      <c r="BQ11745" s="2"/>
      <c r="BR11745" s="2"/>
      <c r="BS11745" s="2"/>
      <c r="BT11745" s="2"/>
    </row>
    <row r="11746" spans="63:72" x14ac:dyDescent="0.3">
      <c r="BK11746" s="5"/>
      <c r="BL11746" s="5"/>
      <c r="BM11746" s="2"/>
      <c r="BN11746" s="151"/>
      <c r="BO11746" s="2"/>
      <c r="BP11746" s="2"/>
      <c r="BQ11746" s="2"/>
      <c r="BR11746" s="2"/>
      <c r="BS11746" s="2"/>
      <c r="BT11746" s="2"/>
    </row>
    <row r="11747" spans="63:72" x14ac:dyDescent="0.3">
      <c r="BK11747" s="5"/>
      <c r="BL11747" s="5"/>
      <c r="BM11747" s="2"/>
      <c r="BN11747" s="151"/>
      <c r="BO11747" s="2"/>
      <c r="BP11747" s="2"/>
      <c r="BQ11747" s="2"/>
      <c r="BR11747" s="2"/>
      <c r="BS11747" s="2"/>
      <c r="BT11747" s="2"/>
    </row>
    <row r="11748" spans="63:72" x14ac:dyDescent="0.3">
      <c r="BK11748" s="5"/>
      <c r="BL11748" s="5"/>
      <c r="BM11748" s="2"/>
      <c r="BN11748" s="151"/>
      <c r="BO11748" s="2"/>
      <c r="BP11748" s="2"/>
      <c r="BQ11748" s="2"/>
      <c r="BR11748" s="2"/>
      <c r="BS11748" s="2"/>
      <c r="BT11748" s="2"/>
    </row>
    <row r="11749" spans="63:72" x14ac:dyDescent="0.3">
      <c r="BK11749" s="5"/>
      <c r="BL11749" s="5"/>
      <c r="BM11749" s="2"/>
      <c r="BN11749" s="151"/>
      <c r="BO11749" s="2"/>
      <c r="BP11749" s="2"/>
      <c r="BQ11749" s="2"/>
      <c r="BR11749" s="2"/>
      <c r="BS11749" s="2"/>
      <c r="BT11749" s="2"/>
    </row>
    <row r="11750" spans="63:72" x14ac:dyDescent="0.3">
      <c r="BK11750" s="5"/>
      <c r="BL11750" s="5"/>
      <c r="BM11750" s="2"/>
      <c r="BN11750" s="151"/>
      <c r="BO11750" s="2"/>
      <c r="BP11750" s="2"/>
      <c r="BQ11750" s="2"/>
      <c r="BR11750" s="2"/>
      <c r="BS11750" s="2"/>
      <c r="BT11750" s="2"/>
    </row>
    <row r="11751" spans="63:72" x14ac:dyDescent="0.3">
      <c r="BK11751" s="5"/>
      <c r="BL11751" s="5"/>
      <c r="BM11751" s="2"/>
      <c r="BN11751" s="151"/>
      <c r="BO11751" s="2"/>
      <c r="BP11751" s="2"/>
      <c r="BQ11751" s="2"/>
      <c r="BR11751" s="2"/>
      <c r="BS11751" s="2"/>
      <c r="BT11751" s="2"/>
    </row>
    <row r="11752" spans="63:72" x14ac:dyDescent="0.3">
      <c r="BK11752" s="5"/>
      <c r="BL11752" s="5"/>
      <c r="BM11752" s="2"/>
      <c r="BN11752" s="151"/>
      <c r="BO11752" s="2"/>
      <c r="BP11752" s="2"/>
      <c r="BQ11752" s="2"/>
      <c r="BR11752" s="2"/>
      <c r="BS11752" s="2"/>
      <c r="BT11752" s="2"/>
    </row>
    <row r="11753" spans="63:72" x14ac:dyDescent="0.3">
      <c r="BK11753" s="5"/>
      <c r="BL11753" s="5"/>
      <c r="BM11753" s="2"/>
      <c r="BN11753" s="151"/>
      <c r="BO11753" s="2"/>
      <c r="BP11753" s="2"/>
      <c r="BQ11753" s="2"/>
      <c r="BR11753" s="2"/>
      <c r="BS11753" s="2"/>
      <c r="BT11753" s="2"/>
    </row>
    <row r="11754" spans="63:72" x14ac:dyDescent="0.3">
      <c r="BK11754" s="5"/>
      <c r="BL11754" s="5"/>
      <c r="BM11754" s="2"/>
      <c r="BN11754" s="151"/>
      <c r="BO11754" s="2"/>
      <c r="BP11754" s="2"/>
      <c r="BQ11754" s="2"/>
      <c r="BR11754" s="2"/>
      <c r="BS11754" s="2"/>
      <c r="BT11754" s="2"/>
    </row>
    <row r="11755" spans="63:72" x14ac:dyDescent="0.3">
      <c r="BK11755" s="5"/>
      <c r="BL11755" s="5"/>
      <c r="BM11755" s="2"/>
      <c r="BN11755" s="151"/>
      <c r="BO11755" s="2"/>
      <c r="BP11755" s="2"/>
      <c r="BQ11755" s="2"/>
      <c r="BR11755" s="2"/>
      <c r="BS11755" s="2"/>
      <c r="BT11755" s="2"/>
    </row>
    <row r="11756" spans="63:72" x14ac:dyDescent="0.3">
      <c r="BK11756" s="5"/>
      <c r="BL11756" s="5"/>
      <c r="BM11756" s="2"/>
      <c r="BN11756" s="151"/>
      <c r="BO11756" s="2"/>
      <c r="BP11756" s="2"/>
      <c r="BQ11756" s="2"/>
      <c r="BR11756" s="2"/>
      <c r="BS11756" s="2"/>
      <c r="BT11756" s="2"/>
    </row>
    <row r="11757" spans="63:72" x14ac:dyDescent="0.3">
      <c r="BK11757" s="5"/>
      <c r="BL11757" s="5"/>
      <c r="BM11757" s="2"/>
      <c r="BN11757" s="151"/>
      <c r="BO11757" s="2"/>
      <c r="BP11757" s="2"/>
      <c r="BQ11757" s="2"/>
      <c r="BR11757" s="2"/>
      <c r="BS11757" s="2"/>
      <c r="BT11757" s="2"/>
    </row>
    <row r="11758" spans="63:72" x14ac:dyDescent="0.3">
      <c r="BK11758" s="5"/>
      <c r="BL11758" s="5"/>
      <c r="BM11758" s="2"/>
      <c r="BN11758" s="151"/>
      <c r="BO11758" s="2"/>
      <c r="BP11758" s="2"/>
      <c r="BQ11758" s="2"/>
      <c r="BR11758" s="2"/>
      <c r="BS11758" s="2"/>
      <c r="BT11758" s="2"/>
    </row>
    <row r="11759" spans="63:72" x14ac:dyDescent="0.3">
      <c r="BK11759" s="5"/>
      <c r="BL11759" s="5"/>
      <c r="BM11759" s="2"/>
      <c r="BN11759" s="151"/>
      <c r="BO11759" s="2"/>
      <c r="BP11759" s="2"/>
      <c r="BQ11759" s="2"/>
      <c r="BR11759" s="2"/>
      <c r="BS11759" s="2"/>
      <c r="BT11759" s="2"/>
    </row>
    <row r="11760" spans="63:72" x14ac:dyDescent="0.3">
      <c r="BK11760" s="5"/>
      <c r="BL11760" s="5"/>
      <c r="BM11760" s="2"/>
      <c r="BN11760" s="151"/>
      <c r="BO11760" s="2"/>
      <c r="BP11760" s="2"/>
      <c r="BQ11760" s="2"/>
      <c r="BR11760" s="2"/>
      <c r="BS11760" s="2"/>
      <c r="BT11760" s="2"/>
    </row>
    <row r="11761" spans="63:72" x14ac:dyDescent="0.3">
      <c r="BK11761" s="5"/>
      <c r="BL11761" s="5"/>
      <c r="BM11761" s="2"/>
      <c r="BN11761" s="151"/>
      <c r="BO11761" s="2"/>
      <c r="BP11761" s="2"/>
      <c r="BQ11761" s="2"/>
      <c r="BR11761" s="2"/>
      <c r="BS11761" s="2"/>
      <c r="BT11761" s="2"/>
    </row>
    <row r="11762" spans="63:72" x14ac:dyDescent="0.3">
      <c r="BK11762" s="5"/>
      <c r="BL11762" s="5"/>
      <c r="BM11762" s="2"/>
      <c r="BN11762" s="151"/>
      <c r="BO11762" s="2"/>
      <c r="BP11762" s="2"/>
      <c r="BQ11762" s="2"/>
      <c r="BR11762" s="2"/>
      <c r="BS11762" s="2"/>
      <c r="BT11762" s="2"/>
    </row>
    <row r="11763" spans="63:72" x14ac:dyDescent="0.3">
      <c r="BK11763" s="5"/>
      <c r="BL11763" s="5"/>
      <c r="BM11763" s="2"/>
      <c r="BN11763" s="151"/>
      <c r="BO11763" s="2"/>
      <c r="BP11763" s="2"/>
      <c r="BQ11763" s="2"/>
      <c r="BR11763" s="2"/>
      <c r="BS11763" s="2"/>
      <c r="BT11763" s="2"/>
    </row>
    <row r="11764" spans="63:72" x14ac:dyDescent="0.3">
      <c r="BK11764" s="5"/>
      <c r="BL11764" s="5"/>
      <c r="BM11764" s="2"/>
      <c r="BN11764" s="151"/>
      <c r="BO11764" s="2"/>
      <c r="BP11764" s="2"/>
      <c r="BQ11764" s="2"/>
      <c r="BR11764" s="2"/>
      <c r="BS11764" s="2"/>
      <c r="BT11764" s="2"/>
    </row>
    <row r="11765" spans="63:72" x14ac:dyDescent="0.3">
      <c r="BK11765" s="5"/>
      <c r="BL11765" s="5"/>
      <c r="BM11765" s="2"/>
      <c r="BN11765" s="151"/>
      <c r="BO11765" s="2"/>
      <c r="BP11765" s="2"/>
      <c r="BQ11765" s="2"/>
      <c r="BR11765" s="2"/>
      <c r="BS11765" s="2"/>
      <c r="BT11765" s="2"/>
    </row>
    <row r="11766" spans="63:72" x14ac:dyDescent="0.3">
      <c r="BK11766" s="5"/>
      <c r="BL11766" s="5"/>
      <c r="BM11766" s="2"/>
      <c r="BN11766" s="151"/>
      <c r="BO11766" s="2"/>
      <c r="BP11766" s="2"/>
      <c r="BQ11766" s="2"/>
      <c r="BR11766" s="2"/>
      <c r="BS11766" s="2"/>
      <c r="BT11766" s="2"/>
    </row>
    <row r="11767" spans="63:72" x14ac:dyDescent="0.3">
      <c r="BK11767" s="5"/>
      <c r="BL11767" s="5"/>
      <c r="BM11767" s="2"/>
      <c r="BN11767" s="151"/>
      <c r="BO11767" s="2"/>
      <c r="BP11767" s="2"/>
      <c r="BQ11767" s="2"/>
      <c r="BR11767" s="2"/>
      <c r="BS11767" s="2"/>
      <c r="BT11767" s="2"/>
    </row>
    <row r="11768" spans="63:72" x14ac:dyDescent="0.3">
      <c r="BK11768" s="5"/>
      <c r="BL11768" s="5"/>
      <c r="BM11768" s="2"/>
      <c r="BN11768" s="151"/>
      <c r="BO11768" s="2"/>
      <c r="BP11768" s="2"/>
      <c r="BQ11768" s="2"/>
      <c r="BR11768" s="2"/>
      <c r="BS11768" s="2"/>
      <c r="BT11768" s="2"/>
    </row>
    <row r="11769" spans="63:72" x14ac:dyDescent="0.3">
      <c r="BK11769" s="5"/>
      <c r="BL11769" s="5"/>
      <c r="BM11769" s="2"/>
      <c r="BN11769" s="151"/>
      <c r="BO11769" s="2"/>
      <c r="BP11769" s="2"/>
      <c r="BQ11769" s="2"/>
      <c r="BR11769" s="2"/>
      <c r="BS11769" s="2"/>
      <c r="BT11769" s="2"/>
    </row>
    <row r="11770" spans="63:72" x14ac:dyDescent="0.3">
      <c r="BK11770" s="5"/>
      <c r="BL11770" s="5"/>
      <c r="BM11770" s="2"/>
      <c r="BN11770" s="151"/>
      <c r="BO11770" s="2"/>
      <c r="BP11770" s="2"/>
      <c r="BQ11770" s="2"/>
      <c r="BR11770" s="2"/>
      <c r="BS11770" s="2"/>
      <c r="BT11770" s="2"/>
    </row>
    <row r="11771" spans="63:72" x14ac:dyDescent="0.3">
      <c r="BK11771" s="5"/>
      <c r="BL11771" s="5"/>
      <c r="BM11771" s="2"/>
      <c r="BN11771" s="151"/>
      <c r="BO11771" s="2"/>
      <c r="BP11771" s="2"/>
      <c r="BQ11771" s="2"/>
      <c r="BR11771" s="2"/>
      <c r="BS11771" s="2"/>
      <c r="BT11771" s="2"/>
    </row>
    <row r="11772" spans="63:72" x14ac:dyDescent="0.3">
      <c r="BK11772" s="5"/>
      <c r="BL11772" s="5"/>
      <c r="BM11772" s="2"/>
      <c r="BN11772" s="151"/>
      <c r="BO11772" s="2"/>
      <c r="BP11772" s="2"/>
      <c r="BQ11772" s="2"/>
      <c r="BR11772" s="2"/>
      <c r="BS11772" s="2"/>
      <c r="BT11772" s="2"/>
    </row>
    <row r="11773" spans="63:72" x14ac:dyDescent="0.3">
      <c r="BK11773" s="5"/>
      <c r="BL11773" s="5"/>
      <c r="BM11773" s="2"/>
      <c r="BN11773" s="151"/>
      <c r="BO11773" s="2"/>
      <c r="BP11773" s="2"/>
      <c r="BQ11773" s="2"/>
      <c r="BR11773" s="2"/>
      <c r="BS11773" s="2"/>
      <c r="BT11773" s="2"/>
    </row>
    <row r="11774" spans="63:72" x14ac:dyDescent="0.3">
      <c r="BK11774" s="5"/>
      <c r="BL11774" s="5"/>
      <c r="BM11774" s="2"/>
      <c r="BN11774" s="151"/>
      <c r="BO11774" s="2"/>
      <c r="BP11774" s="2"/>
      <c r="BQ11774" s="2"/>
      <c r="BR11774" s="2"/>
      <c r="BS11774" s="2"/>
      <c r="BT11774" s="2"/>
    </row>
    <row r="11775" spans="63:72" x14ac:dyDescent="0.3">
      <c r="BK11775" s="5"/>
      <c r="BL11775" s="5"/>
      <c r="BM11775" s="2"/>
      <c r="BN11775" s="151"/>
      <c r="BO11775" s="2"/>
      <c r="BP11775" s="2"/>
      <c r="BQ11775" s="2"/>
      <c r="BR11775" s="2"/>
      <c r="BS11775" s="2"/>
      <c r="BT11775" s="2"/>
    </row>
    <row r="11776" spans="63:72" x14ac:dyDescent="0.3">
      <c r="BK11776" s="5"/>
      <c r="BL11776" s="5"/>
      <c r="BM11776" s="2"/>
      <c r="BN11776" s="151"/>
      <c r="BO11776" s="2"/>
      <c r="BP11776" s="2"/>
      <c r="BQ11776" s="2"/>
      <c r="BR11776" s="2"/>
      <c r="BS11776" s="2"/>
      <c r="BT11776" s="2"/>
    </row>
    <row r="11777" spans="63:72" x14ac:dyDescent="0.3">
      <c r="BK11777" s="5"/>
      <c r="BL11777" s="5"/>
      <c r="BM11777" s="2"/>
      <c r="BN11777" s="151"/>
      <c r="BO11777" s="2"/>
      <c r="BP11777" s="2"/>
      <c r="BQ11777" s="2"/>
      <c r="BR11777" s="2"/>
      <c r="BS11777" s="2"/>
      <c r="BT11777" s="2"/>
    </row>
    <row r="11778" spans="63:72" x14ac:dyDescent="0.3">
      <c r="BK11778" s="5"/>
      <c r="BL11778" s="5"/>
      <c r="BM11778" s="2"/>
      <c r="BN11778" s="151"/>
      <c r="BO11778" s="2"/>
      <c r="BP11778" s="2"/>
      <c r="BQ11778" s="2"/>
      <c r="BR11778" s="2"/>
      <c r="BS11778" s="2"/>
      <c r="BT11778" s="2"/>
    </row>
    <row r="11779" spans="63:72" x14ac:dyDescent="0.3">
      <c r="BK11779" s="5"/>
      <c r="BL11779" s="5"/>
      <c r="BM11779" s="2"/>
      <c r="BN11779" s="151"/>
      <c r="BO11779" s="2"/>
      <c r="BP11779" s="2"/>
      <c r="BQ11779" s="2"/>
      <c r="BR11779" s="2"/>
      <c r="BS11779" s="2"/>
      <c r="BT11779" s="2"/>
    </row>
    <row r="11780" spans="63:72" x14ac:dyDescent="0.3">
      <c r="BK11780" s="5"/>
      <c r="BL11780" s="5"/>
      <c r="BM11780" s="2"/>
      <c r="BN11780" s="151"/>
      <c r="BO11780" s="2"/>
      <c r="BP11780" s="2"/>
      <c r="BQ11780" s="2"/>
      <c r="BR11780" s="2"/>
      <c r="BS11780" s="2"/>
      <c r="BT11780" s="2"/>
    </row>
    <row r="11781" spans="63:72" x14ac:dyDescent="0.3">
      <c r="BK11781" s="5"/>
      <c r="BL11781" s="5"/>
      <c r="BM11781" s="2"/>
      <c r="BN11781" s="151"/>
      <c r="BO11781" s="2"/>
      <c r="BP11781" s="2"/>
      <c r="BQ11781" s="2"/>
      <c r="BR11781" s="2"/>
      <c r="BS11781" s="2"/>
      <c r="BT11781" s="2"/>
    </row>
    <row r="11782" spans="63:72" x14ac:dyDescent="0.3">
      <c r="BK11782" s="5"/>
      <c r="BL11782" s="5"/>
      <c r="BM11782" s="2"/>
      <c r="BN11782" s="151"/>
      <c r="BO11782" s="2"/>
      <c r="BP11782" s="2"/>
      <c r="BQ11782" s="2"/>
      <c r="BR11782" s="2"/>
      <c r="BS11782" s="2"/>
      <c r="BT11782" s="2"/>
    </row>
    <row r="11783" spans="63:72" x14ac:dyDescent="0.3">
      <c r="BK11783" s="5"/>
      <c r="BL11783" s="5"/>
      <c r="BM11783" s="2"/>
      <c r="BN11783" s="151"/>
      <c r="BO11783" s="2"/>
      <c r="BP11783" s="2"/>
      <c r="BQ11783" s="2"/>
      <c r="BR11783" s="2"/>
      <c r="BS11783" s="2"/>
      <c r="BT11783" s="2"/>
    </row>
    <row r="11784" spans="63:72" x14ac:dyDescent="0.3">
      <c r="BK11784" s="5"/>
      <c r="BL11784" s="5"/>
      <c r="BM11784" s="2"/>
      <c r="BN11784" s="151"/>
      <c r="BO11784" s="2"/>
      <c r="BP11784" s="2"/>
      <c r="BQ11784" s="2"/>
      <c r="BR11784" s="2"/>
      <c r="BS11784" s="2"/>
      <c r="BT11784" s="2"/>
    </row>
    <row r="11785" spans="63:72" x14ac:dyDescent="0.3">
      <c r="BK11785" s="5"/>
      <c r="BL11785" s="5"/>
      <c r="BM11785" s="2"/>
      <c r="BN11785" s="151"/>
      <c r="BO11785" s="2"/>
      <c r="BP11785" s="2"/>
      <c r="BQ11785" s="2"/>
      <c r="BR11785" s="2"/>
      <c r="BS11785" s="2"/>
      <c r="BT11785" s="2"/>
    </row>
    <row r="11786" spans="63:72" x14ac:dyDescent="0.3">
      <c r="BK11786" s="5"/>
      <c r="BL11786" s="5"/>
      <c r="BM11786" s="2"/>
      <c r="BN11786" s="151"/>
      <c r="BO11786" s="2"/>
      <c r="BP11786" s="2"/>
      <c r="BQ11786" s="2"/>
      <c r="BR11786" s="2"/>
      <c r="BS11786" s="2"/>
      <c r="BT11786" s="2"/>
    </row>
    <row r="11787" spans="63:72" x14ac:dyDescent="0.3">
      <c r="BK11787" s="5"/>
      <c r="BL11787" s="5"/>
      <c r="BM11787" s="2"/>
      <c r="BN11787" s="151"/>
      <c r="BO11787" s="2"/>
      <c r="BP11787" s="2"/>
      <c r="BQ11787" s="2"/>
      <c r="BR11787" s="2"/>
      <c r="BS11787" s="2"/>
      <c r="BT11787" s="2"/>
    </row>
    <row r="11788" spans="63:72" x14ac:dyDescent="0.3">
      <c r="BK11788" s="5"/>
      <c r="BL11788" s="5"/>
      <c r="BM11788" s="2"/>
      <c r="BN11788" s="151"/>
      <c r="BO11788" s="2"/>
      <c r="BP11788" s="2"/>
      <c r="BQ11788" s="2"/>
      <c r="BR11788" s="2"/>
      <c r="BS11788" s="2"/>
      <c r="BT11788" s="2"/>
    </row>
    <row r="11789" spans="63:72" x14ac:dyDescent="0.3">
      <c r="BK11789" s="5"/>
      <c r="BL11789" s="5"/>
      <c r="BM11789" s="2"/>
      <c r="BN11789" s="151"/>
      <c r="BO11789" s="2"/>
      <c r="BP11789" s="2"/>
      <c r="BQ11789" s="2"/>
      <c r="BR11789" s="2"/>
      <c r="BS11789" s="2"/>
      <c r="BT11789" s="2"/>
    </row>
    <row r="11790" spans="63:72" x14ac:dyDescent="0.3">
      <c r="BK11790" s="5"/>
      <c r="BL11790" s="5"/>
      <c r="BM11790" s="2"/>
      <c r="BN11790" s="151"/>
      <c r="BO11790" s="2"/>
      <c r="BP11790" s="2"/>
      <c r="BQ11790" s="2"/>
      <c r="BR11790" s="2"/>
      <c r="BS11790" s="2"/>
      <c r="BT11790" s="2"/>
    </row>
    <row r="11791" spans="63:72" x14ac:dyDescent="0.3">
      <c r="BK11791" s="5"/>
      <c r="BL11791" s="5"/>
      <c r="BM11791" s="2"/>
      <c r="BN11791" s="151"/>
      <c r="BO11791" s="2"/>
      <c r="BP11791" s="2"/>
      <c r="BQ11791" s="2"/>
      <c r="BR11791" s="2"/>
      <c r="BS11791" s="2"/>
      <c r="BT11791" s="2"/>
    </row>
    <row r="11792" spans="63:72" x14ac:dyDescent="0.3">
      <c r="BK11792" s="5"/>
      <c r="BL11792" s="5"/>
      <c r="BM11792" s="2"/>
      <c r="BN11792" s="151"/>
      <c r="BO11792" s="2"/>
      <c r="BP11792" s="2"/>
      <c r="BQ11792" s="2"/>
      <c r="BR11792" s="2"/>
      <c r="BS11792" s="2"/>
      <c r="BT11792" s="2"/>
    </row>
    <row r="11793" spans="63:72" x14ac:dyDescent="0.3">
      <c r="BK11793" s="5"/>
      <c r="BL11793" s="5"/>
      <c r="BM11793" s="2"/>
      <c r="BN11793" s="151"/>
      <c r="BO11793" s="2"/>
      <c r="BP11793" s="2"/>
      <c r="BQ11793" s="2"/>
      <c r="BR11793" s="2"/>
      <c r="BS11793" s="2"/>
      <c r="BT11793" s="2"/>
    </row>
    <row r="11794" spans="63:72" x14ac:dyDescent="0.3">
      <c r="BK11794" s="5"/>
      <c r="BL11794" s="5"/>
      <c r="BM11794" s="2"/>
      <c r="BN11794" s="151"/>
      <c r="BO11794" s="2"/>
      <c r="BP11794" s="2"/>
      <c r="BQ11794" s="2"/>
      <c r="BR11794" s="2"/>
      <c r="BS11794" s="2"/>
      <c r="BT11794" s="2"/>
    </row>
    <row r="11795" spans="63:72" x14ac:dyDescent="0.3">
      <c r="BK11795" s="5"/>
      <c r="BL11795" s="5"/>
      <c r="BM11795" s="2"/>
      <c r="BN11795" s="151"/>
      <c r="BO11795" s="2"/>
      <c r="BP11795" s="2"/>
      <c r="BQ11795" s="2"/>
      <c r="BR11795" s="2"/>
      <c r="BS11795" s="2"/>
      <c r="BT11795" s="2"/>
    </row>
    <row r="11796" spans="63:72" x14ac:dyDescent="0.3">
      <c r="BK11796" s="5"/>
      <c r="BL11796" s="5"/>
      <c r="BM11796" s="2"/>
      <c r="BN11796" s="151"/>
      <c r="BO11796" s="2"/>
      <c r="BP11796" s="2"/>
      <c r="BQ11796" s="2"/>
      <c r="BR11796" s="2"/>
      <c r="BS11796" s="2"/>
      <c r="BT11796" s="2"/>
    </row>
    <row r="11797" spans="63:72" x14ac:dyDescent="0.3">
      <c r="BK11797" s="5"/>
      <c r="BL11797" s="5"/>
      <c r="BM11797" s="2"/>
      <c r="BN11797" s="151"/>
      <c r="BO11797" s="2"/>
      <c r="BP11797" s="2"/>
      <c r="BQ11797" s="2"/>
      <c r="BR11797" s="2"/>
      <c r="BS11797" s="2"/>
      <c r="BT11797" s="2"/>
    </row>
    <row r="11798" spans="63:72" x14ac:dyDescent="0.3">
      <c r="BK11798" s="5"/>
      <c r="BL11798" s="5"/>
      <c r="BM11798" s="2"/>
      <c r="BN11798" s="151"/>
      <c r="BO11798" s="2"/>
      <c r="BP11798" s="2"/>
      <c r="BQ11798" s="2"/>
      <c r="BR11798" s="2"/>
      <c r="BS11798" s="2"/>
      <c r="BT11798" s="2"/>
    </row>
    <row r="11799" spans="63:72" x14ac:dyDescent="0.3">
      <c r="BK11799" s="5"/>
      <c r="BL11799" s="5"/>
      <c r="BM11799" s="2"/>
      <c r="BN11799" s="151"/>
      <c r="BO11799" s="2"/>
      <c r="BP11799" s="2"/>
      <c r="BQ11799" s="2"/>
      <c r="BR11799" s="2"/>
      <c r="BS11799" s="2"/>
      <c r="BT11799" s="2"/>
    </row>
    <row r="11800" spans="63:72" x14ac:dyDescent="0.3">
      <c r="BK11800" s="5"/>
      <c r="BL11800" s="5"/>
      <c r="BM11800" s="2"/>
      <c r="BN11800" s="151"/>
      <c r="BO11800" s="2"/>
      <c r="BP11800" s="2"/>
      <c r="BQ11800" s="2"/>
      <c r="BR11800" s="2"/>
      <c r="BS11800" s="2"/>
      <c r="BT11800" s="2"/>
    </row>
    <row r="11801" spans="63:72" x14ac:dyDescent="0.3">
      <c r="BK11801" s="5"/>
      <c r="BL11801" s="5"/>
      <c r="BM11801" s="2"/>
      <c r="BN11801" s="151"/>
      <c r="BO11801" s="2"/>
      <c r="BP11801" s="2"/>
      <c r="BQ11801" s="2"/>
      <c r="BR11801" s="2"/>
      <c r="BS11801" s="2"/>
      <c r="BT11801" s="2"/>
    </row>
    <row r="11802" spans="63:72" x14ac:dyDescent="0.3">
      <c r="BK11802" s="5"/>
      <c r="BL11802" s="5"/>
      <c r="BM11802" s="2"/>
      <c r="BN11802" s="151"/>
      <c r="BO11802" s="2"/>
      <c r="BP11802" s="2"/>
      <c r="BQ11802" s="2"/>
      <c r="BR11802" s="2"/>
      <c r="BS11802" s="2"/>
      <c r="BT11802" s="2"/>
    </row>
    <row r="11803" spans="63:72" x14ac:dyDescent="0.3">
      <c r="BK11803" s="5"/>
      <c r="BL11803" s="5"/>
      <c r="BM11803" s="2"/>
      <c r="BN11803" s="151"/>
      <c r="BO11803" s="2"/>
      <c r="BP11803" s="2"/>
      <c r="BQ11803" s="2"/>
      <c r="BR11803" s="2"/>
      <c r="BS11803" s="2"/>
      <c r="BT11803" s="2"/>
    </row>
    <row r="11804" spans="63:72" x14ac:dyDescent="0.3">
      <c r="BK11804" s="5"/>
      <c r="BL11804" s="5"/>
      <c r="BM11804" s="2"/>
      <c r="BN11804" s="151"/>
      <c r="BO11804" s="2"/>
      <c r="BP11804" s="2"/>
      <c r="BQ11804" s="2"/>
      <c r="BR11804" s="2"/>
      <c r="BS11804" s="2"/>
      <c r="BT11804" s="2"/>
    </row>
    <row r="11805" spans="63:72" x14ac:dyDescent="0.3">
      <c r="BK11805" s="5"/>
      <c r="BL11805" s="5"/>
      <c r="BM11805" s="2"/>
      <c r="BN11805" s="151"/>
      <c r="BO11805" s="2"/>
      <c r="BP11805" s="2"/>
      <c r="BQ11805" s="2"/>
      <c r="BR11805" s="2"/>
      <c r="BS11805" s="2"/>
      <c r="BT11805" s="2"/>
    </row>
    <row r="11806" spans="63:72" x14ac:dyDescent="0.3">
      <c r="BK11806" s="5"/>
      <c r="BL11806" s="5"/>
      <c r="BM11806" s="2"/>
      <c r="BN11806" s="151"/>
      <c r="BO11806" s="2"/>
      <c r="BP11806" s="2"/>
      <c r="BQ11806" s="2"/>
      <c r="BR11806" s="2"/>
      <c r="BS11806" s="2"/>
      <c r="BT11806" s="2"/>
    </row>
    <row r="11807" spans="63:72" x14ac:dyDescent="0.3">
      <c r="BK11807" s="5"/>
      <c r="BL11807" s="5"/>
      <c r="BM11807" s="2"/>
      <c r="BN11807" s="151"/>
      <c r="BO11807" s="2"/>
      <c r="BP11807" s="2"/>
      <c r="BQ11807" s="2"/>
      <c r="BR11807" s="2"/>
      <c r="BS11807" s="2"/>
      <c r="BT11807" s="2"/>
    </row>
    <row r="11808" spans="63:72" x14ac:dyDescent="0.3">
      <c r="BK11808" s="5"/>
      <c r="BL11808" s="5"/>
      <c r="BM11808" s="2"/>
      <c r="BN11808" s="151"/>
      <c r="BO11808" s="2"/>
      <c r="BP11808" s="2"/>
      <c r="BQ11808" s="2"/>
      <c r="BR11808" s="2"/>
      <c r="BS11808" s="2"/>
      <c r="BT11808" s="2"/>
    </row>
    <row r="11809" spans="63:72" x14ac:dyDescent="0.3">
      <c r="BK11809" s="5"/>
      <c r="BL11809" s="5"/>
      <c r="BM11809" s="2"/>
      <c r="BN11809" s="151"/>
      <c r="BO11809" s="2"/>
      <c r="BP11809" s="2"/>
      <c r="BQ11809" s="2"/>
      <c r="BR11809" s="2"/>
      <c r="BS11809" s="2"/>
      <c r="BT11809" s="2"/>
    </row>
    <row r="11810" spans="63:72" x14ac:dyDescent="0.3">
      <c r="BK11810" s="5"/>
      <c r="BL11810" s="5"/>
      <c r="BM11810" s="2"/>
      <c r="BN11810" s="151"/>
      <c r="BO11810" s="2"/>
      <c r="BP11810" s="2"/>
      <c r="BQ11810" s="2"/>
      <c r="BR11810" s="2"/>
      <c r="BS11810" s="2"/>
      <c r="BT11810" s="2"/>
    </row>
    <row r="11811" spans="63:72" x14ac:dyDescent="0.3">
      <c r="BK11811" s="5"/>
      <c r="BL11811" s="5"/>
      <c r="BM11811" s="2"/>
      <c r="BN11811" s="151"/>
      <c r="BO11811" s="2"/>
      <c r="BP11811" s="2"/>
      <c r="BQ11811" s="2"/>
      <c r="BR11811" s="2"/>
      <c r="BS11811" s="2"/>
      <c r="BT11811" s="2"/>
    </row>
    <row r="11812" spans="63:72" x14ac:dyDescent="0.3">
      <c r="BK11812" s="5"/>
      <c r="BL11812" s="5"/>
      <c r="BM11812" s="2"/>
      <c r="BN11812" s="151"/>
      <c r="BO11812" s="2"/>
      <c r="BP11812" s="2"/>
      <c r="BQ11812" s="2"/>
      <c r="BR11812" s="2"/>
      <c r="BS11812" s="2"/>
      <c r="BT11812" s="2"/>
    </row>
    <row r="11813" spans="63:72" x14ac:dyDescent="0.3">
      <c r="BK11813" s="5"/>
      <c r="BL11813" s="5"/>
      <c r="BM11813" s="2"/>
      <c r="BN11813" s="151"/>
      <c r="BO11813" s="2"/>
      <c r="BP11813" s="2"/>
      <c r="BQ11813" s="2"/>
      <c r="BR11813" s="2"/>
      <c r="BS11813" s="2"/>
      <c r="BT11813" s="2"/>
    </row>
    <row r="11814" spans="63:72" x14ac:dyDescent="0.3">
      <c r="BK11814" s="5"/>
      <c r="BL11814" s="5"/>
      <c r="BM11814" s="2"/>
      <c r="BN11814" s="151"/>
      <c r="BO11814" s="2"/>
      <c r="BP11814" s="2"/>
      <c r="BQ11814" s="2"/>
      <c r="BR11814" s="2"/>
      <c r="BS11814" s="2"/>
      <c r="BT11814" s="2"/>
    </row>
    <row r="11815" spans="63:72" x14ac:dyDescent="0.3">
      <c r="BK11815" s="5"/>
      <c r="BL11815" s="5"/>
      <c r="BM11815" s="2"/>
      <c r="BN11815" s="151"/>
      <c r="BO11815" s="2"/>
      <c r="BP11815" s="2"/>
      <c r="BQ11815" s="2"/>
      <c r="BR11815" s="2"/>
      <c r="BS11815" s="2"/>
      <c r="BT11815" s="2"/>
    </row>
    <row r="11816" spans="63:72" x14ac:dyDescent="0.3">
      <c r="BK11816" s="5"/>
      <c r="BL11816" s="5"/>
      <c r="BM11816" s="2"/>
      <c r="BN11816" s="151"/>
      <c r="BO11816" s="2"/>
      <c r="BP11816" s="2"/>
      <c r="BQ11816" s="2"/>
      <c r="BR11816" s="2"/>
      <c r="BS11816" s="2"/>
      <c r="BT11816" s="2"/>
    </row>
    <row r="11817" spans="63:72" x14ac:dyDescent="0.3">
      <c r="BK11817" s="5"/>
      <c r="BL11817" s="5"/>
      <c r="BM11817" s="2"/>
      <c r="BN11817" s="151"/>
      <c r="BO11817" s="2"/>
      <c r="BP11817" s="2"/>
      <c r="BQ11817" s="2"/>
      <c r="BR11817" s="2"/>
      <c r="BS11817" s="2"/>
      <c r="BT11817" s="2"/>
    </row>
    <row r="11818" spans="63:72" x14ac:dyDescent="0.3">
      <c r="BK11818" s="5"/>
      <c r="BL11818" s="5"/>
      <c r="BM11818" s="2"/>
      <c r="BN11818" s="151"/>
      <c r="BO11818" s="2"/>
      <c r="BP11818" s="2"/>
      <c r="BQ11818" s="2"/>
      <c r="BR11818" s="2"/>
      <c r="BS11818" s="2"/>
      <c r="BT11818" s="2"/>
    </row>
    <row r="11819" spans="63:72" x14ac:dyDescent="0.3">
      <c r="BK11819" s="5"/>
      <c r="BL11819" s="5"/>
      <c r="BM11819" s="2"/>
      <c r="BN11819" s="151"/>
      <c r="BO11819" s="2"/>
      <c r="BP11819" s="2"/>
      <c r="BQ11819" s="2"/>
      <c r="BR11819" s="2"/>
      <c r="BS11819" s="2"/>
      <c r="BT11819" s="2"/>
    </row>
    <row r="11820" spans="63:72" x14ac:dyDescent="0.3">
      <c r="BK11820" s="5"/>
      <c r="BL11820" s="5"/>
      <c r="BM11820" s="2"/>
      <c r="BN11820" s="151"/>
      <c r="BO11820" s="2"/>
      <c r="BP11820" s="2"/>
      <c r="BQ11820" s="2"/>
      <c r="BR11820" s="2"/>
      <c r="BS11820" s="2"/>
      <c r="BT11820" s="2"/>
    </row>
    <row r="11821" spans="63:72" x14ac:dyDescent="0.3">
      <c r="BK11821" s="5"/>
      <c r="BL11821" s="5"/>
      <c r="BM11821" s="2"/>
      <c r="BN11821" s="151"/>
      <c r="BO11821" s="2"/>
      <c r="BP11821" s="2"/>
      <c r="BQ11821" s="2"/>
      <c r="BR11821" s="2"/>
      <c r="BS11821" s="2"/>
      <c r="BT11821" s="2"/>
    </row>
    <row r="11822" spans="63:72" x14ac:dyDescent="0.3">
      <c r="BK11822" s="5"/>
      <c r="BL11822" s="5"/>
      <c r="BM11822" s="2"/>
      <c r="BN11822" s="151"/>
      <c r="BO11822" s="2"/>
      <c r="BP11822" s="2"/>
      <c r="BQ11822" s="2"/>
      <c r="BR11822" s="2"/>
      <c r="BS11822" s="2"/>
      <c r="BT11822" s="2"/>
    </row>
    <row r="11823" spans="63:72" x14ac:dyDescent="0.3">
      <c r="BK11823" s="5"/>
      <c r="BL11823" s="5"/>
      <c r="BM11823" s="2"/>
      <c r="BN11823" s="151"/>
      <c r="BO11823" s="2"/>
      <c r="BP11823" s="2"/>
      <c r="BQ11823" s="2"/>
      <c r="BR11823" s="2"/>
      <c r="BS11823" s="2"/>
      <c r="BT11823" s="2"/>
    </row>
    <row r="11824" spans="63:72" x14ac:dyDescent="0.3">
      <c r="BK11824" s="5"/>
      <c r="BL11824" s="5"/>
      <c r="BM11824" s="2"/>
      <c r="BN11824" s="151"/>
      <c r="BO11824" s="2"/>
      <c r="BP11824" s="2"/>
      <c r="BQ11824" s="2"/>
      <c r="BR11824" s="2"/>
      <c r="BS11824" s="2"/>
      <c r="BT11824" s="2"/>
    </row>
    <row r="11825" spans="63:72" x14ac:dyDescent="0.3">
      <c r="BK11825" s="5"/>
      <c r="BL11825" s="5"/>
      <c r="BM11825" s="2"/>
      <c r="BN11825" s="151"/>
      <c r="BO11825" s="2"/>
      <c r="BP11825" s="2"/>
      <c r="BQ11825" s="2"/>
      <c r="BR11825" s="2"/>
      <c r="BS11825" s="2"/>
      <c r="BT11825" s="2"/>
    </row>
    <row r="11826" spans="63:72" x14ac:dyDescent="0.3">
      <c r="BK11826" s="5"/>
      <c r="BL11826" s="5"/>
      <c r="BM11826" s="2"/>
      <c r="BN11826" s="151"/>
      <c r="BO11826" s="2"/>
      <c r="BP11826" s="2"/>
      <c r="BQ11826" s="2"/>
      <c r="BR11826" s="2"/>
      <c r="BS11826" s="2"/>
      <c r="BT11826" s="2"/>
    </row>
    <row r="11827" spans="63:72" x14ac:dyDescent="0.3">
      <c r="BK11827" s="5"/>
      <c r="BL11827" s="5"/>
      <c r="BM11827" s="2"/>
      <c r="BN11827" s="151"/>
      <c r="BO11827" s="2"/>
      <c r="BP11827" s="2"/>
      <c r="BQ11827" s="2"/>
      <c r="BR11827" s="2"/>
      <c r="BS11827" s="2"/>
      <c r="BT11827" s="2"/>
    </row>
    <row r="11828" spans="63:72" x14ac:dyDescent="0.3">
      <c r="BK11828" s="5"/>
      <c r="BL11828" s="5"/>
      <c r="BM11828" s="2"/>
      <c r="BN11828" s="151"/>
      <c r="BO11828" s="2"/>
      <c r="BP11828" s="2"/>
      <c r="BQ11828" s="2"/>
      <c r="BR11828" s="2"/>
      <c r="BS11828" s="2"/>
      <c r="BT11828" s="2"/>
    </row>
    <row r="11829" spans="63:72" x14ac:dyDescent="0.3">
      <c r="BK11829" s="5"/>
      <c r="BL11829" s="5"/>
      <c r="BM11829" s="2"/>
      <c r="BN11829" s="151"/>
      <c r="BO11829" s="2"/>
      <c r="BP11829" s="2"/>
      <c r="BQ11829" s="2"/>
      <c r="BR11829" s="2"/>
      <c r="BS11829" s="2"/>
      <c r="BT11829" s="2"/>
    </row>
    <row r="11830" spans="63:72" x14ac:dyDescent="0.3">
      <c r="BK11830" s="5"/>
      <c r="BL11830" s="5"/>
      <c r="BM11830" s="2"/>
      <c r="BN11830" s="151"/>
      <c r="BO11830" s="2"/>
      <c r="BP11830" s="2"/>
      <c r="BQ11830" s="2"/>
      <c r="BR11830" s="2"/>
      <c r="BS11830" s="2"/>
      <c r="BT11830" s="2"/>
    </row>
    <row r="11831" spans="63:72" x14ac:dyDescent="0.3">
      <c r="BK11831" s="5"/>
      <c r="BL11831" s="5"/>
      <c r="BM11831" s="2"/>
      <c r="BN11831" s="151"/>
      <c r="BO11831" s="2"/>
      <c r="BP11831" s="2"/>
      <c r="BQ11831" s="2"/>
      <c r="BR11831" s="2"/>
      <c r="BS11831" s="2"/>
      <c r="BT11831" s="2"/>
    </row>
    <row r="11832" spans="63:72" x14ac:dyDescent="0.3">
      <c r="BK11832" s="5"/>
      <c r="BL11832" s="5"/>
      <c r="BM11832" s="2"/>
      <c r="BN11832" s="151"/>
      <c r="BO11832" s="2"/>
      <c r="BP11832" s="2"/>
      <c r="BQ11832" s="2"/>
      <c r="BR11832" s="2"/>
      <c r="BS11832" s="2"/>
      <c r="BT11832" s="2"/>
    </row>
    <row r="11833" spans="63:72" x14ac:dyDescent="0.3">
      <c r="BK11833" s="5"/>
      <c r="BL11833" s="5"/>
      <c r="BM11833" s="2"/>
      <c r="BN11833" s="151"/>
      <c r="BO11833" s="2"/>
      <c r="BP11833" s="2"/>
      <c r="BQ11833" s="2"/>
      <c r="BR11833" s="2"/>
      <c r="BS11833" s="2"/>
      <c r="BT11833" s="2"/>
    </row>
    <row r="11834" spans="63:72" x14ac:dyDescent="0.3">
      <c r="BK11834" s="5"/>
      <c r="BL11834" s="5"/>
      <c r="BM11834" s="2"/>
      <c r="BN11834" s="151"/>
      <c r="BO11834" s="2"/>
      <c r="BP11834" s="2"/>
      <c r="BQ11834" s="2"/>
      <c r="BR11834" s="2"/>
      <c r="BS11834" s="2"/>
      <c r="BT11834" s="2"/>
    </row>
    <row r="11835" spans="63:72" x14ac:dyDescent="0.3">
      <c r="BK11835" s="5"/>
      <c r="BL11835" s="5"/>
      <c r="BM11835" s="2"/>
      <c r="BN11835" s="151"/>
      <c r="BO11835" s="2"/>
      <c r="BP11835" s="2"/>
      <c r="BQ11835" s="2"/>
      <c r="BR11835" s="2"/>
      <c r="BS11835" s="2"/>
      <c r="BT11835" s="2"/>
    </row>
    <row r="11836" spans="63:72" x14ac:dyDescent="0.3">
      <c r="BK11836" s="5"/>
      <c r="BL11836" s="5"/>
      <c r="BM11836" s="2"/>
      <c r="BN11836" s="151"/>
      <c r="BO11836" s="2"/>
      <c r="BP11836" s="2"/>
      <c r="BQ11836" s="2"/>
      <c r="BR11836" s="2"/>
      <c r="BS11836" s="2"/>
      <c r="BT11836" s="2"/>
    </row>
    <row r="11837" spans="63:72" x14ac:dyDescent="0.3">
      <c r="BK11837" s="5"/>
      <c r="BL11837" s="5"/>
      <c r="BM11837" s="2"/>
      <c r="BN11837" s="151"/>
      <c r="BO11837" s="2"/>
      <c r="BP11837" s="2"/>
      <c r="BQ11837" s="2"/>
      <c r="BR11837" s="2"/>
      <c r="BS11837" s="2"/>
      <c r="BT11837" s="2"/>
    </row>
    <row r="11838" spans="63:72" x14ac:dyDescent="0.3">
      <c r="BK11838" s="5"/>
      <c r="BL11838" s="5"/>
      <c r="BM11838" s="2"/>
      <c r="BN11838" s="151"/>
      <c r="BO11838" s="2"/>
      <c r="BP11838" s="2"/>
      <c r="BQ11838" s="2"/>
      <c r="BR11838" s="2"/>
      <c r="BS11838" s="2"/>
      <c r="BT11838" s="2"/>
    </row>
    <row r="11839" spans="63:72" x14ac:dyDescent="0.3">
      <c r="BK11839" s="5"/>
      <c r="BL11839" s="5"/>
      <c r="BM11839" s="2"/>
      <c r="BN11839" s="151"/>
      <c r="BO11839" s="2"/>
      <c r="BP11839" s="2"/>
      <c r="BQ11839" s="2"/>
      <c r="BR11839" s="2"/>
      <c r="BS11839" s="2"/>
      <c r="BT11839" s="2"/>
    </row>
    <row r="11840" spans="63:72" x14ac:dyDescent="0.3">
      <c r="BK11840" s="5"/>
      <c r="BL11840" s="5"/>
      <c r="BM11840" s="2"/>
      <c r="BN11840" s="151"/>
      <c r="BO11840" s="2"/>
      <c r="BP11840" s="2"/>
      <c r="BQ11840" s="2"/>
      <c r="BR11840" s="2"/>
      <c r="BS11840" s="2"/>
      <c r="BT11840" s="2"/>
    </row>
    <row r="11841" spans="63:72" x14ac:dyDescent="0.3">
      <c r="BK11841" s="5"/>
      <c r="BL11841" s="5"/>
      <c r="BM11841" s="2"/>
      <c r="BN11841" s="151"/>
      <c r="BO11841" s="2"/>
      <c r="BP11841" s="2"/>
      <c r="BQ11841" s="2"/>
      <c r="BR11841" s="2"/>
      <c r="BS11841" s="2"/>
      <c r="BT11841" s="2"/>
    </row>
    <row r="11842" spans="63:72" x14ac:dyDescent="0.3">
      <c r="BK11842" s="5"/>
      <c r="BL11842" s="5"/>
      <c r="BM11842" s="2"/>
      <c r="BN11842" s="151"/>
      <c r="BO11842" s="2"/>
      <c r="BP11842" s="2"/>
      <c r="BQ11842" s="2"/>
      <c r="BR11842" s="2"/>
      <c r="BS11842" s="2"/>
      <c r="BT11842" s="2"/>
    </row>
    <row r="11843" spans="63:72" x14ac:dyDescent="0.3">
      <c r="BK11843" s="5"/>
      <c r="BL11843" s="5"/>
      <c r="BM11843" s="2"/>
      <c r="BN11843" s="151"/>
      <c r="BO11843" s="2"/>
      <c r="BP11843" s="2"/>
      <c r="BQ11843" s="2"/>
      <c r="BR11843" s="2"/>
      <c r="BS11843" s="2"/>
      <c r="BT11843" s="2"/>
    </row>
    <row r="11844" spans="63:72" x14ac:dyDescent="0.3">
      <c r="BK11844" s="5"/>
      <c r="BL11844" s="5"/>
      <c r="BM11844" s="2"/>
      <c r="BN11844" s="151"/>
      <c r="BO11844" s="2"/>
      <c r="BP11844" s="2"/>
      <c r="BQ11844" s="2"/>
      <c r="BR11844" s="2"/>
      <c r="BS11844" s="2"/>
      <c r="BT11844" s="2"/>
    </row>
    <row r="11845" spans="63:72" x14ac:dyDescent="0.3">
      <c r="BK11845" s="5"/>
      <c r="BL11845" s="5"/>
      <c r="BM11845" s="2"/>
      <c r="BN11845" s="151"/>
      <c r="BO11845" s="2"/>
      <c r="BP11845" s="2"/>
      <c r="BQ11845" s="2"/>
      <c r="BR11845" s="2"/>
      <c r="BS11845" s="2"/>
      <c r="BT11845" s="2"/>
    </row>
    <row r="11846" spans="63:72" x14ac:dyDescent="0.3">
      <c r="BK11846" s="5"/>
      <c r="BL11846" s="5"/>
      <c r="BM11846" s="2"/>
      <c r="BN11846" s="151"/>
      <c r="BO11846" s="2"/>
      <c r="BP11846" s="2"/>
      <c r="BQ11846" s="2"/>
      <c r="BR11846" s="2"/>
      <c r="BS11846" s="2"/>
      <c r="BT11846" s="2"/>
    </row>
    <row r="11847" spans="63:72" x14ac:dyDescent="0.3">
      <c r="BK11847" s="5"/>
      <c r="BL11847" s="5"/>
      <c r="BM11847" s="2"/>
      <c r="BN11847" s="151"/>
      <c r="BO11847" s="2"/>
      <c r="BP11847" s="2"/>
      <c r="BQ11847" s="2"/>
      <c r="BR11847" s="2"/>
      <c r="BS11847" s="2"/>
      <c r="BT11847" s="2"/>
    </row>
    <row r="11848" spans="63:72" x14ac:dyDescent="0.3">
      <c r="BK11848" s="5"/>
      <c r="BL11848" s="5"/>
      <c r="BM11848" s="2"/>
      <c r="BN11848" s="151"/>
      <c r="BO11848" s="2"/>
      <c r="BP11848" s="2"/>
      <c r="BQ11848" s="2"/>
      <c r="BR11848" s="2"/>
      <c r="BS11848" s="2"/>
      <c r="BT11848" s="2"/>
    </row>
    <row r="11849" spans="63:72" x14ac:dyDescent="0.3">
      <c r="BK11849" s="5"/>
      <c r="BL11849" s="5"/>
      <c r="BM11849" s="2"/>
      <c r="BN11849" s="151"/>
      <c r="BO11849" s="2"/>
      <c r="BP11849" s="2"/>
      <c r="BQ11849" s="2"/>
      <c r="BR11849" s="2"/>
      <c r="BS11849" s="2"/>
      <c r="BT11849" s="2"/>
    </row>
    <row r="11850" spans="63:72" x14ac:dyDescent="0.3">
      <c r="BK11850" s="5"/>
      <c r="BL11850" s="5"/>
      <c r="BM11850" s="2"/>
      <c r="BN11850" s="151"/>
      <c r="BO11850" s="2"/>
      <c r="BP11850" s="2"/>
      <c r="BQ11850" s="2"/>
      <c r="BR11850" s="2"/>
      <c r="BS11850" s="2"/>
      <c r="BT11850" s="2"/>
    </row>
    <row r="11851" spans="63:72" x14ac:dyDescent="0.3">
      <c r="BK11851" s="5"/>
      <c r="BL11851" s="5"/>
      <c r="BM11851" s="2"/>
      <c r="BN11851" s="151"/>
      <c r="BO11851" s="2"/>
      <c r="BP11851" s="2"/>
      <c r="BQ11851" s="2"/>
      <c r="BR11851" s="2"/>
      <c r="BS11851" s="2"/>
      <c r="BT11851" s="2"/>
    </row>
    <row r="11852" spans="63:72" x14ac:dyDescent="0.3">
      <c r="BK11852" s="5"/>
      <c r="BL11852" s="5"/>
      <c r="BM11852" s="2"/>
      <c r="BN11852" s="151"/>
      <c r="BO11852" s="2"/>
      <c r="BP11852" s="2"/>
      <c r="BQ11852" s="2"/>
      <c r="BR11852" s="2"/>
      <c r="BS11852" s="2"/>
      <c r="BT11852" s="2"/>
    </row>
    <row r="11853" spans="63:72" x14ac:dyDescent="0.3">
      <c r="BK11853" s="5"/>
      <c r="BL11853" s="5"/>
      <c r="BM11853" s="2"/>
      <c r="BN11853" s="151"/>
      <c r="BO11853" s="2"/>
      <c r="BP11853" s="2"/>
      <c r="BQ11853" s="2"/>
      <c r="BR11853" s="2"/>
      <c r="BS11853" s="2"/>
      <c r="BT11853" s="2"/>
    </row>
    <row r="11854" spans="63:72" x14ac:dyDescent="0.3">
      <c r="BK11854" s="5"/>
      <c r="BL11854" s="5"/>
      <c r="BM11854" s="2"/>
      <c r="BN11854" s="151"/>
      <c r="BO11854" s="2"/>
      <c r="BP11854" s="2"/>
      <c r="BQ11854" s="2"/>
      <c r="BR11854" s="2"/>
      <c r="BS11854" s="2"/>
      <c r="BT11854" s="2"/>
    </row>
    <row r="11855" spans="63:72" x14ac:dyDescent="0.3">
      <c r="BK11855" s="5"/>
      <c r="BL11855" s="5"/>
      <c r="BM11855" s="2"/>
      <c r="BN11855" s="151"/>
      <c r="BO11855" s="2"/>
      <c r="BP11855" s="2"/>
      <c r="BQ11855" s="2"/>
      <c r="BR11855" s="2"/>
      <c r="BS11855" s="2"/>
      <c r="BT11855" s="2"/>
    </row>
    <row r="11856" spans="63:72" x14ac:dyDescent="0.3">
      <c r="BK11856" s="5"/>
      <c r="BL11856" s="5"/>
      <c r="BM11856" s="2"/>
      <c r="BN11856" s="151"/>
      <c r="BO11856" s="2"/>
      <c r="BP11856" s="2"/>
      <c r="BQ11856" s="2"/>
      <c r="BR11856" s="2"/>
      <c r="BS11856" s="2"/>
      <c r="BT11856" s="2"/>
    </row>
    <row r="11857" spans="63:72" x14ac:dyDescent="0.3">
      <c r="BK11857" s="5"/>
      <c r="BL11857" s="5"/>
      <c r="BM11857" s="2"/>
      <c r="BN11857" s="151"/>
      <c r="BO11857" s="2"/>
      <c r="BP11857" s="2"/>
      <c r="BQ11857" s="2"/>
      <c r="BR11857" s="2"/>
      <c r="BS11857" s="2"/>
      <c r="BT11857" s="2"/>
    </row>
    <row r="11858" spans="63:72" x14ac:dyDescent="0.3">
      <c r="BK11858" s="5"/>
      <c r="BL11858" s="5"/>
      <c r="BM11858" s="2"/>
      <c r="BN11858" s="151"/>
      <c r="BO11858" s="2"/>
      <c r="BP11858" s="2"/>
      <c r="BQ11858" s="2"/>
      <c r="BR11858" s="2"/>
      <c r="BS11858" s="2"/>
      <c r="BT11858" s="2"/>
    </row>
    <row r="11859" spans="63:72" x14ac:dyDescent="0.3">
      <c r="BK11859" s="5"/>
      <c r="BL11859" s="5"/>
      <c r="BM11859" s="2"/>
      <c r="BN11859" s="151"/>
      <c r="BO11859" s="2"/>
      <c r="BP11859" s="2"/>
      <c r="BQ11859" s="2"/>
      <c r="BR11859" s="2"/>
      <c r="BS11859" s="2"/>
      <c r="BT11859" s="2"/>
    </row>
    <row r="11860" spans="63:72" x14ac:dyDescent="0.3">
      <c r="BK11860" s="5"/>
      <c r="BL11860" s="5"/>
      <c r="BM11860" s="2"/>
      <c r="BN11860" s="151"/>
      <c r="BO11860" s="2"/>
      <c r="BP11860" s="2"/>
      <c r="BQ11860" s="2"/>
      <c r="BR11860" s="2"/>
      <c r="BS11860" s="2"/>
      <c r="BT11860" s="2"/>
    </row>
    <row r="11861" spans="63:72" x14ac:dyDescent="0.3">
      <c r="BK11861" s="5"/>
      <c r="BL11861" s="5"/>
      <c r="BM11861" s="2"/>
      <c r="BN11861" s="151"/>
      <c r="BO11861" s="2"/>
      <c r="BP11861" s="2"/>
      <c r="BQ11861" s="2"/>
      <c r="BR11861" s="2"/>
      <c r="BS11861" s="2"/>
      <c r="BT11861" s="2"/>
    </row>
    <row r="11862" spans="63:72" x14ac:dyDescent="0.3">
      <c r="BK11862" s="5"/>
      <c r="BL11862" s="5"/>
      <c r="BM11862" s="2"/>
      <c r="BN11862" s="151"/>
      <c r="BO11862" s="2"/>
      <c r="BP11862" s="2"/>
      <c r="BQ11862" s="2"/>
      <c r="BR11862" s="2"/>
      <c r="BS11862" s="2"/>
      <c r="BT11862" s="2"/>
    </row>
    <row r="11863" spans="63:72" x14ac:dyDescent="0.3">
      <c r="BK11863" s="5"/>
      <c r="BL11863" s="5"/>
      <c r="BM11863" s="2"/>
      <c r="BN11863" s="151"/>
      <c r="BO11863" s="2"/>
      <c r="BP11863" s="2"/>
      <c r="BQ11863" s="2"/>
      <c r="BR11863" s="2"/>
      <c r="BS11863" s="2"/>
      <c r="BT11863" s="2"/>
    </row>
    <row r="11864" spans="63:72" x14ac:dyDescent="0.3">
      <c r="BK11864" s="5"/>
      <c r="BL11864" s="5"/>
      <c r="BM11864" s="2"/>
      <c r="BN11864" s="151"/>
      <c r="BO11864" s="2"/>
      <c r="BP11864" s="2"/>
      <c r="BQ11864" s="2"/>
      <c r="BR11864" s="2"/>
      <c r="BS11864" s="2"/>
      <c r="BT11864" s="2"/>
    </row>
    <row r="11865" spans="63:72" x14ac:dyDescent="0.3">
      <c r="BK11865" s="5"/>
      <c r="BL11865" s="5"/>
      <c r="BM11865" s="2"/>
      <c r="BN11865" s="151"/>
      <c r="BO11865" s="2"/>
      <c r="BP11865" s="2"/>
      <c r="BQ11865" s="2"/>
      <c r="BR11865" s="2"/>
      <c r="BS11865" s="2"/>
      <c r="BT11865" s="2"/>
    </row>
    <row r="11866" spans="63:72" x14ac:dyDescent="0.3">
      <c r="BK11866" s="5"/>
      <c r="BL11866" s="5"/>
      <c r="BM11866" s="2"/>
      <c r="BN11866" s="151"/>
      <c r="BO11866" s="2"/>
      <c r="BP11866" s="2"/>
      <c r="BQ11866" s="2"/>
      <c r="BR11866" s="2"/>
      <c r="BS11866" s="2"/>
      <c r="BT11866" s="2"/>
    </row>
    <row r="11867" spans="63:72" x14ac:dyDescent="0.3">
      <c r="BK11867" s="5"/>
      <c r="BL11867" s="5"/>
      <c r="BM11867" s="2"/>
      <c r="BN11867" s="151"/>
      <c r="BO11867" s="2"/>
      <c r="BP11867" s="2"/>
      <c r="BQ11867" s="2"/>
      <c r="BR11867" s="2"/>
      <c r="BS11867" s="2"/>
      <c r="BT11867" s="2"/>
    </row>
    <row r="11868" spans="63:72" x14ac:dyDescent="0.3">
      <c r="BK11868" s="5"/>
      <c r="BL11868" s="5"/>
      <c r="BM11868" s="2"/>
      <c r="BN11868" s="151"/>
      <c r="BO11868" s="2"/>
      <c r="BP11868" s="2"/>
      <c r="BQ11868" s="2"/>
      <c r="BR11868" s="2"/>
      <c r="BS11868" s="2"/>
      <c r="BT11868" s="2"/>
    </row>
    <row r="11869" spans="63:72" x14ac:dyDescent="0.3">
      <c r="BK11869" s="5"/>
      <c r="BL11869" s="5"/>
      <c r="BM11869" s="2"/>
      <c r="BN11869" s="151"/>
      <c r="BO11869" s="2"/>
      <c r="BP11869" s="2"/>
      <c r="BQ11869" s="2"/>
      <c r="BR11869" s="2"/>
      <c r="BS11869" s="2"/>
      <c r="BT11869" s="2"/>
    </row>
    <row r="11870" spans="63:72" x14ac:dyDescent="0.3">
      <c r="BK11870" s="5"/>
      <c r="BL11870" s="5"/>
      <c r="BM11870" s="2"/>
      <c r="BN11870" s="151"/>
      <c r="BO11870" s="2"/>
      <c r="BP11870" s="2"/>
      <c r="BQ11870" s="2"/>
      <c r="BR11870" s="2"/>
      <c r="BS11870" s="2"/>
      <c r="BT11870" s="2"/>
    </row>
    <row r="11871" spans="63:72" x14ac:dyDescent="0.3">
      <c r="BK11871" s="5"/>
      <c r="BL11871" s="5"/>
      <c r="BM11871" s="2"/>
      <c r="BN11871" s="151"/>
      <c r="BO11871" s="2"/>
      <c r="BP11871" s="2"/>
      <c r="BQ11871" s="2"/>
      <c r="BR11871" s="2"/>
      <c r="BS11871" s="2"/>
      <c r="BT11871" s="2"/>
    </row>
    <row r="11872" spans="63:72" x14ac:dyDescent="0.3">
      <c r="BK11872" s="5"/>
      <c r="BL11872" s="5"/>
      <c r="BM11872" s="2"/>
      <c r="BN11872" s="151"/>
      <c r="BO11872" s="2"/>
      <c r="BP11872" s="2"/>
      <c r="BQ11872" s="2"/>
      <c r="BR11872" s="2"/>
      <c r="BS11872" s="2"/>
      <c r="BT11872" s="2"/>
    </row>
    <row r="11873" spans="63:72" x14ac:dyDescent="0.3">
      <c r="BK11873" s="5"/>
      <c r="BL11873" s="5"/>
      <c r="BM11873" s="2"/>
      <c r="BN11873" s="151"/>
      <c r="BO11873" s="2"/>
      <c r="BP11873" s="2"/>
      <c r="BQ11873" s="2"/>
      <c r="BR11873" s="2"/>
      <c r="BS11873" s="2"/>
      <c r="BT11873" s="2"/>
    </row>
    <row r="11874" spans="63:72" x14ac:dyDescent="0.3">
      <c r="BK11874" s="5"/>
      <c r="BL11874" s="5"/>
      <c r="BM11874" s="2"/>
      <c r="BN11874" s="151"/>
      <c r="BO11874" s="2"/>
      <c r="BP11874" s="2"/>
      <c r="BQ11874" s="2"/>
      <c r="BR11874" s="2"/>
      <c r="BS11874" s="2"/>
      <c r="BT11874" s="2"/>
    </row>
    <row r="11875" spans="63:72" x14ac:dyDescent="0.3">
      <c r="BK11875" s="5"/>
      <c r="BL11875" s="5"/>
      <c r="BM11875" s="2"/>
      <c r="BN11875" s="151"/>
      <c r="BO11875" s="2"/>
      <c r="BP11875" s="2"/>
      <c r="BQ11875" s="2"/>
      <c r="BR11875" s="2"/>
      <c r="BS11875" s="2"/>
      <c r="BT11875" s="2"/>
    </row>
    <row r="11876" spans="63:72" x14ac:dyDescent="0.3">
      <c r="BK11876" s="5"/>
      <c r="BL11876" s="5"/>
      <c r="BM11876" s="2"/>
      <c r="BN11876" s="151"/>
      <c r="BO11876" s="2"/>
      <c r="BP11876" s="2"/>
      <c r="BQ11876" s="2"/>
      <c r="BR11876" s="2"/>
      <c r="BS11876" s="2"/>
      <c r="BT11876" s="2"/>
    </row>
    <row r="11877" spans="63:72" x14ac:dyDescent="0.3">
      <c r="BK11877" s="5"/>
      <c r="BL11877" s="5"/>
      <c r="BM11877" s="2"/>
      <c r="BN11877" s="151"/>
      <c r="BO11877" s="2"/>
      <c r="BP11877" s="2"/>
      <c r="BQ11877" s="2"/>
      <c r="BR11877" s="2"/>
      <c r="BS11877" s="2"/>
      <c r="BT11877" s="2"/>
    </row>
    <row r="11878" spans="63:72" x14ac:dyDescent="0.3">
      <c r="BK11878" s="5"/>
      <c r="BL11878" s="5"/>
      <c r="BM11878" s="2"/>
      <c r="BN11878" s="151"/>
      <c r="BO11878" s="2"/>
      <c r="BP11878" s="2"/>
      <c r="BQ11878" s="2"/>
      <c r="BR11878" s="2"/>
      <c r="BS11878" s="2"/>
      <c r="BT11878" s="2"/>
    </row>
    <row r="11879" spans="63:72" x14ac:dyDescent="0.3">
      <c r="BK11879" s="5"/>
      <c r="BL11879" s="5"/>
      <c r="BM11879" s="2"/>
      <c r="BN11879" s="151"/>
      <c r="BO11879" s="2"/>
      <c r="BP11879" s="2"/>
      <c r="BQ11879" s="2"/>
      <c r="BR11879" s="2"/>
      <c r="BS11879" s="2"/>
      <c r="BT11879" s="2"/>
    </row>
    <row r="11880" spans="63:72" x14ac:dyDescent="0.3">
      <c r="BK11880" s="5"/>
      <c r="BL11880" s="5"/>
      <c r="BM11880" s="2"/>
      <c r="BN11880" s="151"/>
      <c r="BO11880" s="2"/>
      <c r="BP11880" s="2"/>
      <c r="BQ11880" s="2"/>
      <c r="BR11880" s="2"/>
      <c r="BS11880" s="2"/>
      <c r="BT11880" s="2"/>
    </row>
    <row r="11881" spans="63:72" x14ac:dyDescent="0.3">
      <c r="BK11881" s="5"/>
      <c r="BL11881" s="5"/>
      <c r="BM11881" s="2"/>
      <c r="BN11881" s="151"/>
      <c r="BO11881" s="2"/>
      <c r="BP11881" s="2"/>
      <c r="BQ11881" s="2"/>
      <c r="BR11881" s="2"/>
      <c r="BS11881" s="2"/>
      <c r="BT11881" s="2"/>
    </row>
    <row r="11882" spans="63:72" x14ac:dyDescent="0.3">
      <c r="BK11882" s="5"/>
      <c r="BL11882" s="5"/>
      <c r="BM11882" s="2"/>
      <c r="BN11882" s="151"/>
      <c r="BO11882" s="2"/>
      <c r="BP11882" s="2"/>
      <c r="BQ11882" s="2"/>
      <c r="BR11882" s="2"/>
      <c r="BS11882" s="2"/>
      <c r="BT11882" s="2"/>
    </row>
    <row r="11883" spans="63:72" x14ac:dyDescent="0.3">
      <c r="BK11883" s="5"/>
      <c r="BL11883" s="5"/>
      <c r="BM11883" s="2"/>
      <c r="BN11883" s="151"/>
      <c r="BO11883" s="2"/>
      <c r="BP11883" s="2"/>
      <c r="BQ11883" s="2"/>
      <c r="BR11883" s="2"/>
      <c r="BS11883" s="2"/>
      <c r="BT11883" s="2"/>
    </row>
    <row r="11884" spans="63:72" x14ac:dyDescent="0.3">
      <c r="BK11884" s="5"/>
      <c r="BL11884" s="5"/>
      <c r="BM11884" s="2"/>
      <c r="BN11884" s="151"/>
      <c r="BO11884" s="2"/>
      <c r="BP11884" s="2"/>
      <c r="BQ11884" s="2"/>
      <c r="BR11884" s="2"/>
      <c r="BS11884" s="2"/>
      <c r="BT11884" s="2"/>
    </row>
    <row r="11885" spans="63:72" x14ac:dyDescent="0.3">
      <c r="BK11885" s="5"/>
      <c r="BL11885" s="5"/>
      <c r="BM11885" s="2"/>
      <c r="BN11885" s="151"/>
      <c r="BO11885" s="2"/>
      <c r="BP11885" s="2"/>
      <c r="BQ11885" s="2"/>
      <c r="BR11885" s="2"/>
      <c r="BS11885" s="2"/>
      <c r="BT11885" s="2"/>
    </row>
    <row r="11886" spans="63:72" x14ac:dyDescent="0.3">
      <c r="BK11886" s="5"/>
      <c r="BL11886" s="5"/>
      <c r="BM11886" s="2"/>
      <c r="BN11886" s="151"/>
      <c r="BO11886" s="2"/>
      <c r="BP11886" s="2"/>
      <c r="BQ11886" s="2"/>
      <c r="BR11886" s="2"/>
      <c r="BS11886" s="2"/>
      <c r="BT11886" s="2"/>
    </row>
    <row r="11887" spans="63:72" x14ac:dyDescent="0.3">
      <c r="BK11887" s="5"/>
      <c r="BL11887" s="5"/>
      <c r="BM11887" s="2"/>
      <c r="BN11887" s="151"/>
      <c r="BO11887" s="2"/>
      <c r="BP11887" s="2"/>
      <c r="BQ11887" s="2"/>
      <c r="BR11887" s="2"/>
      <c r="BS11887" s="2"/>
      <c r="BT11887" s="2"/>
    </row>
    <row r="11888" spans="63:72" x14ac:dyDescent="0.3">
      <c r="BK11888" s="5"/>
      <c r="BL11888" s="5"/>
      <c r="BM11888" s="2"/>
      <c r="BN11888" s="151"/>
      <c r="BO11888" s="2"/>
      <c r="BP11888" s="2"/>
      <c r="BQ11888" s="2"/>
      <c r="BR11888" s="2"/>
      <c r="BS11888" s="2"/>
      <c r="BT11888" s="2"/>
    </row>
    <row r="11889" spans="63:72" x14ac:dyDescent="0.3">
      <c r="BK11889" s="5"/>
      <c r="BL11889" s="5"/>
      <c r="BM11889" s="2"/>
      <c r="BN11889" s="151"/>
      <c r="BO11889" s="2"/>
      <c r="BP11889" s="2"/>
      <c r="BQ11889" s="2"/>
      <c r="BR11889" s="2"/>
      <c r="BS11889" s="2"/>
      <c r="BT11889" s="2"/>
    </row>
    <row r="11890" spans="63:72" x14ac:dyDescent="0.3">
      <c r="BK11890" s="5"/>
      <c r="BL11890" s="5"/>
      <c r="BM11890" s="2"/>
      <c r="BN11890" s="151"/>
      <c r="BO11890" s="2"/>
      <c r="BP11890" s="2"/>
      <c r="BQ11890" s="2"/>
      <c r="BR11890" s="2"/>
      <c r="BS11890" s="2"/>
      <c r="BT11890" s="2"/>
    </row>
    <row r="11891" spans="63:72" x14ac:dyDescent="0.3">
      <c r="BK11891" s="5"/>
      <c r="BL11891" s="5"/>
      <c r="BM11891" s="2"/>
      <c r="BN11891" s="151"/>
      <c r="BO11891" s="2"/>
      <c r="BP11891" s="2"/>
      <c r="BQ11891" s="2"/>
      <c r="BR11891" s="2"/>
      <c r="BS11891" s="2"/>
      <c r="BT11891" s="2"/>
    </row>
    <row r="11892" spans="63:72" x14ac:dyDescent="0.3">
      <c r="BK11892" s="5"/>
      <c r="BL11892" s="5"/>
      <c r="BM11892" s="2"/>
      <c r="BN11892" s="151"/>
      <c r="BO11892" s="2"/>
      <c r="BP11892" s="2"/>
      <c r="BQ11892" s="2"/>
      <c r="BR11892" s="2"/>
      <c r="BS11892" s="2"/>
      <c r="BT11892" s="2"/>
    </row>
    <row r="11893" spans="63:72" x14ac:dyDescent="0.3">
      <c r="BK11893" s="5"/>
      <c r="BL11893" s="5"/>
      <c r="BM11893" s="2"/>
      <c r="BN11893" s="151"/>
      <c r="BO11893" s="2"/>
      <c r="BP11893" s="2"/>
      <c r="BQ11893" s="2"/>
      <c r="BR11893" s="2"/>
      <c r="BS11893" s="2"/>
      <c r="BT11893" s="2"/>
    </row>
    <row r="11894" spans="63:72" x14ac:dyDescent="0.3">
      <c r="BK11894" s="5"/>
      <c r="BL11894" s="5"/>
      <c r="BM11894" s="2"/>
      <c r="BN11894" s="151"/>
      <c r="BO11894" s="2"/>
      <c r="BP11894" s="2"/>
      <c r="BQ11894" s="2"/>
      <c r="BR11894" s="2"/>
      <c r="BS11894" s="2"/>
      <c r="BT11894" s="2"/>
    </row>
    <row r="11895" spans="63:72" x14ac:dyDescent="0.3">
      <c r="BK11895" s="5"/>
      <c r="BL11895" s="5"/>
      <c r="BM11895" s="2"/>
      <c r="BN11895" s="151"/>
      <c r="BO11895" s="2"/>
      <c r="BP11895" s="2"/>
      <c r="BQ11895" s="2"/>
      <c r="BR11895" s="2"/>
      <c r="BS11895" s="2"/>
      <c r="BT11895" s="2"/>
    </row>
    <row r="11896" spans="63:72" x14ac:dyDescent="0.3">
      <c r="BK11896" s="5"/>
      <c r="BL11896" s="5"/>
      <c r="BM11896" s="2"/>
      <c r="BN11896" s="151"/>
      <c r="BO11896" s="2"/>
      <c r="BP11896" s="2"/>
      <c r="BQ11896" s="2"/>
      <c r="BR11896" s="2"/>
      <c r="BS11896" s="2"/>
      <c r="BT11896" s="2"/>
    </row>
    <row r="11897" spans="63:72" x14ac:dyDescent="0.3">
      <c r="BK11897" s="5"/>
      <c r="BL11897" s="5"/>
      <c r="BM11897" s="2"/>
      <c r="BN11897" s="151"/>
      <c r="BO11897" s="2"/>
      <c r="BP11897" s="2"/>
      <c r="BQ11897" s="2"/>
      <c r="BR11897" s="2"/>
      <c r="BS11897" s="2"/>
      <c r="BT11897" s="2"/>
    </row>
    <row r="11898" spans="63:72" x14ac:dyDescent="0.3">
      <c r="BK11898" s="5"/>
      <c r="BL11898" s="5"/>
      <c r="BM11898" s="2"/>
      <c r="BN11898" s="151"/>
      <c r="BO11898" s="2"/>
      <c r="BP11898" s="2"/>
      <c r="BQ11898" s="2"/>
      <c r="BR11898" s="2"/>
      <c r="BS11898" s="2"/>
      <c r="BT11898" s="2"/>
    </row>
    <row r="11899" spans="63:72" x14ac:dyDescent="0.3">
      <c r="BK11899" s="5"/>
      <c r="BL11899" s="5"/>
      <c r="BM11899" s="2"/>
      <c r="BN11899" s="151"/>
      <c r="BO11899" s="2"/>
      <c r="BP11899" s="2"/>
      <c r="BQ11899" s="2"/>
      <c r="BR11899" s="2"/>
      <c r="BS11899" s="2"/>
      <c r="BT11899" s="2"/>
    </row>
    <row r="11900" spans="63:72" x14ac:dyDescent="0.3">
      <c r="BK11900" s="5"/>
      <c r="BL11900" s="5"/>
      <c r="BM11900" s="2"/>
      <c r="BN11900" s="151"/>
      <c r="BO11900" s="2"/>
      <c r="BP11900" s="2"/>
      <c r="BQ11900" s="2"/>
      <c r="BR11900" s="2"/>
      <c r="BS11900" s="2"/>
      <c r="BT11900" s="2"/>
    </row>
    <row r="11901" spans="63:72" x14ac:dyDescent="0.3">
      <c r="BK11901" s="5"/>
      <c r="BL11901" s="5"/>
      <c r="BM11901" s="2"/>
      <c r="BN11901" s="151"/>
      <c r="BO11901" s="2"/>
      <c r="BP11901" s="2"/>
      <c r="BQ11901" s="2"/>
      <c r="BR11901" s="2"/>
      <c r="BS11901" s="2"/>
      <c r="BT11901" s="2"/>
    </row>
    <row r="11902" spans="63:72" x14ac:dyDescent="0.3">
      <c r="BK11902" s="5"/>
      <c r="BL11902" s="5"/>
      <c r="BM11902" s="2"/>
      <c r="BN11902" s="151"/>
      <c r="BO11902" s="2"/>
      <c r="BP11902" s="2"/>
      <c r="BQ11902" s="2"/>
      <c r="BR11902" s="2"/>
      <c r="BS11902" s="2"/>
      <c r="BT11902" s="2"/>
    </row>
    <row r="11903" spans="63:72" x14ac:dyDescent="0.3">
      <c r="BK11903" s="5"/>
      <c r="BL11903" s="5"/>
      <c r="BM11903" s="2"/>
      <c r="BN11903" s="151"/>
      <c r="BO11903" s="2"/>
      <c r="BP11903" s="2"/>
      <c r="BQ11903" s="2"/>
      <c r="BR11903" s="2"/>
      <c r="BS11903" s="2"/>
      <c r="BT11903" s="2"/>
    </row>
    <row r="11904" spans="63:72" x14ac:dyDescent="0.3">
      <c r="BK11904" s="5"/>
      <c r="BL11904" s="5"/>
      <c r="BM11904" s="2"/>
      <c r="BN11904" s="151"/>
      <c r="BO11904" s="2"/>
      <c r="BP11904" s="2"/>
      <c r="BQ11904" s="2"/>
      <c r="BR11904" s="2"/>
      <c r="BS11904" s="2"/>
      <c r="BT11904" s="2"/>
    </row>
    <row r="11905" spans="63:72" x14ac:dyDescent="0.3">
      <c r="BK11905" s="5"/>
      <c r="BL11905" s="5"/>
      <c r="BM11905" s="2"/>
      <c r="BN11905" s="151"/>
      <c r="BO11905" s="2"/>
      <c r="BP11905" s="2"/>
      <c r="BQ11905" s="2"/>
      <c r="BR11905" s="2"/>
      <c r="BS11905" s="2"/>
      <c r="BT11905" s="2"/>
    </row>
    <row r="11906" spans="63:72" x14ac:dyDescent="0.3">
      <c r="BK11906" s="5"/>
      <c r="BL11906" s="5"/>
      <c r="BM11906" s="2"/>
      <c r="BN11906" s="151"/>
      <c r="BO11906" s="2"/>
      <c r="BP11906" s="2"/>
      <c r="BQ11906" s="2"/>
      <c r="BR11906" s="2"/>
      <c r="BS11906" s="2"/>
      <c r="BT11906" s="2"/>
    </row>
    <row r="11907" spans="63:72" x14ac:dyDescent="0.3">
      <c r="BK11907" s="5"/>
      <c r="BL11907" s="5"/>
      <c r="BM11907" s="2"/>
      <c r="BN11907" s="151"/>
      <c r="BO11907" s="2"/>
      <c r="BP11907" s="2"/>
      <c r="BQ11907" s="2"/>
      <c r="BR11907" s="2"/>
      <c r="BS11907" s="2"/>
      <c r="BT11907" s="2"/>
    </row>
    <row r="11908" spans="63:72" x14ac:dyDescent="0.3">
      <c r="BK11908" s="5"/>
      <c r="BL11908" s="5"/>
      <c r="BM11908" s="2"/>
      <c r="BN11908" s="151"/>
      <c r="BO11908" s="2"/>
      <c r="BP11908" s="2"/>
      <c r="BQ11908" s="2"/>
      <c r="BR11908" s="2"/>
      <c r="BS11908" s="2"/>
      <c r="BT11908" s="2"/>
    </row>
    <row r="11909" spans="63:72" x14ac:dyDescent="0.3">
      <c r="BK11909" s="5"/>
      <c r="BL11909" s="5"/>
      <c r="BM11909" s="2"/>
      <c r="BN11909" s="151"/>
      <c r="BO11909" s="2"/>
      <c r="BP11909" s="2"/>
      <c r="BQ11909" s="2"/>
      <c r="BR11909" s="2"/>
      <c r="BS11909" s="2"/>
      <c r="BT11909" s="2"/>
    </row>
    <row r="11910" spans="63:72" x14ac:dyDescent="0.3">
      <c r="BK11910" s="5"/>
      <c r="BL11910" s="5"/>
      <c r="BM11910" s="2"/>
      <c r="BN11910" s="151"/>
      <c r="BO11910" s="2"/>
      <c r="BP11910" s="2"/>
      <c r="BQ11910" s="2"/>
      <c r="BR11910" s="2"/>
      <c r="BS11910" s="2"/>
      <c r="BT11910" s="2"/>
    </row>
    <row r="11911" spans="63:72" x14ac:dyDescent="0.3">
      <c r="BK11911" s="5"/>
      <c r="BL11911" s="5"/>
      <c r="BM11911" s="2"/>
      <c r="BN11911" s="151"/>
      <c r="BO11911" s="2"/>
      <c r="BP11911" s="2"/>
      <c r="BQ11911" s="2"/>
      <c r="BR11911" s="2"/>
      <c r="BS11911" s="2"/>
      <c r="BT11911" s="2"/>
    </row>
    <row r="11912" spans="63:72" x14ac:dyDescent="0.3">
      <c r="BK11912" s="5"/>
      <c r="BL11912" s="5"/>
      <c r="BM11912" s="2"/>
      <c r="BN11912" s="151"/>
      <c r="BO11912" s="2"/>
      <c r="BP11912" s="2"/>
      <c r="BQ11912" s="2"/>
      <c r="BR11912" s="2"/>
      <c r="BS11912" s="2"/>
      <c r="BT11912" s="2"/>
    </row>
    <row r="11913" spans="63:72" x14ac:dyDescent="0.3">
      <c r="BK11913" s="5"/>
      <c r="BL11913" s="5"/>
      <c r="BM11913" s="2"/>
      <c r="BN11913" s="151"/>
      <c r="BO11913" s="2"/>
      <c r="BP11913" s="2"/>
      <c r="BQ11913" s="2"/>
      <c r="BR11913" s="2"/>
      <c r="BS11913" s="2"/>
      <c r="BT11913" s="2"/>
    </row>
    <row r="11914" spans="63:72" x14ac:dyDescent="0.3">
      <c r="BK11914" s="5"/>
      <c r="BL11914" s="5"/>
      <c r="BM11914" s="2"/>
      <c r="BN11914" s="151"/>
      <c r="BO11914" s="2"/>
      <c r="BP11914" s="2"/>
      <c r="BQ11914" s="2"/>
      <c r="BR11914" s="2"/>
      <c r="BS11914" s="2"/>
      <c r="BT11914" s="2"/>
    </row>
    <row r="11915" spans="63:72" x14ac:dyDescent="0.3">
      <c r="BK11915" s="5"/>
      <c r="BL11915" s="5"/>
      <c r="BM11915" s="2"/>
      <c r="BN11915" s="151"/>
      <c r="BO11915" s="2"/>
      <c r="BP11915" s="2"/>
      <c r="BQ11915" s="2"/>
      <c r="BR11915" s="2"/>
      <c r="BS11915" s="2"/>
      <c r="BT11915" s="2"/>
    </row>
    <row r="11916" spans="63:72" x14ac:dyDescent="0.3">
      <c r="BK11916" s="5"/>
      <c r="BL11916" s="5"/>
      <c r="BM11916" s="2"/>
      <c r="BN11916" s="151"/>
      <c r="BO11916" s="2"/>
      <c r="BP11916" s="2"/>
      <c r="BQ11916" s="2"/>
      <c r="BR11916" s="2"/>
      <c r="BS11916" s="2"/>
      <c r="BT11916" s="2"/>
    </row>
    <row r="11917" spans="63:72" x14ac:dyDescent="0.3">
      <c r="BK11917" s="5"/>
      <c r="BL11917" s="5"/>
      <c r="BM11917" s="2"/>
      <c r="BN11917" s="151"/>
      <c r="BO11917" s="2"/>
      <c r="BP11917" s="2"/>
      <c r="BQ11917" s="2"/>
      <c r="BR11917" s="2"/>
      <c r="BS11917" s="2"/>
      <c r="BT11917" s="2"/>
    </row>
    <row r="11918" spans="63:72" x14ac:dyDescent="0.3">
      <c r="BK11918" s="5"/>
      <c r="BL11918" s="5"/>
      <c r="BM11918" s="2"/>
      <c r="BN11918" s="151"/>
      <c r="BO11918" s="2"/>
      <c r="BP11918" s="2"/>
      <c r="BQ11918" s="2"/>
      <c r="BR11918" s="2"/>
      <c r="BS11918" s="2"/>
      <c r="BT11918" s="2"/>
    </row>
    <row r="11919" spans="63:72" x14ac:dyDescent="0.3">
      <c r="BK11919" s="5"/>
      <c r="BL11919" s="5"/>
      <c r="BM11919" s="2"/>
      <c r="BN11919" s="151"/>
      <c r="BO11919" s="2"/>
      <c r="BP11919" s="2"/>
      <c r="BQ11919" s="2"/>
      <c r="BR11919" s="2"/>
      <c r="BS11919" s="2"/>
      <c r="BT11919" s="2"/>
    </row>
    <row r="11920" spans="63:72" x14ac:dyDescent="0.3">
      <c r="BK11920" s="5"/>
      <c r="BL11920" s="5"/>
      <c r="BM11920" s="2"/>
      <c r="BN11920" s="151"/>
      <c r="BO11920" s="2"/>
      <c r="BP11920" s="2"/>
      <c r="BQ11920" s="2"/>
      <c r="BR11920" s="2"/>
      <c r="BS11920" s="2"/>
      <c r="BT11920" s="2"/>
    </row>
    <row r="11921" spans="63:72" x14ac:dyDescent="0.3">
      <c r="BK11921" s="5"/>
      <c r="BL11921" s="5"/>
      <c r="BM11921" s="2"/>
      <c r="BN11921" s="151"/>
      <c r="BO11921" s="2"/>
      <c r="BP11921" s="2"/>
      <c r="BQ11921" s="2"/>
      <c r="BR11921" s="2"/>
      <c r="BS11921" s="2"/>
      <c r="BT11921" s="2"/>
    </row>
    <row r="11922" spans="63:72" x14ac:dyDescent="0.3">
      <c r="BK11922" s="5"/>
      <c r="BL11922" s="5"/>
      <c r="BM11922" s="2"/>
      <c r="BN11922" s="151"/>
      <c r="BO11922" s="2"/>
      <c r="BP11922" s="2"/>
      <c r="BQ11922" s="2"/>
      <c r="BR11922" s="2"/>
      <c r="BS11922" s="2"/>
      <c r="BT11922" s="2"/>
    </row>
    <row r="11923" spans="63:72" x14ac:dyDescent="0.3">
      <c r="BK11923" s="5"/>
      <c r="BL11923" s="5"/>
      <c r="BM11923" s="2"/>
      <c r="BN11923" s="151"/>
      <c r="BO11923" s="2"/>
      <c r="BP11923" s="2"/>
      <c r="BQ11923" s="2"/>
      <c r="BR11923" s="2"/>
      <c r="BS11923" s="2"/>
      <c r="BT11923" s="2"/>
    </row>
    <row r="11924" spans="63:72" x14ac:dyDescent="0.3">
      <c r="BK11924" s="5"/>
      <c r="BL11924" s="5"/>
      <c r="BM11924" s="2"/>
      <c r="BN11924" s="151"/>
      <c r="BO11924" s="2"/>
      <c r="BP11924" s="2"/>
      <c r="BQ11924" s="2"/>
      <c r="BR11924" s="2"/>
      <c r="BS11924" s="2"/>
      <c r="BT11924" s="2"/>
    </row>
    <row r="11925" spans="63:72" x14ac:dyDescent="0.3">
      <c r="BK11925" s="5"/>
      <c r="BL11925" s="5"/>
      <c r="BM11925" s="2"/>
      <c r="BN11925" s="151"/>
      <c r="BO11925" s="2"/>
      <c r="BP11925" s="2"/>
      <c r="BQ11925" s="2"/>
      <c r="BR11925" s="2"/>
      <c r="BS11925" s="2"/>
      <c r="BT11925" s="2"/>
    </row>
    <row r="11926" spans="63:72" x14ac:dyDescent="0.3">
      <c r="BK11926" s="5"/>
      <c r="BL11926" s="5"/>
      <c r="BM11926" s="2"/>
      <c r="BN11926" s="151"/>
      <c r="BO11926" s="2"/>
      <c r="BP11926" s="2"/>
      <c r="BQ11926" s="2"/>
      <c r="BR11926" s="2"/>
      <c r="BS11926" s="2"/>
      <c r="BT11926" s="2"/>
    </row>
    <row r="11927" spans="63:72" x14ac:dyDescent="0.3">
      <c r="BK11927" s="5"/>
      <c r="BL11927" s="5"/>
      <c r="BM11927" s="2"/>
      <c r="BN11927" s="151"/>
      <c r="BO11927" s="2"/>
      <c r="BP11927" s="2"/>
      <c r="BQ11927" s="2"/>
      <c r="BR11927" s="2"/>
      <c r="BS11927" s="2"/>
      <c r="BT11927" s="2"/>
    </row>
    <row r="11928" spans="63:72" x14ac:dyDescent="0.3">
      <c r="BK11928" s="5"/>
      <c r="BL11928" s="5"/>
      <c r="BM11928" s="2"/>
      <c r="BN11928" s="151"/>
      <c r="BO11928" s="2"/>
      <c r="BP11928" s="2"/>
      <c r="BQ11928" s="2"/>
      <c r="BR11928" s="2"/>
      <c r="BS11928" s="2"/>
      <c r="BT11928" s="2"/>
    </row>
    <row r="11929" spans="63:72" x14ac:dyDescent="0.3">
      <c r="BK11929" s="5"/>
      <c r="BL11929" s="5"/>
      <c r="BM11929" s="2"/>
      <c r="BN11929" s="151"/>
      <c r="BO11929" s="2"/>
      <c r="BP11929" s="2"/>
      <c r="BQ11929" s="2"/>
      <c r="BR11929" s="2"/>
      <c r="BS11929" s="2"/>
      <c r="BT11929" s="2"/>
    </row>
    <row r="11930" spans="63:72" x14ac:dyDescent="0.3">
      <c r="BK11930" s="5"/>
      <c r="BL11930" s="5"/>
      <c r="BM11930" s="2"/>
      <c r="BN11930" s="151"/>
      <c r="BO11930" s="2"/>
      <c r="BP11930" s="2"/>
      <c r="BQ11930" s="2"/>
      <c r="BR11930" s="2"/>
      <c r="BS11930" s="2"/>
      <c r="BT11930" s="2"/>
    </row>
    <row r="11931" spans="63:72" x14ac:dyDescent="0.3">
      <c r="BK11931" s="5"/>
      <c r="BL11931" s="5"/>
      <c r="BM11931" s="2"/>
      <c r="BN11931" s="151"/>
      <c r="BO11931" s="2"/>
      <c r="BP11931" s="2"/>
      <c r="BQ11931" s="2"/>
      <c r="BR11931" s="2"/>
      <c r="BS11931" s="2"/>
      <c r="BT11931" s="2"/>
    </row>
    <row r="11932" spans="63:72" x14ac:dyDescent="0.3">
      <c r="BK11932" s="5"/>
      <c r="BL11932" s="5"/>
      <c r="BM11932" s="2"/>
      <c r="BN11932" s="151"/>
      <c r="BO11932" s="2"/>
      <c r="BP11932" s="2"/>
      <c r="BQ11932" s="2"/>
      <c r="BR11932" s="2"/>
      <c r="BS11932" s="2"/>
      <c r="BT11932" s="2"/>
    </row>
    <row r="11933" spans="63:72" x14ac:dyDescent="0.3">
      <c r="BK11933" s="5"/>
      <c r="BL11933" s="5"/>
      <c r="BM11933" s="2"/>
      <c r="BN11933" s="151"/>
      <c r="BO11933" s="2"/>
      <c r="BP11933" s="2"/>
      <c r="BQ11933" s="2"/>
      <c r="BR11933" s="2"/>
      <c r="BS11933" s="2"/>
      <c r="BT11933" s="2"/>
    </row>
    <row r="11934" spans="63:72" x14ac:dyDescent="0.3">
      <c r="BK11934" s="5"/>
      <c r="BL11934" s="5"/>
      <c r="BM11934" s="2"/>
      <c r="BN11934" s="151"/>
      <c r="BO11934" s="2"/>
      <c r="BP11934" s="2"/>
      <c r="BQ11934" s="2"/>
      <c r="BR11934" s="2"/>
      <c r="BS11934" s="2"/>
      <c r="BT11934" s="2"/>
    </row>
    <row r="11935" spans="63:72" x14ac:dyDescent="0.3">
      <c r="BK11935" s="5"/>
      <c r="BL11935" s="5"/>
      <c r="BM11935" s="2"/>
      <c r="BN11935" s="151"/>
      <c r="BO11935" s="2"/>
      <c r="BP11935" s="2"/>
      <c r="BQ11935" s="2"/>
      <c r="BR11935" s="2"/>
      <c r="BS11935" s="2"/>
      <c r="BT11935" s="2"/>
    </row>
    <row r="11936" spans="63:72" x14ac:dyDescent="0.3">
      <c r="BK11936" s="5"/>
      <c r="BL11936" s="5"/>
      <c r="BM11936" s="2"/>
      <c r="BN11936" s="151"/>
      <c r="BO11936" s="2"/>
      <c r="BP11936" s="2"/>
      <c r="BQ11936" s="2"/>
      <c r="BR11936" s="2"/>
      <c r="BS11936" s="2"/>
      <c r="BT11936" s="2"/>
    </row>
    <row r="11937" spans="63:72" x14ac:dyDescent="0.3">
      <c r="BK11937" s="5"/>
      <c r="BL11937" s="5"/>
      <c r="BM11937" s="2"/>
      <c r="BN11937" s="151"/>
      <c r="BO11937" s="2"/>
      <c r="BP11937" s="2"/>
      <c r="BQ11937" s="2"/>
      <c r="BR11937" s="2"/>
      <c r="BS11937" s="2"/>
      <c r="BT11937" s="2"/>
    </row>
    <row r="11938" spans="63:72" x14ac:dyDescent="0.3">
      <c r="BK11938" s="5"/>
      <c r="BL11938" s="5"/>
      <c r="BM11938" s="2"/>
      <c r="BN11938" s="151"/>
      <c r="BO11938" s="2"/>
      <c r="BP11938" s="2"/>
      <c r="BQ11938" s="2"/>
      <c r="BR11938" s="2"/>
      <c r="BS11938" s="2"/>
      <c r="BT11938" s="2"/>
    </row>
    <row r="11939" spans="63:72" x14ac:dyDescent="0.3">
      <c r="BK11939" s="5"/>
      <c r="BL11939" s="5"/>
      <c r="BM11939" s="2"/>
      <c r="BN11939" s="151"/>
      <c r="BO11939" s="2"/>
      <c r="BP11939" s="2"/>
      <c r="BQ11939" s="2"/>
      <c r="BR11939" s="2"/>
      <c r="BS11939" s="2"/>
      <c r="BT11939" s="2"/>
    </row>
    <row r="11940" spans="63:72" x14ac:dyDescent="0.3">
      <c r="BK11940" s="5"/>
      <c r="BL11940" s="5"/>
      <c r="BM11940" s="2"/>
      <c r="BN11940" s="151"/>
      <c r="BO11940" s="2"/>
      <c r="BP11940" s="2"/>
      <c r="BQ11940" s="2"/>
      <c r="BR11940" s="2"/>
      <c r="BS11940" s="2"/>
      <c r="BT11940" s="2"/>
    </row>
    <row r="11941" spans="63:72" x14ac:dyDescent="0.3">
      <c r="BK11941" s="5"/>
      <c r="BL11941" s="5"/>
      <c r="BM11941" s="2"/>
      <c r="BN11941" s="151"/>
      <c r="BO11941" s="2"/>
      <c r="BP11941" s="2"/>
      <c r="BQ11941" s="2"/>
      <c r="BR11941" s="2"/>
      <c r="BS11941" s="2"/>
      <c r="BT11941" s="2"/>
    </row>
    <row r="11942" spans="63:72" x14ac:dyDescent="0.3">
      <c r="BK11942" s="5"/>
      <c r="BL11942" s="5"/>
      <c r="BM11942" s="2"/>
      <c r="BN11942" s="151"/>
      <c r="BO11942" s="2"/>
      <c r="BP11942" s="2"/>
      <c r="BQ11942" s="2"/>
      <c r="BR11942" s="2"/>
      <c r="BS11942" s="2"/>
      <c r="BT11942" s="2"/>
    </row>
    <row r="11943" spans="63:72" x14ac:dyDescent="0.3">
      <c r="BK11943" s="5"/>
      <c r="BL11943" s="5"/>
      <c r="BM11943" s="2"/>
      <c r="BN11943" s="151"/>
      <c r="BO11943" s="2"/>
      <c r="BP11943" s="2"/>
      <c r="BQ11943" s="2"/>
      <c r="BR11943" s="2"/>
      <c r="BS11943" s="2"/>
      <c r="BT11943" s="2"/>
    </row>
    <row r="11944" spans="63:72" x14ac:dyDescent="0.3">
      <c r="BK11944" s="5"/>
      <c r="BL11944" s="5"/>
      <c r="BM11944" s="2"/>
      <c r="BN11944" s="151"/>
      <c r="BO11944" s="2"/>
      <c r="BP11944" s="2"/>
      <c r="BQ11944" s="2"/>
      <c r="BR11944" s="2"/>
      <c r="BS11944" s="2"/>
      <c r="BT11944" s="2"/>
    </row>
    <row r="11945" spans="63:72" x14ac:dyDescent="0.3">
      <c r="BK11945" s="5"/>
      <c r="BL11945" s="5"/>
      <c r="BM11945" s="2"/>
      <c r="BN11945" s="151"/>
      <c r="BO11945" s="2"/>
      <c r="BP11945" s="2"/>
      <c r="BQ11945" s="2"/>
      <c r="BR11945" s="2"/>
      <c r="BS11945" s="2"/>
      <c r="BT11945" s="2"/>
    </row>
    <row r="11946" spans="63:72" x14ac:dyDescent="0.3">
      <c r="BK11946" s="5"/>
      <c r="BL11946" s="5"/>
      <c r="BM11946" s="2"/>
      <c r="BN11946" s="151"/>
      <c r="BO11946" s="2"/>
      <c r="BP11946" s="2"/>
      <c r="BQ11946" s="2"/>
      <c r="BR11946" s="2"/>
      <c r="BS11946" s="2"/>
      <c r="BT11946" s="2"/>
    </row>
    <row r="11947" spans="63:72" x14ac:dyDescent="0.3">
      <c r="BK11947" s="5"/>
      <c r="BL11947" s="5"/>
      <c r="BM11947" s="2"/>
      <c r="BN11947" s="151"/>
      <c r="BO11947" s="2"/>
      <c r="BP11947" s="2"/>
      <c r="BQ11947" s="2"/>
      <c r="BR11947" s="2"/>
      <c r="BS11947" s="2"/>
      <c r="BT11947" s="2"/>
    </row>
    <row r="11948" spans="63:72" x14ac:dyDescent="0.3">
      <c r="BK11948" s="5"/>
      <c r="BL11948" s="5"/>
      <c r="BM11948" s="2"/>
      <c r="BN11948" s="151"/>
      <c r="BO11948" s="2"/>
      <c r="BP11948" s="2"/>
      <c r="BQ11948" s="2"/>
      <c r="BR11948" s="2"/>
      <c r="BS11948" s="2"/>
      <c r="BT11948" s="2"/>
    </row>
    <row r="11949" spans="63:72" x14ac:dyDescent="0.3">
      <c r="BK11949" s="5"/>
      <c r="BL11949" s="5"/>
      <c r="BM11949" s="2"/>
      <c r="BN11949" s="151"/>
      <c r="BO11949" s="2"/>
      <c r="BP11949" s="2"/>
      <c r="BQ11949" s="2"/>
      <c r="BR11949" s="2"/>
      <c r="BS11949" s="2"/>
      <c r="BT11949" s="2"/>
    </row>
    <row r="11950" spans="63:72" x14ac:dyDescent="0.3">
      <c r="BK11950" s="5"/>
      <c r="BL11950" s="5"/>
      <c r="BM11950" s="2"/>
      <c r="BN11950" s="151"/>
      <c r="BO11950" s="2"/>
      <c r="BP11950" s="2"/>
      <c r="BQ11950" s="2"/>
      <c r="BR11950" s="2"/>
      <c r="BS11950" s="2"/>
      <c r="BT11950" s="2"/>
    </row>
    <row r="11951" spans="63:72" x14ac:dyDescent="0.3">
      <c r="BK11951" s="5"/>
      <c r="BL11951" s="5"/>
      <c r="BM11951" s="2"/>
      <c r="BN11951" s="151"/>
      <c r="BO11951" s="2"/>
      <c r="BP11951" s="2"/>
      <c r="BQ11951" s="2"/>
      <c r="BR11951" s="2"/>
      <c r="BS11951" s="2"/>
      <c r="BT11951" s="2"/>
    </row>
    <row r="11952" spans="63:72" x14ac:dyDescent="0.3">
      <c r="BK11952" s="5"/>
      <c r="BL11952" s="5"/>
      <c r="BM11952" s="2"/>
      <c r="BN11952" s="151"/>
      <c r="BO11952" s="2"/>
      <c r="BP11952" s="2"/>
      <c r="BQ11952" s="2"/>
      <c r="BR11952" s="2"/>
      <c r="BS11952" s="2"/>
      <c r="BT11952" s="2"/>
    </row>
    <row r="11953" spans="63:72" x14ac:dyDescent="0.3">
      <c r="BK11953" s="5"/>
      <c r="BL11953" s="5"/>
      <c r="BM11953" s="2"/>
      <c r="BN11953" s="151"/>
      <c r="BO11953" s="2"/>
      <c r="BP11953" s="2"/>
      <c r="BQ11953" s="2"/>
      <c r="BR11953" s="2"/>
      <c r="BS11953" s="2"/>
      <c r="BT11953" s="2"/>
    </row>
    <row r="11954" spans="63:72" x14ac:dyDescent="0.3">
      <c r="BK11954" s="5"/>
      <c r="BL11954" s="5"/>
      <c r="BM11954" s="2"/>
      <c r="BN11954" s="151"/>
      <c r="BO11954" s="2"/>
      <c r="BP11954" s="2"/>
      <c r="BQ11954" s="2"/>
      <c r="BR11954" s="2"/>
      <c r="BS11954" s="2"/>
      <c r="BT11954" s="2"/>
    </row>
    <row r="11955" spans="63:72" x14ac:dyDescent="0.3">
      <c r="BK11955" s="5"/>
      <c r="BL11955" s="5"/>
      <c r="BM11955" s="2"/>
      <c r="BN11955" s="151"/>
      <c r="BO11955" s="2"/>
      <c r="BP11955" s="2"/>
      <c r="BQ11955" s="2"/>
      <c r="BR11955" s="2"/>
      <c r="BS11955" s="2"/>
      <c r="BT11955" s="2"/>
    </row>
    <row r="11956" spans="63:72" x14ac:dyDescent="0.3">
      <c r="BK11956" s="5"/>
      <c r="BL11956" s="5"/>
      <c r="BM11956" s="2"/>
      <c r="BN11956" s="151"/>
      <c r="BO11956" s="2"/>
      <c r="BP11956" s="2"/>
      <c r="BQ11956" s="2"/>
      <c r="BR11956" s="2"/>
      <c r="BS11956" s="2"/>
      <c r="BT11956" s="2"/>
    </row>
    <row r="11957" spans="63:72" x14ac:dyDescent="0.3">
      <c r="BK11957" s="5"/>
      <c r="BL11957" s="5"/>
      <c r="BM11957" s="2"/>
      <c r="BN11957" s="151"/>
      <c r="BO11957" s="2"/>
      <c r="BP11957" s="2"/>
      <c r="BQ11957" s="2"/>
      <c r="BR11957" s="2"/>
      <c r="BS11957" s="2"/>
      <c r="BT11957" s="2"/>
    </row>
    <row r="11958" spans="63:72" x14ac:dyDescent="0.3">
      <c r="BK11958" s="5"/>
      <c r="BL11958" s="5"/>
      <c r="BM11958" s="2"/>
      <c r="BN11958" s="151"/>
      <c r="BO11958" s="2"/>
      <c r="BP11958" s="2"/>
      <c r="BQ11958" s="2"/>
      <c r="BR11958" s="2"/>
      <c r="BS11958" s="2"/>
      <c r="BT11958" s="2"/>
    </row>
    <row r="11959" spans="63:72" x14ac:dyDescent="0.3">
      <c r="BK11959" s="5"/>
      <c r="BL11959" s="5"/>
      <c r="BM11959" s="2"/>
      <c r="BN11959" s="151"/>
      <c r="BO11959" s="2"/>
      <c r="BP11959" s="2"/>
      <c r="BQ11959" s="2"/>
      <c r="BR11959" s="2"/>
      <c r="BS11959" s="2"/>
      <c r="BT11959" s="2"/>
    </row>
    <row r="11960" spans="63:72" x14ac:dyDescent="0.3">
      <c r="BK11960" s="5"/>
      <c r="BL11960" s="5"/>
      <c r="BM11960" s="2"/>
      <c r="BN11960" s="151"/>
      <c r="BO11960" s="2"/>
      <c r="BP11960" s="2"/>
      <c r="BQ11960" s="2"/>
      <c r="BR11960" s="2"/>
      <c r="BS11960" s="2"/>
      <c r="BT11960" s="2"/>
    </row>
    <row r="11961" spans="63:72" x14ac:dyDescent="0.3">
      <c r="BK11961" s="5"/>
      <c r="BL11961" s="5"/>
      <c r="BM11961" s="2"/>
      <c r="BN11961" s="151"/>
      <c r="BO11961" s="2"/>
      <c r="BP11961" s="2"/>
      <c r="BQ11961" s="2"/>
      <c r="BR11961" s="2"/>
      <c r="BS11961" s="2"/>
      <c r="BT11961" s="2"/>
    </row>
    <row r="11962" spans="63:72" x14ac:dyDescent="0.3">
      <c r="BK11962" s="5"/>
      <c r="BL11962" s="5"/>
      <c r="BM11962" s="2"/>
      <c r="BN11962" s="151"/>
      <c r="BO11962" s="2"/>
      <c r="BP11962" s="2"/>
      <c r="BQ11962" s="2"/>
      <c r="BR11962" s="2"/>
      <c r="BS11962" s="2"/>
      <c r="BT11962" s="2"/>
    </row>
    <row r="11963" spans="63:72" x14ac:dyDescent="0.3">
      <c r="BK11963" s="5"/>
      <c r="BL11963" s="5"/>
      <c r="BM11963" s="2"/>
      <c r="BN11963" s="151"/>
      <c r="BO11963" s="2"/>
      <c r="BP11963" s="2"/>
      <c r="BQ11963" s="2"/>
      <c r="BR11963" s="2"/>
      <c r="BS11963" s="2"/>
      <c r="BT11963" s="2"/>
    </row>
    <row r="11964" spans="63:72" x14ac:dyDescent="0.3">
      <c r="BK11964" s="5"/>
      <c r="BL11964" s="5"/>
      <c r="BM11964" s="2"/>
      <c r="BN11964" s="151"/>
      <c r="BO11964" s="2"/>
      <c r="BP11964" s="2"/>
      <c r="BQ11964" s="2"/>
      <c r="BR11964" s="2"/>
      <c r="BS11964" s="2"/>
      <c r="BT11964" s="2"/>
    </row>
    <row r="11965" spans="63:72" x14ac:dyDescent="0.3">
      <c r="BK11965" s="5"/>
      <c r="BL11965" s="5"/>
      <c r="BM11965" s="2"/>
      <c r="BN11965" s="151"/>
      <c r="BO11965" s="2"/>
      <c r="BP11965" s="2"/>
      <c r="BQ11965" s="2"/>
      <c r="BR11965" s="2"/>
      <c r="BS11965" s="2"/>
      <c r="BT11965" s="2"/>
    </row>
    <row r="11966" spans="63:72" x14ac:dyDescent="0.3">
      <c r="BK11966" s="5"/>
      <c r="BL11966" s="5"/>
      <c r="BM11966" s="2"/>
      <c r="BN11966" s="151"/>
      <c r="BO11966" s="2"/>
      <c r="BP11966" s="2"/>
      <c r="BQ11966" s="2"/>
      <c r="BR11966" s="2"/>
      <c r="BS11966" s="2"/>
      <c r="BT11966" s="2"/>
    </row>
    <row r="11967" spans="63:72" x14ac:dyDescent="0.3">
      <c r="BK11967" s="5"/>
      <c r="BL11967" s="5"/>
      <c r="BM11967" s="2"/>
      <c r="BN11967" s="151"/>
      <c r="BO11967" s="2"/>
      <c r="BP11967" s="2"/>
      <c r="BQ11967" s="2"/>
      <c r="BR11967" s="2"/>
      <c r="BS11967" s="2"/>
      <c r="BT11967" s="2"/>
    </row>
    <row r="11968" spans="63:72" x14ac:dyDescent="0.3">
      <c r="BK11968" s="5"/>
      <c r="BL11968" s="5"/>
      <c r="BM11968" s="2"/>
      <c r="BN11968" s="151"/>
      <c r="BO11968" s="2"/>
      <c r="BP11968" s="2"/>
      <c r="BQ11968" s="2"/>
      <c r="BR11968" s="2"/>
      <c r="BS11968" s="2"/>
      <c r="BT11968" s="2"/>
    </row>
    <row r="11969" spans="63:72" x14ac:dyDescent="0.3">
      <c r="BK11969" s="5"/>
      <c r="BL11969" s="5"/>
      <c r="BM11969" s="2"/>
      <c r="BN11969" s="151"/>
      <c r="BO11969" s="2"/>
      <c r="BP11969" s="2"/>
      <c r="BQ11969" s="2"/>
      <c r="BR11969" s="2"/>
      <c r="BS11969" s="2"/>
      <c r="BT11969" s="2"/>
    </row>
    <row r="11970" spans="63:72" x14ac:dyDescent="0.3">
      <c r="BK11970" s="5"/>
      <c r="BL11970" s="5"/>
      <c r="BM11970" s="2"/>
      <c r="BN11970" s="151"/>
      <c r="BO11970" s="2"/>
      <c r="BP11970" s="2"/>
      <c r="BQ11970" s="2"/>
      <c r="BR11970" s="2"/>
      <c r="BS11970" s="2"/>
      <c r="BT11970" s="2"/>
    </row>
    <row r="11971" spans="63:72" x14ac:dyDescent="0.3">
      <c r="BK11971" s="5"/>
      <c r="BL11971" s="5"/>
      <c r="BM11971" s="2"/>
      <c r="BN11971" s="151"/>
      <c r="BO11971" s="2"/>
      <c r="BP11971" s="2"/>
      <c r="BQ11971" s="2"/>
      <c r="BR11971" s="2"/>
      <c r="BS11971" s="2"/>
      <c r="BT11971" s="2"/>
    </row>
    <row r="11972" spans="63:72" x14ac:dyDescent="0.3">
      <c r="BK11972" s="5"/>
      <c r="BL11972" s="5"/>
      <c r="BM11972" s="2"/>
      <c r="BN11972" s="151"/>
      <c r="BO11972" s="2"/>
      <c r="BP11972" s="2"/>
      <c r="BQ11972" s="2"/>
      <c r="BR11972" s="2"/>
      <c r="BS11972" s="2"/>
      <c r="BT11972" s="2"/>
    </row>
    <row r="11973" spans="63:72" x14ac:dyDescent="0.3">
      <c r="BK11973" s="5"/>
      <c r="BL11973" s="5"/>
      <c r="BM11973" s="2"/>
      <c r="BN11973" s="151"/>
      <c r="BO11973" s="2"/>
      <c r="BP11973" s="2"/>
      <c r="BQ11973" s="2"/>
      <c r="BR11973" s="2"/>
      <c r="BS11973" s="2"/>
      <c r="BT11973" s="2"/>
    </row>
    <row r="11974" spans="63:72" x14ac:dyDescent="0.3">
      <c r="BK11974" s="5"/>
      <c r="BL11974" s="5"/>
      <c r="BM11974" s="2"/>
      <c r="BN11974" s="151"/>
      <c r="BO11974" s="2"/>
      <c r="BP11974" s="2"/>
      <c r="BQ11974" s="2"/>
      <c r="BR11974" s="2"/>
      <c r="BS11974" s="2"/>
      <c r="BT11974" s="2"/>
    </row>
    <row r="11975" spans="63:72" x14ac:dyDescent="0.3">
      <c r="BK11975" s="5"/>
      <c r="BL11975" s="5"/>
      <c r="BM11975" s="2"/>
      <c r="BN11975" s="151"/>
      <c r="BO11975" s="2"/>
      <c r="BP11975" s="2"/>
      <c r="BQ11975" s="2"/>
      <c r="BR11975" s="2"/>
      <c r="BS11975" s="2"/>
      <c r="BT11975" s="2"/>
    </row>
    <row r="11976" spans="63:72" x14ac:dyDescent="0.3">
      <c r="BK11976" s="5"/>
      <c r="BL11976" s="5"/>
      <c r="BM11976" s="2"/>
      <c r="BN11976" s="151"/>
      <c r="BO11976" s="2"/>
      <c r="BP11976" s="2"/>
      <c r="BQ11976" s="2"/>
      <c r="BR11976" s="2"/>
      <c r="BS11976" s="2"/>
      <c r="BT11976" s="2"/>
    </row>
    <row r="11977" spans="63:72" x14ac:dyDescent="0.3">
      <c r="BK11977" s="5"/>
      <c r="BL11977" s="5"/>
      <c r="BM11977" s="2"/>
      <c r="BN11977" s="151"/>
      <c r="BO11977" s="2"/>
      <c r="BP11977" s="2"/>
      <c r="BQ11977" s="2"/>
      <c r="BR11977" s="2"/>
      <c r="BS11977" s="2"/>
      <c r="BT11977" s="2"/>
    </row>
    <row r="11978" spans="63:72" x14ac:dyDescent="0.3">
      <c r="BK11978" s="5"/>
      <c r="BL11978" s="5"/>
      <c r="BM11978" s="2"/>
      <c r="BN11978" s="151"/>
      <c r="BO11978" s="2"/>
      <c r="BP11978" s="2"/>
      <c r="BQ11978" s="2"/>
      <c r="BR11978" s="2"/>
      <c r="BS11978" s="2"/>
      <c r="BT11978" s="2"/>
    </row>
    <row r="11979" spans="63:72" x14ac:dyDescent="0.3">
      <c r="BK11979" s="5"/>
      <c r="BL11979" s="5"/>
      <c r="BM11979" s="2"/>
      <c r="BN11979" s="151"/>
      <c r="BO11979" s="2"/>
      <c r="BP11979" s="2"/>
      <c r="BQ11979" s="2"/>
      <c r="BR11979" s="2"/>
      <c r="BS11979" s="2"/>
      <c r="BT11979" s="2"/>
    </row>
    <row r="11980" spans="63:72" x14ac:dyDescent="0.3">
      <c r="BK11980" s="5"/>
      <c r="BL11980" s="5"/>
      <c r="BM11980" s="2"/>
      <c r="BN11980" s="151"/>
      <c r="BO11980" s="2"/>
      <c r="BP11980" s="2"/>
      <c r="BQ11980" s="2"/>
      <c r="BR11980" s="2"/>
      <c r="BS11980" s="2"/>
      <c r="BT11980" s="2"/>
    </row>
    <row r="11981" spans="63:72" x14ac:dyDescent="0.3">
      <c r="BK11981" s="5"/>
      <c r="BL11981" s="5"/>
      <c r="BM11981" s="2"/>
      <c r="BN11981" s="151"/>
      <c r="BO11981" s="2"/>
      <c r="BP11981" s="2"/>
      <c r="BQ11981" s="2"/>
      <c r="BR11981" s="2"/>
      <c r="BS11981" s="2"/>
      <c r="BT11981" s="2"/>
    </row>
    <row r="11982" spans="63:72" x14ac:dyDescent="0.3">
      <c r="BK11982" s="5"/>
      <c r="BL11982" s="5"/>
      <c r="BM11982" s="2"/>
      <c r="BN11982" s="151"/>
      <c r="BO11982" s="2"/>
      <c r="BP11982" s="2"/>
      <c r="BQ11982" s="2"/>
      <c r="BR11982" s="2"/>
      <c r="BS11982" s="2"/>
      <c r="BT11982" s="2"/>
    </row>
    <row r="11983" spans="63:72" x14ac:dyDescent="0.3">
      <c r="BK11983" s="5"/>
      <c r="BL11983" s="5"/>
      <c r="BM11983" s="2"/>
      <c r="BN11983" s="151"/>
      <c r="BO11983" s="2"/>
      <c r="BP11983" s="2"/>
      <c r="BQ11983" s="2"/>
      <c r="BR11983" s="2"/>
      <c r="BS11983" s="2"/>
      <c r="BT11983" s="2"/>
    </row>
    <row r="11984" spans="63:72" x14ac:dyDescent="0.3">
      <c r="BK11984" s="5"/>
      <c r="BL11984" s="5"/>
      <c r="BM11984" s="2"/>
      <c r="BN11984" s="151"/>
      <c r="BO11984" s="2"/>
      <c r="BP11984" s="2"/>
      <c r="BQ11984" s="2"/>
      <c r="BR11984" s="2"/>
      <c r="BS11984" s="2"/>
      <c r="BT11984" s="2"/>
    </row>
    <row r="11985" spans="63:72" x14ac:dyDescent="0.3">
      <c r="BK11985" s="5"/>
      <c r="BL11985" s="5"/>
      <c r="BM11985" s="2"/>
      <c r="BN11985" s="151"/>
      <c r="BO11985" s="2"/>
      <c r="BP11985" s="2"/>
      <c r="BQ11985" s="2"/>
      <c r="BR11985" s="2"/>
      <c r="BS11985" s="2"/>
      <c r="BT11985" s="2"/>
    </row>
    <row r="11986" spans="63:72" x14ac:dyDescent="0.3">
      <c r="BK11986" s="5"/>
      <c r="BL11986" s="5"/>
      <c r="BM11986" s="2"/>
      <c r="BN11986" s="151"/>
      <c r="BO11986" s="2"/>
      <c r="BP11986" s="2"/>
      <c r="BQ11986" s="2"/>
      <c r="BR11986" s="2"/>
      <c r="BS11986" s="2"/>
      <c r="BT11986" s="2"/>
    </row>
    <row r="11987" spans="63:72" x14ac:dyDescent="0.3">
      <c r="BK11987" s="5"/>
      <c r="BL11987" s="5"/>
      <c r="BM11987" s="2"/>
      <c r="BN11987" s="151"/>
      <c r="BO11987" s="2"/>
      <c r="BP11987" s="2"/>
      <c r="BQ11987" s="2"/>
      <c r="BR11987" s="2"/>
      <c r="BS11987" s="2"/>
      <c r="BT11987" s="2"/>
    </row>
    <row r="11988" spans="63:72" x14ac:dyDescent="0.3">
      <c r="BK11988" s="5"/>
      <c r="BL11988" s="5"/>
      <c r="BM11988" s="2"/>
      <c r="BN11988" s="151"/>
      <c r="BO11988" s="2"/>
      <c r="BP11988" s="2"/>
      <c r="BQ11988" s="2"/>
      <c r="BR11988" s="2"/>
      <c r="BS11988" s="2"/>
      <c r="BT11988" s="2"/>
    </row>
    <row r="11989" spans="63:72" x14ac:dyDescent="0.3">
      <c r="BK11989" s="5"/>
      <c r="BL11989" s="5"/>
      <c r="BM11989" s="2"/>
      <c r="BN11989" s="151"/>
      <c r="BO11989" s="2"/>
      <c r="BP11989" s="2"/>
      <c r="BQ11989" s="2"/>
      <c r="BR11989" s="2"/>
      <c r="BS11989" s="2"/>
      <c r="BT11989" s="2"/>
    </row>
    <row r="11990" spans="63:72" x14ac:dyDescent="0.3">
      <c r="BK11990" s="5"/>
      <c r="BL11990" s="5"/>
      <c r="BM11990" s="2"/>
      <c r="BN11990" s="151"/>
      <c r="BO11990" s="2"/>
      <c r="BP11990" s="2"/>
      <c r="BQ11990" s="2"/>
      <c r="BR11990" s="2"/>
      <c r="BS11990" s="2"/>
      <c r="BT11990" s="2"/>
    </row>
    <row r="11991" spans="63:72" x14ac:dyDescent="0.3">
      <c r="BK11991" s="5"/>
      <c r="BL11991" s="5"/>
      <c r="BM11991" s="2"/>
      <c r="BN11991" s="151"/>
      <c r="BO11991" s="2"/>
      <c r="BP11991" s="2"/>
      <c r="BQ11991" s="2"/>
      <c r="BR11991" s="2"/>
      <c r="BS11991" s="2"/>
      <c r="BT11991" s="2"/>
    </row>
    <row r="11992" spans="63:72" x14ac:dyDescent="0.3">
      <c r="BK11992" s="5"/>
      <c r="BL11992" s="5"/>
      <c r="BM11992" s="2"/>
      <c r="BN11992" s="151"/>
      <c r="BO11992" s="2"/>
      <c r="BP11992" s="2"/>
      <c r="BQ11992" s="2"/>
      <c r="BR11992" s="2"/>
      <c r="BS11992" s="2"/>
      <c r="BT11992" s="2"/>
    </row>
    <row r="11993" spans="63:72" x14ac:dyDescent="0.3">
      <c r="BK11993" s="5"/>
      <c r="BL11993" s="5"/>
      <c r="BM11993" s="2"/>
      <c r="BN11993" s="151"/>
      <c r="BO11993" s="2"/>
      <c r="BP11993" s="2"/>
      <c r="BQ11993" s="2"/>
      <c r="BR11993" s="2"/>
      <c r="BS11993" s="2"/>
      <c r="BT11993" s="2"/>
    </row>
    <row r="11994" spans="63:72" x14ac:dyDescent="0.3">
      <c r="BK11994" s="5"/>
      <c r="BL11994" s="5"/>
      <c r="BM11994" s="2"/>
      <c r="BN11994" s="151"/>
      <c r="BO11994" s="2"/>
      <c r="BP11994" s="2"/>
      <c r="BQ11994" s="2"/>
      <c r="BR11994" s="2"/>
      <c r="BS11994" s="2"/>
      <c r="BT11994" s="2"/>
    </row>
    <row r="11995" spans="63:72" x14ac:dyDescent="0.3">
      <c r="BK11995" s="5"/>
      <c r="BL11995" s="5"/>
      <c r="BM11995" s="2"/>
      <c r="BN11995" s="151"/>
      <c r="BO11995" s="2"/>
      <c r="BP11995" s="2"/>
      <c r="BQ11995" s="2"/>
      <c r="BR11995" s="2"/>
      <c r="BS11995" s="2"/>
      <c r="BT11995" s="2"/>
    </row>
    <row r="11996" spans="63:72" x14ac:dyDescent="0.3">
      <c r="BK11996" s="5"/>
      <c r="BL11996" s="5"/>
      <c r="BM11996" s="2"/>
      <c r="BN11996" s="151"/>
      <c r="BO11996" s="2"/>
      <c r="BP11996" s="2"/>
      <c r="BQ11996" s="2"/>
      <c r="BR11996" s="2"/>
      <c r="BS11996" s="2"/>
      <c r="BT11996" s="2"/>
    </row>
    <row r="11997" spans="63:72" x14ac:dyDescent="0.3">
      <c r="BK11997" s="5"/>
      <c r="BL11997" s="5"/>
      <c r="BM11997" s="2"/>
      <c r="BN11997" s="151"/>
      <c r="BO11997" s="2"/>
      <c r="BP11997" s="2"/>
      <c r="BQ11997" s="2"/>
      <c r="BR11997" s="2"/>
      <c r="BS11997" s="2"/>
      <c r="BT11997" s="2"/>
    </row>
    <row r="11998" spans="63:72" x14ac:dyDescent="0.3">
      <c r="BK11998" s="5"/>
      <c r="BL11998" s="5"/>
      <c r="BM11998" s="2"/>
      <c r="BN11998" s="151"/>
      <c r="BO11998" s="2"/>
      <c r="BP11998" s="2"/>
      <c r="BQ11998" s="2"/>
      <c r="BR11998" s="2"/>
      <c r="BS11998" s="2"/>
      <c r="BT11998" s="2"/>
    </row>
    <row r="11999" spans="63:72" x14ac:dyDescent="0.3">
      <c r="BK11999" s="5"/>
      <c r="BL11999" s="5"/>
      <c r="BM11999" s="2"/>
      <c r="BN11999" s="151"/>
      <c r="BO11999" s="2"/>
      <c r="BP11999" s="2"/>
      <c r="BQ11999" s="2"/>
      <c r="BR11999" s="2"/>
      <c r="BS11999" s="2"/>
      <c r="BT11999" s="2"/>
    </row>
    <row r="12000" spans="63:72" x14ac:dyDescent="0.3">
      <c r="BK12000" s="5"/>
      <c r="BL12000" s="5"/>
      <c r="BM12000" s="2"/>
      <c r="BN12000" s="151"/>
      <c r="BO12000" s="2"/>
      <c r="BP12000" s="2"/>
      <c r="BQ12000" s="2"/>
      <c r="BR12000" s="2"/>
      <c r="BS12000" s="2"/>
      <c r="BT12000" s="2"/>
    </row>
    <row r="12001" spans="63:72" x14ac:dyDescent="0.3">
      <c r="BK12001" s="5"/>
      <c r="BL12001" s="5"/>
      <c r="BM12001" s="2"/>
      <c r="BN12001" s="151"/>
      <c r="BO12001" s="2"/>
      <c r="BP12001" s="2"/>
      <c r="BQ12001" s="2"/>
      <c r="BR12001" s="2"/>
      <c r="BS12001" s="2"/>
      <c r="BT12001" s="2"/>
    </row>
    <row r="12002" spans="63:72" x14ac:dyDescent="0.3">
      <c r="BK12002" s="5"/>
      <c r="BL12002" s="5"/>
      <c r="BM12002" s="2"/>
      <c r="BN12002" s="151"/>
      <c r="BO12002" s="2"/>
      <c r="BP12002" s="2"/>
      <c r="BQ12002" s="2"/>
      <c r="BR12002" s="2"/>
      <c r="BS12002" s="2"/>
      <c r="BT12002" s="2"/>
    </row>
    <row r="12003" spans="63:72" x14ac:dyDescent="0.3">
      <c r="BK12003" s="5"/>
      <c r="BL12003" s="5"/>
      <c r="BM12003" s="2"/>
      <c r="BN12003" s="151"/>
      <c r="BO12003" s="2"/>
      <c r="BP12003" s="2"/>
      <c r="BQ12003" s="2"/>
      <c r="BR12003" s="2"/>
      <c r="BS12003" s="2"/>
      <c r="BT12003" s="2"/>
    </row>
    <row r="12004" spans="63:72" x14ac:dyDescent="0.3">
      <c r="BK12004" s="5"/>
      <c r="BL12004" s="5"/>
      <c r="BM12004" s="2"/>
      <c r="BN12004" s="151"/>
      <c r="BO12004" s="2"/>
      <c r="BP12004" s="2"/>
      <c r="BQ12004" s="2"/>
      <c r="BR12004" s="2"/>
      <c r="BS12004" s="2"/>
      <c r="BT12004" s="2"/>
    </row>
    <row r="12005" spans="63:72" x14ac:dyDescent="0.3">
      <c r="BK12005" s="5"/>
      <c r="BL12005" s="5"/>
      <c r="BM12005" s="2"/>
      <c r="BN12005" s="151"/>
      <c r="BO12005" s="2"/>
      <c r="BP12005" s="2"/>
      <c r="BQ12005" s="2"/>
      <c r="BR12005" s="2"/>
      <c r="BS12005" s="2"/>
      <c r="BT12005" s="2"/>
    </row>
    <row r="12006" spans="63:72" x14ac:dyDescent="0.3">
      <c r="BK12006" s="5"/>
      <c r="BL12006" s="5"/>
      <c r="BM12006" s="2"/>
      <c r="BN12006" s="151"/>
      <c r="BO12006" s="2"/>
      <c r="BP12006" s="2"/>
      <c r="BQ12006" s="2"/>
      <c r="BR12006" s="2"/>
      <c r="BS12006" s="2"/>
      <c r="BT12006" s="2"/>
    </row>
    <row r="12007" spans="63:72" x14ac:dyDescent="0.3">
      <c r="BK12007" s="5"/>
      <c r="BL12007" s="5"/>
      <c r="BM12007" s="2"/>
      <c r="BN12007" s="151"/>
      <c r="BO12007" s="2"/>
      <c r="BP12007" s="2"/>
      <c r="BQ12007" s="2"/>
      <c r="BR12007" s="2"/>
      <c r="BS12007" s="2"/>
      <c r="BT12007" s="2"/>
    </row>
    <row r="12008" spans="63:72" x14ac:dyDescent="0.3">
      <c r="BK12008" s="5"/>
      <c r="BL12008" s="5"/>
      <c r="BM12008" s="2"/>
      <c r="BN12008" s="151"/>
      <c r="BO12008" s="2"/>
      <c r="BP12008" s="2"/>
      <c r="BQ12008" s="2"/>
      <c r="BR12008" s="2"/>
      <c r="BS12008" s="2"/>
      <c r="BT12008" s="2"/>
    </row>
    <row r="12009" spans="63:72" x14ac:dyDescent="0.3">
      <c r="BK12009" s="5"/>
      <c r="BL12009" s="5"/>
      <c r="BM12009" s="2"/>
      <c r="BN12009" s="151"/>
      <c r="BO12009" s="2"/>
      <c r="BP12009" s="2"/>
      <c r="BQ12009" s="2"/>
      <c r="BR12009" s="2"/>
      <c r="BS12009" s="2"/>
      <c r="BT12009" s="2"/>
    </row>
    <row r="12010" spans="63:72" x14ac:dyDescent="0.3">
      <c r="BK12010" s="5"/>
      <c r="BL12010" s="5"/>
      <c r="BM12010" s="2"/>
      <c r="BN12010" s="151"/>
      <c r="BO12010" s="2"/>
      <c r="BP12010" s="2"/>
      <c r="BQ12010" s="2"/>
      <c r="BR12010" s="2"/>
      <c r="BS12010" s="2"/>
      <c r="BT12010" s="2"/>
    </row>
    <row r="12011" spans="63:72" x14ac:dyDescent="0.3">
      <c r="BK12011" s="5"/>
      <c r="BL12011" s="5"/>
      <c r="BM12011" s="2"/>
      <c r="BN12011" s="151"/>
      <c r="BO12011" s="2"/>
      <c r="BP12011" s="2"/>
      <c r="BQ12011" s="2"/>
      <c r="BR12011" s="2"/>
      <c r="BS12011" s="2"/>
      <c r="BT12011" s="2"/>
    </row>
    <row r="12012" spans="63:72" x14ac:dyDescent="0.3">
      <c r="BK12012" s="5"/>
      <c r="BL12012" s="5"/>
      <c r="BM12012" s="2"/>
      <c r="BN12012" s="151"/>
      <c r="BO12012" s="2"/>
      <c r="BP12012" s="2"/>
      <c r="BQ12012" s="2"/>
      <c r="BR12012" s="2"/>
      <c r="BS12012" s="2"/>
      <c r="BT12012" s="2"/>
    </row>
    <row r="12013" spans="63:72" x14ac:dyDescent="0.3">
      <c r="BK12013" s="5"/>
      <c r="BL12013" s="5"/>
      <c r="BM12013" s="2"/>
      <c r="BN12013" s="151"/>
      <c r="BO12013" s="2"/>
      <c r="BP12013" s="2"/>
      <c r="BQ12013" s="2"/>
      <c r="BR12013" s="2"/>
      <c r="BS12013" s="2"/>
      <c r="BT12013" s="2"/>
    </row>
    <row r="12014" spans="63:72" x14ac:dyDescent="0.3">
      <c r="BK12014" s="5"/>
      <c r="BL12014" s="5"/>
      <c r="BM12014" s="2"/>
      <c r="BN12014" s="151"/>
      <c r="BO12014" s="2"/>
      <c r="BP12014" s="2"/>
      <c r="BQ12014" s="2"/>
      <c r="BR12014" s="2"/>
      <c r="BS12014" s="2"/>
      <c r="BT12014" s="2"/>
    </row>
    <row r="12015" spans="63:72" x14ac:dyDescent="0.3">
      <c r="BK12015" s="5"/>
      <c r="BL12015" s="5"/>
      <c r="BM12015" s="2"/>
      <c r="BN12015" s="151"/>
      <c r="BO12015" s="2"/>
      <c r="BP12015" s="2"/>
      <c r="BQ12015" s="2"/>
      <c r="BR12015" s="2"/>
      <c r="BS12015" s="2"/>
      <c r="BT12015" s="2"/>
    </row>
    <row r="12016" spans="63:72" x14ac:dyDescent="0.3">
      <c r="BK12016" s="5"/>
      <c r="BL12016" s="5"/>
      <c r="BM12016" s="2"/>
      <c r="BN12016" s="151"/>
      <c r="BO12016" s="2"/>
      <c r="BP12016" s="2"/>
      <c r="BQ12016" s="2"/>
      <c r="BR12016" s="2"/>
      <c r="BS12016" s="2"/>
      <c r="BT12016" s="2"/>
    </row>
    <row r="12017" spans="63:72" x14ac:dyDescent="0.3">
      <c r="BK12017" s="5"/>
      <c r="BL12017" s="5"/>
      <c r="BM12017" s="2"/>
      <c r="BN12017" s="151"/>
      <c r="BO12017" s="2"/>
      <c r="BP12017" s="2"/>
      <c r="BQ12017" s="2"/>
      <c r="BR12017" s="2"/>
      <c r="BS12017" s="2"/>
      <c r="BT12017" s="2"/>
    </row>
    <row r="12018" spans="63:72" x14ac:dyDescent="0.3">
      <c r="BK12018" s="5"/>
      <c r="BL12018" s="5"/>
      <c r="BM12018" s="2"/>
      <c r="BN12018" s="151"/>
      <c r="BO12018" s="2"/>
      <c r="BP12018" s="2"/>
      <c r="BQ12018" s="2"/>
      <c r="BR12018" s="2"/>
      <c r="BS12018" s="2"/>
      <c r="BT12018" s="2"/>
    </row>
    <row r="12019" spans="63:72" x14ac:dyDescent="0.3">
      <c r="BK12019" s="5"/>
      <c r="BL12019" s="5"/>
      <c r="BM12019" s="2"/>
      <c r="BN12019" s="151"/>
      <c r="BO12019" s="2"/>
      <c r="BP12019" s="2"/>
      <c r="BQ12019" s="2"/>
      <c r="BR12019" s="2"/>
      <c r="BS12019" s="2"/>
      <c r="BT12019" s="2"/>
    </row>
    <row r="12020" spans="63:72" x14ac:dyDescent="0.3">
      <c r="BK12020" s="5"/>
      <c r="BL12020" s="5"/>
      <c r="BM12020" s="2"/>
      <c r="BN12020" s="151"/>
      <c r="BO12020" s="2"/>
      <c r="BP12020" s="2"/>
      <c r="BQ12020" s="2"/>
      <c r="BR12020" s="2"/>
      <c r="BS12020" s="2"/>
      <c r="BT12020" s="2"/>
    </row>
    <row r="12021" spans="63:72" x14ac:dyDescent="0.3">
      <c r="BK12021" s="5"/>
      <c r="BL12021" s="5"/>
      <c r="BM12021" s="2"/>
      <c r="BN12021" s="151"/>
      <c r="BO12021" s="2"/>
      <c r="BP12021" s="2"/>
      <c r="BQ12021" s="2"/>
      <c r="BR12021" s="2"/>
      <c r="BS12021" s="2"/>
      <c r="BT12021" s="2"/>
    </row>
    <row r="12022" spans="63:72" x14ac:dyDescent="0.3">
      <c r="BK12022" s="5"/>
      <c r="BL12022" s="5"/>
      <c r="BM12022" s="2"/>
      <c r="BN12022" s="151"/>
      <c r="BO12022" s="2"/>
      <c r="BP12022" s="2"/>
      <c r="BQ12022" s="2"/>
      <c r="BR12022" s="2"/>
      <c r="BS12022" s="2"/>
      <c r="BT12022" s="2"/>
    </row>
    <row r="12023" spans="63:72" x14ac:dyDescent="0.3">
      <c r="BK12023" s="5"/>
      <c r="BL12023" s="5"/>
      <c r="BM12023" s="2"/>
      <c r="BN12023" s="151"/>
      <c r="BO12023" s="2"/>
      <c r="BP12023" s="2"/>
      <c r="BQ12023" s="2"/>
      <c r="BR12023" s="2"/>
      <c r="BS12023" s="2"/>
      <c r="BT12023" s="2"/>
    </row>
    <row r="12024" spans="63:72" x14ac:dyDescent="0.3">
      <c r="BK12024" s="5"/>
      <c r="BL12024" s="5"/>
      <c r="BM12024" s="2"/>
      <c r="BN12024" s="151"/>
      <c r="BO12024" s="2"/>
      <c r="BP12024" s="2"/>
      <c r="BQ12024" s="2"/>
      <c r="BR12024" s="2"/>
      <c r="BS12024" s="2"/>
      <c r="BT12024" s="2"/>
    </row>
    <row r="12025" spans="63:72" x14ac:dyDescent="0.3">
      <c r="BK12025" s="5"/>
      <c r="BL12025" s="5"/>
      <c r="BM12025" s="2"/>
      <c r="BN12025" s="151"/>
      <c r="BO12025" s="2"/>
      <c r="BP12025" s="2"/>
      <c r="BQ12025" s="2"/>
      <c r="BR12025" s="2"/>
      <c r="BS12025" s="2"/>
      <c r="BT12025" s="2"/>
    </row>
    <row r="12026" spans="63:72" x14ac:dyDescent="0.3">
      <c r="BK12026" s="5"/>
      <c r="BL12026" s="5"/>
      <c r="BM12026" s="2"/>
      <c r="BN12026" s="151"/>
      <c r="BO12026" s="2"/>
      <c r="BP12026" s="2"/>
      <c r="BQ12026" s="2"/>
      <c r="BR12026" s="2"/>
      <c r="BS12026" s="2"/>
      <c r="BT12026" s="2"/>
    </row>
    <row r="12027" spans="63:72" x14ac:dyDescent="0.3">
      <c r="BK12027" s="5"/>
      <c r="BL12027" s="5"/>
      <c r="BM12027" s="2"/>
      <c r="BN12027" s="151"/>
      <c r="BO12027" s="2"/>
      <c r="BP12027" s="2"/>
      <c r="BQ12027" s="2"/>
      <c r="BR12027" s="2"/>
      <c r="BS12027" s="2"/>
      <c r="BT12027" s="2"/>
    </row>
    <row r="12028" spans="63:72" x14ac:dyDescent="0.3">
      <c r="BK12028" s="5"/>
      <c r="BL12028" s="5"/>
      <c r="BM12028" s="2"/>
      <c r="BN12028" s="151"/>
      <c r="BO12028" s="2"/>
      <c r="BP12028" s="2"/>
      <c r="BQ12028" s="2"/>
      <c r="BR12028" s="2"/>
      <c r="BS12028" s="2"/>
      <c r="BT12028" s="2"/>
    </row>
    <row r="12029" spans="63:72" x14ac:dyDescent="0.3">
      <c r="BK12029" s="5"/>
      <c r="BL12029" s="5"/>
      <c r="BM12029" s="2"/>
      <c r="BN12029" s="151"/>
      <c r="BO12029" s="2"/>
      <c r="BP12029" s="2"/>
      <c r="BQ12029" s="2"/>
      <c r="BR12029" s="2"/>
      <c r="BS12029" s="2"/>
      <c r="BT12029" s="2"/>
    </row>
    <row r="12030" spans="63:72" x14ac:dyDescent="0.3">
      <c r="BK12030" s="5"/>
      <c r="BL12030" s="5"/>
      <c r="BM12030" s="2"/>
      <c r="BN12030" s="151"/>
      <c r="BO12030" s="2"/>
      <c r="BP12030" s="2"/>
      <c r="BQ12030" s="2"/>
      <c r="BR12030" s="2"/>
      <c r="BS12030" s="2"/>
      <c r="BT12030" s="2"/>
    </row>
    <row r="12031" spans="63:72" x14ac:dyDescent="0.3">
      <c r="BK12031" s="5"/>
      <c r="BL12031" s="5"/>
      <c r="BM12031" s="2"/>
      <c r="BN12031" s="151"/>
      <c r="BO12031" s="2"/>
      <c r="BP12031" s="2"/>
      <c r="BQ12031" s="2"/>
      <c r="BR12031" s="2"/>
      <c r="BS12031" s="2"/>
      <c r="BT12031" s="2"/>
    </row>
    <row r="12032" spans="63:72" x14ac:dyDescent="0.3">
      <c r="BK12032" s="5"/>
      <c r="BL12032" s="5"/>
      <c r="BM12032" s="2"/>
      <c r="BN12032" s="151"/>
      <c r="BO12032" s="2"/>
      <c r="BP12032" s="2"/>
      <c r="BQ12032" s="2"/>
      <c r="BR12032" s="2"/>
      <c r="BS12032" s="2"/>
      <c r="BT12032" s="2"/>
    </row>
    <row r="12033" spans="63:72" x14ac:dyDescent="0.3">
      <c r="BK12033" s="5"/>
      <c r="BL12033" s="5"/>
      <c r="BM12033" s="2"/>
      <c r="BN12033" s="151"/>
      <c r="BO12033" s="2"/>
      <c r="BP12033" s="2"/>
      <c r="BQ12033" s="2"/>
      <c r="BR12033" s="2"/>
      <c r="BS12033" s="2"/>
      <c r="BT12033" s="2"/>
    </row>
    <row r="12034" spans="63:72" x14ac:dyDescent="0.3">
      <c r="BK12034" s="5"/>
      <c r="BL12034" s="5"/>
      <c r="BM12034" s="2"/>
      <c r="BN12034" s="151"/>
      <c r="BO12034" s="2"/>
      <c r="BP12034" s="2"/>
      <c r="BQ12034" s="2"/>
      <c r="BR12034" s="2"/>
      <c r="BS12034" s="2"/>
      <c r="BT12034" s="2"/>
    </row>
    <row r="12035" spans="63:72" x14ac:dyDescent="0.3">
      <c r="BK12035" s="5"/>
      <c r="BL12035" s="5"/>
      <c r="BM12035" s="2"/>
      <c r="BN12035" s="151"/>
      <c r="BO12035" s="2"/>
      <c r="BP12035" s="2"/>
      <c r="BQ12035" s="2"/>
      <c r="BR12035" s="2"/>
      <c r="BS12035" s="2"/>
      <c r="BT12035" s="2"/>
    </row>
    <row r="12036" spans="63:72" x14ac:dyDescent="0.3">
      <c r="BK12036" s="5"/>
      <c r="BL12036" s="5"/>
      <c r="BM12036" s="2"/>
      <c r="BN12036" s="151"/>
      <c r="BO12036" s="2"/>
      <c r="BP12036" s="2"/>
      <c r="BQ12036" s="2"/>
      <c r="BR12036" s="2"/>
      <c r="BS12036" s="2"/>
      <c r="BT12036" s="2"/>
    </row>
    <row r="12037" spans="63:72" x14ac:dyDescent="0.3">
      <c r="BK12037" s="5"/>
      <c r="BL12037" s="5"/>
      <c r="BM12037" s="2"/>
      <c r="BN12037" s="151"/>
      <c r="BO12037" s="2"/>
      <c r="BP12037" s="2"/>
      <c r="BQ12037" s="2"/>
      <c r="BR12037" s="2"/>
      <c r="BS12037" s="2"/>
      <c r="BT12037" s="2"/>
    </row>
    <row r="12038" spans="63:72" x14ac:dyDescent="0.3">
      <c r="BK12038" s="5"/>
      <c r="BL12038" s="5"/>
      <c r="BM12038" s="2"/>
      <c r="BN12038" s="151"/>
      <c r="BO12038" s="2"/>
      <c r="BP12038" s="2"/>
      <c r="BQ12038" s="2"/>
      <c r="BR12038" s="2"/>
      <c r="BS12038" s="2"/>
      <c r="BT12038" s="2"/>
    </row>
    <row r="12039" spans="63:72" x14ac:dyDescent="0.3">
      <c r="BK12039" s="5"/>
      <c r="BL12039" s="5"/>
      <c r="BM12039" s="2"/>
      <c r="BN12039" s="151"/>
      <c r="BO12039" s="2"/>
      <c r="BP12039" s="2"/>
      <c r="BQ12039" s="2"/>
      <c r="BR12039" s="2"/>
      <c r="BS12039" s="2"/>
      <c r="BT12039" s="2"/>
    </row>
    <row r="12040" spans="63:72" x14ac:dyDescent="0.3">
      <c r="BK12040" s="5"/>
      <c r="BL12040" s="5"/>
      <c r="BM12040" s="2"/>
      <c r="BN12040" s="151"/>
      <c r="BO12040" s="2"/>
      <c r="BP12040" s="2"/>
      <c r="BQ12040" s="2"/>
      <c r="BR12040" s="2"/>
      <c r="BS12040" s="2"/>
      <c r="BT12040" s="2"/>
    </row>
    <row r="12041" spans="63:72" x14ac:dyDescent="0.3">
      <c r="BK12041" s="5"/>
      <c r="BL12041" s="5"/>
      <c r="BM12041" s="2"/>
      <c r="BN12041" s="151"/>
      <c r="BO12041" s="2"/>
      <c r="BP12041" s="2"/>
      <c r="BQ12041" s="2"/>
      <c r="BR12041" s="2"/>
      <c r="BS12041" s="2"/>
      <c r="BT12041" s="2"/>
    </row>
    <row r="12042" spans="63:72" x14ac:dyDescent="0.3">
      <c r="BK12042" s="5"/>
      <c r="BL12042" s="5"/>
      <c r="BM12042" s="2"/>
      <c r="BN12042" s="151"/>
      <c r="BO12042" s="2"/>
      <c r="BP12042" s="2"/>
      <c r="BQ12042" s="2"/>
      <c r="BR12042" s="2"/>
      <c r="BS12042" s="2"/>
      <c r="BT12042" s="2"/>
    </row>
    <row r="12043" spans="63:72" x14ac:dyDescent="0.3">
      <c r="BK12043" s="5"/>
      <c r="BL12043" s="5"/>
      <c r="BM12043" s="2"/>
      <c r="BN12043" s="151"/>
      <c r="BO12043" s="2"/>
      <c r="BP12043" s="2"/>
      <c r="BQ12043" s="2"/>
      <c r="BR12043" s="2"/>
      <c r="BS12043" s="2"/>
      <c r="BT12043" s="2"/>
    </row>
    <row r="12044" spans="63:72" x14ac:dyDescent="0.3">
      <c r="BK12044" s="5"/>
      <c r="BL12044" s="5"/>
      <c r="BM12044" s="2"/>
      <c r="BN12044" s="151"/>
      <c r="BO12044" s="2"/>
      <c r="BP12044" s="2"/>
      <c r="BQ12044" s="2"/>
      <c r="BR12044" s="2"/>
      <c r="BS12044" s="2"/>
      <c r="BT12044" s="2"/>
    </row>
    <row r="12045" spans="63:72" x14ac:dyDescent="0.3">
      <c r="BK12045" s="5"/>
      <c r="BL12045" s="5"/>
      <c r="BM12045" s="2"/>
      <c r="BN12045" s="151"/>
      <c r="BO12045" s="2"/>
      <c r="BP12045" s="2"/>
      <c r="BQ12045" s="2"/>
      <c r="BR12045" s="2"/>
      <c r="BS12045" s="2"/>
      <c r="BT12045" s="2"/>
    </row>
    <row r="12046" spans="63:72" x14ac:dyDescent="0.3">
      <c r="BK12046" s="5"/>
      <c r="BL12046" s="5"/>
      <c r="BM12046" s="2"/>
      <c r="BN12046" s="151"/>
      <c r="BO12046" s="2"/>
      <c r="BP12046" s="2"/>
      <c r="BQ12046" s="2"/>
      <c r="BR12046" s="2"/>
      <c r="BS12046" s="2"/>
      <c r="BT12046" s="2"/>
    </row>
    <row r="12047" spans="63:72" x14ac:dyDescent="0.3">
      <c r="BK12047" s="5"/>
      <c r="BL12047" s="5"/>
      <c r="BM12047" s="2"/>
      <c r="BN12047" s="151"/>
      <c r="BO12047" s="2"/>
      <c r="BP12047" s="2"/>
      <c r="BQ12047" s="2"/>
      <c r="BR12047" s="2"/>
      <c r="BS12047" s="2"/>
      <c r="BT12047" s="2"/>
    </row>
    <row r="12048" spans="63:72" x14ac:dyDescent="0.3">
      <c r="BK12048" s="5"/>
      <c r="BL12048" s="5"/>
      <c r="BM12048" s="2"/>
      <c r="BN12048" s="151"/>
      <c r="BO12048" s="2"/>
      <c r="BP12048" s="2"/>
      <c r="BQ12048" s="2"/>
      <c r="BR12048" s="2"/>
      <c r="BS12048" s="2"/>
      <c r="BT12048" s="2"/>
    </row>
    <row r="12049" spans="63:72" x14ac:dyDescent="0.3">
      <c r="BK12049" s="5"/>
      <c r="BL12049" s="5"/>
      <c r="BM12049" s="2"/>
      <c r="BN12049" s="151"/>
      <c r="BO12049" s="2"/>
      <c r="BP12049" s="2"/>
      <c r="BQ12049" s="2"/>
      <c r="BR12049" s="2"/>
      <c r="BS12049" s="2"/>
      <c r="BT12049" s="2"/>
    </row>
    <row r="12050" spans="63:72" x14ac:dyDescent="0.3">
      <c r="BK12050" s="5"/>
      <c r="BL12050" s="5"/>
      <c r="BM12050" s="2"/>
      <c r="BN12050" s="151"/>
      <c r="BO12050" s="2"/>
      <c r="BP12050" s="2"/>
      <c r="BQ12050" s="2"/>
      <c r="BR12050" s="2"/>
      <c r="BS12050" s="2"/>
      <c r="BT12050" s="2"/>
    </row>
    <row r="12051" spans="63:72" x14ac:dyDescent="0.3">
      <c r="BK12051" s="5"/>
      <c r="BL12051" s="5"/>
      <c r="BM12051" s="2"/>
      <c r="BN12051" s="151"/>
      <c r="BO12051" s="2"/>
      <c r="BP12051" s="2"/>
      <c r="BQ12051" s="2"/>
      <c r="BR12051" s="2"/>
      <c r="BS12051" s="2"/>
      <c r="BT12051" s="2"/>
    </row>
    <row r="12052" spans="63:72" x14ac:dyDescent="0.3">
      <c r="BK12052" s="5"/>
      <c r="BL12052" s="5"/>
      <c r="BM12052" s="2"/>
      <c r="BN12052" s="151"/>
      <c r="BO12052" s="2"/>
      <c r="BP12052" s="2"/>
      <c r="BQ12052" s="2"/>
      <c r="BR12052" s="2"/>
      <c r="BS12052" s="2"/>
      <c r="BT12052" s="2"/>
    </row>
    <row r="12053" spans="63:72" x14ac:dyDescent="0.3">
      <c r="BK12053" s="5"/>
      <c r="BL12053" s="5"/>
      <c r="BM12053" s="2"/>
      <c r="BN12053" s="151"/>
      <c r="BO12053" s="2"/>
      <c r="BP12053" s="2"/>
      <c r="BQ12053" s="2"/>
      <c r="BR12053" s="2"/>
      <c r="BS12053" s="2"/>
      <c r="BT12053" s="2"/>
    </row>
    <row r="12054" spans="63:72" x14ac:dyDescent="0.3">
      <c r="BK12054" s="5"/>
      <c r="BL12054" s="5"/>
      <c r="BM12054" s="2"/>
      <c r="BN12054" s="151"/>
      <c r="BO12054" s="2"/>
      <c r="BP12054" s="2"/>
      <c r="BQ12054" s="2"/>
      <c r="BR12054" s="2"/>
      <c r="BS12054" s="2"/>
      <c r="BT12054" s="2"/>
    </row>
    <row r="12055" spans="63:72" x14ac:dyDescent="0.3">
      <c r="BK12055" s="5"/>
      <c r="BL12055" s="5"/>
      <c r="BM12055" s="2"/>
      <c r="BN12055" s="151"/>
      <c r="BO12055" s="2"/>
      <c r="BP12055" s="2"/>
      <c r="BQ12055" s="2"/>
      <c r="BR12055" s="2"/>
      <c r="BS12055" s="2"/>
      <c r="BT12055" s="2"/>
    </row>
    <row r="12056" spans="63:72" x14ac:dyDescent="0.3">
      <c r="BK12056" s="5"/>
      <c r="BL12056" s="5"/>
      <c r="BM12056" s="2"/>
      <c r="BN12056" s="151"/>
      <c r="BO12056" s="2"/>
      <c r="BP12056" s="2"/>
      <c r="BQ12056" s="2"/>
      <c r="BR12056" s="2"/>
      <c r="BS12056" s="2"/>
      <c r="BT12056" s="2"/>
    </row>
    <row r="12057" spans="63:72" x14ac:dyDescent="0.3">
      <c r="BK12057" s="5"/>
      <c r="BL12057" s="5"/>
      <c r="BM12057" s="2"/>
      <c r="BN12057" s="151"/>
      <c r="BO12057" s="2"/>
      <c r="BP12057" s="2"/>
      <c r="BQ12057" s="2"/>
      <c r="BR12057" s="2"/>
      <c r="BS12057" s="2"/>
      <c r="BT12057" s="2"/>
    </row>
    <row r="12058" spans="63:72" x14ac:dyDescent="0.3">
      <c r="BK12058" s="5"/>
      <c r="BL12058" s="5"/>
      <c r="BM12058" s="2"/>
      <c r="BN12058" s="151"/>
      <c r="BO12058" s="2"/>
      <c r="BP12058" s="2"/>
      <c r="BQ12058" s="2"/>
      <c r="BR12058" s="2"/>
      <c r="BS12058" s="2"/>
      <c r="BT12058" s="2"/>
    </row>
    <row r="12059" spans="63:72" x14ac:dyDescent="0.3">
      <c r="BK12059" s="5"/>
      <c r="BL12059" s="5"/>
      <c r="BM12059" s="2"/>
      <c r="BN12059" s="151"/>
      <c r="BO12059" s="2"/>
      <c r="BP12059" s="2"/>
      <c r="BQ12059" s="2"/>
      <c r="BR12059" s="2"/>
      <c r="BS12059" s="2"/>
      <c r="BT12059" s="2"/>
    </row>
    <row r="12060" spans="63:72" x14ac:dyDescent="0.3">
      <c r="BK12060" s="5"/>
      <c r="BL12060" s="5"/>
      <c r="BM12060" s="2"/>
      <c r="BN12060" s="151"/>
      <c r="BO12060" s="2"/>
      <c r="BP12060" s="2"/>
      <c r="BQ12060" s="2"/>
      <c r="BR12060" s="2"/>
      <c r="BS12060" s="2"/>
      <c r="BT12060" s="2"/>
    </row>
    <row r="12061" spans="63:72" x14ac:dyDescent="0.3">
      <c r="BK12061" s="5"/>
      <c r="BL12061" s="5"/>
      <c r="BM12061" s="2"/>
      <c r="BN12061" s="151"/>
      <c r="BO12061" s="2"/>
      <c r="BP12061" s="2"/>
      <c r="BQ12061" s="2"/>
      <c r="BR12061" s="2"/>
      <c r="BS12061" s="2"/>
      <c r="BT12061" s="2"/>
    </row>
    <row r="12062" spans="63:72" x14ac:dyDescent="0.3">
      <c r="BK12062" s="5"/>
      <c r="BL12062" s="5"/>
      <c r="BM12062" s="2"/>
      <c r="BN12062" s="151"/>
      <c r="BO12062" s="2"/>
      <c r="BP12062" s="2"/>
      <c r="BQ12062" s="2"/>
      <c r="BR12062" s="2"/>
      <c r="BS12062" s="2"/>
      <c r="BT12062" s="2"/>
    </row>
    <row r="12063" spans="63:72" x14ac:dyDescent="0.3">
      <c r="BK12063" s="5"/>
      <c r="BL12063" s="5"/>
      <c r="BM12063" s="2"/>
      <c r="BN12063" s="151"/>
      <c r="BO12063" s="2"/>
      <c r="BP12063" s="2"/>
      <c r="BQ12063" s="2"/>
      <c r="BR12063" s="2"/>
      <c r="BS12063" s="2"/>
      <c r="BT12063" s="2"/>
    </row>
    <row r="12064" spans="63:72" x14ac:dyDescent="0.3">
      <c r="BK12064" s="5"/>
      <c r="BL12064" s="5"/>
      <c r="BM12064" s="2"/>
      <c r="BN12064" s="151"/>
      <c r="BO12064" s="2"/>
      <c r="BP12064" s="2"/>
      <c r="BQ12064" s="2"/>
      <c r="BR12064" s="2"/>
      <c r="BS12064" s="2"/>
      <c r="BT12064" s="2"/>
    </row>
    <row r="12065" spans="63:72" x14ac:dyDescent="0.3">
      <c r="BK12065" s="5"/>
      <c r="BL12065" s="5"/>
      <c r="BM12065" s="2"/>
      <c r="BN12065" s="151"/>
      <c r="BO12065" s="2"/>
      <c r="BP12065" s="2"/>
      <c r="BQ12065" s="2"/>
      <c r="BR12065" s="2"/>
      <c r="BS12065" s="2"/>
      <c r="BT12065" s="2"/>
    </row>
    <row r="12066" spans="63:72" x14ac:dyDescent="0.3">
      <c r="BK12066" s="5"/>
      <c r="BL12066" s="5"/>
      <c r="BM12066" s="2"/>
      <c r="BN12066" s="151"/>
      <c r="BO12066" s="2"/>
      <c r="BP12066" s="2"/>
      <c r="BQ12066" s="2"/>
      <c r="BR12066" s="2"/>
      <c r="BS12066" s="2"/>
      <c r="BT12066" s="2"/>
    </row>
    <row r="12067" spans="63:72" x14ac:dyDescent="0.3">
      <c r="BK12067" s="5"/>
      <c r="BL12067" s="5"/>
      <c r="BM12067" s="2"/>
      <c r="BN12067" s="151"/>
      <c r="BO12067" s="2"/>
      <c r="BP12067" s="2"/>
      <c r="BQ12067" s="2"/>
      <c r="BR12067" s="2"/>
      <c r="BS12067" s="2"/>
      <c r="BT12067" s="2"/>
    </row>
    <row r="12068" spans="63:72" x14ac:dyDescent="0.3">
      <c r="BK12068" s="5"/>
      <c r="BL12068" s="5"/>
      <c r="BM12068" s="2"/>
      <c r="BN12068" s="151"/>
      <c r="BO12068" s="2"/>
      <c r="BP12068" s="2"/>
      <c r="BQ12068" s="2"/>
      <c r="BR12068" s="2"/>
      <c r="BS12068" s="2"/>
      <c r="BT12068" s="2"/>
    </row>
    <row r="12069" spans="63:72" x14ac:dyDescent="0.3">
      <c r="BK12069" s="5"/>
      <c r="BL12069" s="5"/>
      <c r="BM12069" s="2"/>
      <c r="BN12069" s="151"/>
      <c r="BO12069" s="2"/>
      <c r="BP12069" s="2"/>
      <c r="BQ12069" s="2"/>
      <c r="BR12069" s="2"/>
      <c r="BS12069" s="2"/>
      <c r="BT12069" s="2"/>
    </row>
    <row r="12070" spans="63:72" x14ac:dyDescent="0.3">
      <c r="BK12070" s="5"/>
      <c r="BL12070" s="5"/>
      <c r="BM12070" s="2"/>
      <c r="BN12070" s="151"/>
      <c r="BO12070" s="2"/>
      <c r="BP12070" s="2"/>
      <c r="BQ12070" s="2"/>
      <c r="BR12070" s="2"/>
      <c r="BS12070" s="2"/>
      <c r="BT12070" s="2"/>
    </row>
    <row r="12071" spans="63:72" x14ac:dyDescent="0.3">
      <c r="BK12071" s="5"/>
      <c r="BL12071" s="5"/>
      <c r="BM12071" s="2"/>
      <c r="BN12071" s="151"/>
      <c r="BO12071" s="2"/>
      <c r="BP12071" s="2"/>
      <c r="BQ12071" s="2"/>
      <c r="BR12071" s="2"/>
      <c r="BS12071" s="2"/>
      <c r="BT12071" s="2"/>
    </row>
    <row r="12072" spans="63:72" x14ac:dyDescent="0.3">
      <c r="BK12072" s="5"/>
      <c r="BL12072" s="5"/>
      <c r="BM12072" s="2"/>
      <c r="BN12072" s="151"/>
      <c r="BO12072" s="2"/>
      <c r="BP12072" s="2"/>
      <c r="BQ12072" s="2"/>
      <c r="BR12072" s="2"/>
      <c r="BS12072" s="2"/>
      <c r="BT12072" s="2"/>
    </row>
    <row r="12073" spans="63:72" x14ac:dyDescent="0.3">
      <c r="BK12073" s="5"/>
      <c r="BL12073" s="5"/>
      <c r="BM12073" s="2"/>
      <c r="BN12073" s="151"/>
      <c r="BO12073" s="2"/>
      <c r="BP12073" s="2"/>
      <c r="BQ12073" s="2"/>
      <c r="BR12073" s="2"/>
      <c r="BS12073" s="2"/>
      <c r="BT12073" s="2"/>
    </row>
    <row r="12074" spans="63:72" x14ac:dyDescent="0.3">
      <c r="BK12074" s="5"/>
      <c r="BL12074" s="5"/>
      <c r="BM12074" s="2"/>
      <c r="BN12074" s="151"/>
      <c r="BO12074" s="2"/>
      <c r="BP12074" s="2"/>
      <c r="BQ12074" s="2"/>
      <c r="BR12074" s="2"/>
      <c r="BS12074" s="2"/>
      <c r="BT12074" s="2"/>
    </row>
    <row r="12075" spans="63:72" x14ac:dyDescent="0.3">
      <c r="BK12075" s="5"/>
      <c r="BL12075" s="5"/>
      <c r="BM12075" s="2"/>
      <c r="BN12075" s="151"/>
      <c r="BO12075" s="2"/>
      <c r="BP12075" s="2"/>
      <c r="BQ12075" s="2"/>
      <c r="BR12075" s="2"/>
      <c r="BS12075" s="2"/>
      <c r="BT12075" s="2"/>
    </row>
    <row r="12076" spans="63:72" x14ac:dyDescent="0.3">
      <c r="BK12076" s="5"/>
      <c r="BL12076" s="5"/>
      <c r="BM12076" s="2"/>
      <c r="BN12076" s="151"/>
      <c r="BO12076" s="2"/>
      <c r="BP12076" s="2"/>
      <c r="BQ12076" s="2"/>
      <c r="BR12076" s="2"/>
      <c r="BS12076" s="2"/>
      <c r="BT12076" s="2"/>
    </row>
    <row r="12077" spans="63:72" x14ac:dyDescent="0.3">
      <c r="BK12077" s="5"/>
      <c r="BL12077" s="5"/>
      <c r="BM12077" s="2"/>
      <c r="BN12077" s="151"/>
      <c r="BO12077" s="2"/>
      <c r="BP12077" s="2"/>
      <c r="BQ12077" s="2"/>
      <c r="BR12077" s="2"/>
      <c r="BS12077" s="2"/>
      <c r="BT12077" s="2"/>
    </row>
    <row r="12078" spans="63:72" x14ac:dyDescent="0.3">
      <c r="BK12078" s="5"/>
      <c r="BL12078" s="5"/>
      <c r="BM12078" s="2"/>
      <c r="BN12078" s="151"/>
      <c r="BO12078" s="2"/>
      <c r="BP12078" s="2"/>
      <c r="BQ12078" s="2"/>
      <c r="BR12078" s="2"/>
      <c r="BS12078" s="2"/>
      <c r="BT12078" s="2"/>
    </row>
    <row r="12079" spans="63:72" x14ac:dyDescent="0.3">
      <c r="BK12079" s="5"/>
      <c r="BL12079" s="5"/>
      <c r="BM12079" s="2"/>
      <c r="BN12079" s="151"/>
      <c r="BO12079" s="2"/>
      <c r="BP12079" s="2"/>
      <c r="BQ12079" s="2"/>
      <c r="BR12079" s="2"/>
      <c r="BS12079" s="2"/>
      <c r="BT12079" s="2"/>
    </row>
    <row r="12080" spans="63:72" x14ac:dyDescent="0.3">
      <c r="BK12080" s="5"/>
      <c r="BL12080" s="5"/>
      <c r="BM12080" s="2"/>
      <c r="BN12080" s="151"/>
      <c r="BO12080" s="2"/>
      <c r="BP12080" s="2"/>
      <c r="BQ12080" s="2"/>
      <c r="BR12080" s="2"/>
      <c r="BS12080" s="2"/>
      <c r="BT12080" s="2"/>
    </row>
    <row r="12081" spans="63:72" x14ac:dyDescent="0.3">
      <c r="BK12081" s="5"/>
      <c r="BL12081" s="5"/>
      <c r="BM12081" s="2"/>
      <c r="BN12081" s="151"/>
      <c r="BO12081" s="2"/>
      <c r="BP12081" s="2"/>
      <c r="BQ12081" s="2"/>
      <c r="BR12081" s="2"/>
      <c r="BS12081" s="2"/>
      <c r="BT12081" s="2"/>
    </row>
    <row r="12082" spans="63:72" x14ac:dyDescent="0.3">
      <c r="BK12082" s="5"/>
      <c r="BL12082" s="5"/>
      <c r="BM12082" s="2"/>
      <c r="BN12082" s="151"/>
      <c r="BO12082" s="2"/>
      <c r="BP12082" s="2"/>
      <c r="BQ12082" s="2"/>
      <c r="BR12082" s="2"/>
      <c r="BS12082" s="2"/>
      <c r="BT12082" s="2"/>
    </row>
    <row r="12083" spans="63:72" x14ac:dyDescent="0.3">
      <c r="BK12083" s="5"/>
      <c r="BL12083" s="5"/>
      <c r="BM12083" s="2"/>
      <c r="BN12083" s="151"/>
      <c r="BO12083" s="2"/>
      <c r="BP12083" s="2"/>
      <c r="BQ12083" s="2"/>
      <c r="BR12083" s="2"/>
      <c r="BS12083" s="2"/>
      <c r="BT12083" s="2"/>
    </row>
    <row r="12084" spans="63:72" x14ac:dyDescent="0.3">
      <c r="BK12084" s="5"/>
      <c r="BL12084" s="5"/>
      <c r="BM12084" s="2"/>
      <c r="BN12084" s="151"/>
      <c r="BO12084" s="2"/>
      <c r="BP12084" s="2"/>
      <c r="BQ12084" s="2"/>
      <c r="BR12084" s="2"/>
      <c r="BS12084" s="2"/>
      <c r="BT12084" s="2"/>
    </row>
    <row r="12085" spans="63:72" x14ac:dyDescent="0.3">
      <c r="BK12085" s="5"/>
      <c r="BL12085" s="5"/>
      <c r="BM12085" s="2"/>
      <c r="BN12085" s="151"/>
      <c r="BO12085" s="2"/>
      <c r="BP12085" s="2"/>
      <c r="BQ12085" s="2"/>
      <c r="BR12085" s="2"/>
      <c r="BS12085" s="2"/>
      <c r="BT12085" s="2"/>
    </row>
    <row r="12086" spans="63:72" x14ac:dyDescent="0.3">
      <c r="BK12086" s="5"/>
      <c r="BL12086" s="5"/>
      <c r="BM12086" s="2"/>
      <c r="BN12086" s="151"/>
      <c r="BO12086" s="2"/>
      <c r="BP12086" s="2"/>
      <c r="BQ12086" s="2"/>
      <c r="BR12086" s="2"/>
      <c r="BS12086" s="2"/>
      <c r="BT12086" s="2"/>
    </row>
    <row r="12087" spans="63:72" x14ac:dyDescent="0.3">
      <c r="BK12087" s="5"/>
      <c r="BL12087" s="5"/>
      <c r="BM12087" s="2"/>
      <c r="BN12087" s="151"/>
      <c r="BO12087" s="2"/>
      <c r="BP12087" s="2"/>
      <c r="BQ12087" s="2"/>
      <c r="BR12087" s="2"/>
      <c r="BS12087" s="2"/>
      <c r="BT12087" s="2"/>
    </row>
    <row r="12088" spans="63:72" x14ac:dyDescent="0.3">
      <c r="BK12088" s="5"/>
      <c r="BL12088" s="5"/>
      <c r="BM12088" s="2"/>
      <c r="BN12088" s="151"/>
      <c r="BO12088" s="2"/>
      <c r="BP12088" s="2"/>
      <c r="BQ12088" s="2"/>
      <c r="BR12088" s="2"/>
      <c r="BS12088" s="2"/>
      <c r="BT12088" s="2"/>
    </row>
    <row r="12089" spans="63:72" x14ac:dyDescent="0.3">
      <c r="BK12089" s="5"/>
      <c r="BL12089" s="5"/>
      <c r="BM12089" s="2"/>
      <c r="BN12089" s="151"/>
      <c r="BO12089" s="2"/>
      <c r="BP12089" s="2"/>
      <c r="BQ12089" s="2"/>
      <c r="BR12089" s="2"/>
      <c r="BS12089" s="2"/>
      <c r="BT12089" s="2"/>
    </row>
    <row r="12090" spans="63:72" x14ac:dyDescent="0.3">
      <c r="BK12090" s="5"/>
      <c r="BL12090" s="5"/>
      <c r="BM12090" s="2"/>
      <c r="BN12090" s="151"/>
      <c r="BO12090" s="2"/>
      <c r="BP12090" s="2"/>
      <c r="BQ12090" s="2"/>
      <c r="BR12090" s="2"/>
      <c r="BS12090" s="2"/>
      <c r="BT12090" s="2"/>
    </row>
    <row r="12091" spans="63:72" x14ac:dyDescent="0.3">
      <c r="BK12091" s="5"/>
      <c r="BL12091" s="5"/>
      <c r="BM12091" s="2"/>
      <c r="BN12091" s="151"/>
      <c r="BO12091" s="2"/>
      <c r="BP12091" s="2"/>
      <c r="BQ12091" s="2"/>
      <c r="BR12091" s="2"/>
      <c r="BS12091" s="2"/>
      <c r="BT12091" s="2"/>
    </row>
    <row r="12092" spans="63:72" x14ac:dyDescent="0.3">
      <c r="BK12092" s="5"/>
      <c r="BL12092" s="5"/>
      <c r="BM12092" s="2"/>
      <c r="BN12092" s="151"/>
      <c r="BO12092" s="2"/>
      <c r="BP12092" s="2"/>
      <c r="BQ12092" s="2"/>
      <c r="BR12092" s="2"/>
      <c r="BS12092" s="2"/>
      <c r="BT12092" s="2"/>
    </row>
    <row r="12093" spans="63:72" x14ac:dyDescent="0.3">
      <c r="BK12093" s="5"/>
      <c r="BL12093" s="5"/>
      <c r="BM12093" s="2"/>
      <c r="BN12093" s="151"/>
      <c r="BO12093" s="2"/>
      <c r="BP12093" s="2"/>
      <c r="BQ12093" s="2"/>
      <c r="BR12093" s="2"/>
      <c r="BS12093" s="2"/>
      <c r="BT12093" s="2"/>
    </row>
    <row r="12094" spans="63:72" x14ac:dyDescent="0.3">
      <c r="BK12094" s="5"/>
      <c r="BL12094" s="5"/>
      <c r="BM12094" s="2"/>
      <c r="BN12094" s="151"/>
      <c r="BO12094" s="2"/>
      <c r="BP12094" s="2"/>
      <c r="BQ12094" s="2"/>
      <c r="BR12094" s="2"/>
      <c r="BS12094" s="2"/>
      <c r="BT12094" s="2"/>
    </row>
    <row r="12095" spans="63:72" x14ac:dyDescent="0.3">
      <c r="BK12095" s="5"/>
      <c r="BL12095" s="5"/>
      <c r="BM12095" s="2"/>
      <c r="BN12095" s="151"/>
      <c r="BO12095" s="2"/>
      <c r="BP12095" s="2"/>
      <c r="BQ12095" s="2"/>
      <c r="BR12095" s="2"/>
      <c r="BS12095" s="2"/>
      <c r="BT12095" s="2"/>
    </row>
    <row r="12096" spans="63:72" x14ac:dyDescent="0.3">
      <c r="BK12096" s="5"/>
      <c r="BL12096" s="5"/>
      <c r="BM12096" s="2"/>
      <c r="BN12096" s="151"/>
      <c r="BO12096" s="2"/>
      <c r="BP12096" s="2"/>
      <c r="BQ12096" s="2"/>
      <c r="BR12096" s="2"/>
      <c r="BS12096" s="2"/>
      <c r="BT12096" s="2"/>
    </row>
    <row r="12097" spans="63:72" x14ac:dyDescent="0.3">
      <c r="BK12097" s="5"/>
      <c r="BL12097" s="5"/>
      <c r="BM12097" s="2"/>
      <c r="BN12097" s="151"/>
      <c r="BO12097" s="2"/>
      <c r="BP12097" s="2"/>
      <c r="BQ12097" s="2"/>
      <c r="BR12097" s="2"/>
      <c r="BS12097" s="2"/>
      <c r="BT12097" s="2"/>
    </row>
    <row r="12098" spans="63:72" x14ac:dyDescent="0.3">
      <c r="BK12098" s="5"/>
      <c r="BL12098" s="5"/>
      <c r="BM12098" s="2"/>
      <c r="BN12098" s="151"/>
      <c r="BO12098" s="2"/>
      <c r="BP12098" s="2"/>
      <c r="BQ12098" s="2"/>
      <c r="BR12098" s="2"/>
      <c r="BS12098" s="2"/>
      <c r="BT12098" s="2"/>
    </row>
    <row r="12099" spans="63:72" x14ac:dyDescent="0.3">
      <c r="BK12099" s="5"/>
      <c r="BL12099" s="5"/>
      <c r="BM12099" s="2"/>
      <c r="BN12099" s="151"/>
      <c r="BO12099" s="2"/>
      <c r="BP12099" s="2"/>
      <c r="BQ12099" s="2"/>
      <c r="BR12099" s="2"/>
      <c r="BS12099" s="2"/>
      <c r="BT12099" s="2"/>
    </row>
    <row r="12100" spans="63:72" x14ac:dyDescent="0.3">
      <c r="BK12100" s="5"/>
      <c r="BL12100" s="5"/>
      <c r="BM12100" s="2"/>
      <c r="BN12100" s="151"/>
      <c r="BO12100" s="2"/>
      <c r="BP12100" s="2"/>
      <c r="BQ12100" s="2"/>
      <c r="BR12100" s="2"/>
      <c r="BS12100" s="2"/>
      <c r="BT12100" s="2"/>
    </row>
    <row r="12101" spans="63:72" x14ac:dyDescent="0.3">
      <c r="BK12101" s="5"/>
      <c r="BL12101" s="5"/>
      <c r="BM12101" s="2"/>
      <c r="BN12101" s="151"/>
      <c r="BO12101" s="2"/>
      <c r="BP12101" s="2"/>
      <c r="BQ12101" s="2"/>
      <c r="BR12101" s="2"/>
      <c r="BS12101" s="2"/>
      <c r="BT12101" s="2"/>
    </row>
    <row r="12102" spans="63:72" x14ac:dyDescent="0.3">
      <c r="BK12102" s="5"/>
      <c r="BL12102" s="5"/>
      <c r="BM12102" s="2"/>
      <c r="BN12102" s="151"/>
      <c r="BO12102" s="2"/>
      <c r="BP12102" s="2"/>
      <c r="BQ12102" s="2"/>
      <c r="BR12102" s="2"/>
      <c r="BS12102" s="2"/>
      <c r="BT12102" s="2"/>
    </row>
    <row r="12103" spans="63:72" x14ac:dyDescent="0.3">
      <c r="BK12103" s="5"/>
      <c r="BL12103" s="5"/>
      <c r="BM12103" s="2"/>
      <c r="BN12103" s="151"/>
      <c r="BO12103" s="2"/>
      <c r="BP12103" s="2"/>
      <c r="BQ12103" s="2"/>
      <c r="BR12103" s="2"/>
      <c r="BS12103" s="2"/>
      <c r="BT12103" s="2"/>
    </row>
    <row r="12104" spans="63:72" x14ac:dyDescent="0.3">
      <c r="BK12104" s="5"/>
      <c r="BL12104" s="5"/>
      <c r="BM12104" s="2"/>
      <c r="BN12104" s="151"/>
      <c r="BO12104" s="2"/>
      <c r="BP12104" s="2"/>
      <c r="BQ12104" s="2"/>
      <c r="BR12104" s="2"/>
      <c r="BS12104" s="2"/>
      <c r="BT12104" s="2"/>
    </row>
    <row r="12105" spans="63:72" x14ac:dyDescent="0.3">
      <c r="BK12105" s="5"/>
      <c r="BL12105" s="5"/>
      <c r="BM12105" s="2"/>
      <c r="BN12105" s="151"/>
      <c r="BO12105" s="2"/>
      <c r="BP12105" s="2"/>
      <c r="BQ12105" s="2"/>
      <c r="BR12105" s="2"/>
      <c r="BS12105" s="2"/>
      <c r="BT12105" s="2"/>
    </row>
    <row r="12106" spans="63:72" x14ac:dyDescent="0.3">
      <c r="BK12106" s="5"/>
      <c r="BL12106" s="5"/>
      <c r="BM12106" s="2"/>
      <c r="BN12106" s="151"/>
      <c r="BO12106" s="2"/>
      <c r="BP12106" s="2"/>
      <c r="BQ12106" s="2"/>
      <c r="BR12106" s="2"/>
      <c r="BS12106" s="2"/>
      <c r="BT12106" s="2"/>
    </row>
    <row r="12107" spans="63:72" x14ac:dyDescent="0.3">
      <c r="BK12107" s="5"/>
      <c r="BL12107" s="5"/>
      <c r="BM12107" s="2"/>
      <c r="BN12107" s="151"/>
      <c r="BO12107" s="2"/>
      <c r="BP12107" s="2"/>
      <c r="BQ12107" s="2"/>
      <c r="BR12107" s="2"/>
      <c r="BS12107" s="2"/>
      <c r="BT12107" s="2"/>
    </row>
    <row r="12108" spans="63:72" x14ac:dyDescent="0.3">
      <c r="BK12108" s="5"/>
      <c r="BL12108" s="5"/>
      <c r="BM12108" s="2"/>
      <c r="BN12108" s="151"/>
      <c r="BO12108" s="2"/>
      <c r="BP12108" s="2"/>
      <c r="BQ12108" s="2"/>
      <c r="BR12108" s="2"/>
      <c r="BS12108" s="2"/>
      <c r="BT12108" s="2"/>
    </row>
    <row r="12109" spans="63:72" x14ac:dyDescent="0.3">
      <c r="BK12109" s="5"/>
      <c r="BL12109" s="5"/>
      <c r="BM12109" s="2"/>
      <c r="BN12109" s="151"/>
      <c r="BO12109" s="2"/>
      <c r="BP12109" s="2"/>
      <c r="BQ12109" s="2"/>
      <c r="BR12109" s="2"/>
      <c r="BS12109" s="2"/>
      <c r="BT12109" s="2"/>
    </row>
    <row r="12110" spans="63:72" x14ac:dyDescent="0.3">
      <c r="BK12110" s="5"/>
      <c r="BL12110" s="5"/>
      <c r="BM12110" s="2"/>
      <c r="BN12110" s="151"/>
      <c r="BO12110" s="2"/>
      <c r="BP12110" s="2"/>
      <c r="BQ12110" s="2"/>
      <c r="BR12110" s="2"/>
      <c r="BS12110" s="2"/>
      <c r="BT12110" s="2"/>
    </row>
    <row r="12111" spans="63:72" x14ac:dyDescent="0.3">
      <c r="BK12111" s="5"/>
      <c r="BL12111" s="5"/>
      <c r="BM12111" s="2"/>
      <c r="BN12111" s="151"/>
      <c r="BO12111" s="2"/>
      <c r="BP12111" s="2"/>
      <c r="BQ12111" s="2"/>
      <c r="BR12111" s="2"/>
      <c r="BS12111" s="2"/>
      <c r="BT12111" s="2"/>
    </row>
    <row r="12112" spans="63:72" x14ac:dyDescent="0.3">
      <c r="BK12112" s="5"/>
      <c r="BL12112" s="5"/>
      <c r="BM12112" s="2"/>
      <c r="BN12112" s="151"/>
      <c r="BO12112" s="2"/>
      <c r="BP12112" s="2"/>
      <c r="BQ12112" s="2"/>
      <c r="BR12112" s="2"/>
      <c r="BS12112" s="2"/>
      <c r="BT12112" s="2"/>
    </row>
    <row r="12113" spans="63:72" x14ac:dyDescent="0.3">
      <c r="BK12113" s="5"/>
      <c r="BL12113" s="5"/>
      <c r="BM12113" s="2"/>
      <c r="BN12113" s="151"/>
      <c r="BO12113" s="2"/>
      <c r="BP12113" s="2"/>
      <c r="BQ12113" s="2"/>
      <c r="BR12113" s="2"/>
      <c r="BS12113" s="2"/>
      <c r="BT12113" s="2"/>
    </row>
    <row r="12114" spans="63:72" x14ac:dyDescent="0.3">
      <c r="BK12114" s="5"/>
      <c r="BL12114" s="5"/>
      <c r="BM12114" s="2"/>
      <c r="BN12114" s="151"/>
      <c r="BO12114" s="2"/>
      <c r="BP12114" s="2"/>
      <c r="BQ12114" s="2"/>
      <c r="BR12114" s="2"/>
      <c r="BS12114" s="2"/>
      <c r="BT12114" s="2"/>
    </row>
    <row r="12115" spans="63:72" x14ac:dyDescent="0.3">
      <c r="BK12115" s="5"/>
      <c r="BL12115" s="5"/>
      <c r="BM12115" s="2"/>
      <c r="BN12115" s="151"/>
      <c r="BO12115" s="2"/>
      <c r="BP12115" s="2"/>
      <c r="BQ12115" s="2"/>
      <c r="BR12115" s="2"/>
      <c r="BS12115" s="2"/>
      <c r="BT12115" s="2"/>
    </row>
    <row r="12116" spans="63:72" x14ac:dyDescent="0.3">
      <c r="BK12116" s="5"/>
      <c r="BL12116" s="5"/>
      <c r="BM12116" s="2"/>
      <c r="BN12116" s="151"/>
      <c r="BO12116" s="2"/>
      <c r="BP12116" s="2"/>
      <c r="BQ12116" s="2"/>
      <c r="BR12116" s="2"/>
      <c r="BS12116" s="2"/>
      <c r="BT12116" s="2"/>
    </row>
    <row r="12117" spans="63:72" x14ac:dyDescent="0.3">
      <c r="BK12117" s="5"/>
      <c r="BL12117" s="5"/>
      <c r="BM12117" s="2"/>
      <c r="BN12117" s="151"/>
      <c r="BO12117" s="2"/>
      <c r="BP12117" s="2"/>
      <c r="BQ12117" s="2"/>
      <c r="BR12117" s="2"/>
      <c r="BS12117" s="2"/>
      <c r="BT12117" s="2"/>
    </row>
    <row r="12118" spans="63:72" x14ac:dyDescent="0.3">
      <c r="BK12118" s="5"/>
      <c r="BL12118" s="5"/>
      <c r="BM12118" s="2"/>
      <c r="BN12118" s="151"/>
      <c r="BO12118" s="2"/>
      <c r="BP12118" s="2"/>
      <c r="BQ12118" s="2"/>
      <c r="BR12118" s="2"/>
      <c r="BS12118" s="2"/>
      <c r="BT12118" s="2"/>
    </row>
    <row r="12119" spans="63:72" x14ac:dyDescent="0.3">
      <c r="BK12119" s="5"/>
      <c r="BL12119" s="5"/>
      <c r="BM12119" s="2"/>
      <c r="BN12119" s="151"/>
      <c r="BO12119" s="2"/>
      <c r="BP12119" s="2"/>
      <c r="BQ12119" s="2"/>
      <c r="BR12119" s="2"/>
      <c r="BS12119" s="2"/>
      <c r="BT12119" s="2"/>
    </row>
    <row r="12120" spans="63:72" x14ac:dyDescent="0.3">
      <c r="BK12120" s="5"/>
      <c r="BL12120" s="5"/>
      <c r="BM12120" s="2"/>
      <c r="BN12120" s="151"/>
      <c r="BO12120" s="2"/>
      <c r="BP12120" s="2"/>
      <c r="BQ12120" s="2"/>
      <c r="BR12120" s="2"/>
      <c r="BS12120" s="2"/>
      <c r="BT12120" s="2"/>
    </row>
    <row r="12121" spans="63:72" x14ac:dyDescent="0.3">
      <c r="BK12121" s="5"/>
      <c r="BL12121" s="5"/>
      <c r="BM12121" s="2"/>
      <c r="BN12121" s="151"/>
      <c r="BO12121" s="2"/>
      <c r="BP12121" s="2"/>
      <c r="BQ12121" s="2"/>
      <c r="BR12121" s="2"/>
      <c r="BS12121" s="2"/>
      <c r="BT12121" s="2"/>
    </row>
    <row r="12122" spans="63:72" x14ac:dyDescent="0.3">
      <c r="BK12122" s="5"/>
      <c r="BL12122" s="5"/>
      <c r="BM12122" s="2"/>
      <c r="BN12122" s="151"/>
      <c r="BO12122" s="2"/>
      <c r="BP12122" s="2"/>
      <c r="BQ12122" s="2"/>
      <c r="BR12122" s="2"/>
      <c r="BS12122" s="2"/>
      <c r="BT12122" s="2"/>
    </row>
    <row r="12123" spans="63:72" x14ac:dyDescent="0.3">
      <c r="BK12123" s="5"/>
      <c r="BL12123" s="5"/>
      <c r="BM12123" s="2"/>
      <c r="BN12123" s="151"/>
      <c r="BO12123" s="2"/>
      <c r="BP12123" s="2"/>
      <c r="BQ12123" s="2"/>
      <c r="BR12123" s="2"/>
      <c r="BS12123" s="2"/>
      <c r="BT12123" s="2"/>
    </row>
    <row r="12124" spans="63:72" x14ac:dyDescent="0.3">
      <c r="BK12124" s="5"/>
      <c r="BL12124" s="5"/>
      <c r="BM12124" s="2"/>
      <c r="BN12124" s="151"/>
      <c r="BO12124" s="2"/>
      <c r="BP12124" s="2"/>
      <c r="BQ12124" s="2"/>
      <c r="BR12124" s="2"/>
      <c r="BS12124" s="2"/>
      <c r="BT12124" s="2"/>
    </row>
    <row r="12125" spans="63:72" x14ac:dyDescent="0.3">
      <c r="BK12125" s="5"/>
      <c r="BL12125" s="5"/>
      <c r="BM12125" s="2"/>
      <c r="BN12125" s="151"/>
      <c r="BO12125" s="2"/>
      <c r="BP12125" s="2"/>
      <c r="BQ12125" s="2"/>
      <c r="BR12125" s="2"/>
      <c r="BS12125" s="2"/>
      <c r="BT12125" s="2"/>
    </row>
    <row r="12126" spans="63:72" x14ac:dyDescent="0.3">
      <c r="BK12126" s="5"/>
      <c r="BL12126" s="5"/>
      <c r="BM12126" s="2"/>
      <c r="BN12126" s="151"/>
      <c r="BO12126" s="2"/>
      <c r="BP12126" s="2"/>
      <c r="BQ12126" s="2"/>
      <c r="BR12126" s="2"/>
      <c r="BS12126" s="2"/>
      <c r="BT12126" s="2"/>
    </row>
    <row r="12127" spans="63:72" x14ac:dyDescent="0.3">
      <c r="BK12127" s="5"/>
      <c r="BL12127" s="5"/>
      <c r="BM12127" s="2"/>
      <c r="BN12127" s="151"/>
      <c r="BO12127" s="2"/>
      <c r="BP12127" s="2"/>
      <c r="BQ12127" s="2"/>
      <c r="BR12127" s="2"/>
      <c r="BS12127" s="2"/>
      <c r="BT12127" s="2"/>
    </row>
    <row r="12128" spans="63:72" x14ac:dyDescent="0.3">
      <c r="BK12128" s="5"/>
      <c r="BL12128" s="5"/>
      <c r="BM12128" s="2"/>
      <c r="BN12128" s="151"/>
      <c r="BO12128" s="2"/>
      <c r="BP12128" s="2"/>
      <c r="BQ12128" s="2"/>
      <c r="BR12128" s="2"/>
      <c r="BS12128" s="2"/>
      <c r="BT12128" s="2"/>
    </row>
    <row r="12129" spans="63:72" x14ac:dyDescent="0.3">
      <c r="BK12129" s="5"/>
      <c r="BL12129" s="5"/>
      <c r="BM12129" s="2"/>
      <c r="BN12129" s="151"/>
      <c r="BO12129" s="2"/>
      <c r="BP12129" s="2"/>
      <c r="BQ12129" s="2"/>
      <c r="BR12129" s="2"/>
      <c r="BS12129" s="2"/>
      <c r="BT12129" s="2"/>
    </row>
    <row r="12130" spans="63:72" x14ac:dyDescent="0.3">
      <c r="BK12130" s="5"/>
      <c r="BL12130" s="5"/>
      <c r="BM12130" s="2"/>
      <c r="BN12130" s="151"/>
      <c r="BO12130" s="2"/>
      <c r="BP12130" s="2"/>
      <c r="BQ12130" s="2"/>
      <c r="BR12130" s="2"/>
      <c r="BS12130" s="2"/>
      <c r="BT12130" s="2"/>
    </row>
    <row r="12131" spans="63:72" x14ac:dyDescent="0.3">
      <c r="BK12131" s="5"/>
      <c r="BL12131" s="5"/>
      <c r="BM12131" s="2"/>
      <c r="BN12131" s="151"/>
      <c r="BO12131" s="2"/>
      <c r="BP12131" s="2"/>
      <c r="BQ12131" s="2"/>
      <c r="BR12131" s="2"/>
      <c r="BS12131" s="2"/>
      <c r="BT12131" s="2"/>
    </row>
    <row r="12132" spans="63:72" x14ac:dyDescent="0.3">
      <c r="BK12132" s="5"/>
      <c r="BL12132" s="5"/>
      <c r="BM12132" s="2"/>
      <c r="BN12132" s="151"/>
      <c r="BO12132" s="2"/>
      <c r="BP12132" s="2"/>
      <c r="BQ12132" s="2"/>
      <c r="BR12132" s="2"/>
      <c r="BS12132" s="2"/>
      <c r="BT12132" s="2"/>
    </row>
    <row r="12133" spans="63:72" x14ac:dyDescent="0.3">
      <c r="BK12133" s="5"/>
      <c r="BL12133" s="5"/>
      <c r="BM12133" s="2"/>
      <c r="BN12133" s="151"/>
      <c r="BO12133" s="2"/>
      <c r="BP12133" s="2"/>
      <c r="BQ12133" s="2"/>
      <c r="BR12133" s="2"/>
      <c r="BS12133" s="2"/>
      <c r="BT12133" s="2"/>
    </row>
    <row r="12134" spans="63:72" x14ac:dyDescent="0.3">
      <c r="BK12134" s="5"/>
      <c r="BL12134" s="5"/>
      <c r="BM12134" s="2"/>
      <c r="BN12134" s="151"/>
      <c r="BO12134" s="2"/>
      <c r="BP12134" s="2"/>
      <c r="BQ12134" s="2"/>
      <c r="BR12134" s="2"/>
      <c r="BS12134" s="2"/>
      <c r="BT12134" s="2"/>
    </row>
    <row r="12135" spans="63:72" x14ac:dyDescent="0.3">
      <c r="BK12135" s="5"/>
      <c r="BL12135" s="5"/>
      <c r="BM12135" s="2"/>
      <c r="BN12135" s="151"/>
      <c r="BO12135" s="2"/>
      <c r="BP12135" s="2"/>
      <c r="BQ12135" s="2"/>
      <c r="BR12135" s="2"/>
      <c r="BS12135" s="2"/>
      <c r="BT12135" s="2"/>
    </row>
    <row r="12136" spans="63:72" x14ac:dyDescent="0.3">
      <c r="BK12136" s="5"/>
      <c r="BL12136" s="5"/>
      <c r="BM12136" s="2"/>
      <c r="BN12136" s="151"/>
      <c r="BO12136" s="2"/>
      <c r="BP12136" s="2"/>
      <c r="BQ12136" s="2"/>
      <c r="BR12136" s="2"/>
      <c r="BS12136" s="2"/>
      <c r="BT12136" s="2"/>
    </row>
    <row r="12137" spans="63:72" x14ac:dyDescent="0.3">
      <c r="BK12137" s="5"/>
      <c r="BL12137" s="5"/>
      <c r="BM12137" s="2"/>
      <c r="BN12137" s="151"/>
      <c r="BO12137" s="2"/>
      <c r="BP12137" s="2"/>
      <c r="BQ12137" s="2"/>
      <c r="BR12137" s="2"/>
      <c r="BS12137" s="2"/>
      <c r="BT12137" s="2"/>
    </row>
    <row r="12138" spans="63:72" x14ac:dyDescent="0.3">
      <c r="BK12138" s="5"/>
      <c r="BL12138" s="5"/>
      <c r="BM12138" s="2"/>
      <c r="BN12138" s="151"/>
      <c r="BO12138" s="2"/>
      <c r="BP12138" s="2"/>
      <c r="BQ12138" s="2"/>
      <c r="BR12138" s="2"/>
      <c r="BS12138" s="2"/>
      <c r="BT12138" s="2"/>
    </row>
    <row r="12139" spans="63:72" x14ac:dyDescent="0.3">
      <c r="BK12139" s="5"/>
      <c r="BL12139" s="5"/>
      <c r="BM12139" s="2"/>
      <c r="BN12139" s="151"/>
      <c r="BO12139" s="2"/>
      <c r="BP12139" s="2"/>
      <c r="BQ12139" s="2"/>
      <c r="BR12139" s="2"/>
      <c r="BS12139" s="2"/>
      <c r="BT12139" s="2"/>
    </row>
    <row r="12140" spans="63:72" x14ac:dyDescent="0.3">
      <c r="BK12140" s="5"/>
      <c r="BL12140" s="5"/>
      <c r="BM12140" s="2"/>
      <c r="BN12140" s="151"/>
      <c r="BO12140" s="2"/>
      <c r="BP12140" s="2"/>
      <c r="BQ12140" s="2"/>
      <c r="BR12140" s="2"/>
      <c r="BS12140" s="2"/>
      <c r="BT12140" s="2"/>
    </row>
    <row r="12141" spans="63:72" x14ac:dyDescent="0.3">
      <c r="BK12141" s="5"/>
      <c r="BL12141" s="5"/>
      <c r="BM12141" s="2"/>
      <c r="BN12141" s="151"/>
      <c r="BO12141" s="2"/>
      <c r="BP12141" s="2"/>
      <c r="BQ12141" s="2"/>
      <c r="BR12141" s="2"/>
      <c r="BS12141" s="2"/>
      <c r="BT12141" s="2"/>
    </row>
    <row r="12142" spans="63:72" x14ac:dyDescent="0.3">
      <c r="BK12142" s="5"/>
      <c r="BL12142" s="5"/>
      <c r="BM12142" s="2"/>
      <c r="BN12142" s="151"/>
      <c r="BO12142" s="2"/>
      <c r="BP12142" s="2"/>
      <c r="BQ12142" s="2"/>
      <c r="BR12142" s="2"/>
      <c r="BS12142" s="2"/>
      <c r="BT12142" s="2"/>
    </row>
    <row r="12143" spans="63:72" x14ac:dyDescent="0.3">
      <c r="BK12143" s="5"/>
      <c r="BL12143" s="5"/>
      <c r="BM12143" s="2"/>
      <c r="BN12143" s="151"/>
      <c r="BO12143" s="2"/>
      <c r="BP12143" s="2"/>
      <c r="BQ12143" s="2"/>
      <c r="BR12143" s="2"/>
      <c r="BS12143" s="2"/>
      <c r="BT12143" s="2"/>
    </row>
    <row r="12144" spans="63:72" x14ac:dyDescent="0.3">
      <c r="BK12144" s="5"/>
      <c r="BL12144" s="5"/>
      <c r="BM12144" s="2"/>
      <c r="BN12144" s="151"/>
      <c r="BO12144" s="2"/>
      <c r="BP12144" s="2"/>
      <c r="BQ12144" s="2"/>
      <c r="BR12144" s="2"/>
      <c r="BS12144" s="2"/>
      <c r="BT12144" s="2"/>
    </row>
    <row r="12145" spans="63:72" x14ac:dyDescent="0.3">
      <c r="BK12145" s="5"/>
      <c r="BL12145" s="5"/>
      <c r="BM12145" s="2"/>
      <c r="BN12145" s="151"/>
      <c r="BO12145" s="2"/>
      <c r="BP12145" s="2"/>
      <c r="BQ12145" s="2"/>
      <c r="BR12145" s="2"/>
      <c r="BS12145" s="2"/>
      <c r="BT12145" s="2"/>
    </row>
    <row r="12146" spans="63:72" x14ac:dyDescent="0.3">
      <c r="BK12146" s="5"/>
      <c r="BL12146" s="5"/>
      <c r="BM12146" s="2"/>
      <c r="BN12146" s="151"/>
      <c r="BO12146" s="2"/>
      <c r="BP12146" s="2"/>
      <c r="BQ12146" s="2"/>
      <c r="BR12146" s="2"/>
      <c r="BS12146" s="2"/>
      <c r="BT12146" s="2"/>
    </row>
    <row r="12147" spans="63:72" x14ac:dyDescent="0.3">
      <c r="BK12147" s="5"/>
      <c r="BL12147" s="5"/>
      <c r="BM12147" s="2"/>
      <c r="BN12147" s="151"/>
      <c r="BO12147" s="2"/>
      <c r="BP12147" s="2"/>
      <c r="BQ12147" s="2"/>
      <c r="BR12147" s="2"/>
      <c r="BS12147" s="2"/>
      <c r="BT12147" s="2"/>
    </row>
    <row r="12148" spans="63:72" x14ac:dyDescent="0.3">
      <c r="BK12148" s="5"/>
      <c r="BL12148" s="5"/>
      <c r="BM12148" s="2"/>
      <c r="BN12148" s="151"/>
      <c r="BO12148" s="2"/>
      <c r="BP12148" s="2"/>
      <c r="BQ12148" s="2"/>
      <c r="BR12148" s="2"/>
      <c r="BS12148" s="2"/>
      <c r="BT12148" s="2"/>
    </row>
    <row r="12149" spans="63:72" x14ac:dyDescent="0.3">
      <c r="BK12149" s="5"/>
      <c r="BL12149" s="5"/>
      <c r="BM12149" s="2"/>
      <c r="BN12149" s="151"/>
      <c r="BO12149" s="2"/>
      <c r="BP12149" s="2"/>
      <c r="BQ12149" s="2"/>
      <c r="BR12149" s="2"/>
      <c r="BS12149" s="2"/>
      <c r="BT12149" s="2"/>
    </row>
    <row r="12150" spans="63:72" x14ac:dyDescent="0.3">
      <c r="BK12150" s="5"/>
      <c r="BL12150" s="5"/>
      <c r="BM12150" s="2"/>
      <c r="BN12150" s="151"/>
      <c r="BO12150" s="2"/>
      <c r="BP12150" s="2"/>
      <c r="BQ12150" s="2"/>
      <c r="BR12150" s="2"/>
      <c r="BS12150" s="2"/>
      <c r="BT12150" s="2"/>
    </row>
    <row r="12151" spans="63:72" x14ac:dyDescent="0.3">
      <c r="BK12151" s="5"/>
      <c r="BL12151" s="5"/>
      <c r="BM12151" s="2"/>
      <c r="BN12151" s="151"/>
      <c r="BO12151" s="2"/>
      <c r="BP12151" s="2"/>
      <c r="BQ12151" s="2"/>
      <c r="BR12151" s="2"/>
      <c r="BS12151" s="2"/>
      <c r="BT12151" s="2"/>
    </row>
    <row r="12152" spans="63:72" x14ac:dyDescent="0.3">
      <c r="BK12152" s="5"/>
      <c r="BL12152" s="5"/>
      <c r="BM12152" s="2"/>
      <c r="BN12152" s="151"/>
      <c r="BO12152" s="2"/>
      <c r="BP12152" s="2"/>
      <c r="BQ12152" s="2"/>
      <c r="BR12152" s="2"/>
      <c r="BS12152" s="2"/>
      <c r="BT12152" s="2"/>
    </row>
    <row r="12153" spans="63:72" x14ac:dyDescent="0.3">
      <c r="BK12153" s="5"/>
      <c r="BL12153" s="5"/>
      <c r="BM12153" s="2"/>
      <c r="BN12153" s="151"/>
      <c r="BO12153" s="2"/>
      <c r="BP12153" s="2"/>
      <c r="BQ12153" s="2"/>
      <c r="BR12153" s="2"/>
      <c r="BS12153" s="2"/>
      <c r="BT12153" s="2"/>
    </row>
    <row r="12154" spans="63:72" x14ac:dyDescent="0.3">
      <c r="BK12154" s="5"/>
      <c r="BL12154" s="5"/>
      <c r="BM12154" s="2"/>
      <c r="BN12154" s="151"/>
      <c r="BO12154" s="2"/>
      <c r="BP12154" s="2"/>
      <c r="BQ12154" s="2"/>
      <c r="BR12154" s="2"/>
      <c r="BS12154" s="2"/>
      <c r="BT12154" s="2"/>
    </row>
    <row r="12155" spans="63:72" x14ac:dyDescent="0.3">
      <c r="BK12155" s="5"/>
      <c r="BL12155" s="5"/>
      <c r="BM12155" s="2"/>
      <c r="BN12155" s="151"/>
      <c r="BO12155" s="2"/>
      <c r="BP12155" s="2"/>
      <c r="BQ12155" s="2"/>
      <c r="BR12155" s="2"/>
      <c r="BS12155" s="2"/>
      <c r="BT12155" s="2"/>
    </row>
    <row r="12156" spans="63:72" x14ac:dyDescent="0.3">
      <c r="BK12156" s="5"/>
      <c r="BL12156" s="5"/>
      <c r="BM12156" s="2"/>
      <c r="BN12156" s="151"/>
      <c r="BO12156" s="2"/>
      <c r="BP12156" s="2"/>
      <c r="BQ12156" s="2"/>
      <c r="BR12156" s="2"/>
      <c r="BS12156" s="2"/>
      <c r="BT12156" s="2"/>
    </row>
    <row r="12157" spans="63:72" x14ac:dyDescent="0.3">
      <c r="BK12157" s="5"/>
      <c r="BL12157" s="5"/>
      <c r="BM12157" s="2"/>
      <c r="BN12157" s="151"/>
      <c r="BO12157" s="2"/>
      <c r="BP12157" s="2"/>
      <c r="BQ12157" s="2"/>
      <c r="BR12157" s="2"/>
      <c r="BS12157" s="2"/>
      <c r="BT12157" s="2"/>
    </row>
    <row r="12158" spans="63:72" x14ac:dyDescent="0.3">
      <c r="BK12158" s="5"/>
      <c r="BL12158" s="5"/>
      <c r="BM12158" s="2"/>
      <c r="BN12158" s="151"/>
      <c r="BO12158" s="2"/>
      <c r="BP12158" s="2"/>
      <c r="BQ12158" s="2"/>
      <c r="BR12158" s="2"/>
      <c r="BS12158" s="2"/>
      <c r="BT12158" s="2"/>
    </row>
    <row r="12159" spans="63:72" x14ac:dyDescent="0.3">
      <c r="BK12159" s="5"/>
      <c r="BL12159" s="5"/>
      <c r="BM12159" s="2"/>
      <c r="BN12159" s="151"/>
      <c r="BO12159" s="2"/>
      <c r="BP12159" s="2"/>
      <c r="BQ12159" s="2"/>
      <c r="BR12159" s="2"/>
      <c r="BS12159" s="2"/>
      <c r="BT12159" s="2"/>
    </row>
    <row r="12160" spans="63:72" x14ac:dyDescent="0.3">
      <c r="BK12160" s="5"/>
      <c r="BL12160" s="5"/>
      <c r="BM12160" s="2"/>
      <c r="BN12160" s="151"/>
      <c r="BO12160" s="2"/>
      <c r="BP12160" s="2"/>
      <c r="BQ12160" s="2"/>
      <c r="BR12160" s="2"/>
      <c r="BS12160" s="2"/>
      <c r="BT12160" s="2"/>
    </row>
    <row r="12161" spans="63:72" x14ac:dyDescent="0.3">
      <c r="BK12161" s="5"/>
      <c r="BL12161" s="5"/>
      <c r="BM12161" s="2"/>
      <c r="BN12161" s="151"/>
      <c r="BO12161" s="2"/>
      <c r="BP12161" s="2"/>
      <c r="BQ12161" s="2"/>
      <c r="BR12161" s="2"/>
      <c r="BS12161" s="2"/>
      <c r="BT12161" s="2"/>
    </row>
    <row r="12162" spans="63:72" x14ac:dyDescent="0.3">
      <c r="BK12162" s="5"/>
      <c r="BL12162" s="5"/>
      <c r="BM12162" s="2"/>
      <c r="BN12162" s="151"/>
      <c r="BO12162" s="2"/>
      <c r="BP12162" s="2"/>
      <c r="BQ12162" s="2"/>
      <c r="BR12162" s="2"/>
      <c r="BS12162" s="2"/>
      <c r="BT12162" s="2"/>
    </row>
    <row r="12163" spans="63:72" x14ac:dyDescent="0.3">
      <c r="BK12163" s="5"/>
      <c r="BL12163" s="5"/>
      <c r="BM12163" s="2"/>
      <c r="BN12163" s="151"/>
      <c r="BO12163" s="2"/>
      <c r="BP12163" s="2"/>
      <c r="BQ12163" s="2"/>
      <c r="BR12163" s="2"/>
      <c r="BS12163" s="2"/>
      <c r="BT12163" s="2"/>
    </row>
    <row r="12164" spans="63:72" x14ac:dyDescent="0.3">
      <c r="BK12164" s="5"/>
      <c r="BL12164" s="5"/>
      <c r="BM12164" s="2"/>
      <c r="BN12164" s="151"/>
      <c r="BO12164" s="2"/>
      <c r="BP12164" s="2"/>
      <c r="BQ12164" s="2"/>
      <c r="BR12164" s="2"/>
      <c r="BS12164" s="2"/>
      <c r="BT12164" s="2"/>
    </row>
    <row r="12165" spans="63:72" x14ac:dyDescent="0.3">
      <c r="BK12165" s="5"/>
      <c r="BL12165" s="5"/>
      <c r="BM12165" s="2"/>
      <c r="BN12165" s="151"/>
      <c r="BO12165" s="2"/>
      <c r="BP12165" s="2"/>
      <c r="BQ12165" s="2"/>
      <c r="BR12165" s="2"/>
      <c r="BS12165" s="2"/>
      <c r="BT12165" s="2"/>
    </row>
    <row r="12166" spans="63:72" x14ac:dyDescent="0.3">
      <c r="BK12166" s="5"/>
      <c r="BL12166" s="5"/>
      <c r="BM12166" s="2"/>
      <c r="BN12166" s="151"/>
      <c r="BO12166" s="2"/>
      <c r="BP12166" s="2"/>
      <c r="BQ12166" s="2"/>
      <c r="BR12166" s="2"/>
      <c r="BS12166" s="2"/>
      <c r="BT12166" s="2"/>
    </row>
    <row r="12167" spans="63:72" x14ac:dyDescent="0.3">
      <c r="BK12167" s="5"/>
      <c r="BL12167" s="5"/>
      <c r="BM12167" s="2"/>
      <c r="BN12167" s="151"/>
      <c r="BO12167" s="2"/>
      <c r="BP12167" s="2"/>
      <c r="BQ12167" s="2"/>
      <c r="BR12167" s="2"/>
      <c r="BS12167" s="2"/>
      <c r="BT12167" s="2"/>
    </row>
    <row r="12168" spans="63:72" x14ac:dyDescent="0.3">
      <c r="BK12168" s="5"/>
      <c r="BL12168" s="5"/>
      <c r="BM12168" s="2"/>
      <c r="BN12168" s="151"/>
      <c r="BO12168" s="2"/>
      <c r="BP12168" s="2"/>
      <c r="BQ12168" s="2"/>
      <c r="BR12168" s="2"/>
      <c r="BS12168" s="2"/>
      <c r="BT12168" s="2"/>
    </row>
    <row r="12169" spans="63:72" x14ac:dyDescent="0.3">
      <c r="BK12169" s="5"/>
      <c r="BL12169" s="5"/>
      <c r="BM12169" s="2"/>
      <c r="BN12169" s="151"/>
      <c r="BO12169" s="2"/>
      <c r="BP12169" s="2"/>
      <c r="BQ12169" s="2"/>
      <c r="BR12169" s="2"/>
      <c r="BS12169" s="2"/>
      <c r="BT12169" s="2"/>
    </row>
    <row r="12170" spans="63:72" x14ac:dyDescent="0.3">
      <c r="BK12170" s="5"/>
      <c r="BL12170" s="5"/>
      <c r="BM12170" s="2"/>
      <c r="BN12170" s="151"/>
      <c r="BO12170" s="2"/>
      <c r="BP12170" s="2"/>
      <c r="BQ12170" s="2"/>
      <c r="BR12170" s="2"/>
      <c r="BS12170" s="2"/>
      <c r="BT12170" s="2"/>
    </row>
    <row r="12171" spans="63:72" x14ac:dyDescent="0.3">
      <c r="BK12171" s="5"/>
      <c r="BL12171" s="5"/>
      <c r="BM12171" s="2"/>
      <c r="BN12171" s="151"/>
      <c r="BO12171" s="2"/>
      <c r="BP12171" s="2"/>
      <c r="BQ12171" s="2"/>
      <c r="BR12171" s="2"/>
      <c r="BS12171" s="2"/>
      <c r="BT12171" s="2"/>
    </row>
    <row r="12172" spans="63:72" x14ac:dyDescent="0.3">
      <c r="BK12172" s="5"/>
      <c r="BL12172" s="5"/>
      <c r="BM12172" s="2"/>
      <c r="BN12172" s="151"/>
      <c r="BO12172" s="2"/>
      <c r="BP12172" s="2"/>
      <c r="BQ12172" s="2"/>
      <c r="BR12172" s="2"/>
      <c r="BS12172" s="2"/>
      <c r="BT12172" s="2"/>
    </row>
    <row r="12173" spans="63:72" x14ac:dyDescent="0.3">
      <c r="BK12173" s="5"/>
      <c r="BL12173" s="5"/>
      <c r="BM12173" s="2"/>
      <c r="BN12173" s="151"/>
      <c r="BO12173" s="2"/>
      <c r="BP12173" s="2"/>
      <c r="BQ12173" s="2"/>
      <c r="BR12173" s="2"/>
      <c r="BS12173" s="2"/>
      <c r="BT12173" s="2"/>
    </row>
    <row r="12174" spans="63:72" x14ac:dyDescent="0.3">
      <c r="BK12174" s="5"/>
      <c r="BL12174" s="5"/>
      <c r="BM12174" s="2"/>
      <c r="BN12174" s="151"/>
      <c r="BO12174" s="2"/>
      <c r="BP12174" s="2"/>
      <c r="BQ12174" s="2"/>
      <c r="BR12174" s="2"/>
      <c r="BS12174" s="2"/>
      <c r="BT12174" s="2"/>
    </row>
    <row r="12175" spans="63:72" x14ac:dyDescent="0.3">
      <c r="BK12175" s="5"/>
      <c r="BL12175" s="5"/>
      <c r="BM12175" s="2"/>
      <c r="BN12175" s="151"/>
      <c r="BO12175" s="2"/>
      <c r="BP12175" s="2"/>
      <c r="BQ12175" s="2"/>
      <c r="BR12175" s="2"/>
      <c r="BS12175" s="2"/>
      <c r="BT12175" s="2"/>
    </row>
    <row r="12176" spans="63:72" x14ac:dyDescent="0.3">
      <c r="BK12176" s="5"/>
      <c r="BL12176" s="5"/>
      <c r="BM12176" s="2"/>
      <c r="BN12176" s="151"/>
      <c r="BO12176" s="2"/>
      <c r="BP12176" s="2"/>
      <c r="BQ12176" s="2"/>
      <c r="BR12176" s="2"/>
      <c r="BS12176" s="2"/>
      <c r="BT12176" s="2"/>
    </row>
    <row r="12177" spans="63:72" x14ac:dyDescent="0.3">
      <c r="BK12177" s="5"/>
      <c r="BL12177" s="5"/>
      <c r="BM12177" s="2"/>
      <c r="BN12177" s="151"/>
      <c r="BO12177" s="2"/>
      <c r="BP12177" s="2"/>
      <c r="BQ12177" s="2"/>
      <c r="BR12177" s="2"/>
      <c r="BS12177" s="2"/>
      <c r="BT12177" s="2"/>
    </row>
    <row r="12178" spans="63:72" x14ac:dyDescent="0.3">
      <c r="BK12178" s="5"/>
      <c r="BL12178" s="5"/>
      <c r="BM12178" s="2"/>
      <c r="BN12178" s="151"/>
      <c r="BO12178" s="2"/>
      <c r="BP12178" s="2"/>
      <c r="BQ12178" s="2"/>
      <c r="BR12178" s="2"/>
      <c r="BS12178" s="2"/>
      <c r="BT12178" s="2"/>
    </row>
    <row r="12179" spans="63:72" x14ac:dyDescent="0.3">
      <c r="BK12179" s="5"/>
      <c r="BL12179" s="5"/>
      <c r="BM12179" s="2"/>
      <c r="BN12179" s="151"/>
      <c r="BO12179" s="2"/>
      <c r="BP12179" s="2"/>
      <c r="BQ12179" s="2"/>
      <c r="BR12179" s="2"/>
      <c r="BS12179" s="2"/>
      <c r="BT12179" s="2"/>
    </row>
    <row r="12180" spans="63:72" x14ac:dyDescent="0.3">
      <c r="BK12180" s="5"/>
      <c r="BL12180" s="5"/>
      <c r="BM12180" s="2"/>
      <c r="BN12180" s="151"/>
      <c r="BO12180" s="2"/>
      <c r="BP12180" s="2"/>
      <c r="BQ12180" s="2"/>
      <c r="BR12180" s="2"/>
      <c r="BS12180" s="2"/>
      <c r="BT12180" s="2"/>
    </row>
    <row r="12181" spans="63:72" x14ac:dyDescent="0.3">
      <c r="BK12181" s="5"/>
      <c r="BL12181" s="5"/>
      <c r="BM12181" s="2"/>
      <c r="BN12181" s="151"/>
      <c r="BO12181" s="2"/>
      <c r="BP12181" s="2"/>
      <c r="BQ12181" s="2"/>
      <c r="BR12181" s="2"/>
      <c r="BS12181" s="2"/>
      <c r="BT12181" s="2"/>
    </row>
    <row r="12182" spans="63:72" x14ac:dyDescent="0.3">
      <c r="BK12182" s="5"/>
      <c r="BL12182" s="5"/>
      <c r="BM12182" s="2"/>
      <c r="BN12182" s="151"/>
      <c r="BO12182" s="2"/>
      <c r="BP12182" s="2"/>
      <c r="BQ12182" s="2"/>
      <c r="BR12182" s="2"/>
      <c r="BS12182" s="2"/>
      <c r="BT12182" s="2"/>
    </row>
    <row r="12183" spans="63:72" x14ac:dyDescent="0.3">
      <c r="BK12183" s="5"/>
      <c r="BL12183" s="5"/>
      <c r="BM12183" s="2"/>
      <c r="BN12183" s="151"/>
      <c r="BO12183" s="2"/>
      <c r="BP12183" s="2"/>
      <c r="BQ12183" s="2"/>
      <c r="BR12183" s="2"/>
      <c r="BS12183" s="2"/>
      <c r="BT12183" s="2"/>
    </row>
    <row r="12184" spans="63:72" x14ac:dyDescent="0.3">
      <c r="BK12184" s="5"/>
      <c r="BL12184" s="5"/>
      <c r="BM12184" s="2"/>
      <c r="BN12184" s="151"/>
      <c r="BO12184" s="2"/>
      <c r="BP12184" s="2"/>
      <c r="BQ12184" s="2"/>
      <c r="BR12184" s="2"/>
      <c r="BS12184" s="2"/>
      <c r="BT12184" s="2"/>
    </row>
    <row r="12185" spans="63:72" x14ac:dyDescent="0.3">
      <c r="BK12185" s="5"/>
      <c r="BL12185" s="5"/>
      <c r="BM12185" s="2"/>
      <c r="BN12185" s="151"/>
      <c r="BO12185" s="2"/>
      <c r="BP12185" s="2"/>
      <c r="BQ12185" s="2"/>
      <c r="BR12185" s="2"/>
      <c r="BS12185" s="2"/>
      <c r="BT12185" s="2"/>
    </row>
    <row r="12186" spans="63:72" x14ac:dyDescent="0.3">
      <c r="BK12186" s="5"/>
      <c r="BL12186" s="5"/>
      <c r="BM12186" s="2"/>
      <c r="BN12186" s="151"/>
      <c r="BO12186" s="2"/>
      <c r="BP12186" s="2"/>
      <c r="BQ12186" s="2"/>
      <c r="BR12186" s="2"/>
      <c r="BS12186" s="2"/>
      <c r="BT12186" s="2"/>
    </row>
    <row r="12187" spans="63:72" x14ac:dyDescent="0.3">
      <c r="BK12187" s="5"/>
      <c r="BL12187" s="5"/>
      <c r="BM12187" s="2"/>
      <c r="BN12187" s="151"/>
      <c r="BO12187" s="2"/>
      <c r="BP12187" s="2"/>
      <c r="BQ12187" s="2"/>
      <c r="BR12187" s="2"/>
      <c r="BS12187" s="2"/>
      <c r="BT12187" s="2"/>
    </row>
    <row r="12188" spans="63:72" x14ac:dyDescent="0.3">
      <c r="BK12188" s="5"/>
      <c r="BL12188" s="5"/>
      <c r="BM12188" s="2"/>
      <c r="BN12188" s="151"/>
      <c r="BO12188" s="2"/>
      <c r="BP12188" s="2"/>
      <c r="BQ12188" s="2"/>
      <c r="BR12188" s="2"/>
      <c r="BS12188" s="2"/>
      <c r="BT12188" s="2"/>
    </row>
    <row r="12189" spans="63:72" x14ac:dyDescent="0.3">
      <c r="BK12189" s="5"/>
      <c r="BL12189" s="5"/>
      <c r="BM12189" s="2"/>
      <c r="BN12189" s="151"/>
      <c r="BO12189" s="2"/>
      <c r="BP12189" s="2"/>
      <c r="BQ12189" s="2"/>
      <c r="BR12189" s="2"/>
      <c r="BS12189" s="2"/>
      <c r="BT12189" s="2"/>
    </row>
    <row r="12190" spans="63:72" x14ac:dyDescent="0.3">
      <c r="BK12190" s="5"/>
      <c r="BL12190" s="5"/>
      <c r="BM12190" s="2"/>
      <c r="BN12190" s="151"/>
      <c r="BO12190" s="2"/>
      <c r="BP12190" s="2"/>
      <c r="BQ12190" s="2"/>
      <c r="BR12190" s="2"/>
      <c r="BS12190" s="2"/>
      <c r="BT12190" s="2"/>
    </row>
    <row r="12191" spans="63:72" x14ac:dyDescent="0.3">
      <c r="BK12191" s="5"/>
      <c r="BL12191" s="5"/>
      <c r="BM12191" s="2"/>
      <c r="BN12191" s="151"/>
      <c r="BO12191" s="2"/>
      <c r="BP12191" s="2"/>
      <c r="BQ12191" s="2"/>
      <c r="BR12191" s="2"/>
      <c r="BS12191" s="2"/>
      <c r="BT12191" s="2"/>
    </row>
    <row r="12192" spans="63:72" x14ac:dyDescent="0.3">
      <c r="BK12192" s="5"/>
      <c r="BL12192" s="5"/>
      <c r="BM12192" s="2"/>
      <c r="BN12192" s="151"/>
      <c r="BO12192" s="2"/>
      <c r="BP12192" s="2"/>
      <c r="BQ12192" s="2"/>
      <c r="BR12192" s="2"/>
      <c r="BS12192" s="2"/>
      <c r="BT12192" s="2"/>
    </row>
    <row r="12193" spans="63:72" x14ac:dyDescent="0.3">
      <c r="BK12193" s="5"/>
      <c r="BL12193" s="5"/>
      <c r="BM12193" s="2"/>
      <c r="BN12193" s="151"/>
      <c r="BO12193" s="2"/>
      <c r="BP12193" s="2"/>
      <c r="BQ12193" s="2"/>
      <c r="BR12193" s="2"/>
      <c r="BS12193" s="2"/>
      <c r="BT12193" s="2"/>
    </row>
    <row r="12194" spans="63:72" x14ac:dyDescent="0.3">
      <c r="BK12194" s="5"/>
      <c r="BL12194" s="5"/>
      <c r="BM12194" s="2"/>
      <c r="BN12194" s="151"/>
      <c r="BO12194" s="2"/>
      <c r="BP12194" s="2"/>
      <c r="BQ12194" s="2"/>
      <c r="BR12194" s="2"/>
      <c r="BS12194" s="2"/>
      <c r="BT12194" s="2"/>
    </row>
    <row r="12195" spans="63:72" x14ac:dyDescent="0.3">
      <c r="BK12195" s="5"/>
      <c r="BL12195" s="5"/>
      <c r="BM12195" s="2"/>
      <c r="BN12195" s="151"/>
      <c r="BO12195" s="2"/>
      <c r="BP12195" s="2"/>
      <c r="BQ12195" s="2"/>
      <c r="BR12195" s="2"/>
      <c r="BS12195" s="2"/>
      <c r="BT12195" s="2"/>
    </row>
    <row r="12196" spans="63:72" x14ac:dyDescent="0.3">
      <c r="BK12196" s="5"/>
      <c r="BL12196" s="5"/>
      <c r="BM12196" s="2"/>
      <c r="BN12196" s="151"/>
      <c r="BO12196" s="2"/>
      <c r="BP12196" s="2"/>
      <c r="BQ12196" s="2"/>
      <c r="BR12196" s="2"/>
      <c r="BS12196" s="2"/>
      <c r="BT12196" s="2"/>
    </row>
    <row r="12197" spans="63:72" x14ac:dyDescent="0.3">
      <c r="BK12197" s="5"/>
      <c r="BL12197" s="5"/>
      <c r="BM12197" s="2"/>
      <c r="BN12197" s="151"/>
      <c r="BO12197" s="2"/>
      <c r="BP12197" s="2"/>
      <c r="BQ12197" s="2"/>
      <c r="BR12197" s="2"/>
      <c r="BS12197" s="2"/>
      <c r="BT12197" s="2"/>
    </row>
    <row r="12198" spans="63:72" x14ac:dyDescent="0.3">
      <c r="BK12198" s="5"/>
      <c r="BL12198" s="5"/>
      <c r="BM12198" s="2"/>
      <c r="BN12198" s="151"/>
      <c r="BO12198" s="2"/>
      <c r="BP12198" s="2"/>
      <c r="BQ12198" s="2"/>
      <c r="BR12198" s="2"/>
      <c r="BS12198" s="2"/>
      <c r="BT12198" s="2"/>
    </row>
    <row r="12199" spans="63:72" x14ac:dyDescent="0.3">
      <c r="BK12199" s="5"/>
      <c r="BL12199" s="5"/>
      <c r="BM12199" s="2"/>
      <c r="BN12199" s="151"/>
      <c r="BO12199" s="2"/>
      <c r="BP12199" s="2"/>
      <c r="BQ12199" s="2"/>
      <c r="BR12199" s="2"/>
      <c r="BS12199" s="2"/>
      <c r="BT12199" s="2"/>
    </row>
    <row r="12200" spans="63:72" x14ac:dyDescent="0.3">
      <c r="BK12200" s="5"/>
      <c r="BL12200" s="5"/>
      <c r="BM12200" s="2"/>
      <c r="BN12200" s="151"/>
      <c r="BO12200" s="2"/>
      <c r="BP12200" s="2"/>
      <c r="BQ12200" s="2"/>
      <c r="BR12200" s="2"/>
      <c r="BS12200" s="2"/>
      <c r="BT12200" s="2"/>
    </row>
    <row r="12201" spans="63:72" x14ac:dyDescent="0.3">
      <c r="BK12201" s="5"/>
      <c r="BL12201" s="5"/>
      <c r="BM12201" s="2"/>
      <c r="BN12201" s="151"/>
      <c r="BO12201" s="2"/>
      <c r="BP12201" s="2"/>
      <c r="BQ12201" s="2"/>
      <c r="BR12201" s="2"/>
      <c r="BS12201" s="2"/>
      <c r="BT12201" s="2"/>
    </row>
    <row r="12202" spans="63:72" x14ac:dyDescent="0.3">
      <c r="BK12202" s="5"/>
      <c r="BL12202" s="5"/>
      <c r="BM12202" s="2"/>
      <c r="BN12202" s="151"/>
      <c r="BO12202" s="2"/>
      <c r="BP12202" s="2"/>
      <c r="BQ12202" s="2"/>
      <c r="BR12202" s="2"/>
      <c r="BS12202" s="2"/>
      <c r="BT12202" s="2"/>
    </row>
    <row r="12203" spans="63:72" x14ac:dyDescent="0.3">
      <c r="BK12203" s="5"/>
      <c r="BL12203" s="5"/>
      <c r="BM12203" s="2"/>
      <c r="BN12203" s="151"/>
      <c r="BO12203" s="2"/>
      <c r="BP12203" s="2"/>
      <c r="BQ12203" s="2"/>
      <c r="BR12203" s="2"/>
      <c r="BS12203" s="2"/>
      <c r="BT12203" s="2"/>
    </row>
    <row r="12204" spans="63:72" x14ac:dyDescent="0.3">
      <c r="BK12204" s="5"/>
      <c r="BL12204" s="5"/>
      <c r="BM12204" s="2"/>
      <c r="BN12204" s="151"/>
      <c r="BO12204" s="2"/>
      <c r="BP12204" s="2"/>
      <c r="BQ12204" s="2"/>
      <c r="BR12204" s="2"/>
      <c r="BS12204" s="2"/>
      <c r="BT12204" s="2"/>
    </row>
    <row r="12205" spans="63:72" x14ac:dyDescent="0.3">
      <c r="BK12205" s="5"/>
      <c r="BL12205" s="5"/>
      <c r="BM12205" s="2"/>
      <c r="BN12205" s="151"/>
      <c r="BO12205" s="2"/>
      <c r="BP12205" s="2"/>
      <c r="BQ12205" s="2"/>
      <c r="BR12205" s="2"/>
      <c r="BS12205" s="2"/>
      <c r="BT12205" s="2"/>
    </row>
    <row r="12206" spans="63:72" x14ac:dyDescent="0.3">
      <c r="BK12206" s="5"/>
      <c r="BL12206" s="5"/>
      <c r="BM12206" s="2"/>
      <c r="BN12206" s="151"/>
      <c r="BO12206" s="2"/>
      <c r="BP12206" s="2"/>
      <c r="BQ12206" s="2"/>
      <c r="BR12206" s="2"/>
      <c r="BS12206" s="2"/>
      <c r="BT12206" s="2"/>
    </row>
    <row r="12207" spans="63:72" x14ac:dyDescent="0.3">
      <c r="BK12207" s="5"/>
      <c r="BL12207" s="5"/>
      <c r="BM12207" s="2"/>
      <c r="BN12207" s="151"/>
      <c r="BO12207" s="2"/>
      <c r="BP12207" s="2"/>
      <c r="BQ12207" s="2"/>
      <c r="BR12207" s="2"/>
      <c r="BS12207" s="2"/>
      <c r="BT12207" s="2"/>
    </row>
    <row r="12208" spans="63:72" x14ac:dyDescent="0.3">
      <c r="BK12208" s="5"/>
      <c r="BL12208" s="5"/>
      <c r="BM12208" s="2"/>
      <c r="BN12208" s="151"/>
      <c r="BO12208" s="2"/>
      <c r="BP12208" s="2"/>
      <c r="BQ12208" s="2"/>
      <c r="BR12208" s="2"/>
      <c r="BS12208" s="2"/>
      <c r="BT12208" s="2"/>
    </row>
    <row r="12209" spans="63:72" x14ac:dyDescent="0.3">
      <c r="BK12209" s="5"/>
      <c r="BL12209" s="5"/>
      <c r="BM12209" s="2"/>
      <c r="BN12209" s="151"/>
      <c r="BO12209" s="2"/>
      <c r="BP12209" s="2"/>
      <c r="BQ12209" s="2"/>
      <c r="BR12209" s="2"/>
      <c r="BS12209" s="2"/>
      <c r="BT12209" s="2"/>
    </row>
    <row r="12210" spans="63:72" x14ac:dyDescent="0.3">
      <c r="BK12210" s="5"/>
      <c r="BL12210" s="5"/>
      <c r="BM12210" s="2"/>
      <c r="BN12210" s="151"/>
      <c r="BO12210" s="2"/>
      <c r="BP12210" s="2"/>
      <c r="BQ12210" s="2"/>
      <c r="BR12210" s="2"/>
      <c r="BS12210" s="2"/>
      <c r="BT12210" s="2"/>
    </row>
    <row r="12211" spans="63:72" x14ac:dyDescent="0.3">
      <c r="BK12211" s="5"/>
      <c r="BL12211" s="5"/>
      <c r="BM12211" s="2"/>
      <c r="BN12211" s="151"/>
      <c r="BO12211" s="2"/>
      <c r="BP12211" s="2"/>
      <c r="BQ12211" s="2"/>
      <c r="BR12211" s="2"/>
      <c r="BS12211" s="2"/>
      <c r="BT12211" s="2"/>
    </row>
    <row r="12212" spans="63:72" x14ac:dyDescent="0.3">
      <c r="BK12212" s="5"/>
      <c r="BL12212" s="5"/>
      <c r="BM12212" s="2"/>
      <c r="BN12212" s="151"/>
      <c r="BO12212" s="2"/>
      <c r="BP12212" s="2"/>
      <c r="BQ12212" s="2"/>
      <c r="BR12212" s="2"/>
      <c r="BS12212" s="2"/>
      <c r="BT12212" s="2"/>
    </row>
    <row r="12213" spans="63:72" x14ac:dyDescent="0.3">
      <c r="BK12213" s="5"/>
      <c r="BL12213" s="5"/>
      <c r="BM12213" s="2"/>
      <c r="BN12213" s="151"/>
      <c r="BO12213" s="2"/>
      <c r="BP12213" s="2"/>
      <c r="BQ12213" s="2"/>
      <c r="BR12213" s="2"/>
      <c r="BS12213" s="2"/>
      <c r="BT12213" s="2"/>
    </row>
    <row r="12214" spans="63:72" x14ac:dyDescent="0.3">
      <c r="BK12214" s="5"/>
      <c r="BL12214" s="5"/>
      <c r="BM12214" s="2"/>
      <c r="BN12214" s="151"/>
      <c r="BO12214" s="2"/>
      <c r="BP12214" s="2"/>
      <c r="BQ12214" s="2"/>
      <c r="BR12214" s="2"/>
      <c r="BS12214" s="2"/>
      <c r="BT12214" s="2"/>
    </row>
    <row r="12215" spans="63:72" x14ac:dyDescent="0.3">
      <c r="BK12215" s="5"/>
      <c r="BL12215" s="5"/>
      <c r="BM12215" s="2"/>
      <c r="BN12215" s="151"/>
      <c r="BO12215" s="2"/>
      <c r="BP12215" s="2"/>
      <c r="BQ12215" s="2"/>
      <c r="BR12215" s="2"/>
      <c r="BS12215" s="2"/>
      <c r="BT12215" s="2"/>
    </row>
    <row r="12216" spans="63:72" x14ac:dyDescent="0.3">
      <c r="BK12216" s="5"/>
      <c r="BL12216" s="5"/>
      <c r="BM12216" s="2"/>
      <c r="BN12216" s="151"/>
      <c r="BO12216" s="2"/>
      <c r="BP12216" s="2"/>
      <c r="BQ12216" s="2"/>
      <c r="BR12216" s="2"/>
      <c r="BS12216" s="2"/>
      <c r="BT12216" s="2"/>
    </row>
    <row r="12217" spans="63:72" x14ac:dyDescent="0.3">
      <c r="BK12217" s="5"/>
      <c r="BL12217" s="5"/>
      <c r="BM12217" s="2"/>
      <c r="BN12217" s="151"/>
      <c r="BO12217" s="2"/>
      <c r="BP12217" s="2"/>
      <c r="BQ12217" s="2"/>
      <c r="BR12217" s="2"/>
      <c r="BS12217" s="2"/>
      <c r="BT12217" s="2"/>
    </row>
    <row r="12218" spans="63:72" x14ac:dyDescent="0.3">
      <c r="BK12218" s="5"/>
      <c r="BL12218" s="5"/>
      <c r="BM12218" s="2"/>
      <c r="BN12218" s="151"/>
      <c r="BO12218" s="2"/>
      <c r="BP12218" s="2"/>
      <c r="BQ12218" s="2"/>
      <c r="BR12218" s="2"/>
      <c r="BS12218" s="2"/>
      <c r="BT12218" s="2"/>
    </row>
    <row r="12219" spans="63:72" x14ac:dyDescent="0.3">
      <c r="BK12219" s="5"/>
      <c r="BL12219" s="5"/>
      <c r="BM12219" s="2"/>
      <c r="BN12219" s="151"/>
      <c r="BO12219" s="2"/>
      <c r="BP12219" s="2"/>
      <c r="BQ12219" s="2"/>
      <c r="BR12219" s="2"/>
      <c r="BS12219" s="2"/>
      <c r="BT12219" s="2"/>
    </row>
    <row r="12220" spans="63:72" x14ac:dyDescent="0.3">
      <c r="BK12220" s="5"/>
      <c r="BL12220" s="5"/>
      <c r="BM12220" s="2"/>
      <c r="BN12220" s="151"/>
      <c r="BO12220" s="2"/>
      <c r="BP12220" s="2"/>
      <c r="BQ12220" s="2"/>
      <c r="BR12220" s="2"/>
      <c r="BS12220" s="2"/>
      <c r="BT12220" s="2"/>
    </row>
    <row r="12221" spans="63:72" x14ac:dyDescent="0.3">
      <c r="BK12221" s="5"/>
      <c r="BL12221" s="5"/>
      <c r="BM12221" s="2"/>
      <c r="BN12221" s="151"/>
      <c r="BO12221" s="2"/>
      <c r="BP12221" s="2"/>
      <c r="BQ12221" s="2"/>
      <c r="BR12221" s="2"/>
      <c r="BS12221" s="2"/>
      <c r="BT12221" s="2"/>
    </row>
    <row r="12222" spans="63:72" x14ac:dyDescent="0.3">
      <c r="BK12222" s="5"/>
      <c r="BL12222" s="5"/>
      <c r="BM12222" s="2"/>
      <c r="BN12222" s="151"/>
      <c r="BO12222" s="2"/>
      <c r="BP12222" s="2"/>
      <c r="BQ12222" s="2"/>
      <c r="BR12222" s="2"/>
      <c r="BS12222" s="2"/>
      <c r="BT12222" s="2"/>
    </row>
    <row r="12223" spans="63:72" x14ac:dyDescent="0.3">
      <c r="BK12223" s="5"/>
      <c r="BL12223" s="5"/>
      <c r="BM12223" s="2"/>
      <c r="BN12223" s="151"/>
      <c r="BO12223" s="2"/>
      <c r="BP12223" s="2"/>
      <c r="BQ12223" s="2"/>
      <c r="BR12223" s="2"/>
      <c r="BS12223" s="2"/>
      <c r="BT12223" s="2"/>
    </row>
    <row r="12224" spans="63:72" x14ac:dyDescent="0.3">
      <c r="BK12224" s="5"/>
      <c r="BL12224" s="5"/>
      <c r="BM12224" s="2"/>
      <c r="BN12224" s="151"/>
      <c r="BO12224" s="2"/>
      <c r="BP12224" s="2"/>
      <c r="BQ12224" s="2"/>
      <c r="BR12224" s="2"/>
      <c r="BS12224" s="2"/>
      <c r="BT12224" s="2"/>
    </row>
    <row r="12225" spans="63:72" x14ac:dyDescent="0.3">
      <c r="BK12225" s="5"/>
      <c r="BL12225" s="5"/>
      <c r="BM12225" s="2"/>
      <c r="BN12225" s="151"/>
      <c r="BO12225" s="2"/>
      <c r="BP12225" s="2"/>
      <c r="BQ12225" s="2"/>
      <c r="BR12225" s="2"/>
      <c r="BS12225" s="2"/>
      <c r="BT12225" s="2"/>
    </row>
    <row r="12226" spans="63:72" x14ac:dyDescent="0.3">
      <c r="BK12226" s="5"/>
      <c r="BL12226" s="5"/>
      <c r="BM12226" s="2"/>
      <c r="BN12226" s="151"/>
      <c r="BO12226" s="2"/>
      <c r="BP12226" s="2"/>
      <c r="BQ12226" s="2"/>
      <c r="BR12226" s="2"/>
      <c r="BS12226" s="2"/>
      <c r="BT12226" s="2"/>
    </row>
    <row r="12227" spans="63:72" x14ac:dyDescent="0.3">
      <c r="BK12227" s="5"/>
      <c r="BL12227" s="5"/>
      <c r="BM12227" s="2"/>
      <c r="BN12227" s="151"/>
      <c r="BO12227" s="2"/>
      <c r="BP12227" s="2"/>
      <c r="BQ12227" s="2"/>
      <c r="BR12227" s="2"/>
      <c r="BS12227" s="2"/>
      <c r="BT12227" s="2"/>
    </row>
    <row r="12228" spans="63:72" x14ac:dyDescent="0.3">
      <c r="BK12228" s="5"/>
      <c r="BL12228" s="5"/>
      <c r="BM12228" s="2"/>
      <c r="BN12228" s="151"/>
      <c r="BO12228" s="2"/>
      <c r="BP12228" s="2"/>
      <c r="BQ12228" s="2"/>
      <c r="BR12228" s="2"/>
      <c r="BS12228" s="2"/>
      <c r="BT12228" s="2"/>
    </row>
    <row r="12229" spans="63:72" x14ac:dyDescent="0.3">
      <c r="BK12229" s="5"/>
      <c r="BL12229" s="5"/>
      <c r="BM12229" s="2"/>
      <c r="BN12229" s="151"/>
      <c r="BO12229" s="2"/>
      <c r="BP12229" s="2"/>
      <c r="BQ12229" s="2"/>
      <c r="BR12229" s="2"/>
      <c r="BS12229" s="2"/>
      <c r="BT12229" s="2"/>
    </row>
    <row r="12230" spans="63:72" x14ac:dyDescent="0.3">
      <c r="BK12230" s="5"/>
      <c r="BL12230" s="5"/>
      <c r="BM12230" s="2"/>
      <c r="BN12230" s="151"/>
      <c r="BO12230" s="2"/>
      <c r="BP12230" s="2"/>
      <c r="BQ12230" s="2"/>
      <c r="BR12230" s="2"/>
      <c r="BS12230" s="2"/>
      <c r="BT12230" s="2"/>
    </row>
    <row r="12231" spans="63:72" x14ac:dyDescent="0.3">
      <c r="BK12231" s="5"/>
      <c r="BL12231" s="5"/>
      <c r="BM12231" s="2"/>
      <c r="BN12231" s="151"/>
      <c r="BO12231" s="2"/>
      <c r="BP12231" s="2"/>
      <c r="BQ12231" s="2"/>
      <c r="BR12231" s="2"/>
      <c r="BS12231" s="2"/>
      <c r="BT12231" s="2"/>
    </row>
    <row r="12232" spans="63:72" x14ac:dyDescent="0.3">
      <c r="BK12232" s="5"/>
      <c r="BL12232" s="5"/>
      <c r="BM12232" s="2"/>
      <c r="BN12232" s="151"/>
      <c r="BO12232" s="2"/>
      <c r="BP12232" s="2"/>
      <c r="BQ12232" s="2"/>
      <c r="BR12232" s="2"/>
      <c r="BS12232" s="2"/>
      <c r="BT12232" s="2"/>
    </row>
    <row r="12233" spans="63:72" x14ac:dyDescent="0.3">
      <c r="BK12233" s="5"/>
      <c r="BL12233" s="5"/>
      <c r="BM12233" s="2"/>
      <c r="BN12233" s="151"/>
      <c r="BO12233" s="2"/>
      <c r="BP12233" s="2"/>
      <c r="BQ12233" s="2"/>
      <c r="BR12233" s="2"/>
      <c r="BS12233" s="2"/>
      <c r="BT12233" s="2"/>
    </row>
    <row r="12234" spans="63:72" x14ac:dyDescent="0.3">
      <c r="BK12234" s="5"/>
      <c r="BL12234" s="5"/>
      <c r="BM12234" s="2"/>
      <c r="BN12234" s="151"/>
      <c r="BO12234" s="2"/>
      <c r="BP12234" s="2"/>
      <c r="BQ12234" s="2"/>
      <c r="BR12234" s="2"/>
      <c r="BS12234" s="2"/>
      <c r="BT12234" s="2"/>
    </row>
    <row r="12235" spans="63:72" x14ac:dyDescent="0.3">
      <c r="BK12235" s="5"/>
      <c r="BL12235" s="5"/>
      <c r="BM12235" s="2"/>
      <c r="BN12235" s="151"/>
      <c r="BO12235" s="2"/>
      <c r="BP12235" s="2"/>
      <c r="BQ12235" s="2"/>
      <c r="BR12235" s="2"/>
      <c r="BS12235" s="2"/>
      <c r="BT12235" s="2"/>
    </row>
    <row r="12236" spans="63:72" x14ac:dyDescent="0.3">
      <c r="BK12236" s="5"/>
      <c r="BL12236" s="5"/>
      <c r="BM12236" s="2"/>
      <c r="BN12236" s="151"/>
      <c r="BO12236" s="2"/>
      <c r="BP12236" s="2"/>
      <c r="BQ12236" s="2"/>
      <c r="BR12236" s="2"/>
      <c r="BS12236" s="2"/>
      <c r="BT12236" s="2"/>
    </row>
    <row r="12237" spans="63:72" x14ac:dyDescent="0.3">
      <c r="BK12237" s="5"/>
      <c r="BL12237" s="5"/>
      <c r="BM12237" s="2"/>
      <c r="BN12237" s="151"/>
      <c r="BO12237" s="2"/>
      <c r="BP12237" s="2"/>
      <c r="BQ12237" s="2"/>
      <c r="BR12237" s="2"/>
      <c r="BS12237" s="2"/>
      <c r="BT12237" s="2"/>
    </row>
    <row r="12238" spans="63:72" x14ac:dyDescent="0.3">
      <c r="BK12238" s="5"/>
      <c r="BL12238" s="5"/>
      <c r="BM12238" s="2"/>
      <c r="BN12238" s="151"/>
      <c r="BO12238" s="2"/>
      <c r="BP12238" s="2"/>
      <c r="BQ12238" s="2"/>
      <c r="BR12238" s="2"/>
      <c r="BS12238" s="2"/>
      <c r="BT12238" s="2"/>
    </row>
    <row r="12239" spans="63:72" x14ac:dyDescent="0.3">
      <c r="BK12239" s="5"/>
      <c r="BL12239" s="5"/>
      <c r="BM12239" s="2"/>
      <c r="BN12239" s="151"/>
      <c r="BO12239" s="2"/>
      <c r="BP12239" s="2"/>
      <c r="BQ12239" s="2"/>
      <c r="BR12239" s="2"/>
      <c r="BS12239" s="2"/>
      <c r="BT12239" s="2"/>
    </row>
    <row r="12240" spans="63:72" x14ac:dyDescent="0.3">
      <c r="BK12240" s="5"/>
      <c r="BL12240" s="5"/>
      <c r="BM12240" s="2"/>
      <c r="BN12240" s="151"/>
      <c r="BO12240" s="2"/>
      <c r="BP12240" s="2"/>
      <c r="BQ12240" s="2"/>
      <c r="BR12240" s="2"/>
      <c r="BS12240" s="2"/>
      <c r="BT12240" s="2"/>
    </row>
    <row r="12241" spans="63:72" x14ac:dyDescent="0.3">
      <c r="BK12241" s="5"/>
      <c r="BL12241" s="5"/>
      <c r="BM12241" s="2"/>
      <c r="BN12241" s="151"/>
      <c r="BO12241" s="2"/>
      <c r="BP12241" s="2"/>
      <c r="BQ12241" s="2"/>
      <c r="BR12241" s="2"/>
      <c r="BS12241" s="2"/>
      <c r="BT12241" s="2"/>
    </row>
    <row r="12242" spans="63:72" x14ac:dyDescent="0.3">
      <c r="BK12242" s="5"/>
      <c r="BL12242" s="5"/>
      <c r="BM12242" s="2"/>
      <c r="BN12242" s="151"/>
      <c r="BO12242" s="2"/>
      <c r="BP12242" s="2"/>
      <c r="BQ12242" s="2"/>
      <c r="BR12242" s="2"/>
      <c r="BS12242" s="2"/>
      <c r="BT12242" s="2"/>
    </row>
    <row r="12243" spans="63:72" x14ac:dyDescent="0.3">
      <c r="BK12243" s="5"/>
      <c r="BL12243" s="5"/>
      <c r="BM12243" s="2"/>
      <c r="BN12243" s="151"/>
      <c r="BO12243" s="2"/>
      <c r="BP12243" s="2"/>
      <c r="BQ12243" s="2"/>
      <c r="BR12243" s="2"/>
      <c r="BS12243" s="2"/>
      <c r="BT12243" s="2"/>
    </row>
    <row r="12244" spans="63:72" x14ac:dyDescent="0.3">
      <c r="BK12244" s="5"/>
      <c r="BL12244" s="5"/>
      <c r="BM12244" s="2"/>
      <c r="BN12244" s="151"/>
      <c r="BO12244" s="2"/>
      <c r="BP12244" s="2"/>
      <c r="BQ12244" s="2"/>
      <c r="BR12244" s="2"/>
      <c r="BS12244" s="2"/>
      <c r="BT12244" s="2"/>
    </row>
    <row r="12245" spans="63:72" x14ac:dyDescent="0.3">
      <c r="BK12245" s="5"/>
      <c r="BL12245" s="5"/>
      <c r="BM12245" s="2"/>
      <c r="BN12245" s="151"/>
      <c r="BO12245" s="2"/>
      <c r="BP12245" s="2"/>
      <c r="BQ12245" s="2"/>
      <c r="BR12245" s="2"/>
      <c r="BS12245" s="2"/>
      <c r="BT12245" s="2"/>
    </row>
    <row r="12246" spans="63:72" x14ac:dyDescent="0.3">
      <c r="BK12246" s="5"/>
      <c r="BL12246" s="5"/>
      <c r="BM12246" s="2"/>
      <c r="BN12246" s="151"/>
      <c r="BO12246" s="2"/>
      <c r="BP12246" s="2"/>
      <c r="BQ12246" s="2"/>
      <c r="BR12246" s="2"/>
      <c r="BS12246" s="2"/>
      <c r="BT12246" s="2"/>
    </row>
    <row r="12247" spans="63:72" x14ac:dyDescent="0.3">
      <c r="BK12247" s="5"/>
      <c r="BL12247" s="5"/>
      <c r="BM12247" s="2"/>
      <c r="BN12247" s="151"/>
      <c r="BO12247" s="2"/>
      <c r="BP12247" s="2"/>
      <c r="BQ12247" s="2"/>
      <c r="BR12247" s="2"/>
      <c r="BS12247" s="2"/>
      <c r="BT12247" s="2"/>
    </row>
    <row r="12248" spans="63:72" x14ac:dyDescent="0.3">
      <c r="BK12248" s="5"/>
      <c r="BL12248" s="5"/>
      <c r="BM12248" s="2"/>
      <c r="BN12248" s="151"/>
      <c r="BO12248" s="2"/>
      <c r="BP12248" s="2"/>
      <c r="BQ12248" s="2"/>
      <c r="BR12248" s="2"/>
      <c r="BS12248" s="2"/>
      <c r="BT12248" s="2"/>
    </row>
    <row r="12249" spans="63:72" x14ac:dyDescent="0.3">
      <c r="BK12249" s="5"/>
      <c r="BL12249" s="5"/>
      <c r="BM12249" s="2"/>
      <c r="BN12249" s="151"/>
      <c r="BO12249" s="2"/>
      <c r="BP12249" s="2"/>
      <c r="BQ12249" s="2"/>
      <c r="BR12249" s="2"/>
      <c r="BS12249" s="2"/>
      <c r="BT12249" s="2"/>
    </row>
    <row r="12250" spans="63:72" x14ac:dyDescent="0.3">
      <c r="BK12250" s="5"/>
      <c r="BL12250" s="5"/>
      <c r="BM12250" s="2"/>
      <c r="BN12250" s="151"/>
      <c r="BO12250" s="2"/>
      <c r="BP12250" s="2"/>
      <c r="BQ12250" s="2"/>
      <c r="BR12250" s="2"/>
      <c r="BS12250" s="2"/>
      <c r="BT12250" s="2"/>
    </row>
    <row r="12251" spans="63:72" x14ac:dyDescent="0.3">
      <c r="BK12251" s="5"/>
      <c r="BL12251" s="5"/>
      <c r="BM12251" s="2"/>
      <c r="BN12251" s="151"/>
      <c r="BO12251" s="2"/>
      <c r="BP12251" s="2"/>
      <c r="BQ12251" s="2"/>
      <c r="BR12251" s="2"/>
      <c r="BS12251" s="2"/>
      <c r="BT12251" s="2"/>
    </row>
    <row r="12252" spans="63:72" x14ac:dyDescent="0.3">
      <c r="BK12252" s="5"/>
      <c r="BL12252" s="5"/>
      <c r="BM12252" s="2"/>
      <c r="BN12252" s="151"/>
      <c r="BO12252" s="2"/>
      <c r="BP12252" s="2"/>
      <c r="BQ12252" s="2"/>
      <c r="BR12252" s="2"/>
      <c r="BS12252" s="2"/>
      <c r="BT12252" s="2"/>
    </row>
    <row r="12253" spans="63:72" x14ac:dyDescent="0.3">
      <c r="BK12253" s="5"/>
      <c r="BL12253" s="5"/>
      <c r="BM12253" s="2"/>
      <c r="BN12253" s="151"/>
      <c r="BO12253" s="2"/>
      <c r="BP12253" s="2"/>
      <c r="BQ12253" s="2"/>
      <c r="BR12253" s="2"/>
      <c r="BS12253" s="2"/>
      <c r="BT12253" s="2"/>
    </row>
    <row r="12254" spans="63:72" x14ac:dyDescent="0.3">
      <c r="BK12254" s="5"/>
      <c r="BL12254" s="5"/>
      <c r="BM12254" s="2"/>
      <c r="BN12254" s="151"/>
      <c r="BO12254" s="2"/>
      <c r="BP12254" s="2"/>
      <c r="BQ12254" s="2"/>
      <c r="BR12254" s="2"/>
      <c r="BS12254" s="2"/>
      <c r="BT12254" s="2"/>
    </row>
    <row r="12255" spans="63:72" x14ac:dyDescent="0.3">
      <c r="BK12255" s="5"/>
      <c r="BL12255" s="5"/>
      <c r="BM12255" s="2"/>
      <c r="BN12255" s="151"/>
      <c r="BO12255" s="2"/>
      <c r="BP12255" s="2"/>
      <c r="BQ12255" s="2"/>
      <c r="BR12255" s="2"/>
      <c r="BS12255" s="2"/>
      <c r="BT12255" s="2"/>
    </row>
    <row r="12256" spans="63:72" x14ac:dyDescent="0.3">
      <c r="BK12256" s="5"/>
      <c r="BL12256" s="5"/>
      <c r="BM12256" s="2"/>
      <c r="BN12256" s="151"/>
      <c r="BO12256" s="2"/>
      <c r="BP12256" s="2"/>
      <c r="BQ12256" s="2"/>
      <c r="BR12256" s="2"/>
      <c r="BS12256" s="2"/>
      <c r="BT12256" s="2"/>
    </row>
    <row r="12257" spans="63:72" x14ac:dyDescent="0.3">
      <c r="BK12257" s="5"/>
      <c r="BL12257" s="5"/>
      <c r="BM12257" s="2"/>
      <c r="BN12257" s="151"/>
      <c r="BO12257" s="2"/>
      <c r="BP12257" s="2"/>
      <c r="BQ12257" s="2"/>
      <c r="BR12257" s="2"/>
      <c r="BS12257" s="2"/>
      <c r="BT12257" s="2"/>
    </row>
    <row r="12258" spans="63:72" x14ac:dyDescent="0.3">
      <c r="BK12258" s="5"/>
      <c r="BL12258" s="5"/>
      <c r="BM12258" s="2"/>
      <c r="BN12258" s="151"/>
      <c r="BO12258" s="2"/>
      <c r="BP12258" s="2"/>
      <c r="BQ12258" s="2"/>
      <c r="BR12258" s="2"/>
      <c r="BS12258" s="2"/>
      <c r="BT12258" s="2"/>
    </row>
    <row r="12259" spans="63:72" x14ac:dyDescent="0.3">
      <c r="BK12259" s="5"/>
      <c r="BL12259" s="5"/>
      <c r="BM12259" s="2"/>
      <c r="BN12259" s="151"/>
      <c r="BO12259" s="2"/>
      <c r="BP12259" s="2"/>
      <c r="BQ12259" s="2"/>
      <c r="BR12259" s="2"/>
      <c r="BS12259" s="2"/>
      <c r="BT12259" s="2"/>
    </row>
    <row r="12260" spans="63:72" x14ac:dyDescent="0.3">
      <c r="BK12260" s="5"/>
      <c r="BL12260" s="5"/>
      <c r="BM12260" s="2"/>
      <c r="BN12260" s="151"/>
      <c r="BO12260" s="2"/>
      <c r="BP12260" s="2"/>
      <c r="BQ12260" s="2"/>
      <c r="BR12260" s="2"/>
      <c r="BS12260" s="2"/>
      <c r="BT12260" s="2"/>
    </row>
    <row r="12261" spans="63:72" x14ac:dyDescent="0.3">
      <c r="BK12261" s="5"/>
      <c r="BL12261" s="5"/>
      <c r="BM12261" s="2"/>
      <c r="BN12261" s="151"/>
      <c r="BO12261" s="2"/>
      <c r="BP12261" s="2"/>
      <c r="BQ12261" s="2"/>
      <c r="BR12261" s="2"/>
      <c r="BS12261" s="2"/>
      <c r="BT12261" s="2"/>
    </row>
    <row r="12262" spans="63:72" x14ac:dyDescent="0.3">
      <c r="BK12262" s="5"/>
      <c r="BL12262" s="5"/>
      <c r="BM12262" s="2"/>
      <c r="BN12262" s="151"/>
      <c r="BO12262" s="2"/>
      <c r="BP12262" s="2"/>
      <c r="BQ12262" s="2"/>
      <c r="BR12262" s="2"/>
      <c r="BS12262" s="2"/>
      <c r="BT12262" s="2"/>
    </row>
    <row r="12263" spans="63:72" x14ac:dyDescent="0.3">
      <c r="BK12263" s="5"/>
      <c r="BL12263" s="5"/>
      <c r="BM12263" s="2"/>
      <c r="BN12263" s="151"/>
      <c r="BO12263" s="2"/>
      <c r="BP12263" s="2"/>
      <c r="BQ12263" s="2"/>
      <c r="BR12263" s="2"/>
      <c r="BS12263" s="2"/>
      <c r="BT12263" s="2"/>
    </row>
    <row r="12264" spans="63:72" x14ac:dyDescent="0.3">
      <c r="BK12264" s="5"/>
      <c r="BL12264" s="5"/>
      <c r="BM12264" s="2"/>
      <c r="BN12264" s="151"/>
      <c r="BO12264" s="2"/>
      <c r="BP12264" s="2"/>
      <c r="BQ12264" s="2"/>
      <c r="BR12264" s="2"/>
      <c r="BS12264" s="2"/>
      <c r="BT12264" s="2"/>
    </row>
    <row r="12265" spans="63:72" x14ac:dyDescent="0.3">
      <c r="BK12265" s="5"/>
      <c r="BL12265" s="5"/>
      <c r="BM12265" s="2"/>
      <c r="BN12265" s="151"/>
      <c r="BO12265" s="2"/>
      <c r="BP12265" s="2"/>
      <c r="BQ12265" s="2"/>
      <c r="BR12265" s="2"/>
      <c r="BS12265" s="2"/>
      <c r="BT12265" s="2"/>
    </row>
    <row r="12266" spans="63:72" x14ac:dyDescent="0.3">
      <c r="BK12266" s="5"/>
      <c r="BL12266" s="5"/>
      <c r="BM12266" s="2"/>
      <c r="BN12266" s="151"/>
      <c r="BO12266" s="2"/>
      <c r="BP12266" s="2"/>
      <c r="BQ12266" s="2"/>
      <c r="BR12266" s="2"/>
      <c r="BS12266" s="2"/>
      <c r="BT12266" s="2"/>
    </row>
    <row r="12267" spans="63:72" x14ac:dyDescent="0.3">
      <c r="BK12267" s="5"/>
      <c r="BL12267" s="5"/>
      <c r="BM12267" s="2"/>
      <c r="BN12267" s="151"/>
      <c r="BO12267" s="2"/>
      <c r="BP12267" s="2"/>
      <c r="BQ12267" s="2"/>
      <c r="BR12267" s="2"/>
      <c r="BS12267" s="2"/>
      <c r="BT12267" s="2"/>
    </row>
    <row r="12268" spans="63:72" x14ac:dyDescent="0.3">
      <c r="BK12268" s="5"/>
      <c r="BL12268" s="5"/>
      <c r="BM12268" s="2"/>
      <c r="BN12268" s="151"/>
      <c r="BO12268" s="2"/>
      <c r="BP12268" s="2"/>
      <c r="BQ12268" s="2"/>
      <c r="BR12268" s="2"/>
      <c r="BS12268" s="2"/>
      <c r="BT12268" s="2"/>
    </row>
    <row r="12269" spans="63:72" x14ac:dyDescent="0.3">
      <c r="BK12269" s="5"/>
      <c r="BL12269" s="5"/>
      <c r="BM12269" s="2"/>
      <c r="BN12269" s="151"/>
      <c r="BO12269" s="2"/>
      <c r="BP12269" s="2"/>
      <c r="BQ12269" s="2"/>
      <c r="BR12269" s="2"/>
      <c r="BS12269" s="2"/>
      <c r="BT12269" s="2"/>
    </row>
    <row r="12270" spans="63:72" x14ac:dyDescent="0.3">
      <c r="BK12270" s="5"/>
      <c r="BL12270" s="5"/>
      <c r="BM12270" s="2"/>
      <c r="BN12270" s="151"/>
      <c r="BO12270" s="2"/>
      <c r="BP12270" s="2"/>
      <c r="BQ12270" s="2"/>
      <c r="BR12270" s="2"/>
      <c r="BS12270" s="2"/>
      <c r="BT12270" s="2"/>
    </row>
    <row r="12271" spans="63:72" x14ac:dyDescent="0.3">
      <c r="BK12271" s="5"/>
      <c r="BL12271" s="5"/>
      <c r="BM12271" s="2"/>
      <c r="BN12271" s="151"/>
      <c r="BO12271" s="2"/>
      <c r="BP12271" s="2"/>
      <c r="BQ12271" s="2"/>
      <c r="BR12271" s="2"/>
      <c r="BS12271" s="2"/>
      <c r="BT12271" s="2"/>
    </row>
    <row r="12272" spans="63:72" x14ac:dyDescent="0.3">
      <c r="BK12272" s="5"/>
      <c r="BL12272" s="5"/>
      <c r="BM12272" s="2"/>
      <c r="BN12272" s="151"/>
      <c r="BO12272" s="2"/>
      <c r="BP12272" s="2"/>
      <c r="BQ12272" s="2"/>
      <c r="BR12272" s="2"/>
      <c r="BS12272" s="2"/>
      <c r="BT12272" s="2"/>
    </row>
    <row r="12273" spans="63:72" x14ac:dyDescent="0.3">
      <c r="BK12273" s="5"/>
      <c r="BL12273" s="5"/>
      <c r="BM12273" s="2"/>
      <c r="BN12273" s="151"/>
      <c r="BO12273" s="2"/>
      <c r="BP12273" s="2"/>
      <c r="BQ12273" s="2"/>
      <c r="BR12273" s="2"/>
      <c r="BS12273" s="2"/>
      <c r="BT12273" s="2"/>
    </row>
    <row r="12274" spans="63:72" x14ac:dyDescent="0.3">
      <c r="BK12274" s="5"/>
      <c r="BL12274" s="5"/>
      <c r="BM12274" s="2"/>
      <c r="BN12274" s="151"/>
      <c r="BO12274" s="2"/>
      <c r="BP12274" s="2"/>
      <c r="BQ12274" s="2"/>
      <c r="BR12274" s="2"/>
      <c r="BS12274" s="2"/>
      <c r="BT12274" s="2"/>
    </row>
    <row r="12275" spans="63:72" x14ac:dyDescent="0.3">
      <c r="BK12275" s="5"/>
      <c r="BL12275" s="5"/>
      <c r="BM12275" s="2"/>
      <c r="BN12275" s="151"/>
      <c r="BO12275" s="2"/>
      <c r="BP12275" s="2"/>
      <c r="BQ12275" s="2"/>
      <c r="BR12275" s="2"/>
      <c r="BS12275" s="2"/>
      <c r="BT12275" s="2"/>
    </row>
    <row r="12276" spans="63:72" x14ac:dyDescent="0.3">
      <c r="BK12276" s="5"/>
      <c r="BL12276" s="5"/>
      <c r="BM12276" s="2"/>
      <c r="BN12276" s="151"/>
      <c r="BO12276" s="2"/>
      <c r="BP12276" s="2"/>
      <c r="BQ12276" s="2"/>
      <c r="BR12276" s="2"/>
      <c r="BS12276" s="2"/>
      <c r="BT12276" s="2"/>
    </row>
    <row r="12277" spans="63:72" x14ac:dyDescent="0.3">
      <c r="BK12277" s="5"/>
      <c r="BL12277" s="5"/>
      <c r="BM12277" s="2"/>
      <c r="BN12277" s="151"/>
      <c r="BO12277" s="2"/>
      <c r="BP12277" s="2"/>
      <c r="BQ12277" s="2"/>
      <c r="BR12277" s="2"/>
      <c r="BS12277" s="2"/>
      <c r="BT12277" s="2"/>
    </row>
    <row r="12278" spans="63:72" x14ac:dyDescent="0.3">
      <c r="BK12278" s="5"/>
      <c r="BL12278" s="5"/>
      <c r="BM12278" s="2"/>
      <c r="BN12278" s="151"/>
      <c r="BO12278" s="2"/>
      <c r="BP12278" s="2"/>
      <c r="BQ12278" s="2"/>
      <c r="BR12278" s="2"/>
      <c r="BS12278" s="2"/>
      <c r="BT12278" s="2"/>
    </row>
    <row r="12279" spans="63:72" x14ac:dyDescent="0.3">
      <c r="BK12279" s="5"/>
      <c r="BL12279" s="5"/>
      <c r="BM12279" s="2"/>
      <c r="BN12279" s="151"/>
      <c r="BO12279" s="2"/>
      <c r="BP12279" s="2"/>
      <c r="BQ12279" s="2"/>
      <c r="BR12279" s="2"/>
      <c r="BS12279" s="2"/>
      <c r="BT12279" s="2"/>
    </row>
    <row r="12280" spans="63:72" x14ac:dyDescent="0.3">
      <c r="BK12280" s="5"/>
      <c r="BL12280" s="5"/>
      <c r="BM12280" s="2"/>
      <c r="BN12280" s="151"/>
      <c r="BO12280" s="2"/>
      <c r="BP12280" s="2"/>
      <c r="BQ12280" s="2"/>
      <c r="BR12280" s="2"/>
      <c r="BS12280" s="2"/>
      <c r="BT12280" s="2"/>
    </row>
    <row r="12281" spans="63:72" x14ac:dyDescent="0.3">
      <c r="BK12281" s="5"/>
      <c r="BL12281" s="5"/>
      <c r="BM12281" s="2"/>
      <c r="BN12281" s="151"/>
      <c r="BO12281" s="2"/>
      <c r="BP12281" s="2"/>
      <c r="BQ12281" s="2"/>
      <c r="BR12281" s="2"/>
      <c r="BS12281" s="2"/>
      <c r="BT12281" s="2"/>
    </row>
    <row r="12282" spans="63:72" x14ac:dyDescent="0.3">
      <c r="BK12282" s="5"/>
      <c r="BL12282" s="5"/>
      <c r="BM12282" s="2"/>
      <c r="BN12282" s="151"/>
      <c r="BO12282" s="2"/>
      <c r="BP12282" s="2"/>
      <c r="BQ12282" s="2"/>
      <c r="BR12282" s="2"/>
      <c r="BS12282" s="2"/>
      <c r="BT12282" s="2"/>
    </row>
    <row r="12283" spans="63:72" x14ac:dyDescent="0.3">
      <c r="BK12283" s="5"/>
      <c r="BL12283" s="5"/>
      <c r="BM12283" s="2"/>
      <c r="BN12283" s="151"/>
      <c r="BO12283" s="2"/>
      <c r="BP12283" s="2"/>
      <c r="BQ12283" s="2"/>
      <c r="BR12283" s="2"/>
      <c r="BS12283" s="2"/>
      <c r="BT12283" s="2"/>
    </row>
    <row r="12284" spans="63:72" x14ac:dyDescent="0.3">
      <c r="BK12284" s="5"/>
      <c r="BL12284" s="5"/>
      <c r="BM12284" s="2"/>
      <c r="BN12284" s="151"/>
      <c r="BO12284" s="2"/>
      <c r="BP12284" s="2"/>
      <c r="BQ12284" s="2"/>
      <c r="BR12284" s="2"/>
      <c r="BS12284" s="2"/>
      <c r="BT12284" s="2"/>
    </row>
    <row r="12285" spans="63:72" x14ac:dyDescent="0.3">
      <c r="BK12285" s="5"/>
      <c r="BL12285" s="5"/>
      <c r="BM12285" s="2"/>
      <c r="BN12285" s="151"/>
      <c r="BO12285" s="2"/>
      <c r="BP12285" s="2"/>
      <c r="BQ12285" s="2"/>
      <c r="BR12285" s="2"/>
      <c r="BS12285" s="2"/>
      <c r="BT12285" s="2"/>
    </row>
    <row r="12286" spans="63:72" x14ac:dyDescent="0.3">
      <c r="BK12286" s="5"/>
      <c r="BL12286" s="5"/>
      <c r="BM12286" s="2"/>
      <c r="BN12286" s="151"/>
      <c r="BO12286" s="2"/>
      <c r="BP12286" s="2"/>
      <c r="BQ12286" s="2"/>
      <c r="BR12286" s="2"/>
      <c r="BS12286" s="2"/>
      <c r="BT12286" s="2"/>
    </row>
    <row r="12287" spans="63:72" x14ac:dyDescent="0.3">
      <c r="BK12287" s="5"/>
      <c r="BL12287" s="5"/>
      <c r="BM12287" s="2"/>
      <c r="BN12287" s="151"/>
      <c r="BO12287" s="2"/>
      <c r="BP12287" s="2"/>
      <c r="BQ12287" s="2"/>
      <c r="BR12287" s="2"/>
      <c r="BS12287" s="2"/>
      <c r="BT12287" s="2"/>
    </row>
    <row r="12288" spans="63:72" x14ac:dyDescent="0.3">
      <c r="BK12288" s="5"/>
      <c r="BL12288" s="5"/>
      <c r="BM12288" s="2"/>
      <c r="BN12288" s="151"/>
      <c r="BO12288" s="2"/>
      <c r="BP12288" s="2"/>
      <c r="BQ12288" s="2"/>
      <c r="BR12288" s="2"/>
      <c r="BS12288" s="2"/>
      <c r="BT12288" s="2"/>
    </row>
    <row r="12289" spans="63:72" x14ac:dyDescent="0.3">
      <c r="BK12289" s="5"/>
      <c r="BL12289" s="5"/>
      <c r="BM12289" s="2"/>
      <c r="BN12289" s="151"/>
      <c r="BO12289" s="2"/>
      <c r="BP12289" s="2"/>
      <c r="BQ12289" s="2"/>
      <c r="BR12289" s="2"/>
      <c r="BS12289" s="2"/>
      <c r="BT12289" s="2"/>
    </row>
    <row r="12290" spans="63:72" x14ac:dyDescent="0.3">
      <c r="BK12290" s="5"/>
      <c r="BL12290" s="5"/>
      <c r="BM12290" s="2"/>
      <c r="BN12290" s="151"/>
      <c r="BO12290" s="2"/>
      <c r="BP12290" s="2"/>
      <c r="BQ12290" s="2"/>
      <c r="BR12290" s="2"/>
      <c r="BS12290" s="2"/>
      <c r="BT12290" s="2"/>
    </row>
    <row r="12291" spans="63:72" x14ac:dyDescent="0.3">
      <c r="BK12291" s="5"/>
      <c r="BL12291" s="5"/>
      <c r="BM12291" s="2"/>
      <c r="BN12291" s="151"/>
      <c r="BO12291" s="2"/>
      <c r="BP12291" s="2"/>
      <c r="BQ12291" s="2"/>
      <c r="BR12291" s="2"/>
      <c r="BS12291" s="2"/>
      <c r="BT12291" s="2"/>
    </row>
    <row r="12292" spans="63:72" x14ac:dyDescent="0.3">
      <c r="BK12292" s="5"/>
      <c r="BL12292" s="5"/>
      <c r="BM12292" s="2"/>
      <c r="BN12292" s="151"/>
      <c r="BO12292" s="2"/>
      <c r="BP12292" s="2"/>
      <c r="BQ12292" s="2"/>
      <c r="BR12292" s="2"/>
      <c r="BS12292" s="2"/>
      <c r="BT12292" s="2"/>
    </row>
    <row r="12293" spans="63:72" x14ac:dyDescent="0.3">
      <c r="BK12293" s="5"/>
      <c r="BL12293" s="5"/>
      <c r="BM12293" s="2"/>
      <c r="BN12293" s="151"/>
      <c r="BO12293" s="2"/>
      <c r="BP12293" s="2"/>
      <c r="BQ12293" s="2"/>
      <c r="BR12293" s="2"/>
      <c r="BS12293" s="2"/>
      <c r="BT12293" s="2"/>
    </row>
    <row r="12294" spans="63:72" x14ac:dyDescent="0.3">
      <c r="BK12294" s="5"/>
      <c r="BL12294" s="5"/>
      <c r="BM12294" s="2"/>
      <c r="BN12294" s="151"/>
      <c r="BO12294" s="2"/>
      <c r="BP12294" s="2"/>
      <c r="BQ12294" s="2"/>
      <c r="BR12294" s="2"/>
      <c r="BS12294" s="2"/>
      <c r="BT12294" s="2"/>
    </row>
    <row r="12295" spans="63:72" x14ac:dyDescent="0.3">
      <c r="BK12295" s="5"/>
      <c r="BL12295" s="5"/>
      <c r="BM12295" s="2"/>
      <c r="BN12295" s="151"/>
      <c r="BO12295" s="2"/>
      <c r="BP12295" s="2"/>
      <c r="BQ12295" s="2"/>
      <c r="BR12295" s="2"/>
      <c r="BS12295" s="2"/>
      <c r="BT12295" s="2"/>
    </row>
    <row r="12296" spans="63:72" x14ac:dyDescent="0.3">
      <c r="BK12296" s="5"/>
      <c r="BL12296" s="5"/>
      <c r="BM12296" s="2"/>
      <c r="BN12296" s="151"/>
      <c r="BO12296" s="2"/>
      <c r="BP12296" s="2"/>
      <c r="BQ12296" s="2"/>
      <c r="BR12296" s="2"/>
      <c r="BS12296" s="2"/>
      <c r="BT12296" s="2"/>
    </row>
    <row r="12297" spans="63:72" x14ac:dyDescent="0.3">
      <c r="BK12297" s="5"/>
      <c r="BL12297" s="5"/>
      <c r="BM12297" s="2"/>
      <c r="BN12297" s="151"/>
      <c r="BO12297" s="2"/>
      <c r="BP12297" s="2"/>
      <c r="BQ12297" s="2"/>
      <c r="BR12297" s="2"/>
      <c r="BS12297" s="2"/>
      <c r="BT12297" s="2"/>
    </row>
    <row r="12298" spans="63:72" x14ac:dyDescent="0.3">
      <c r="BK12298" s="5"/>
      <c r="BL12298" s="5"/>
      <c r="BM12298" s="2"/>
      <c r="BN12298" s="151"/>
      <c r="BO12298" s="2"/>
      <c r="BP12298" s="2"/>
      <c r="BQ12298" s="2"/>
      <c r="BR12298" s="2"/>
      <c r="BS12298" s="2"/>
      <c r="BT12298" s="2"/>
    </row>
    <row r="12299" spans="63:72" x14ac:dyDescent="0.3">
      <c r="BK12299" s="5"/>
      <c r="BL12299" s="5"/>
      <c r="BM12299" s="2"/>
      <c r="BN12299" s="151"/>
      <c r="BO12299" s="2"/>
      <c r="BP12299" s="2"/>
      <c r="BQ12299" s="2"/>
      <c r="BR12299" s="2"/>
      <c r="BS12299" s="2"/>
      <c r="BT12299" s="2"/>
    </row>
    <row r="12300" spans="63:72" x14ac:dyDescent="0.3">
      <c r="BK12300" s="5"/>
      <c r="BL12300" s="5"/>
      <c r="BM12300" s="2"/>
      <c r="BN12300" s="151"/>
      <c r="BO12300" s="2"/>
      <c r="BP12300" s="2"/>
      <c r="BQ12300" s="2"/>
      <c r="BR12300" s="2"/>
      <c r="BS12300" s="2"/>
      <c r="BT12300" s="2"/>
    </row>
    <row r="12301" spans="63:72" x14ac:dyDescent="0.3">
      <c r="BK12301" s="5"/>
      <c r="BL12301" s="5"/>
      <c r="BM12301" s="2"/>
      <c r="BN12301" s="151"/>
      <c r="BO12301" s="2"/>
      <c r="BP12301" s="2"/>
      <c r="BQ12301" s="2"/>
      <c r="BR12301" s="2"/>
      <c r="BS12301" s="2"/>
      <c r="BT12301" s="2"/>
    </row>
    <row r="12302" spans="63:72" x14ac:dyDescent="0.3">
      <c r="BK12302" s="5"/>
      <c r="BL12302" s="5"/>
      <c r="BM12302" s="2"/>
      <c r="BN12302" s="151"/>
      <c r="BO12302" s="2"/>
      <c r="BP12302" s="2"/>
      <c r="BQ12302" s="2"/>
      <c r="BR12302" s="2"/>
      <c r="BS12302" s="2"/>
      <c r="BT12302" s="2"/>
    </row>
    <row r="12303" spans="63:72" x14ac:dyDescent="0.3">
      <c r="BK12303" s="5"/>
      <c r="BL12303" s="5"/>
      <c r="BM12303" s="2"/>
      <c r="BN12303" s="151"/>
      <c r="BO12303" s="2"/>
      <c r="BP12303" s="2"/>
      <c r="BQ12303" s="2"/>
      <c r="BR12303" s="2"/>
      <c r="BS12303" s="2"/>
      <c r="BT12303" s="2"/>
    </row>
    <row r="12304" spans="63:72" x14ac:dyDescent="0.3">
      <c r="BK12304" s="5"/>
      <c r="BL12304" s="5"/>
      <c r="BM12304" s="2"/>
      <c r="BN12304" s="151"/>
      <c r="BO12304" s="2"/>
      <c r="BP12304" s="2"/>
      <c r="BQ12304" s="2"/>
      <c r="BR12304" s="2"/>
      <c r="BS12304" s="2"/>
      <c r="BT12304" s="2"/>
    </row>
    <row r="12305" spans="63:72" x14ac:dyDescent="0.3">
      <c r="BK12305" s="5"/>
      <c r="BL12305" s="5"/>
      <c r="BM12305" s="2"/>
      <c r="BN12305" s="151"/>
      <c r="BO12305" s="2"/>
      <c r="BP12305" s="2"/>
      <c r="BQ12305" s="2"/>
      <c r="BR12305" s="2"/>
      <c r="BS12305" s="2"/>
      <c r="BT12305" s="2"/>
    </row>
    <row r="12306" spans="63:72" x14ac:dyDescent="0.3">
      <c r="BK12306" s="5"/>
      <c r="BL12306" s="5"/>
      <c r="BM12306" s="2"/>
      <c r="BN12306" s="151"/>
      <c r="BO12306" s="2"/>
      <c r="BP12306" s="2"/>
      <c r="BQ12306" s="2"/>
      <c r="BR12306" s="2"/>
      <c r="BS12306" s="2"/>
      <c r="BT12306" s="2"/>
    </row>
    <row r="12307" spans="63:72" x14ac:dyDescent="0.3">
      <c r="BK12307" s="5"/>
      <c r="BL12307" s="5"/>
      <c r="BM12307" s="2"/>
      <c r="BN12307" s="151"/>
      <c r="BO12307" s="2"/>
      <c r="BP12307" s="2"/>
      <c r="BQ12307" s="2"/>
      <c r="BR12307" s="2"/>
      <c r="BS12307" s="2"/>
      <c r="BT12307" s="2"/>
    </row>
    <row r="12308" spans="63:72" x14ac:dyDescent="0.3">
      <c r="BK12308" s="5"/>
      <c r="BL12308" s="5"/>
      <c r="BM12308" s="2"/>
      <c r="BN12308" s="151"/>
      <c r="BO12308" s="2"/>
      <c r="BP12308" s="2"/>
      <c r="BQ12308" s="2"/>
      <c r="BR12308" s="2"/>
      <c r="BS12308" s="2"/>
      <c r="BT12308" s="2"/>
    </row>
    <row r="12309" spans="63:72" x14ac:dyDescent="0.3">
      <c r="BK12309" s="5"/>
      <c r="BL12309" s="5"/>
      <c r="BM12309" s="2"/>
      <c r="BN12309" s="151"/>
      <c r="BO12309" s="2"/>
      <c r="BP12309" s="2"/>
      <c r="BQ12309" s="2"/>
      <c r="BR12309" s="2"/>
      <c r="BS12309" s="2"/>
      <c r="BT12309" s="2"/>
    </row>
    <row r="12310" spans="63:72" x14ac:dyDescent="0.3">
      <c r="BK12310" s="5"/>
      <c r="BL12310" s="5"/>
      <c r="BM12310" s="2"/>
      <c r="BN12310" s="151"/>
      <c r="BO12310" s="2"/>
      <c r="BP12310" s="2"/>
      <c r="BQ12310" s="2"/>
      <c r="BR12310" s="2"/>
      <c r="BS12310" s="2"/>
      <c r="BT12310" s="2"/>
    </row>
    <row r="12311" spans="63:72" x14ac:dyDescent="0.3">
      <c r="BK12311" s="5"/>
      <c r="BL12311" s="5"/>
      <c r="BM12311" s="2"/>
      <c r="BN12311" s="151"/>
      <c r="BO12311" s="2"/>
      <c r="BP12311" s="2"/>
      <c r="BQ12311" s="2"/>
      <c r="BR12311" s="2"/>
      <c r="BS12311" s="2"/>
      <c r="BT12311" s="2"/>
    </row>
    <row r="12312" spans="63:72" x14ac:dyDescent="0.3">
      <c r="BK12312" s="5"/>
      <c r="BL12312" s="5"/>
      <c r="BM12312" s="2"/>
      <c r="BN12312" s="151"/>
      <c r="BO12312" s="2"/>
      <c r="BP12312" s="2"/>
      <c r="BQ12312" s="2"/>
      <c r="BR12312" s="2"/>
      <c r="BS12312" s="2"/>
      <c r="BT12312" s="2"/>
    </row>
    <row r="12313" spans="63:72" x14ac:dyDescent="0.3">
      <c r="BK12313" s="5"/>
      <c r="BL12313" s="5"/>
      <c r="BM12313" s="2"/>
      <c r="BN12313" s="151"/>
      <c r="BO12313" s="2"/>
      <c r="BP12313" s="2"/>
      <c r="BQ12313" s="2"/>
      <c r="BR12313" s="2"/>
      <c r="BS12313" s="2"/>
      <c r="BT12313" s="2"/>
    </row>
    <row r="12314" spans="63:72" x14ac:dyDescent="0.3">
      <c r="BK12314" s="5"/>
      <c r="BL12314" s="5"/>
      <c r="BM12314" s="2"/>
      <c r="BN12314" s="151"/>
      <c r="BO12314" s="2"/>
      <c r="BP12314" s="2"/>
      <c r="BQ12314" s="2"/>
      <c r="BR12314" s="2"/>
      <c r="BS12314" s="2"/>
      <c r="BT12314" s="2"/>
    </row>
    <row r="12315" spans="63:72" x14ac:dyDescent="0.3">
      <c r="BK12315" s="5"/>
      <c r="BL12315" s="5"/>
      <c r="BM12315" s="2"/>
      <c r="BN12315" s="151"/>
      <c r="BO12315" s="2"/>
      <c r="BP12315" s="2"/>
      <c r="BQ12315" s="2"/>
      <c r="BR12315" s="2"/>
      <c r="BS12315" s="2"/>
      <c r="BT12315" s="2"/>
    </row>
    <row r="12316" spans="63:72" x14ac:dyDescent="0.3">
      <c r="BK12316" s="5"/>
      <c r="BL12316" s="5"/>
      <c r="BM12316" s="2"/>
      <c r="BN12316" s="151"/>
      <c r="BO12316" s="2"/>
      <c r="BP12316" s="2"/>
      <c r="BQ12316" s="2"/>
      <c r="BR12316" s="2"/>
      <c r="BS12316" s="2"/>
      <c r="BT12316" s="2"/>
    </row>
    <row r="12317" spans="63:72" x14ac:dyDescent="0.3">
      <c r="BK12317" s="5"/>
      <c r="BL12317" s="5"/>
      <c r="BM12317" s="2"/>
      <c r="BN12317" s="151"/>
      <c r="BO12317" s="2"/>
      <c r="BP12317" s="2"/>
      <c r="BQ12317" s="2"/>
      <c r="BR12317" s="2"/>
      <c r="BS12317" s="2"/>
      <c r="BT12317" s="2"/>
    </row>
    <row r="12318" spans="63:72" x14ac:dyDescent="0.3">
      <c r="BK12318" s="5"/>
      <c r="BL12318" s="5"/>
      <c r="BM12318" s="2"/>
      <c r="BN12318" s="151"/>
      <c r="BO12318" s="2"/>
      <c r="BP12318" s="2"/>
      <c r="BQ12318" s="2"/>
      <c r="BR12318" s="2"/>
      <c r="BS12318" s="2"/>
      <c r="BT12318" s="2"/>
    </row>
    <row r="12319" spans="63:72" x14ac:dyDescent="0.3">
      <c r="BK12319" s="5"/>
      <c r="BL12319" s="5"/>
      <c r="BM12319" s="2"/>
      <c r="BN12319" s="151"/>
      <c r="BO12319" s="2"/>
      <c r="BP12319" s="2"/>
      <c r="BQ12319" s="2"/>
      <c r="BR12319" s="2"/>
      <c r="BS12319" s="2"/>
      <c r="BT12319" s="2"/>
    </row>
    <row r="12320" spans="63:72" x14ac:dyDescent="0.3">
      <c r="BK12320" s="5"/>
      <c r="BL12320" s="5"/>
      <c r="BM12320" s="2"/>
      <c r="BN12320" s="151"/>
      <c r="BO12320" s="2"/>
      <c r="BP12320" s="2"/>
      <c r="BQ12320" s="2"/>
      <c r="BR12320" s="2"/>
      <c r="BS12320" s="2"/>
      <c r="BT12320" s="2"/>
    </row>
    <row r="12321" spans="63:72" x14ac:dyDescent="0.3">
      <c r="BK12321" s="5"/>
      <c r="BL12321" s="5"/>
      <c r="BM12321" s="2"/>
      <c r="BN12321" s="151"/>
      <c r="BO12321" s="2"/>
      <c r="BP12321" s="2"/>
      <c r="BQ12321" s="2"/>
      <c r="BR12321" s="2"/>
      <c r="BS12321" s="2"/>
      <c r="BT12321" s="2"/>
    </row>
    <row r="12322" spans="63:72" x14ac:dyDescent="0.3">
      <c r="BK12322" s="5"/>
      <c r="BL12322" s="5"/>
      <c r="BM12322" s="2"/>
      <c r="BN12322" s="151"/>
      <c r="BO12322" s="2"/>
      <c r="BP12322" s="2"/>
      <c r="BQ12322" s="2"/>
      <c r="BR12322" s="2"/>
      <c r="BS12322" s="2"/>
      <c r="BT12322" s="2"/>
    </row>
    <row r="12323" spans="63:72" x14ac:dyDescent="0.3">
      <c r="BK12323" s="5"/>
      <c r="BL12323" s="5"/>
      <c r="BM12323" s="2"/>
      <c r="BN12323" s="151"/>
      <c r="BO12323" s="2"/>
      <c r="BP12323" s="2"/>
      <c r="BQ12323" s="2"/>
      <c r="BR12323" s="2"/>
      <c r="BS12323" s="2"/>
      <c r="BT12323" s="2"/>
    </row>
    <row r="12324" spans="63:72" x14ac:dyDescent="0.3">
      <c r="BK12324" s="5"/>
      <c r="BL12324" s="5"/>
      <c r="BM12324" s="2"/>
      <c r="BN12324" s="151"/>
      <c r="BO12324" s="2"/>
      <c r="BP12324" s="2"/>
      <c r="BQ12324" s="2"/>
      <c r="BR12324" s="2"/>
      <c r="BS12324" s="2"/>
      <c r="BT12324" s="2"/>
    </row>
    <row r="12325" spans="63:72" x14ac:dyDescent="0.3">
      <c r="BK12325" s="5"/>
      <c r="BL12325" s="5"/>
      <c r="BM12325" s="2"/>
      <c r="BN12325" s="151"/>
      <c r="BO12325" s="2"/>
      <c r="BP12325" s="2"/>
      <c r="BQ12325" s="2"/>
      <c r="BR12325" s="2"/>
      <c r="BS12325" s="2"/>
      <c r="BT12325" s="2"/>
    </row>
    <row r="12326" spans="63:72" x14ac:dyDescent="0.3">
      <c r="BK12326" s="5"/>
      <c r="BL12326" s="5"/>
      <c r="BM12326" s="2"/>
      <c r="BN12326" s="151"/>
      <c r="BO12326" s="2"/>
      <c r="BP12326" s="2"/>
      <c r="BQ12326" s="2"/>
      <c r="BR12326" s="2"/>
      <c r="BS12326" s="2"/>
      <c r="BT12326" s="2"/>
    </row>
    <row r="12327" spans="63:72" x14ac:dyDescent="0.3">
      <c r="BK12327" s="5"/>
      <c r="BL12327" s="5"/>
      <c r="BM12327" s="2"/>
      <c r="BN12327" s="151"/>
      <c r="BO12327" s="2"/>
      <c r="BP12327" s="2"/>
      <c r="BQ12327" s="2"/>
      <c r="BR12327" s="2"/>
      <c r="BS12327" s="2"/>
      <c r="BT12327" s="2"/>
    </row>
    <row r="12328" spans="63:72" x14ac:dyDescent="0.3">
      <c r="BK12328" s="5"/>
      <c r="BL12328" s="5"/>
      <c r="BM12328" s="2"/>
      <c r="BN12328" s="151"/>
      <c r="BO12328" s="2"/>
      <c r="BP12328" s="2"/>
      <c r="BQ12328" s="2"/>
      <c r="BR12328" s="2"/>
      <c r="BS12328" s="2"/>
      <c r="BT12328" s="2"/>
    </row>
    <row r="12329" spans="63:72" x14ac:dyDescent="0.3">
      <c r="BK12329" s="5"/>
      <c r="BL12329" s="5"/>
      <c r="BM12329" s="2"/>
      <c r="BN12329" s="151"/>
      <c r="BO12329" s="2"/>
      <c r="BP12329" s="2"/>
      <c r="BQ12329" s="2"/>
      <c r="BR12329" s="2"/>
      <c r="BS12329" s="2"/>
      <c r="BT12329" s="2"/>
    </row>
    <row r="12330" spans="63:72" x14ac:dyDescent="0.3">
      <c r="BK12330" s="5"/>
      <c r="BL12330" s="5"/>
      <c r="BM12330" s="2"/>
      <c r="BN12330" s="151"/>
      <c r="BO12330" s="2"/>
      <c r="BP12330" s="2"/>
      <c r="BQ12330" s="2"/>
      <c r="BR12330" s="2"/>
      <c r="BS12330" s="2"/>
      <c r="BT12330" s="2"/>
    </row>
    <row r="12331" spans="63:72" x14ac:dyDescent="0.3">
      <c r="BK12331" s="5"/>
      <c r="BL12331" s="5"/>
      <c r="BM12331" s="2"/>
      <c r="BN12331" s="151"/>
      <c r="BO12331" s="2"/>
      <c r="BP12331" s="2"/>
      <c r="BQ12331" s="2"/>
      <c r="BR12331" s="2"/>
      <c r="BS12331" s="2"/>
      <c r="BT12331" s="2"/>
    </row>
    <row r="12332" spans="63:72" x14ac:dyDescent="0.3">
      <c r="BK12332" s="5"/>
      <c r="BL12332" s="5"/>
      <c r="BM12332" s="2"/>
      <c r="BN12332" s="151"/>
      <c r="BO12332" s="2"/>
      <c r="BP12332" s="2"/>
      <c r="BQ12332" s="2"/>
      <c r="BR12332" s="2"/>
      <c r="BS12332" s="2"/>
      <c r="BT12332" s="2"/>
    </row>
    <row r="12333" spans="63:72" x14ac:dyDescent="0.3">
      <c r="BK12333" s="5"/>
      <c r="BL12333" s="5"/>
      <c r="BM12333" s="2"/>
      <c r="BN12333" s="151"/>
      <c r="BO12333" s="2"/>
      <c r="BP12333" s="2"/>
      <c r="BQ12333" s="2"/>
      <c r="BR12333" s="2"/>
      <c r="BS12333" s="2"/>
      <c r="BT12333" s="2"/>
    </row>
    <row r="12334" spans="63:72" x14ac:dyDescent="0.3">
      <c r="BK12334" s="5"/>
      <c r="BL12334" s="5"/>
      <c r="BM12334" s="2"/>
      <c r="BN12334" s="151"/>
      <c r="BO12334" s="2"/>
      <c r="BP12334" s="2"/>
      <c r="BQ12334" s="2"/>
      <c r="BR12334" s="2"/>
      <c r="BS12334" s="2"/>
      <c r="BT12334" s="2"/>
    </row>
    <row r="12335" spans="63:72" x14ac:dyDescent="0.3">
      <c r="BK12335" s="5"/>
      <c r="BL12335" s="5"/>
      <c r="BM12335" s="2"/>
      <c r="BN12335" s="151"/>
      <c r="BO12335" s="2"/>
      <c r="BP12335" s="2"/>
      <c r="BQ12335" s="2"/>
      <c r="BR12335" s="2"/>
      <c r="BS12335" s="2"/>
      <c r="BT12335" s="2"/>
    </row>
    <row r="12336" spans="63:72" x14ac:dyDescent="0.3">
      <c r="BK12336" s="5"/>
      <c r="BL12336" s="5"/>
      <c r="BM12336" s="2"/>
      <c r="BN12336" s="151"/>
      <c r="BO12336" s="2"/>
      <c r="BP12336" s="2"/>
      <c r="BQ12336" s="2"/>
      <c r="BR12336" s="2"/>
      <c r="BS12336" s="2"/>
      <c r="BT12336" s="2"/>
    </row>
    <row r="12337" spans="63:72" x14ac:dyDescent="0.3">
      <c r="BK12337" s="5"/>
      <c r="BL12337" s="5"/>
      <c r="BM12337" s="2"/>
      <c r="BN12337" s="151"/>
      <c r="BO12337" s="2"/>
      <c r="BP12337" s="2"/>
      <c r="BQ12337" s="2"/>
      <c r="BR12337" s="2"/>
      <c r="BS12337" s="2"/>
      <c r="BT12337" s="2"/>
    </row>
    <row r="12338" spans="63:72" x14ac:dyDescent="0.3">
      <c r="BK12338" s="5"/>
      <c r="BL12338" s="5"/>
      <c r="BM12338" s="2"/>
      <c r="BN12338" s="151"/>
      <c r="BO12338" s="2"/>
      <c r="BP12338" s="2"/>
      <c r="BQ12338" s="2"/>
      <c r="BR12338" s="2"/>
      <c r="BS12338" s="2"/>
      <c r="BT12338" s="2"/>
    </row>
    <row r="12339" spans="63:72" x14ac:dyDescent="0.3">
      <c r="BK12339" s="5"/>
      <c r="BL12339" s="5"/>
      <c r="BM12339" s="2"/>
      <c r="BN12339" s="151"/>
      <c r="BO12339" s="2"/>
      <c r="BP12339" s="2"/>
      <c r="BQ12339" s="2"/>
      <c r="BR12339" s="2"/>
      <c r="BS12339" s="2"/>
      <c r="BT12339" s="2"/>
    </row>
    <row r="12340" spans="63:72" x14ac:dyDescent="0.3">
      <c r="BK12340" s="5"/>
      <c r="BL12340" s="5"/>
      <c r="BM12340" s="2"/>
      <c r="BN12340" s="151"/>
      <c r="BO12340" s="2"/>
      <c r="BP12340" s="2"/>
      <c r="BQ12340" s="2"/>
      <c r="BR12340" s="2"/>
      <c r="BS12340" s="2"/>
      <c r="BT12340" s="2"/>
    </row>
    <row r="12341" spans="63:72" x14ac:dyDescent="0.3">
      <c r="BK12341" s="5"/>
      <c r="BL12341" s="5"/>
      <c r="BM12341" s="2"/>
      <c r="BN12341" s="151"/>
      <c r="BO12341" s="2"/>
      <c r="BP12341" s="2"/>
      <c r="BQ12341" s="2"/>
      <c r="BR12341" s="2"/>
      <c r="BS12341" s="2"/>
      <c r="BT12341" s="2"/>
    </row>
    <row r="12342" spans="63:72" x14ac:dyDescent="0.3">
      <c r="BK12342" s="5"/>
      <c r="BL12342" s="5"/>
      <c r="BM12342" s="2"/>
      <c r="BN12342" s="151"/>
      <c r="BO12342" s="2"/>
      <c r="BP12342" s="2"/>
      <c r="BQ12342" s="2"/>
      <c r="BR12342" s="2"/>
      <c r="BS12342" s="2"/>
      <c r="BT12342" s="2"/>
    </row>
    <row r="12343" spans="63:72" x14ac:dyDescent="0.3">
      <c r="BK12343" s="5"/>
      <c r="BL12343" s="5"/>
      <c r="BM12343" s="2"/>
      <c r="BN12343" s="151"/>
      <c r="BO12343" s="2"/>
      <c r="BP12343" s="2"/>
      <c r="BQ12343" s="2"/>
      <c r="BR12343" s="2"/>
      <c r="BS12343" s="2"/>
      <c r="BT12343" s="2"/>
    </row>
    <row r="12344" spans="63:72" x14ac:dyDescent="0.3">
      <c r="BK12344" s="5"/>
      <c r="BL12344" s="5"/>
      <c r="BM12344" s="2"/>
      <c r="BN12344" s="151"/>
      <c r="BO12344" s="2"/>
      <c r="BP12344" s="2"/>
      <c r="BQ12344" s="2"/>
      <c r="BR12344" s="2"/>
      <c r="BS12344" s="2"/>
      <c r="BT12344" s="2"/>
    </row>
    <row r="12345" spans="63:72" x14ac:dyDescent="0.3">
      <c r="BK12345" s="5"/>
      <c r="BL12345" s="5"/>
      <c r="BM12345" s="2"/>
      <c r="BN12345" s="151"/>
      <c r="BO12345" s="2"/>
      <c r="BP12345" s="2"/>
      <c r="BQ12345" s="2"/>
      <c r="BR12345" s="2"/>
      <c r="BS12345" s="2"/>
      <c r="BT12345" s="2"/>
    </row>
    <row r="12346" spans="63:72" x14ac:dyDescent="0.3">
      <c r="BK12346" s="5"/>
      <c r="BL12346" s="5"/>
      <c r="BM12346" s="2"/>
      <c r="BN12346" s="151"/>
      <c r="BO12346" s="2"/>
      <c r="BP12346" s="2"/>
      <c r="BQ12346" s="2"/>
      <c r="BR12346" s="2"/>
      <c r="BS12346" s="2"/>
      <c r="BT12346" s="2"/>
    </row>
    <row r="12347" spans="63:72" x14ac:dyDescent="0.3">
      <c r="BK12347" s="5"/>
      <c r="BL12347" s="5"/>
      <c r="BM12347" s="2"/>
      <c r="BN12347" s="151"/>
      <c r="BO12347" s="2"/>
      <c r="BP12347" s="2"/>
      <c r="BQ12347" s="2"/>
      <c r="BR12347" s="2"/>
      <c r="BS12347" s="2"/>
      <c r="BT12347" s="2"/>
    </row>
    <row r="12348" spans="63:72" x14ac:dyDescent="0.3">
      <c r="BK12348" s="5"/>
      <c r="BL12348" s="5"/>
      <c r="BM12348" s="2"/>
      <c r="BN12348" s="151"/>
      <c r="BO12348" s="2"/>
      <c r="BP12348" s="2"/>
      <c r="BQ12348" s="2"/>
      <c r="BR12348" s="2"/>
      <c r="BS12348" s="2"/>
      <c r="BT12348" s="2"/>
    </row>
    <row r="12349" spans="63:72" x14ac:dyDescent="0.3">
      <c r="BK12349" s="5"/>
      <c r="BL12349" s="5"/>
      <c r="BM12349" s="2"/>
      <c r="BN12349" s="151"/>
      <c r="BO12349" s="2"/>
      <c r="BP12349" s="2"/>
      <c r="BQ12349" s="2"/>
      <c r="BR12349" s="2"/>
      <c r="BS12349" s="2"/>
      <c r="BT12349" s="2"/>
    </row>
    <row r="12350" spans="63:72" x14ac:dyDescent="0.3">
      <c r="BK12350" s="5"/>
      <c r="BL12350" s="5"/>
      <c r="BM12350" s="2"/>
      <c r="BN12350" s="151"/>
      <c r="BO12350" s="2"/>
      <c r="BP12350" s="2"/>
      <c r="BQ12350" s="2"/>
      <c r="BR12350" s="2"/>
      <c r="BS12350" s="2"/>
      <c r="BT12350" s="2"/>
    </row>
    <row r="12351" spans="63:72" x14ac:dyDescent="0.3">
      <c r="BK12351" s="5"/>
      <c r="BL12351" s="5"/>
      <c r="BM12351" s="2"/>
      <c r="BN12351" s="151"/>
      <c r="BO12351" s="2"/>
      <c r="BP12351" s="2"/>
      <c r="BQ12351" s="2"/>
      <c r="BR12351" s="2"/>
      <c r="BS12351" s="2"/>
      <c r="BT12351" s="2"/>
    </row>
    <row r="12352" spans="63:72" x14ac:dyDescent="0.3">
      <c r="BK12352" s="5"/>
      <c r="BL12352" s="5"/>
      <c r="BM12352" s="2"/>
      <c r="BN12352" s="151"/>
      <c r="BO12352" s="2"/>
      <c r="BP12352" s="2"/>
      <c r="BQ12352" s="2"/>
      <c r="BR12352" s="2"/>
      <c r="BS12352" s="2"/>
      <c r="BT12352" s="2"/>
    </row>
    <row r="12353" spans="63:72" x14ac:dyDescent="0.3">
      <c r="BK12353" s="5"/>
      <c r="BL12353" s="5"/>
      <c r="BM12353" s="2"/>
      <c r="BN12353" s="151"/>
      <c r="BO12353" s="2"/>
      <c r="BP12353" s="2"/>
      <c r="BQ12353" s="2"/>
      <c r="BR12353" s="2"/>
      <c r="BS12353" s="2"/>
      <c r="BT12353" s="2"/>
    </row>
    <row r="12354" spans="63:72" x14ac:dyDescent="0.3">
      <c r="BK12354" s="5"/>
      <c r="BL12354" s="5"/>
      <c r="BM12354" s="2"/>
      <c r="BN12354" s="151"/>
      <c r="BO12354" s="2"/>
      <c r="BP12354" s="2"/>
      <c r="BQ12354" s="2"/>
      <c r="BR12354" s="2"/>
      <c r="BS12354" s="2"/>
      <c r="BT12354" s="2"/>
    </row>
    <row r="12355" spans="63:72" x14ac:dyDescent="0.3">
      <c r="BK12355" s="5"/>
      <c r="BL12355" s="5"/>
      <c r="BM12355" s="2"/>
      <c r="BN12355" s="151"/>
      <c r="BO12355" s="2"/>
      <c r="BP12355" s="2"/>
      <c r="BQ12355" s="2"/>
      <c r="BR12355" s="2"/>
      <c r="BS12355" s="2"/>
      <c r="BT12355" s="2"/>
    </row>
    <row r="12356" spans="63:72" x14ac:dyDescent="0.3">
      <c r="BK12356" s="5"/>
      <c r="BL12356" s="5"/>
      <c r="BM12356" s="2"/>
      <c r="BN12356" s="151"/>
      <c r="BO12356" s="2"/>
      <c r="BP12356" s="2"/>
      <c r="BQ12356" s="2"/>
      <c r="BR12356" s="2"/>
      <c r="BS12356" s="2"/>
      <c r="BT12356" s="2"/>
    </row>
    <row r="12357" spans="63:72" x14ac:dyDescent="0.3">
      <c r="BK12357" s="5"/>
      <c r="BL12357" s="5"/>
      <c r="BM12357" s="2"/>
      <c r="BN12357" s="151"/>
      <c r="BO12357" s="2"/>
      <c r="BP12357" s="2"/>
      <c r="BQ12357" s="2"/>
      <c r="BR12357" s="2"/>
      <c r="BS12357" s="2"/>
      <c r="BT12357" s="2"/>
    </row>
    <row r="12358" spans="63:72" x14ac:dyDescent="0.3">
      <c r="BK12358" s="5"/>
      <c r="BL12358" s="5"/>
      <c r="BM12358" s="2"/>
      <c r="BN12358" s="151"/>
      <c r="BO12358" s="2"/>
      <c r="BP12358" s="2"/>
      <c r="BQ12358" s="2"/>
      <c r="BR12358" s="2"/>
      <c r="BS12358" s="2"/>
      <c r="BT12358" s="2"/>
    </row>
    <row r="12359" spans="63:72" x14ac:dyDescent="0.3">
      <c r="BK12359" s="5"/>
      <c r="BL12359" s="5"/>
      <c r="BM12359" s="2"/>
      <c r="BN12359" s="151"/>
      <c r="BO12359" s="2"/>
      <c r="BP12359" s="2"/>
      <c r="BQ12359" s="2"/>
      <c r="BR12359" s="2"/>
      <c r="BS12359" s="2"/>
      <c r="BT12359" s="2"/>
    </row>
    <row r="12360" spans="63:72" x14ac:dyDescent="0.3">
      <c r="BK12360" s="5"/>
      <c r="BL12360" s="5"/>
      <c r="BM12360" s="2"/>
      <c r="BN12360" s="151"/>
      <c r="BO12360" s="2"/>
      <c r="BP12360" s="2"/>
      <c r="BQ12360" s="2"/>
      <c r="BR12360" s="2"/>
      <c r="BS12360" s="2"/>
      <c r="BT12360" s="2"/>
    </row>
    <row r="12361" spans="63:72" x14ac:dyDescent="0.3">
      <c r="BK12361" s="5"/>
      <c r="BL12361" s="5"/>
      <c r="BM12361" s="2"/>
      <c r="BN12361" s="151"/>
      <c r="BO12361" s="2"/>
      <c r="BP12361" s="2"/>
      <c r="BQ12361" s="2"/>
      <c r="BR12361" s="2"/>
      <c r="BS12361" s="2"/>
      <c r="BT12361" s="2"/>
    </row>
    <row r="12362" spans="63:72" x14ac:dyDescent="0.3">
      <c r="BK12362" s="5"/>
      <c r="BL12362" s="5"/>
      <c r="BM12362" s="2"/>
      <c r="BN12362" s="151"/>
      <c r="BO12362" s="2"/>
      <c r="BP12362" s="2"/>
      <c r="BQ12362" s="2"/>
      <c r="BR12362" s="2"/>
      <c r="BS12362" s="2"/>
      <c r="BT12362" s="2"/>
    </row>
    <row r="12363" spans="63:72" x14ac:dyDescent="0.3">
      <c r="BK12363" s="5"/>
      <c r="BL12363" s="5"/>
      <c r="BM12363" s="2"/>
      <c r="BN12363" s="151"/>
      <c r="BO12363" s="2"/>
      <c r="BP12363" s="2"/>
      <c r="BQ12363" s="2"/>
      <c r="BR12363" s="2"/>
      <c r="BS12363" s="2"/>
      <c r="BT12363" s="2"/>
    </row>
    <row r="12364" spans="63:72" x14ac:dyDescent="0.3">
      <c r="BK12364" s="5"/>
      <c r="BL12364" s="5"/>
      <c r="BM12364" s="2"/>
      <c r="BN12364" s="151"/>
      <c r="BO12364" s="2"/>
      <c r="BP12364" s="2"/>
      <c r="BQ12364" s="2"/>
      <c r="BR12364" s="2"/>
      <c r="BS12364" s="2"/>
      <c r="BT12364" s="2"/>
    </row>
    <row r="12365" spans="63:72" x14ac:dyDescent="0.3">
      <c r="BK12365" s="5"/>
      <c r="BL12365" s="5"/>
      <c r="BM12365" s="2"/>
      <c r="BN12365" s="151"/>
      <c r="BO12365" s="2"/>
      <c r="BP12365" s="2"/>
      <c r="BQ12365" s="2"/>
      <c r="BR12365" s="2"/>
      <c r="BS12365" s="2"/>
      <c r="BT12365" s="2"/>
    </row>
    <row r="12366" spans="63:72" x14ac:dyDescent="0.3">
      <c r="BK12366" s="5"/>
      <c r="BL12366" s="5"/>
      <c r="BM12366" s="2"/>
      <c r="BN12366" s="151"/>
      <c r="BO12366" s="2"/>
      <c r="BP12366" s="2"/>
      <c r="BQ12366" s="2"/>
      <c r="BR12366" s="2"/>
      <c r="BS12366" s="2"/>
      <c r="BT12366" s="2"/>
    </row>
    <row r="12367" spans="63:72" x14ac:dyDescent="0.3">
      <c r="BK12367" s="5"/>
      <c r="BL12367" s="5"/>
      <c r="BM12367" s="2"/>
      <c r="BN12367" s="151"/>
      <c r="BO12367" s="2"/>
      <c r="BP12367" s="2"/>
      <c r="BQ12367" s="2"/>
      <c r="BR12367" s="2"/>
      <c r="BS12367" s="2"/>
      <c r="BT12367" s="2"/>
    </row>
    <row r="12368" spans="63:72" x14ac:dyDescent="0.3">
      <c r="BK12368" s="5"/>
      <c r="BL12368" s="5"/>
      <c r="BM12368" s="2"/>
      <c r="BN12368" s="151"/>
      <c r="BO12368" s="2"/>
      <c r="BP12368" s="2"/>
      <c r="BQ12368" s="2"/>
      <c r="BR12368" s="2"/>
      <c r="BS12368" s="2"/>
      <c r="BT12368" s="2"/>
    </row>
    <row r="12369" spans="63:72" x14ac:dyDescent="0.3">
      <c r="BK12369" s="5"/>
      <c r="BL12369" s="5"/>
      <c r="BM12369" s="2"/>
      <c r="BN12369" s="151"/>
      <c r="BO12369" s="2"/>
      <c r="BP12369" s="2"/>
      <c r="BQ12369" s="2"/>
      <c r="BR12369" s="2"/>
      <c r="BS12369" s="2"/>
      <c r="BT12369" s="2"/>
    </row>
    <row r="12370" spans="63:72" x14ac:dyDescent="0.3">
      <c r="BK12370" s="5"/>
      <c r="BL12370" s="5"/>
      <c r="BM12370" s="2"/>
      <c r="BN12370" s="151"/>
      <c r="BO12370" s="2"/>
      <c r="BP12370" s="2"/>
      <c r="BQ12370" s="2"/>
      <c r="BR12370" s="2"/>
      <c r="BS12370" s="2"/>
      <c r="BT12370" s="2"/>
    </row>
    <row r="12371" spans="63:72" x14ac:dyDescent="0.3">
      <c r="BK12371" s="5"/>
      <c r="BL12371" s="5"/>
      <c r="BM12371" s="2"/>
      <c r="BN12371" s="151"/>
      <c r="BO12371" s="2"/>
      <c r="BP12371" s="2"/>
      <c r="BQ12371" s="2"/>
      <c r="BR12371" s="2"/>
      <c r="BS12371" s="2"/>
      <c r="BT12371" s="2"/>
    </row>
    <row r="12372" spans="63:72" x14ac:dyDescent="0.3">
      <c r="BK12372" s="5"/>
      <c r="BL12372" s="5"/>
      <c r="BM12372" s="2"/>
      <c r="BN12372" s="151"/>
      <c r="BO12372" s="2"/>
      <c r="BP12372" s="2"/>
      <c r="BQ12372" s="2"/>
      <c r="BR12372" s="2"/>
      <c r="BS12372" s="2"/>
      <c r="BT12372" s="2"/>
    </row>
    <row r="12373" spans="63:72" x14ac:dyDescent="0.3">
      <c r="BK12373" s="5"/>
      <c r="BL12373" s="5"/>
      <c r="BM12373" s="2"/>
      <c r="BN12373" s="151"/>
      <c r="BO12373" s="2"/>
      <c r="BP12373" s="2"/>
      <c r="BQ12373" s="2"/>
      <c r="BR12373" s="2"/>
      <c r="BS12373" s="2"/>
      <c r="BT12373" s="2"/>
    </row>
    <row r="12374" spans="63:72" x14ac:dyDescent="0.3">
      <c r="BK12374" s="5"/>
      <c r="BL12374" s="5"/>
      <c r="BM12374" s="2"/>
      <c r="BN12374" s="151"/>
      <c r="BO12374" s="2"/>
      <c r="BP12374" s="2"/>
      <c r="BQ12374" s="2"/>
      <c r="BR12374" s="2"/>
      <c r="BS12374" s="2"/>
      <c r="BT12374" s="2"/>
    </row>
    <row r="12375" spans="63:72" x14ac:dyDescent="0.3">
      <c r="BK12375" s="5"/>
      <c r="BL12375" s="5"/>
      <c r="BM12375" s="2"/>
      <c r="BN12375" s="151"/>
      <c r="BO12375" s="2"/>
      <c r="BP12375" s="2"/>
      <c r="BQ12375" s="2"/>
      <c r="BR12375" s="2"/>
      <c r="BS12375" s="2"/>
      <c r="BT12375" s="2"/>
    </row>
    <row r="12376" spans="63:72" x14ac:dyDescent="0.3">
      <c r="BK12376" s="5"/>
      <c r="BL12376" s="5"/>
      <c r="BM12376" s="2"/>
      <c r="BN12376" s="151"/>
      <c r="BO12376" s="2"/>
      <c r="BP12376" s="2"/>
      <c r="BQ12376" s="2"/>
      <c r="BR12376" s="2"/>
      <c r="BS12376" s="2"/>
      <c r="BT12376" s="2"/>
    </row>
    <row r="12377" spans="63:72" x14ac:dyDescent="0.3">
      <c r="BK12377" s="5"/>
      <c r="BL12377" s="5"/>
      <c r="BM12377" s="2"/>
      <c r="BN12377" s="151"/>
      <c r="BO12377" s="2"/>
      <c r="BP12377" s="2"/>
      <c r="BQ12377" s="2"/>
      <c r="BR12377" s="2"/>
      <c r="BS12377" s="2"/>
      <c r="BT12377" s="2"/>
    </row>
    <row r="12378" spans="63:72" x14ac:dyDescent="0.3">
      <c r="BK12378" s="5"/>
      <c r="BL12378" s="5"/>
      <c r="BM12378" s="2"/>
      <c r="BN12378" s="151"/>
      <c r="BO12378" s="2"/>
      <c r="BP12378" s="2"/>
      <c r="BQ12378" s="2"/>
      <c r="BR12378" s="2"/>
      <c r="BS12378" s="2"/>
      <c r="BT12378" s="2"/>
    </row>
    <row r="12379" spans="63:72" x14ac:dyDescent="0.3">
      <c r="BK12379" s="5"/>
      <c r="BL12379" s="5"/>
      <c r="BM12379" s="2"/>
      <c r="BN12379" s="151"/>
      <c r="BO12379" s="2"/>
      <c r="BP12379" s="2"/>
      <c r="BQ12379" s="2"/>
      <c r="BR12379" s="2"/>
      <c r="BS12379" s="2"/>
      <c r="BT12379" s="2"/>
    </row>
    <row r="12380" spans="63:72" x14ac:dyDescent="0.3">
      <c r="BK12380" s="5"/>
      <c r="BL12380" s="5"/>
      <c r="BM12380" s="2"/>
      <c r="BN12380" s="151"/>
      <c r="BO12380" s="2"/>
      <c r="BP12380" s="2"/>
      <c r="BQ12380" s="2"/>
      <c r="BR12380" s="2"/>
      <c r="BS12380" s="2"/>
      <c r="BT12380" s="2"/>
    </row>
    <row r="12381" spans="63:72" x14ac:dyDescent="0.3">
      <c r="BK12381" s="5"/>
      <c r="BL12381" s="5"/>
      <c r="BM12381" s="2"/>
      <c r="BN12381" s="151"/>
      <c r="BO12381" s="2"/>
      <c r="BP12381" s="2"/>
      <c r="BQ12381" s="2"/>
      <c r="BR12381" s="2"/>
      <c r="BS12381" s="2"/>
      <c r="BT12381" s="2"/>
    </row>
    <row r="12382" spans="63:72" x14ac:dyDescent="0.3">
      <c r="BK12382" s="5"/>
      <c r="BL12382" s="5"/>
      <c r="BM12382" s="2"/>
      <c r="BN12382" s="151"/>
      <c r="BO12382" s="2"/>
      <c r="BP12382" s="2"/>
      <c r="BQ12382" s="2"/>
      <c r="BR12382" s="2"/>
      <c r="BS12382" s="2"/>
      <c r="BT12382" s="2"/>
    </row>
    <row r="12383" spans="63:72" x14ac:dyDescent="0.3">
      <c r="BK12383" s="5"/>
      <c r="BL12383" s="5"/>
      <c r="BM12383" s="2"/>
      <c r="BN12383" s="151"/>
      <c r="BO12383" s="2"/>
      <c r="BP12383" s="2"/>
      <c r="BQ12383" s="2"/>
      <c r="BR12383" s="2"/>
      <c r="BS12383" s="2"/>
      <c r="BT12383" s="2"/>
    </row>
    <row r="12384" spans="63:72" x14ac:dyDescent="0.3">
      <c r="BK12384" s="5"/>
      <c r="BL12384" s="5"/>
      <c r="BM12384" s="2"/>
      <c r="BN12384" s="151"/>
      <c r="BO12384" s="2"/>
      <c r="BP12384" s="2"/>
      <c r="BQ12384" s="2"/>
      <c r="BR12384" s="2"/>
      <c r="BS12384" s="2"/>
      <c r="BT12384" s="2"/>
    </row>
    <row r="12385" spans="63:72" x14ac:dyDescent="0.3">
      <c r="BK12385" s="5"/>
      <c r="BL12385" s="5"/>
      <c r="BM12385" s="2"/>
      <c r="BN12385" s="151"/>
      <c r="BO12385" s="2"/>
      <c r="BP12385" s="2"/>
      <c r="BQ12385" s="2"/>
      <c r="BR12385" s="2"/>
      <c r="BS12385" s="2"/>
      <c r="BT12385" s="2"/>
    </row>
    <row r="12386" spans="63:72" x14ac:dyDescent="0.3">
      <c r="BK12386" s="5"/>
      <c r="BL12386" s="5"/>
      <c r="BM12386" s="2"/>
      <c r="BN12386" s="151"/>
      <c r="BO12386" s="2"/>
      <c r="BP12386" s="2"/>
      <c r="BQ12386" s="2"/>
      <c r="BR12386" s="2"/>
      <c r="BS12386" s="2"/>
      <c r="BT12386" s="2"/>
    </row>
    <row r="12387" spans="63:72" x14ac:dyDescent="0.3">
      <c r="BK12387" s="5"/>
      <c r="BL12387" s="5"/>
      <c r="BM12387" s="2"/>
      <c r="BN12387" s="151"/>
      <c r="BO12387" s="2"/>
      <c r="BP12387" s="2"/>
      <c r="BQ12387" s="2"/>
      <c r="BR12387" s="2"/>
      <c r="BS12387" s="2"/>
      <c r="BT12387" s="2"/>
    </row>
    <row r="12388" spans="63:72" x14ac:dyDescent="0.3">
      <c r="BK12388" s="5"/>
      <c r="BL12388" s="5"/>
      <c r="BM12388" s="2"/>
      <c r="BN12388" s="151"/>
      <c r="BO12388" s="2"/>
      <c r="BP12388" s="2"/>
      <c r="BQ12388" s="2"/>
      <c r="BR12388" s="2"/>
      <c r="BS12388" s="2"/>
      <c r="BT12388" s="2"/>
    </row>
    <row r="12389" spans="63:72" x14ac:dyDescent="0.3">
      <c r="BK12389" s="5"/>
      <c r="BL12389" s="5"/>
      <c r="BM12389" s="2"/>
      <c r="BN12389" s="151"/>
      <c r="BO12389" s="2"/>
      <c r="BP12389" s="2"/>
      <c r="BQ12389" s="2"/>
      <c r="BR12389" s="2"/>
      <c r="BS12389" s="2"/>
      <c r="BT12389" s="2"/>
    </row>
    <row r="12390" spans="63:72" x14ac:dyDescent="0.3">
      <c r="BK12390" s="5"/>
      <c r="BL12390" s="5"/>
      <c r="BM12390" s="2"/>
      <c r="BN12390" s="151"/>
      <c r="BO12390" s="2"/>
      <c r="BP12390" s="2"/>
      <c r="BQ12390" s="2"/>
      <c r="BR12390" s="2"/>
      <c r="BS12390" s="2"/>
      <c r="BT12390" s="2"/>
    </row>
    <row r="12391" spans="63:72" x14ac:dyDescent="0.3">
      <c r="BK12391" s="5"/>
      <c r="BL12391" s="5"/>
      <c r="BM12391" s="2"/>
      <c r="BN12391" s="151"/>
      <c r="BO12391" s="2"/>
      <c r="BP12391" s="2"/>
      <c r="BQ12391" s="2"/>
      <c r="BR12391" s="2"/>
      <c r="BS12391" s="2"/>
      <c r="BT12391" s="2"/>
    </row>
    <row r="12392" spans="63:72" x14ac:dyDescent="0.3">
      <c r="BK12392" s="5"/>
      <c r="BL12392" s="5"/>
      <c r="BM12392" s="2"/>
      <c r="BN12392" s="151"/>
      <c r="BO12392" s="2"/>
      <c r="BP12392" s="2"/>
      <c r="BQ12392" s="2"/>
      <c r="BR12392" s="2"/>
      <c r="BS12392" s="2"/>
      <c r="BT12392" s="2"/>
    </row>
    <row r="12393" spans="63:72" x14ac:dyDescent="0.3">
      <c r="BK12393" s="5"/>
      <c r="BL12393" s="5"/>
      <c r="BM12393" s="2"/>
      <c r="BN12393" s="151"/>
      <c r="BO12393" s="2"/>
      <c r="BP12393" s="2"/>
      <c r="BQ12393" s="2"/>
      <c r="BR12393" s="2"/>
      <c r="BS12393" s="2"/>
      <c r="BT12393" s="2"/>
    </row>
    <row r="12394" spans="63:72" x14ac:dyDescent="0.3">
      <c r="BK12394" s="5"/>
      <c r="BL12394" s="5"/>
      <c r="BM12394" s="2"/>
      <c r="BN12394" s="151"/>
      <c r="BO12394" s="2"/>
      <c r="BP12394" s="2"/>
      <c r="BQ12394" s="2"/>
      <c r="BR12394" s="2"/>
      <c r="BS12394" s="2"/>
      <c r="BT12394" s="2"/>
    </row>
    <row r="12395" spans="63:72" x14ac:dyDescent="0.3">
      <c r="BK12395" s="5"/>
      <c r="BL12395" s="5"/>
      <c r="BM12395" s="2"/>
      <c r="BN12395" s="151"/>
      <c r="BO12395" s="2"/>
      <c r="BP12395" s="2"/>
      <c r="BQ12395" s="2"/>
      <c r="BR12395" s="2"/>
      <c r="BS12395" s="2"/>
      <c r="BT12395" s="2"/>
    </row>
    <row r="12396" spans="63:72" x14ac:dyDescent="0.3">
      <c r="BK12396" s="5"/>
      <c r="BL12396" s="5"/>
      <c r="BM12396" s="2"/>
      <c r="BN12396" s="151"/>
      <c r="BO12396" s="2"/>
      <c r="BP12396" s="2"/>
      <c r="BQ12396" s="2"/>
      <c r="BR12396" s="2"/>
      <c r="BS12396" s="2"/>
      <c r="BT12396" s="2"/>
    </row>
    <row r="12397" spans="63:72" x14ac:dyDescent="0.3">
      <c r="BK12397" s="5"/>
      <c r="BL12397" s="5"/>
      <c r="BM12397" s="2"/>
      <c r="BN12397" s="151"/>
      <c r="BO12397" s="2"/>
      <c r="BP12397" s="2"/>
      <c r="BQ12397" s="2"/>
      <c r="BR12397" s="2"/>
      <c r="BS12397" s="2"/>
      <c r="BT12397" s="2"/>
    </row>
    <row r="12398" spans="63:72" x14ac:dyDescent="0.3">
      <c r="BK12398" s="5"/>
      <c r="BL12398" s="5"/>
      <c r="BM12398" s="2"/>
      <c r="BN12398" s="151"/>
      <c r="BO12398" s="2"/>
      <c r="BP12398" s="2"/>
      <c r="BQ12398" s="2"/>
      <c r="BR12398" s="2"/>
      <c r="BS12398" s="2"/>
      <c r="BT12398" s="2"/>
    </row>
    <row r="12399" spans="63:72" x14ac:dyDescent="0.3">
      <c r="BK12399" s="5"/>
      <c r="BL12399" s="5"/>
      <c r="BM12399" s="2"/>
      <c r="BN12399" s="151"/>
      <c r="BO12399" s="2"/>
      <c r="BP12399" s="2"/>
      <c r="BQ12399" s="2"/>
      <c r="BR12399" s="2"/>
      <c r="BS12399" s="2"/>
      <c r="BT12399" s="2"/>
    </row>
    <row r="12400" spans="63:72" x14ac:dyDescent="0.3">
      <c r="BK12400" s="5"/>
      <c r="BL12400" s="5"/>
      <c r="BM12400" s="2"/>
      <c r="BN12400" s="151"/>
      <c r="BO12400" s="2"/>
      <c r="BP12400" s="2"/>
      <c r="BQ12400" s="2"/>
      <c r="BR12400" s="2"/>
      <c r="BS12400" s="2"/>
      <c r="BT12400" s="2"/>
    </row>
    <row r="12401" spans="63:72" x14ac:dyDescent="0.3">
      <c r="BK12401" s="5"/>
      <c r="BL12401" s="5"/>
      <c r="BM12401" s="2"/>
      <c r="BN12401" s="151"/>
      <c r="BO12401" s="2"/>
      <c r="BP12401" s="2"/>
      <c r="BQ12401" s="2"/>
      <c r="BR12401" s="2"/>
      <c r="BS12401" s="2"/>
      <c r="BT12401" s="2"/>
    </row>
    <row r="12402" spans="63:72" x14ac:dyDescent="0.3">
      <c r="BK12402" s="5"/>
      <c r="BL12402" s="5"/>
      <c r="BM12402" s="2"/>
      <c r="BN12402" s="151"/>
      <c r="BO12402" s="2"/>
      <c r="BP12402" s="2"/>
      <c r="BQ12402" s="2"/>
      <c r="BR12402" s="2"/>
      <c r="BS12402" s="2"/>
      <c r="BT12402" s="2"/>
    </row>
    <row r="12403" spans="63:72" x14ac:dyDescent="0.3">
      <c r="BK12403" s="5"/>
      <c r="BL12403" s="5"/>
      <c r="BM12403" s="2"/>
      <c r="BN12403" s="151"/>
      <c r="BO12403" s="2"/>
      <c r="BP12403" s="2"/>
      <c r="BQ12403" s="2"/>
      <c r="BR12403" s="2"/>
      <c r="BS12403" s="2"/>
      <c r="BT12403" s="2"/>
    </row>
    <row r="12404" spans="63:72" x14ac:dyDescent="0.3">
      <c r="BK12404" s="5"/>
      <c r="BL12404" s="5"/>
      <c r="BM12404" s="2"/>
      <c r="BN12404" s="151"/>
      <c r="BO12404" s="2"/>
      <c r="BP12404" s="2"/>
      <c r="BQ12404" s="2"/>
      <c r="BR12404" s="2"/>
      <c r="BS12404" s="2"/>
      <c r="BT12404" s="2"/>
    </row>
    <row r="12405" spans="63:72" x14ac:dyDescent="0.3">
      <c r="BK12405" s="5"/>
      <c r="BL12405" s="5"/>
      <c r="BM12405" s="2"/>
      <c r="BN12405" s="151"/>
      <c r="BO12405" s="2"/>
      <c r="BP12405" s="2"/>
      <c r="BQ12405" s="2"/>
      <c r="BR12405" s="2"/>
      <c r="BS12405" s="2"/>
      <c r="BT12405" s="2"/>
    </row>
    <row r="12406" spans="63:72" x14ac:dyDescent="0.3">
      <c r="BK12406" s="5"/>
      <c r="BL12406" s="5"/>
      <c r="BM12406" s="2"/>
      <c r="BN12406" s="151"/>
      <c r="BO12406" s="2"/>
      <c r="BP12406" s="2"/>
      <c r="BQ12406" s="2"/>
      <c r="BR12406" s="2"/>
      <c r="BS12406" s="2"/>
      <c r="BT12406" s="2"/>
    </row>
    <row r="12407" spans="63:72" x14ac:dyDescent="0.3">
      <c r="BK12407" s="5"/>
      <c r="BL12407" s="5"/>
      <c r="BM12407" s="2"/>
      <c r="BN12407" s="151"/>
      <c r="BO12407" s="2"/>
      <c r="BP12407" s="2"/>
      <c r="BQ12407" s="2"/>
      <c r="BR12407" s="2"/>
      <c r="BS12407" s="2"/>
      <c r="BT12407" s="2"/>
    </row>
    <row r="12408" spans="63:72" x14ac:dyDescent="0.3">
      <c r="BK12408" s="5"/>
      <c r="BL12408" s="5"/>
      <c r="BM12408" s="2"/>
      <c r="BN12408" s="151"/>
      <c r="BO12408" s="2"/>
      <c r="BP12408" s="2"/>
      <c r="BQ12408" s="2"/>
      <c r="BR12408" s="2"/>
      <c r="BS12408" s="2"/>
      <c r="BT12408" s="2"/>
    </row>
    <row r="12409" spans="63:72" x14ac:dyDescent="0.3">
      <c r="BK12409" s="5"/>
      <c r="BL12409" s="5"/>
      <c r="BM12409" s="2"/>
      <c r="BN12409" s="151"/>
      <c r="BO12409" s="2"/>
      <c r="BP12409" s="2"/>
      <c r="BQ12409" s="2"/>
      <c r="BR12409" s="2"/>
      <c r="BS12409" s="2"/>
      <c r="BT12409" s="2"/>
    </row>
    <row r="12410" spans="63:72" x14ac:dyDescent="0.3">
      <c r="BK12410" s="5"/>
      <c r="BL12410" s="5"/>
      <c r="BM12410" s="2"/>
      <c r="BN12410" s="151"/>
      <c r="BO12410" s="2"/>
      <c r="BP12410" s="2"/>
      <c r="BQ12410" s="2"/>
      <c r="BR12410" s="2"/>
      <c r="BS12410" s="2"/>
      <c r="BT12410" s="2"/>
    </row>
    <row r="12411" spans="63:72" x14ac:dyDescent="0.3">
      <c r="BK12411" s="5"/>
      <c r="BL12411" s="5"/>
      <c r="BM12411" s="2"/>
      <c r="BN12411" s="151"/>
      <c r="BO12411" s="2"/>
      <c r="BP12411" s="2"/>
      <c r="BQ12411" s="2"/>
      <c r="BR12411" s="2"/>
      <c r="BS12411" s="2"/>
      <c r="BT12411" s="2"/>
    </row>
    <row r="12412" spans="63:72" x14ac:dyDescent="0.3">
      <c r="BK12412" s="5"/>
      <c r="BL12412" s="5"/>
      <c r="BM12412" s="2"/>
      <c r="BN12412" s="151"/>
      <c r="BO12412" s="2"/>
      <c r="BP12412" s="2"/>
      <c r="BQ12412" s="2"/>
      <c r="BR12412" s="2"/>
      <c r="BS12412" s="2"/>
      <c r="BT12412" s="2"/>
    </row>
    <row r="12413" spans="63:72" x14ac:dyDescent="0.3">
      <c r="BK12413" s="5"/>
      <c r="BL12413" s="5"/>
      <c r="BM12413" s="2"/>
      <c r="BN12413" s="151"/>
      <c r="BO12413" s="2"/>
      <c r="BP12413" s="2"/>
      <c r="BQ12413" s="2"/>
      <c r="BR12413" s="2"/>
      <c r="BS12413" s="2"/>
      <c r="BT12413" s="2"/>
    </row>
    <row r="12414" spans="63:72" x14ac:dyDescent="0.3">
      <c r="BK12414" s="5"/>
      <c r="BL12414" s="5"/>
      <c r="BM12414" s="2"/>
      <c r="BN12414" s="151"/>
      <c r="BO12414" s="2"/>
      <c r="BP12414" s="2"/>
      <c r="BQ12414" s="2"/>
      <c r="BR12414" s="2"/>
      <c r="BS12414" s="2"/>
      <c r="BT12414" s="2"/>
    </row>
    <row r="12415" spans="63:72" x14ac:dyDescent="0.3">
      <c r="BK12415" s="5"/>
      <c r="BL12415" s="5"/>
      <c r="BM12415" s="2"/>
      <c r="BN12415" s="151"/>
      <c r="BO12415" s="2"/>
      <c r="BP12415" s="2"/>
      <c r="BQ12415" s="2"/>
      <c r="BR12415" s="2"/>
      <c r="BS12415" s="2"/>
      <c r="BT12415" s="2"/>
    </row>
    <row r="12416" spans="63:72" x14ac:dyDescent="0.3">
      <c r="BK12416" s="5"/>
      <c r="BL12416" s="5"/>
      <c r="BM12416" s="2"/>
      <c r="BN12416" s="151"/>
      <c r="BO12416" s="2"/>
      <c r="BP12416" s="2"/>
      <c r="BQ12416" s="2"/>
      <c r="BR12416" s="2"/>
      <c r="BS12416" s="2"/>
      <c r="BT12416" s="2"/>
    </row>
    <row r="12417" spans="63:72" x14ac:dyDescent="0.3">
      <c r="BK12417" s="5"/>
      <c r="BL12417" s="5"/>
      <c r="BM12417" s="2"/>
      <c r="BN12417" s="151"/>
      <c r="BO12417" s="2"/>
      <c r="BP12417" s="2"/>
      <c r="BQ12417" s="2"/>
      <c r="BR12417" s="2"/>
      <c r="BS12417" s="2"/>
      <c r="BT12417" s="2"/>
    </row>
    <row r="12418" spans="63:72" x14ac:dyDescent="0.3">
      <c r="BK12418" s="5"/>
      <c r="BL12418" s="5"/>
      <c r="BM12418" s="2"/>
      <c r="BN12418" s="151"/>
      <c r="BO12418" s="2"/>
      <c r="BP12418" s="2"/>
      <c r="BQ12418" s="2"/>
      <c r="BR12418" s="2"/>
      <c r="BS12418" s="2"/>
      <c r="BT12418" s="2"/>
    </row>
    <row r="12419" spans="63:72" x14ac:dyDescent="0.3">
      <c r="BK12419" s="5"/>
      <c r="BL12419" s="5"/>
      <c r="BM12419" s="2"/>
      <c r="BN12419" s="151"/>
      <c r="BO12419" s="2"/>
      <c r="BP12419" s="2"/>
      <c r="BQ12419" s="2"/>
      <c r="BR12419" s="2"/>
      <c r="BS12419" s="2"/>
      <c r="BT12419" s="2"/>
    </row>
    <row r="12420" spans="63:72" x14ac:dyDescent="0.3">
      <c r="BK12420" s="5"/>
      <c r="BL12420" s="5"/>
      <c r="BM12420" s="2"/>
      <c r="BN12420" s="151"/>
      <c r="BO12420" s="2"/>
      <c r="BP12420" s="2"/>
      <c r="BQ12420" s="2"/>
      <c r="BR12420" s="2"/>
      <c r="BS12420" s="2"/>
      <c r="BT12420" s="2"/>
    </row>
    <row r="12421" spans="63:72" x14ac:dyDescent="0.3">
      <c r="BK12421" s="5"/>
      <c r="BL12421" s="5"/>
      <c r="BM12421" s="2"/>
      <c r="BN12421" s="151"/>
      <c r="BO12421" s="2"/>
      <c r="BP12421" s="2"/>
      <c r="BQ12421" s="2"/>
      <c r="BR12421" s="2"/>
      <c r="BS12421" s="2"/>
      <c r="BT12421" s="2"/>
    </row>
    <row r="12422" spans="63:72" x14ac:dyDescent="0.3">
      <c r="BK12422" s="5"/>
      <c r="BL12422" s="5"/>
      <c r="BM12422" s="2"/>
      <c r="BN12422" s="151"/>
      <c r="BO12422" s="2"/>
      <c r="BP12422" s="2"/>
      <c r="BQ12422" s="2"/>
      <c r="BR12422" s="2"/>
      <c r="BS12422" s="2"/>
      <c r="BT12422" s="2"/>
    </row>
    <row r="12423" spans="63:72" x14ac:dyDescent="0.3">
      <c r="BK12423" s="5"/>
      <c r="BL12423" s="5"/>
      <c r="BM12423" s="2"/>
      <c r="BN12423" s="151"/>
      <c r="BO12423" s="2"/>
      <c r="BP12423" s="2"/>
      <c r="BQ12423" s="2"/>
      <c r="BR12423" s="2"/>
      <c r="BS12423" s="2"/>
      <c r="BT12423" s="2"/>
    </row>
    <row r="12424" spans="63:72" x14ac:dyDescent="0.3">
      <c r="BK12424" s="5"/>
      <c r="BL12424" s="5"/>
      <c r="BM12424" s="2"/>
      <c r="BN12424" s="151"/>
      <c r="BO12424" s="2"/>
      <c r="BP12424" s="2"/>
      <c r="BQ12424" s="2"/>
      <c r="BR12424" s="2"/>
      <c r="BS12424" s="2"/>
      <c r="BT12424" s="2"/>
    </row>
    <row r="12425" spans="63:72" x14ac:dyDescent="0.3">
      <c r="BK12425" s="5"/>
      <c r="BL12425" s="5"/>
      <c r="BM12425" s="2"/>
      <c r="BN12425" s="151"/>
      <c r="BO12425" s="2"/>
      <c r="BP12425" s="2"/>
      <c r="BQ12425" s="2"/>
      <c r="BR12425" s="2"/>
      <c r="BS12425" s="2"/>
      <c r="BT12425" s="2"/>
    </row>
    <row r="12426" spans="63:72" x14ac:dyDescent="0.3">
      <c r="BK12426" s="5"/>
      <c r="BL12426" s="5"/>
      <c r="BM12426" s="2"/>
      <c r="BN12426" s="151"/>
      <c r="BO12426" s="2"/>
      <c r="BP12426" s="2"/>
      <c r="BQ12426" s="2"/>
      <c r="BR12426" s="2"/>
      <c r="BS12426" s="2"/>
      <c r="BT12426" s="2"/>
    </row>
    <row r="12427" spans="63:72" x14ac:dyDescent="0.3">
      <c r="BK12427" s="5"/>
      <c r="BL12427" s="5"/>
      <c r="BM12427" s="2"/>
      <c r="BN12427" s="151"/>
      <c r="BO12427" s="2"/>
      <c r="BP12427" s="2"/>
      <c r="BQ12427" s="2"/>
      <c r="BR12427" s="2"/>
      <c r="BS12427" s="2"/>
      <c r="BT12427" s="2"/>
    </row>
    <row r="12428" spans="63:72" x14ac:dyDescent="0.3">
      <c r="BK12428" s="5"/>
      <c r="BL12428" s="5"/>
      <c r="BM12428" s="2"/>
      <c r="BN12428" s="151"/>
      <c r="BO12428" s="2"/>
      <c r="BP12428" s="2"/>
      <c r="BQ12428" s="2"/>
      <c r="BR12428" s="2"/>
      <c r="BS12428" s="2"/>
      <c r="BT12428" s="2"/>
    </row>
    <row r="12429" spans="63:72" x14ac:dyDescent="0.3">
      <c r="BK12429" s="5"/>
      <c r="BL12429" s="5"/>
      <c r="BM12429" s="2"/>
      <c r="BN12429" s="151"/>
      <c r="BO12429" s="2"/>
      <c r="BP12429" s="2"/>
      <c r="BQ12429" s="2"/>
      <c r="BR12429" s="2"/>
      <c r="BS12429" s="2"/>
      <c r="BT12429" s="2"/>
    </row>
    <row r="12430" spans="63:72" x14ac:dyDescent="0.3">
      <c r="BK12430" s="5"/>
      <c r="BL12430" s="5"/>
      <c r="BM12430" s="2"/>
      <c r="BN12430" s="151"/>
      <c r="BO12430" s="2"/>
      <c r="BP12430" s="2"/>
      <c r="BQ12430" s="2"/>
      <c r="BR12430" s="2"/>
      <c r="BS12430" s="2"/>
      <c r="BT12430" s="2"/>
    </row>
    <row r="12431" spans="63:72" x14ac:dyDescent="0.3">
      <c r="BK12431" s="5"/>
      <c r="BL12431" s="5"/>
      <c r="BM12431" s="2"/>
      <c r="BN12431" s="151"/>
      <c r="BO12431" s="2"/>
      <c r="BP12431" s="2"/>
      <c r="BQ12431" s="2"/>
      <c r="BR12431" s="2"/>
      <c r="BS12431" s="2"/>
      <c r="BT12431" s="2"/>
    </row>
    <row r="12432" spans="63:72" x14ac:dyDescent="0.3">
      <c r="BK12432" s="5"/>
      <c r="BL12432" s="5"/>
      <c r="BM12432" s="2"/>
      <c r="BN12432" s="151"/>
      <c r="BO12432" s="2"/>
      <c r="BP12432" s="2"/>
      <c r="BQ12432" s="2"/>
      <c r="BR12432" s="2"/>
      <c r="BS12432" s="2"/>
      <c r="BT12432" s="2"/>
    </row>
    <row r="12433" spans="63:72" x14ac:dyDescent="0.3">
      <c r="BK12433" s="5"/>
      <c r="BL12433" s="5"/>
      <c r="BM12433" s="2"/>
      <c r="BN12433" s="151"/>
      <c r="BO12433" s="2"/>
      <c r="BP12433" s="2"/>
      <c r="BQ12433" s="2"/>
      <c r="BR12433" s="2"/>
      <c r="BS12433" s="2"/>
      <c r="BT12433" s="2"/>
    </row>
    <row r="12434" spans="63:72" x14ac:dyDescent="0.3">
      <c r="BK12434" s="5"/>
      <c r="BL12434" s="5"/>
      <c r="BM12434" s="2"/>
      <c r="BN12434" s="151"/>
      <c r="BO12434" s="2"/>
      <c r="BP12434" s="2"/>
      <c r="BQ12434" s="2"/>
      <c r="BR12434" s="2"/>
      <c r="BS12434" s="2"/>
      <c r="BT12434" s="2"/>
    </row>
    <row r="12435" spans="63:72" x14ac:dyDescent="0.3">
      <c r="BK12435" s="5"/>
      <c r="BL12435" s="5"/>
      <c r="BM12435" s="2"/>
      <c r="BN12435" s="151"/>
      <c r="BO12435" s="2"/>
      <c r="BP12435" s="2"/>
      <c r="BQ12435" s="2"/>
      <c r="BR12435" s="2"/>
      <c r="BS12435" s="2"/>
      <c r="BT12435" s="2"/>
    </row>
    <row r="12436" spans="63:72" x14ac:dyDescent="0.3">
      <c r="BK12436" s="5"/>
      <c r="BL12436" s="5"/>
      <c r="BM12436" s="2"/>
      <c r="BN12436" s="151"/>
      <c r="BO12436" s="2"/>
      <c r="BP12436" s="2"/>
      <c r="BQ12436" s="2"/>
      <c r="BR12436" s="2"/>
      <c r="BS12436" s="2"/>
      <c r="BT12436" s="2"/>
    </row>
    <row r="12437" spans="63:72" x14ac:dyDescent="0.3">
      <c r="BK12437" s="5"/>
      <c r="BL12437" s="5"/>
      <c r="BM12437" s="2"/>
      <c r="BN12437" s="151"/>
      <c r="BO12437" s="2"/>
      <c r="BP12437" s="2"/>
      <c r="BQ12437" s="2"/>
      <c r="BR12437" s="2"/>
      <c r="BS12437" s="2"/>
      <c r="BT12437" s="2"/>
    </row>
    <row r="12438" spans="63:72" x14ac:dyDescent="0.3">
      <c r="BK12438" s="5"/>
      <c r="BL12438" s="5"/>
      <c r="BM12438" s="2"/>
      <c r="BN12438" s="151"/>
      <c r="BO12438" s="2"/>
      <c r="BP12438" s="2"/>
      <c r="BQ12438" s="2"/>
      <c r="BR12438" s="2"/>
      <c r="BS12438" s="2"/>
      <c r="BT12438" s="2"/>
    </row>
    <row r="12439" spans="63:72" x14ac:dyDescent="0.3">
      <c r="BK12439" s="5"/>
      <c r="BL12439" s="5"/>
      <c r="BM12439" s="2"/>
      <c r="BN12439" s="151"/>
      <c r="BO12439" s="2"/>
      <c r="BP12439" s="2"/>
      <c r="BQ12439" s="2"/>
      <c r="BR12439" s="2"/>
      <c r="BS12439" s="2"/>
      <c r="BT12439" s="2"/>
    </row>
    <row r="12440" spans="63:72" x14ac:dyDescent="0.3">
      <c r="BK12440" s="5"/>
      <c r="BL12440" s="5"/>
      <c r="BM12440" s="2"/>
      <c r="BN12440" s="151"/>
      <c r="BO12440" s="2"/>
      <c r="BP12440" s="2"/>
      <c r="BQ12440" s="2"/>
      <c r="BR12440" s="2"/>
      <c r="BS12440" s="2"/>
      <c r="BT12440" s="2"/>
    </row>
    <row r="12441" spans="63:72" x14ac:dyDescent="0.3">
      <c r="BK12441" s="5"/>
      <c r="BL12441" s="5"/>
      <c r="BM12441" s="2"/>
      <c r="BN12441" s="151"/>
      <c r="BO12441" s="2"/>
      <c r="BP12441" s="2"/>
      <c r="BQ12441" s="2"/>
      <c r="BR12441" s="2"/>
      <c r="BS12441" s="2"/>
      <c r="BT12441" s="2"/>
    </row>
    <row r="12442" spans="63:72" x14ac:dyDescent="0.3">
      <c r="BK12442" s="5"/>
      <c r="BL12442" s="5"/>
      <c r="BM12442" s="2"/>
      <c r="BN12442" s="151"/>
      <c r="BO12442" s="2"/>
      <c r="BP12442" s="2"/>
      <c r="BQ12442" s="2"/>
      <c r="BR12442" s="2"/>
      <c r="BS12442" s="2"/>
      <c r="BT12442" s="2"/>
    </row>
    <row r="12443" spans="63:72" x14ac:dyDescent="0.3">
      <c r="BK12443" s="5"/>
      <c r="BL12443" s="5"/>
      <c r="BM12443" s="2"/>
      <c r="BN12443" s="151"/>
      <c r="BO12443" s="2"/>
      <c r="BP12443" s="2"/>
      <c r="BQ12443" s="2"/>
      <c r="BR12443" s="2"/>
      <c r="BS12443" s="2"/>
      <c r="BT12443" s="2"/>
    </row>
    <row r="12444" spans="63:72" x14ac:dyDescent="0.3">
      <c r="BK12444" s="5"/>
      <c r="BL12444" s="5"/>
      <c r="BM12444" s="2"/>
      <c r="BN12444" s="151"/>
      <c r="BO12444" s="2"/>
      <c r="BP12444" s="2"/>
      <c r="BQ12444" s="2"/>
      <c r="BR12444" s="2"/>
      <c r="BS12444" s="2"/>
      <c r="BT12444" s="2"/>
    </row>
    <row r="12445" spans="63:72" x14ac:dyDescent="0.3">
      <c r="BK12445" s="5"/>
      <c r="BL12445" s="5"/>
      <c r="BM12445" s="2"/>
      <c r="BN12445" s="151"/>
      <c r="BO12445" s="2"/>
      <c r="BP12445" s="2"/>
      <c r="BQ12445" s="2"/>
      <c r="BR12445" s="2"/>
      <c r="BS12445" s="2"/>
      <c r="BT12445" s="2"/>
    </row>
    <row r="12446" spans="63:72" x14ac:dyDescent="0.3">
      <c r="BK12446" s="5"/>
      <c r="BL12446" s="5"/>
      <c r="BM12446" s="2"/>
      <c r="BN12446" s="151"/>
      <c r="BO12446" s="2"/>
      <c r="BP12446" s="2"/>
      <c r="BQ12446" s="2"/>
      <c r="BR12446" s="2"/>
      <c r="BS12446" s="2"/>
      <c r="BT12446" s="2"/>
    </row>
    <row r="12447" spans="63:72" x14ac:dyDescent="0.3">
      <c r="BK12447" s="5"/>
      <c r="BL12447" s="5"/>
      <c r="BM12447" s="2"/>
      <c r="BN12447" s="151"/>
      <c r="BO12447" s="2"/>
      <c r="BP12447" s="2"/>
      <c r="BQ12447" s="2"/>
      <c r="BR12447" s="2"/>
      <c r="BS12447" s="2"/>
      <c r="BT12447" s="2"/>
    </row>
    <row r="12448" spans="63:72" x14ac:dyDescent="0.3">
      <c r="BK12448" s="5"/>
      <c r="BL12448" s="5"/>
      <c r="BM12448" s="2"/>
      <c r="BN12448" s="151"/>
      <c r="BO12448" s="2"/>
      <c r="BP12448" s="2"/>
      <c r="BQ12448" s="2"/>
      <c r="BR12448" s="2"/>
      <c r="BS12448" s="2"/>
      <c r="BT12448" s="2"/>
    </row>
    <row r="12449" spans="63:72" x14ac:dyDescent="0.3">
      <c r="BK12449" s="5"/>
      <c r="BL12449" s="5"/>
      <c r="BM12449" s="2"/>
      <c r="BN12449" s="151"/>
      <c r="BO12449" s="2"/>
      <c r="BP12449" s="2"/>
      <c r="BQ12449" s="2"/>
      <c r="BR12449" s="2"/>
      <c r="BS12449" s="2"/>
      <c r="BT12449" s="2"/>
    </row>
    <row r="12450" spans="63:72" x14ac:dyDescent="0.3">
      <c r="BK12450" s="5"/>
      <c r="BL12450" s="5"/>
      <c r="BM12450" s="2"/>
      <c r="BN12450" s="151"/>
      <c r="BO12450" s="2"/>
      <c r="BP12450" s="2"/>
      <c r="BQ12450" s="2"/>
      <c r="BR12450" s="2"/>
      <c r="BS12450" s="2"/>
      <c r="BT12450" s="2"/>
    </row>
    <row r="12451" spans="63:72" x14ac:dyDescent="0.3">
      <c r="BK12451" s="5"/>
      <c r="BL12451" s="5"/>
      <c r="BM12451" s="2"/>
      <c r="BN12451" s="151"/>
      <c r="BO12451" s="2"/>
      <c r="BP12451" s="2"/>
      <c r="BQ12451" s="2"/>
      <c r="BR12451" s="2"/>
      <c r="BS12451" s="2"/>
      <c r="BT12451" s="2"/>
    </row>
    <row r="12452" spans="63:72" x14ac:dyDescent="0.3">
      <c r="BK12452" s="5"/>
      <c r="BL12452" s="5"/>
      <c r="BM12452" s="2"/>
      <c r="BN12452" s="151"/>
      <c r="BO12452" s="2"/>
      <c r="BP12452" s="2"/>
      <c r="BQ12452" s="2"/>
      <c r="BR12452" s="2"/>
      <c r="BS12452" s="2"/>
      <c r="BT12452" s="2"/>
    </row>
    <row r="12453" spans="63:72" x14ac:dyDescent="0.3">
      <c r="BK12453" s="5"/>
      <c r="BL12453" s="5"/>
      <c r="BM12453" s="2"/>
      <c r="BN12453" s="151"/>
      <c r="BO12453" s="2"/>
      <c r="BP12453" s="2"/>
      <c r="BQ12453" s="2"/>
      <c r="BR12453" s="2"/>
      <c r="BS12453" s="2"/>
      <c r="BT12453" s="2"/>
    </row>
    <row r="12454" spans="63:72" x14ac:dyDescent="0.3">
      <c r="BK12454" s="5"/>
      <c r="BL12454" s="5"/>
      <c r="BM12454" s="2"/>
      <c r="BN12454" s="151"/>
      <c r="BO12454" s="2"/>
      <c r="BP12454" s="2"/>
      <c r="BQ12454" s="2"/>
      <c r="BR12454" s="2"/>
      <c r="BS12454" s="2"/>
      <c r="BT12454" s="2"/>
    </row>
    <row r="12455" spans="63:72" x14ac:dyDescent="0.3">
      <c r="BK12455" s="5"/>
      <c r="BL12455" s="5"/>
      <c r="BM12455" s="2"/>
      <c r="BN12455" s="151"/>
      <c r="BO12455" s="2"/>
      <c r="BP12455" s="2"/>
      <c r="BQ12455" s="2"/>
      <c r="BR12455" s="2"/>
      <c r="BS12455" s="2"/>
      <c r="BT12455" s="2"/>
    </row>
    <row r="12456" spans="63:72" x14ac:dyDescent="0.3">
      <c r="BK12456" s="5"/>
      <c r="BL12456" s="5"/>
      <c r="BM12456" s="2"/>
      <c r="BN12456" s="151"/>
      <c r="BO12456" s="2"/>
      <c r="BP12456" s="2"/>
      <c r="BQ12456" s="2"/>
      <c r="BR12456" s="2"/>
      <c r="BS12456" s="2"/>
      <c r="BT12456" s="2"/>
    </row>
    <row r="12457" spans="63:72" x14ac:dyDescent="0.3">
      <c r="BK12457" s="5"/>
      <c r="BL12457" s="5"/>
      <c r="BM12457" s="2"/>
      <c r="BN12457" s="151"/>
      <c r="BO12457" s="2"/>
      <c r="BP12457" s="2"/>
      <c r="BQ12457" s="2"/>
      <c r="BR12457" s="2"/>
      <c r="BS12457" s="2"/>
      <c r="BT12457" s="2"/>
    </row>
    <row r="12458" spans="63:72" x14ac:dyDescent="0.3">
      <c r="BK12458" s="5"/>
      <c r="BL12458" s="5"/>
      <c r="BM12458" s="2"/>
      <c r="BN12458" s="151"/>
      <c r="BO12458" s="2"/>
      <c r="BP12458" s="2"/>
      <c r="BQ12458" s="2"/>
      <c r="BR12458" s="2"/>
      <c r="BS12458" s="2"/>
      <c r="BT12458" s="2"/>
    </row>
    <row r="12459" spans="63:72" x14ac:dyDescent="0.3">
      <c r="BK12459" s="5"/>
      <c r="BL12459" s="5"/>
      <c r="BM12459" s="2"/>
      <c r="BN12459" s="151"/>
      <c r="BO12459" s="2"/>
      <c r="BP12459" s="2"/>
      <c r="BQ12459" s="2"/>
      <c r="BR12459" s="2"/>
      <c r="BS12459" s="2"/>
      <c r="BT12459" s="2"/>
    </row>
    <row r="12460" spans="63:72" x14ac:dyDescent="0.3">
      <c r="BK12460" s="5"/>
      <c r="BL12460" s="5"/>
      <c r="BM12460" s="2"/>
      <c r="BN12460" s="151"/>
      <c r="BO12460" s="2"/>
      <c r="BP12460" s="2"/>
      <c r="BQ12460" s="2"/>
      <c r="BR12460" s="2"/>
      <c r="BS12460" s="2"/>
      <c r="BT12460" s="2"/>
    </row>
    <row r="12461" spans="63:72" x14ac:dyDescent="0.3">
      <c r="BK12461" s="5"/>
      <c r="BL12461" s="5"/>
      <c r="BM12461" s="2"/>
      <c r="BN12461" s="151"/>
      <c r="BO12461" s="2"/>
      <c r="BP12461" s="2"/>
      <c r="BQ12461" s="2"/>
      <c r="BR12461" s="2"/>
      <c r="BS12461" s="2"/>
      <c r="BT12461" s="2"/>
    </row>
    <row r="12462" spans="63:72" x14ac:dyDescent="0.3">
      <c r="BK12462" s="5"/>
      <c r="BL12462" s="5"/>
      <c r="BM12462" s="2"/>
      <c r="BN12462" s="151"/>
      <c r="BO12462" s="2"/>
      <c r="BP12462" s="2"/>
      <c r="BQ12462" s="2"/>
      <c r="BR12462" s="2"/>
      <c r="BS12462" s="2"/>
      <c r="BT12462" s="2"/>
    </row>
    <row r="12463" spans="63:72" x14ac:dyDescent="0.3">
      <c r="BK12463" s="5"/>
      <c r="BL12463" s="5"/>
      <c r="BM12463" s="2"/>
      <c r="BN12463" s="151"/>
      <c r="BO12463" s="2"/>
      <c r="BP12463" s="2"/>
      <c r="BQ12463" s="2"/>
      <c r="BR12463" s="2"/>
      <c r="BS12463" s="2"/>
      <c r="BT12463" s="2"/>
    </row>
    <row r="12464" spans="63:72" x14ac:dyDescent="0.3">
      <c r="BK12464" s="5"/>
      <c r="BL12464" s="5"/>
      <c r="BM12464" s="2"/>
      <c r="BN12464" s="151"/>
      <c r="BO12464" s="2"/>
      <c r="BP12464" s="2"/>
      <c r="BQ12464" s="2"/>
      <c r="BR12464" s="2"/>
      <c r="BS12464" s="2"/>
      <c r="BT12464" s="2"/>
    </row>
    <row r="12465" spans="63:72" x14ac:dyDescent="0.3">
      <c r="BK12465" s="5"/>
      <c r="BL12465" s="5"/>
      <c r="BM12465" s="2"/>
      <c r="BN12465" s="151"/>
      <c r="BO12465" s="2"/>
      <c r="BP12465" s="2"/>
      <c r="BQ12465" s="2"/>
      <c r="BR12465" s="2"/>
      <c r="BS12465" s="2"/>
      <c r="BT12465" s="2"/>
    </row>
    <row r="12466" spans="63:72" x14ac:dyDescent="0.3">
      <c r="BK12466" s="5"/>
      <c r="BL12466" s="5"/>
      <c r="BM12466" s="2"/>
      <c r="BN12466" s="151"/>
      <c r="BO12466" s="2"/>
      <c r="BP12466" s="2"/>
      <c r="BQ12466" s="2"/>
      <c r="BR12466" s="2"/>
      <c r="BS12466" s="2"/>
      <c r="BT12466" s="2"/>
    </row>
    <row r="12467" spans="63:72" x14ac:dyDescent="0.3">
      <c r="BK12467" s="5"/>
      <c r="BL12467" s="5"/>
      <c r="BM12467" s="2"/>
      <c r="BN12467" s="151"/>
      <c r="BO12467" s="2"/>
      <c r="BP12467" s="2"/>
      <c r="BQ12467" s="2"/>
      <c r="BR12467" s="2"/>
      <c r="BS12467" s="2"/>
      <c r="BT12467" s="2"/>
    </row>
    <row r="12468" spans="63:72" x14ac:dyDescent="0.3">
      <c r="BK12468" s="5"/>
      <c r="BL12468" s="5"/>
      <c r="BM12468" s="2"/>
      <c r="BN12468" s="151"/>
      <c r="BO12468" s="2"/>
      <c r="BP12468" s="2"/>
      <c r="BQ12468" s="2"/>
      <c r="BR12468" s="2"/>
      <c r="BS12468" s="2"/>
      <c r="BT12468" s="2"/>
    </row>
    <row r="12469" spans="63:72" x14ac:dyDescent="0.3">
      <c r="BK12469" s="5"/>
      <c r="BL12469" s="5"/>
      <c r="BM12469" s="2"/>
      <c r="BN12469" s="151"/>
      <c r="BO12469" s="2"/>
      <c r="BP12469" s="2"/>
      <c r="BQ12469" s="2"/>
      <c r="BR12469" s="2"/>
      <c r="BS12469" s="2"/>
      <c r="BT12469" s="2"/>
    </row>
    <row r="12470" spans="63:72" x14ac:dyDescent="0.3">
      <c r="BK12470" s="5"/>
      <c r="BL12470" s="5"/>
      <c r="BM12470" s="2"/>
      <c r="BN12470" s="151"/>
      <c r="BO12470" s="2"/>
      <c r="BP12470" s="2"/>
      <c r="BQ12470" s="2"/>
      <c r="BR12470" s="2"/>
      <c r="BS12470" s="2"/>
      <c r="BT12470" s="2"/>
    </row>
    <row r="12471" spans="63:72" x14ac:dyDescent="0.3">
      <c r="BK12471" s="5"/>
      <c r="BL12471" s="5"/>
      <c r="BM12471" s="2"/>
      <c r="BN12471" s="151"/>
      <c r="BO12471" s="2"/>
      <c r="BP12471" s="2"/>
      <c r="BQ12471" s="2"/>
      <c r="BR12471" s="2"/>
      <c r="BS12471" s="2"/>
      <c r="BT12471" s="2"/>
    </row>
    <row r="12472" spans="63:72" x14ac:dyDescent="0.3">
      <c r="BK12472" s="5"/>
      <c r="BL12472" s="5"/>
      <c r="BM12472" s="2"/>
      <c r="BN12472" s="151"/>
      <c r="BO12472" s="2"/>
      <c r="BP12472" s="2"/>
      <c r="BQ12472" s="2"/>
      <c r="BR12472" s="2"/>
      <c r="BS12472" s="2"/>
      <c r="BT12472" s="2"/>
    </row>
    <row r="12473" spans="63:72" x14ac:dyDescent="0.3">
      <c r="BK12473" s="5"/>
      <c r="BL12473" s="5"/>
      <c r="BM12473" s="2"/>
      <c r="BN12473" s="151"/>
      <c r="BO12473" s="2"/>
      <c r="BP12473" s="2"/>
      <c r="BQ12473" s="2"/>
      <c r="BR12473" s="2"/>
      <c r="BS12473" s="2"/>
      <c r="BT12473" s="2"/>
    </row>
    <row r="12474" spans="63:72" x14ac:dyDescent="0.3">
      <c r="BK12474" s="5"/>
      <c r="BL12474" s="5"/>
      <c r="BM12474" s="2"/>
      <c r="BN12474" s="151"/>
      <c r="BO12474" s="2"/>
      <c r="BP12474" s="2"/>
      <c r="BQ12474" s="2"/>
      <c r="BR12474" s="2"/>
      <c r="BS12474" s="2"/>
      <c r="BT12474" s="2"/>
    </row>
    <row r="12475" spans="63:72" x14ac:dyDescent="0.3">
      <c r="BK12475" s="5"/>
      <c r="BL12475" s="5"/>
      <c r="BM12475" s="2"/>
      <c r="BN12475" s="151"/>
      <c r="BO12475" s="2"/>
      <c r="BP12475" s="2"/>
      <c r="BQ12475" s="2"/>
      <c r="BR12475" s="2"/>
      <c r="BS12475" s="2"/>
      <c r="BT12475" s="2"/>
    </row>
    <row r="12476" spans="63:72" x14ac:dyDescent="0.3">
      <c r="BK12476" s="5"/>
      <c r="BL12476" s="5"/>
      <c r="BM12476" s="2"/>
      <c r="BN12476" s="151"/>
      <c r="BO12476" s="2"/>
      <c r="BP12476" s="2"/>
      <c r="BQ12476" s="2"/>
      <c r="BR12476" s="2"/>
      <c r="BS12476" s="2"/>
      <c r="BT12476" s="2"/>
    </row>
    <row r="12477" spans="63:72" x14ac:dyDescent="0.3">
      <c r="BK12477" s="5"/>
      <c r="BL12477" s="5"/>
      <c r="BM12477" s="2"/>
      <c r="BN12477" s="151"/>
      <c r="BO12477" s="2"/>
      <c r="BP12477" s="2"/>
      <c r="BQ12477" s="2"/>
      <c r="BR12477" s="2"/>
      <c r="BS12477" s="2"/>
      <c r="BT12477" s="2"/>
    </row>
    <row r="12478" spans="63:72" x14ac:dyDescent="0.3">
      <c r="BK12478" s="5"/>
      <c r="BL12478" s="5"/>
      <c r="BM12478" s="2"/>
      <c r="BN12478" s="151"/>
      <c r="BO12478" s="2"/>
      <c r="BP12478" s="2"/>
      <c r="BQ12478" s="2"/>
      <c r="BR12478" s="2"/>
      <c r="BS12478" s="2"/>
      <c r="BT12478" s="2"/>
    </row>
    <row r="12479" spans="63:72" x14ac:dyDescent="0.3">
      <c r="BK12479" s="5"/>
      <c r="BL12479" s="5"/>
      <c r="BM12479" s="2"/>
      <c r="BN12479" s="151"/>
      <c r="BO12479" s="2"/>
      <c r="BP12479" s="2"/>
      <c r="BQ12479" s="2"/>
      <c r="BR12479" s="2"/>
      <c r="BS12479" s="2"/>
      <c r="BT12479" s="2"/>
    </row>
    <row r="12480" spans="63:72" x14ac:dyDescent="0.3">
      <c r="BK12480" s="5"/>
      <c r="BL12480" s="5"/>
      <c r="BM12480" s="2"/>
      <c r="BN12480" s="151"/>
      <c r="BO12480" s="2"/>
      <c r="BP12480" s="2"/>
      <c r="BQ12480" s="2"/>
      <c r="BR12480" s="2"/>
      <c r="BS12480" s="2"/>
      <c r="BT12480" s="2"/>
    </row>
    <row r="12481" spans="63:72" x14ac:dyDescent="0.3">
      <c r="BK12481" s="5"/>
      <c r="BL12481" s="5"/>
      <c r="BM12481" s="2"/>
      <c r="BN12481" s="151"/>
      <c r="BO12481" s="2"/>
      <c r="BP12481" s="2"/>
      <c r="BQ12481" s="2"/>
      <c r="BR12481" s="2"/>
      <c r="BS12481" s="2"/>
      <c r="BT12481" s="2"/>
    </row>
    <row r="12482" spans="63:72" x14ac:dyDescent="0.3">
      <c r="BK12482" s="5"/>
      <c r="BL12482" s="5"/>
      <c r="BM12482" s="2"/>
      <c r="BN12482" s="151"/>
      <c r="BO12482" s="2"/>
      <c r="BP12482" s="2"/>
      <c r="BQ12482" s="2"/>
      <c r="BR12482" s="2"/>
      <c r="BS12482" s="2"/>
      <c r="BT12482" s="2"/>
    </row>
    <row r="12483" spans="63:72" x14ac:dyDescent="0.3">
      <c r="BK12483" s="5"/>
      <c r="BL12483" s="5"/>
      <c r="BM12483" s="2"/>
      <c r="BN12483" s="151"/>
      <c r="BO12483" s="2"/>
      <c r="BP12483" s="2"/>
      <c r="BQ12483" s="2"/>
      <c r="BR12483" s="2"/>
      <c r="BS12483" s="2"/>
      <c r="BT12483" s="2"/>
    </row>
    <row r="12484" spans="63:72" x14ac:dyDescent="0.3">
      <c r="BK12484" s="5"/>
      <c r="BL12484" s="5"/>
      <c r="BM12484" s="2"/>
      <c r="BN12484" s="151"/>
      <c r="BO12484" s="2"/>
      <c r="BP12484" s="2"/>
      <c r="BQ12484" s="2"/>
      <c r="BR12484" s="2"/>
      <c r="BS12484" s="2"/>
      <c r="BT12484" s="2"/>
    </row>
    <row r="12485" spans="63:72" x14ac:dyDescent="0.3">
      <c r="BK12485" s="5"/>
      <c r="BL12485" s="5"/>
      <c r="BM12485" s="2"/>
      <c r="BN12485" s="151"/>
      <c r="BO12485" s="2"/>
      <c r="BP12485" s="2"/>
      <c r="BQ12485" s="2"/>
      <c r="BR12485" s="2"/>
      <c r="BS12485" s="2"/>
      <c r="BT12485" s="2"/>
    </row>
    <row r="12486" spans="63:72" x14ac:dyDescent="0.3">
      <c r="BK12486" s="5"/>
      <c r="BL12486" s="5"/>
      <c r="BM12486" s="2"/>
      <c r="BN12486" s="151"/>
      <c r="BO12486" s="2"/>
      <c r="BP12486" s="2"/>
      <c r="BQ12486" s="2"/>
      <c r="BR12486" s="2"/>
      <c r="BS12486" s="2"/>
      <c r="BT12486" s="2"/>
    </row>
    <row r="12487" spans="63:72" x14ac:dyDescent="0.3">
      <c r="BK12487" s="5"/>
      <c r="BL12487" s="5"/>
      <c r="BM12487" s="2"/>
      <c r="BN12487" s="151"/>
      <c r="BO12487" s="2"/>
      <c r="BP12487" s="2"/>
      <c r="BQ12487" s="2"/>
      <c r="BR12487" s="2"/>
      <c r="BS12487" s="2"/>
      <c r="BT12487" s="2"/>
    </row>
    <row r="12488" spans="63:72" x14ac:dyDescent="0.3">
      <c r="BK12488" s="5"/>
      <c r="BL12488" s="5"/>
      <c r="BM12488" s="2"/>
      <c r="BN12488" s="151"/>
      <c r="BO12488" s="2"/>
      <c r="BP12488" s="2"/>
      <c r="BQ12488" s="2"/>
      <c r="BR12488" s="2"/>
      <c r="BS12488" s="2"/>
      <c r="BT12488" s="2"/>
    </row>
    <row r="12489" spans="63:72" x14ac:dyDescent="0.3">
      <c r="BK12489" s="5"/>
      <c r="BL12489" s="5"/>
      <c r="BM12489" s="2"/>
      <c r="BN12489" s="151"/>
      <c r="BO12489" s="2"/>
      <c r="BP12489" s="2"/>
      <c r="BQ12489" s="2"/>
      <c r="BR12489" s="2"/>
      <c r="BS12489" s="2"/>
      <c r="BT12489" s="2"/>
    </row>
    <row r="12490" spans="63:72" x14ac:dyDescent="0.3">
      <c r="BK12490" s="5"/>
      <c r="BL12490" s="5"/>
      <c r="BM12490" s="2"/>
      <c r="BN12490" s="151"/>
      <c r="BO12490" s="2"/>
      <c r="BP12490" s="2"/>
      <c r="BQ12490" s="2"/>
      <c r="BR12490" s="2"/>
      <c r="BS12490" s="2"/>
      <c r="BT12490" s="2"/>
    </row>
    <row r="12491" spans="63:72" x14ac:dyDescent="0.3">
      <c r="BK12491" s="5"/>
      <c r="BL12491" s="5"/>
      <c r="BM12491" s="2"/>
      <c r="BN12491" s="151"/>
      <c r="BO12491" s="2"/>
      <c r="BP12491" s="2"/>
      <c r="BQ12491" s="2"/>
      <c r="BR12491" s="2"/>
      <c r="BS12491" s="2"/>
      <c r="BT12491" s="2"/>
    </row>
    <row r="12492" spans="63:72" x14ac:dyDescent="0.3">
      <c r="BK12492" s="5"/>
      <c r="BL12492" s="5"/>
      <c r="BM12492" s="2"/>
      <c r="BN12492" s="151"/>
      <c r="BO12492" s="2"/>
      <c r="BP12492" s="2"/>
      <c r="BQ12492" s="2"/>
      <c r="BR12492" s="2"/>
      <c r="BS12492" s="2"/>
      <c r="BT12492" s="2"/>
    </row>
    <row r="12493" spans="63:72" x14ac:dyDescent="0.3">
      <c r="BK12493" s="5"/>
      <c r="BL12493" s="5"/>
      <c r="BM12493" s="2"/>
      <c r="BN12493" s="151"/>
      <c r="BO12493" s="2"/>
      <c r="BP12493" s="2"/>
      <c r="BQ12493" s="2"/>
      <c r="BR12493" s="2"/>
      <c r="BS12493" s="2"/>
      <c r="BT12493" s="2"/>
    </row>
    <row r="12494" spans="63:72" x14ac:dyDescent="0.3">
      <c r="BK12494" s="5"/>
      <c r="BL12494" s="5"/>
      <c r="BM12494" s="2"/>
      <c r="BN12494" s="151"/>
      <c r="BO12494" s="2"/>
      <c r="BP12494" s="2"/>
      <c r="BQ12494" s="2"/>
      <c r="BR12494" s="2"/>
      <c r="BS12494" s="2"/>
      <c r="BT12494" s="2"/>
    </row>
    <row r="12495" spans="63:72" x14ac:dyDescent="0.3">
      <c r="BK12495" s="5"/>
      <c r="BL12495" s="5"/>
      <c r="BM12495" s="2"/>
      <c r="BN12495" s="151"/>
      <c r="BO12495" s="2"/>
      <c r="BP12495" s="2"/>
      <c r="BQ12495" s="2"/>
      <c r="BR12495" s="2"/>
      <c r="BS12495" s="2"/>
      <c r="BT12495" s="2"/>
    </row>
    <row r="12496" spans="63:72" x14ac:dyDescent="0.3">
      <c r="BK12496" s="5"/>
      <c r="BL12496" s="5"/>
      <c r="BM12496" s="2"/>
      <c r="BN12496" s="151"/>
      <c r="BO12496" s="2"/>
      <c r="BP12496" s="2"/>
      <c r="BQ12496" s="2"/>
      <c r="BR12496" s="2"/>
      <c r="BS12496" s="2"/>
      <c r="BT12496" s="2"/>
    </row>
    <row r="12497" spans="63:72" x14ac:dyDescent="0.3">
      <c r="BK12497" s="5"/>
      <c r="BL12497" s="5"/>
      <c r="BM12497" s="2"/>
      <c r="BN12497" s="151"/>
      <c r="BO12497" s="2"/>
      <c r="BP12497" s="2"/>
      <c r="BQ12497" s="2"/>
      <c r="BR12497" s="2"/>
      <c r="BS12497" s="2"/>
      <c r="BT12497" s="2"/>
    </row>
    <row r="12498" spans="63:72" x14ac:dyDescent="0.3">
      <c r="BK12498" s="5"/>
      <c r="BL12498" s="5"/>
      <c r="BM12498" s="2"/>
      <c r="BN12498" s="151"/>
      <c r="BO12498" s="2"/>
      <c r="BP12498" s="2"/>
      <c r="BQ12498" s="2"/>
      <c r="BR12498" s="2"/>
      <c r="BS12498" s="2"/>
      <c r="BT12498" s="2"/>
    </row>
    <row r="12499" spans="63:72" x14ac:dyDescent="0.3">
      <c r="BK12499" s="5"/>
      <c r="BL12499" s="5"/>
      <c r="BM12499" s="2"/>
      <c r="BN12499" s="151"/>
      <c r="BO12499" s="2"/>
      <c r="BP12499" s="2"/>
      <c r="BQ12499" s="2"/>
      <c r="BR12499" s="2"/>
      <c r="BS12499" s="2"/>
      <c r="BT12499" s="2"/>
    </row>
    <row r="12500" spans="63:72" x14ac:dyDescent="0.3">
      <c r="BK12500" s="5"/>
      <c r="BL12500" s="5"/>
      <c r="BM12500" s="2"/>
      <c r="BN12500" s="151"/>
      <c r="BO12500" s="2"/>
      <c r="BP12500" s="2"/>
      <c r="BQ12500" s="2"/>
      <c r="BR12500" s="2"/>
      <c r="BS12500" s="2"/>
      <c r="BT12500" s="2"/>
    </row>
    <row r="12501" spans="63:72" x14ac:dyDescent="0.3">
      <c r="BK12501" s="5"/>
      <c r="BL12501" s="5"/>
      <c r="BM12501" s="2"/>
      <c r="BN12501" s="151"/>
      <c r="BO12501" s="2"/>
      <c r="BP12501" s="2"/>
      <c r="BQ12501" s="2"/>
      <c r="BR12501" s="2"/>
      <c r="BS12501" s="2"/>
      <c r="BT12501" s="2"/>
    </row>
    <row r="12502" spans="63:72" x14ac:dyDescent="0.3">
      <c r="BK12502" s="5"/>
      <c r="BL12502" s="5"/>
      <c r="BM12502" s="2"/>
      <c r="BN12502" s="151"/>
      <c r="BO12502" s="2"/>
      <c r="BP12502" s="2"/>
      <c r="BQ12502" s="2"/>
      <c r="BR12502" s="2"/>
      <c r="BS12502" s="2"/>
      <c r="BT12502" s="2"/>
    </row>
    <row r="12503" spans="63:72" x14ac:dyDescent="0.3">
      <c r="BK12503" s="5"/>
      <c r="BL12503" s="5"/>
      <c r="BM12503" s="2"/>
      <c r="BN12503" s="151"/>
      <c r="BO12503" s="2"/>
      <c r="BP12503" s="2"/>
      <c r="BQ12503" s="2"/>
      <c r="BR12503" s="2"/>
      <c r="BS12503" s="2"/>
      <c r="BT12503" s="2"/>
    </row>
    <row r="12504" spans="63:72" x14ac:dyDescent="0.3">
      <c r="BK12504" s="5"/>
      <c r="BL12504" s="5"/>
      <c r="BM12504" s="2"/>
      <c r="BN12504" s="151"/>
      <c r="BO12504" s="2"/>
      <c r="BP12504" s="2"/>
      <c r="BQ12504" s="2"/>
      <c r="BR12504" s="2"/>
      <c r="BS12504" s="2"/>
      <c r="BT12504" s="2"/>
    </row>
    <row r="12505" spans="63:72" x14ac:dyDescent="0.3">
      <c r="BK12505" s="5"/>
      <c r="BL12505" s="5"/>
      <c r="BM12505" s="2"/>
      <c r="BN12505" s="151"/>
      <c r="BO12505" s="2"/>
      <c r="BP12505" s="2"/>
      <c r="BQ12505" s="2"/>
      <c r="BR12505" s="2"/>
      <c r="BS12505" s="2"/>
      <c r="BT12505" s="2"/>
    </row>
    <row r="12506" spans="63:72" x14ac:dyDescent="0.3">
      <c r="BK12506" s="5"/>
      <c r="BL12506" s="5"/>
      <c r="BM12506" s="2"/>
      <c r="BN12506" s="151"/>
      <c r="BO12506" s="2"/>
      <c r="BP12506" s="2"/>
      <c r="BQ12506" s="2"/>
      <c r="BR12506" s="2"/>
      <c r="BS12506" s="2"/>
      <c r="BT12506" s="2"/>
    </row>
    <row r="12507" spans="63:72" x14ac:dyDescent="0.3">
      <c r="BK12507" s="5"/>
      <c r="BL12507" s="5"/>
      <c r="BM12507" s="2"/>
      <c r="BN12507" s="151"/>
      <c r="BO12507" s="2"/>
      <c r="BP12507" s="2"/>
      <c r="BQ12507" s="2"/>
      <c r="BR12507" s="2"/>
      <c r="BS12507" s="2"/>
      <c r="BT12507" s="2"/>
    </row>
    <row r="12508" spans="63:72" x14ac:dyDescent="0.3">
      <c r="BK12508" s="5"/>
      <c r="BL12508" s="5"/>
      <c r="BM12508" s="2"/>
      <c r="BN12508" s="151"/>
      <c r="BO12508" s="2"/>
      <c r="BP12508" s="2"/>
      <c r="BQ12508" s="2"/>
      <c r="BR12508" s="2"/>
      <c r="BS12508" s="2"/>
      <c r="BT12508" s="2"/>
    </row>
    <row r="12509" spans="63:72" x14ac:dyDescent="0.3">
      <c r="BK12509" s="5"/>
      <c r="BL12509" s="5"/>
      <c r="BM12509" s="2"/>
      <c r="BN12509" s="151"/>
      <c r="BO12509" s="2"/>
      <c r="BP12509" s="2"/>
      <c r="BQ12509" s="2"/>
      <c r="BR12509" s="2"/>
      <c r="BS12509" s="2"/>
      <c r="BT12509" s="2"/>
    </row>
    <row r="12510" spans="63:72" x14ac:dyDescent="0.3">
      <c r="BK12510" s="5"/>
      <c r="BL12510" s="5"/>
      <c r="BM12510" s="2"/>
      <c r="BN12510" s="151"/>
      <c r="BO12510" s="2"/>
      <c r="BP12510" s="2"/>
      <c r="BQ12510" s="2"/>
      <c r="BR12510" s="2"/>
      <c r="BS12510" s="2"/>
      <c r="BT12510" s="2"/>
    </row>
    <row r="12511" spans="63:72" x14ac:dyDescent="0.3">
      <c r="BK12511" s="5"/>
      <c r="BL12511" s="5"/>
      <c r="BM12511" s="2"/>
      <c r="BN12511" s="151"/>
      <c r="BO12511" s="2"/>
      <c r="BP12511" s="2"/>
      <c r="BQ12511" s="2"/>
      <c r="BR12511" s="2"/>
      <c r="BS12511" s="2"/>
      <c r="BT12511" s="2"/>
    </row>
    <row r="12512" spans="63:72" x14ac:dyDescent="0.3">
      <c r="BK12512" s="5"/>
      <c r="BL12512" s="5"/>
      <c r="BM12512" s="2"/>
      <c r="BN12512" s="151"/>
      <c r="BO12512" s="2"/>
      <c r="BP12512" s="2"/>
      <c r="BQ12512" s="2"/>
      <c r="BR12512" s="2"/>
      <c r="BS12512" s="2"/>
      <c r="BT12512" s="2"/>
    </row>
    <row r="12513" spans="63:72" x14ac:dyDescent="0.3">
      <c r="BK12513" s="5"/>
      <c r="BL12513" s="5"/>
      <c r="BM12513" s="2"/>
      <c r="BN12513" s="151"/>
      <c r="BO12513" s="2"/>
      <c r="BP12513" s="2"/>
      <c r="BQ12513" s="2"/>
      <c r="BR12513" s="2"/>
      <c r="BS12513" s="2"/>
      <c r="BT12513" s="2"/>
    </row>
    <row r="12514" spans="63:72" x14ac:dyDescent="0.3">
      <c r="BK12514" s="5"/>
      <c r="BL12514" s="5"/>
      <c r="BM12514" s="2"/>
      <c r="BN12514" s="151"/>
      <c r="BO12514" s="2"/>
      <c r="BP12514" s="2"/>
      <c r="BQ12514" s="2"/>
      <c r="BR12514" s="2"/>
      <c r="BS12514" s="2"/>
      <c r="BT12514" s="2"/>
    </row>
    <row r="12515" spans="63:72" x14ac:dyDescent="0.3">
      <c r="BK12515" s="5"/>
      <c r="BL12515" s="5"/>
      <c r="BM12515" s="2"/>
      <c r="BN12515" s="151"/>
      <c r="BO12515" s="2"/>
      <c r="BP12515" s="2"/>
      <c r="BQ12515" s="2"/>
      <c r="BR12515" s="2"/>
      <c r="BS12515" s="2"/>
      <c r="BT12515" s="2"/>
    </row>
    <row r="12516" spans="63:72" x14ac:dyDescent="0.3">
      <c r="BK12516" s="5"/>
      <c r="BL12516" s="5"/>
      <c r="BM12516" s="2"/>
      <c r="BN12516" s="151"/>
      <c r="BO12516" s="2"/>
      <c r="BP12516" s="2"/>
      <c r="BQ12516" s="2"/>
      <c r="BR12516" s="2"/>
      <c r="BS12516" s="2"/>
      <c r="BT12516" s="2"/>
    </row>
    <row r="12517" spans="63:72" x14ac:dyDescent="0.3">
      <c r="BK12517" s="5"/>
      <c r="BL12517" s="5"/>
      <c r="BM12517" s="2"/>
      <c r="BN12517" s="151"/>
      <c r="BO12517" s="2"/>
      <c r="BP12517" s="2"/>
      <c r="BQ12517" s="2"/>
      <c r="BR12517" s="2"/>
      <c r="BS12517" s="2"/>
      <c r="BT12517" s="2"/>
    </row>
    <row r="12518" spans="63:72" x14ac:dyDescent="0.3">
      <c r="BK12518" s="5"/>
      <c r="BL12518" s="5"/>
      <c r="BM12518" s="2"/>
      <c r="BN12518" s="151"/>
      <c r="BO12518" s="2"/>
      <c r="BP12518" s="2"/>
      <c r="BQ12518" s="2"/>
      <c r="BR12518" s="2"/>
      <c r="BS12518" s="2"/>
      <c r="BT12518" s="2"/>
    </row>
    <row r="12519" spans="63:72" x14ac:dyDescent="0.3">
      <c r="BK12519" s="5"/>
      <c r="BL12519" s="5"/>
      <c r="BM12519" s="2"/>
      <c r="BN12519" s="151"/>
      <c r="BO12519" s="2"/>
      <c r="BP12519" s="2"/>
      <c r="BQ12519" s="2"/>
      <c r="BR12519" s="2"/>
      <c r="BS12519" s="2"/>
      <c r="BT12519" s="2"/>
    </row>
    <row r="12520" spans="63:72" x14ac:dyDescent="0.3">
      <c r="BK12520" s="5"/>
      <c r="BL12520" s="5"/>
      <c r="BM12520" s="2"/>
      <c r="BN12520" s="151"/>
      <c r="BO12520" s="2"/>
      <c r="BP12520" s="2"/>
      <c r="BQ12520" s="2"/>
      <c r="BR12520" s="2"/>
      <c r="BS12520" s="2"/>
      <c r="BT12520" s="2"/>
    </row>
    <row r="12521" spans="63:72" x14ac:dyDescent="0.3">
      <c r="BK12521" s="5"/>
      <c r="BL12521" s="5"/>
      <c r="BM12521" s="2"/>
      <c r="BN12521" s="151"/>
      <c r="BO12521" s="2"/>
      <c r="BP12521" s="2"/>
      <c r="BQ12521" s="2"/>
      <c r="BR12521" s="2"/>
      <c r="BS12521" s="2"/>
      <c r="BT12521" s="2"/>
    </row>
    <row r="12522" spans="63:72" x14ac:dyDescent="0.3">
      <c r="BK12522" s="5"/>
      <c r="BL12522" s="5"/>
      <c r="BM12522" s="2"/>
      <c r="BN12522" s="151"/>
      <c r="BO12522" s="2"/>
      <c r="BP12522" s="2"/>
      <c r="BQ12522" s="2"/>
      <c r="BR12522" s="2"/>
      <c r="BS12522" s="2"/>
      <c r="BT12522" s="2"/>
    </row>
    <row r="12523" spans="63:72" x14ac:dyDescent="0.3">
      <c r="BK12523" s="5"/>
      <c r="BL12523" s="5"/>
      <c r="BM12523" s="2"/>
      <c r="BN12523" s="151"/>
      <c r="BO12523" s="2"/>
      <c r="BP12523" s="2"/>
      <c r="BQ12523" s="2"/>
      <c r="BR12523" s="2"/>
      <c r="BS12523" s="2"/>
      <c r="BT12523" s="2"/>
    </row>
    <row r="12524" spans="63:72" x14ac:dyDescent="0.3">
      <c r="BK12524" s="5"/>
      <c r="BL12524" s="5"/>
      <c r="BM12524" s="2"/>
      <c r="BN12524" s="151"/>
      <c r="BO12524" s="2"/>
      <c r="BP12524" s="2"/>
      <c r="BQ12524" s="2"/>
      <c r="BR12524" s="2"/>
      <c r="BS12524" s="2"/>
      <c r="BT12524" s="2"/>
    </row>
    <row r="12525" spans="63:72" x14ac:dyDescent="0.3">
      <c r="BK12525" s="5"/>
      <c r="BL12525" s="5"/>
      <c r="BM12525" s="2"/>
      <c r="BN12525" s="151"/>
      <c r="BO12525" s="2"/>
      <c r="BP12525" s="2"/>
      <c r="BQ12525" s="2"/>
      <c r="BR12525" s="2"/>
      <c r="BS12525" s="2"/>
      <c r="BT12525" s="2"/>
    </row>
    <row r="12526" spans="63:72" x14ac:dyDescent="0.3">
      <c r="BK12526" s="5"/>
      <c r="BL12526" s="5"/>
      <c r="BM12526" s="2"/>
      <c r="BN12526" s="151"/>
      <c r="BO12526" s="2"/>
      <c r="BP12526" s="2"/>
      <c r="BQ12526" s="2"/>
      <c r="BR12526" s="2"/>
      <c r="BS12526" s="2"/>
      <c r="BT12526" s="2"/>
    </row>
    <row r="12527" spans="63:72" x14ac:dyDescent="0.3">
      <c r="BK12527" s="5"/>
      <c r="BL12527" s="5"/>
      <c r="BM12527" s="2"/>
      <c r="BN12527" s="151"/>
      <c r="BO12527" s="2"/>
      <c r="BP12527" s="2"/>
      <c r="BQ12527" s="2"/>
      <c r="BR12527" s="2"/>
      <c r="BS12527" s="2"/>
      <c r="BT12527" s="2"/>
    </row>
    <row r="12528" spans="63:72" x14ac:dyDescent="0.3">
      <c r="BK12528" s="5"/>
      <c r="BL12528" s="5"/>
      <c r="BM12528" s="2"/>
      <c r="BN12528" s="151"/>
      <c r="BO12528" s="2"/>
      <c r="BP12528" s="2"/>
      <c r="BQ12528" s="2"/>
      <c r="BR12528" s="2"/>
      <c r="BS12528" s="2"/>
      <c r="BT12528" s="2"/>
    </row>
    <row r="12529" spans="63:72" x14ac:dyDescent="0.3">
      <c r="BK12529" s="5"/>
      <c r="BL12529" s="5"/>
      <c r="BM12529" s="2"/>
      <c r="BN12529" s="151"/>
      <c r="BO12529" s="2"/>
      <c r="BP12529" s="2"/>
      <c r="BQ12529" s="2"/>
      <c r="BR12529" s="2"/>
      <c r="BS12529" s="2"/>
      <c r="BT12529" s="2"/>
    </row>
    <row r="12530" spans="63:72" x14ac:dyDescent="0.3">
      <c r="BK12530" s="5"/>
      <c r="BL12530" s="5"/>
      <c r="BM12530" s="2"/>
      <c r="BN12530" s="151"/>
      <c r="BO12530" s="2"/>
      <c r="BP12530" s="2"/>
      <c r="BQ12530" s="2"/>
      <c r="BR12530" s="2"/>
      <c r="BS12530" s="2"/>
      <c r="BT12530" s="2"/>
    </row>
    <row r="12531" spans="63:72" x14ac:dyDescent="0.3">
      <c r="BK12531" s="5"/>
      <c r="BL12531" s="5"/>
      <c r="BM12531" s="2"/>
      <c r="BN12531" s="151"/>
      <c r="BO12531" s="2"/>
      <c r="BP12531" s="2"/>
      <c r="BQ12531" s="2"/>
      <c r="BR12531" s="2"/>
      <c r="BS12531" s="2"/>
      <c r="BT12531" s="2"/>
    </row>
    <row r="12532" spans="63:72" x14ac:dyDescent="0.3">
      <c r="BK12532" s="5"/>
      <c r="BL12532" s="5"/>
      <c r="BM12532" s="2"/>
      <c r="BN12532" s="151"/>
      <c r="BO12532" s="2"/>
      <c r="BP12532" s="2"/>
      <c r="BQ12532" s="2"/>
      <c r="BR12532" s="2"/>
      <c r="BS12532" s="2"/>
      <c r="BT12532" s="2"/>
    </row>
    <row r="12533" spans="63:72" x14ac:dyDescent="0.3">
      <c r="BK12533" s="5"/>
      <c r="BL12533" s="5"/>
      <c r="BM12533" s="2"/>
      <c r="BN12533" s="151"/>
      <c r="BO12533" s="2"/>
      <c r="BP12533" s="2"/>
      <c r="BQ12533" s="2"/>
      <c r="BR12533" s="2"/>
      <c r="BS12533" s="2"/>
      <c r="BT12533" s="2"/>
    </row>
    <row r="12534" spans="63:72" x14ac:dyDescent="0.3">
      <c r="BK12534" s="5"/>
      <c r="BL12534" s="5"/>
      <c r="BM12534" s="2"/>
      <c r="BN12534" s="151"/>
      <c r="BO12534" s="2"/>
      <c r="BP12534" s="2"/>
      <c r="BQ12534" s="2"/>
      <c r="BR12534" s="2"/>
      <c r="BS12534" s="2"/>
      <c r="BT12534" s="2"/>
    </row>
    <row r="12535" spans="63:72" x14ac:dyDescent="0.3">
      <c r="BK12535" s="5"/>
      <c r="BL12535" s="5"/>
      <c r="BM12535" s="2"/>
      <c r="BN12535" s="151"/>
      <c r="BO12535" s="2"/>
      <c r="BP12535" s="2"/>
      <c r="BQ12535" s="2"/>
      <c r="BR12535" s="2"/>
      <c r="BS12535" s="2"/>
      <c r="BT12535" s="2"/>
    </row>
    <row r="12536" spans="63:72" x14ac:dyDescent="0.3">
      <c r="BK12536" s="5"/>
      <c r="BL12536" s="5"/>
      <c r="BM12536" s="2"/>
      <c r="BN12536" s="151"/>
      <c r="BO12536" s="2"/>
      <c r="BP12536" s="2"/>
      <c r="BQ12536" s="2"/>
      <c r="BR12536" s="2"/>
      <c r="BS12536" s="2"/>
      <c r="BT12536" s="2"/>
    </row>
    <row r="12537" spans="63:72" x14ac:dyDescent="0.3">
      <c r="BK12537" s="5"/>
      <c r="BL12537" s="5"/>
      <c r="BM12537" s="2"/>
      <c r="BN12537" s="151"/>
      <c r="BO12537" s="2"/>
      <c r="BP12537" s="2"/>
      <c r="BQ12537" s="2"/>
      <c r="BR12537" s="2"/>
      <c r="BS12537" s="2"/>
      <c r="BT12537" s="2"/>
    </row>
    <row r="12538" spans="63:72" x14ac:dyDescent="0.3">
      <c r="BK12538" s="5"/>
      <c r="BL12538" s="5"/>
      <c r="BM12538" s="2"/>
      <c r="BN12538" s="151"/>
      <c r="BO12538" s="2"/>
      <c r="BP12538" s="2"/>
      <c r="BQ12538" s="2"/>
      <c r="BR12538" s="2"/>
      <c r="BS12538" s="2"/>
      <c r="BT12538" s="2"/>
    </row>
    <row r="12539" spans="63:72" x14ac:dyDescent="0.3">
      <c r="BK12539" s="5"/>
      <c r="BL12539" s="5"/>
      <c r="BM12539" s="2"/>
      <c r="BN12539" s="151"/>
      <c r="BO12539" s="2"/>
      <c r="BP12539" s="2"/>
      <c r="BQ12539" s="2"/>
      <c r="BR12539" s="2"/>
      <c r="BS12539" s="2"/>
      <c r="BT12539" s="2"/>
    </row>
    <row r="12540" spans="63:72" x14ac:dyDescent="0.3">
      <c r="BK12540" s="5"/>
      <c r="BL12540" s="5"/>
      <c r="BM12540" s="2"/>
      <c r="BN12540" s="151"/>
      <c r="BO12540" s="2"/>
      <c r="BP12540" s="2"/>
      <c r="BQ12540" s="2"/>
      <c r="BR12540" s="2"/>
      <c r="BS12540" s="2"/>
      <c r="BT12540" s="2"/>
    </row>
    <row r="12541" spans="63:72" x14ac:dyDescent="0.3">
      <c r="BK12541" s="5"/>
      <c r="BL12541" s="5"/>
      <c r="BM12541" s="2"/>
      <c r="BN12541" s="151"/>
      <c r="BO12541" s="2"/>
      <c r="BP12541" s="2"/>
      <c r="BQ12541" s="2"/>
      <c r="BR12541" s="2"/>
      <c r="BS12541" s="2"/>
      <c r="BT12541" s="2"/>
    </row>
    <row r="12542" spans="63:72" x14ac:dyDescent="0.3">
      <c r="BK12542" s="5"/>
      <c r="BL12542" s="5"/>
      <c r="BM12542" s="2"/>
      <c r="BN12542" s="151"/>
      <c r="BO12542" s="2"/>
      <c r="BP12542" s="2"/>
      <c r="BQ12542" s="2"/>
      <c r="BR12542" s="2"/>
      <c r="BS12542" s="2"/>
      <c r="BT12542" s="2"/>
    </row>
    <row r="12543" spans="63:72" x14ac:dyDescent="0.3">
      <c r="BK12543" s="5"/>
      <c r="BL12543" s="5"/>
      <c r="BM12543" s="2"/>
      <c r="BN12543" s="151"/>
      <c r="BO12543" s="2"/>
      <c r="BP12543" s="2"/>
      <c r="BQ12543" s="2"/>
      <c r="BR12543" s="2"/>
      <c r="BS12543" s="2"/>
      <c r="BT12543" s="2"/>
    </row>
    <row r="12544" spans="63:72" x14ac:dyDescent="0.3">
      <c r="BK12544" s="5"/>
      <c r="BL12544" s="5"/>
      <c r="BM12544" s="2"/>
      <c r="BN12544" s="151"/>
      <c r="BO12544" s="2"/>
      <c r="BP12544" s="2"/>
      <c r="BQ12544" s="2"/>
      <c r="BR12544" s="2"/>
      <c r="BS12544" s="2"/>
      <c r="BT12544" s="2"/>
    </row>
    <row r="12545" spans="63:72" x14ac:dyDescent="0.3">
      <c r="BK12545" s="5"/>
      <c r="BL12545" s="5"/>
      <c r="BM12545" s="2"/>
      <c r="BN12545" s="151"/>
      <c r="BO12545" s="2"/>
      <c r="BP12545" s="2"/>
      <c r="BQ12545" s="2"/>
      <c r="BR12545" s="2"/>
      <c r="BS12545" s="2"/>
      <c r="BT12545" s="2"/>
    </row>
    <row r="12546" spans="63:72" x14ac:dyDescent="0.3">
      <c r="BK12546" s="5"/>
      <c r="BL12546" s="5"/>
      <c r="BM12546" s="2"/>
      <c r="BN12546" s="151"/>
      <c r="BO12546" s="2"/>
      <c r="BP12546" s="2"/>
      <c r="BQ12546" s="2"/>
      <c r="BR12546" s="2"/>
      <c r="BS12546" s="2"/>
      <c r="BT12546" s="2"/>
    </row>
    <row r="12547" spans="63:72" x14ac:dyDescent="0.3">
      <c r="BK12547" s="5"/>
      <c r="BL12547" s="5"/>
      <c r="BM12547" s="2"/>
      <c r="BN12547" s="151"/>
      <c r="BO12547" s="2"/>
      <c r="BP12547" s="2"/>
      <c r="BQ12547" s="2"/>
      <c r="BR12547" s="2"/>
      <c r="BS12547" s="2"/>
      <c r="BT12547" s="2"/>
    </row>
    <row r="12548" spans="63:72" x14ac:dyDescent="0.3">
      <c r="BK12548" s="5"/>
      <c r="BL12548" s="5"/>
      <c r="BM12548" s="2"/>
      <c r="BN12548" s="151"/>
      <c r="BO12548" s="2"/>
      <c r="BP12548" s="2"/>
      <c r="BQ12548" s="2"/>
      <c r="BR12548" s="2"/>
      <c r="BS12548" s="2"/>
      <c r="BT12548" s="2"/>
    </row>
    <row r="12549" spans="63:72" x14ac:dyDescent="0.3">
      <c r="BK12549" s="5"/>
      <c r="BL12549" s="5"/>
      <c r="BM12549" s="2"/>
      <c r="BN12549" s="151"/>
      <c r="BO12549" s="2"/>
      <c r="BP12549" s="2"/>
      <c r="BQ12549" s="2"/>
      <c r="BR12549" s="2"/>
      <c r="BS12549" s="2"/>
      <c r="BT12549" s="2"/>
    </row>
    <row r="12550" spans="63:72" x14ac:dyDescent="0.3">
      <c r="BK12550" s="5"/>
      <c r="BL12550" s="5"/>
      <c r="BM12550" s="2"/>
      <c r="BN12550" s="151"/>
      <c r="BO12550" s="2"/>
      <c r="BP12550" s="2"/>
      <c r="BQ12550" s="2"/>
      <c r="BR12550" s="2"/>
      <c r="BS12550" s="2"/>
      <c r="BT12550" s="2"/>
    </row>
    <row r="12551" spans="63:72" x14ac:dyDescent="0.3">
      <c r="BK12551" s="5"/>
      <c r="BL12551" s="5"/>
      <c r="BM12551" s="2"/>
      <c r="BN12551" s="151"/>
      <c r="BO12551" s="2"/>
      <c r="BP12551" s="2"/>
      <c r="BQ12551" s="2"/>
      <c r="BR12551" s="2"/>
      <c r="BS12551" s="2"/>
      <c r="BT12551" s="2"/>
    </row>
    <row r="12552" spans="63:72" x14ac:dyDescent="0.3">
      <c r="BK12552" s="5"/>
      <c r="BL12552" s="5"/>
      <c r="BM12552" s="2"/>
      <c r="BN12552" s="151"/>
      <c r="BO12552" s="2"/>
      <c r="BP12552" s="2"/>
      <c r="BQ12552" s="2"/>
      <c r="BR12552" s="2"/>
      <c r="BS12552" s="2"/>
      <c r="BT12552" s="2"/>
    </row>
    <row r="12553" spans="63:72" x14ac:dyDescent="0.3">
      <c r="BK12553" s="5"/>
      <c r="BL12553" s="5"/>
      <c r="BM12553" s="2"/>
      <c r="BN12553" s="151"/>
      <c r="BO12553" s="2"/>
      <c r="BP12553" s="2"/>
      <c r="BQ12553" s="2"/>
      <c r="BR12553" s="2"/>
      <c r="BS12553" s="2"/>
      <c r="BT12553" s="2"/>
    </row>
    <row r="12554" spans="63:72" x14ac:dyDescent="0.3">
      <c r="BK12554" s="5"/>
      <c r="BL12554" s="5"/>
      <c r="BM12554" s="2"/>
      <c r="BN12554" s="151"/>
      <c r="BO12554" s="2"/>
      <c r="BP12554" s="2"/>
      <c r="BQ12554" s="2"/>
      <c r="BR12554" s="2"/>
      <c r="BS12554" s="2"/>
      <c r="BT12554" s="2"/>
    </row>
    <row r="12555" spans="63:72" x14ac:dyDescent="0.3">
      <c r="BK12555" s="5"/>
      <c r="BL12555" s="5"/>
      <c r="BM12555" s="2"/>
      <c r="BN12555" s="151"/>
      <c r="BO12555" s="2"/>
      <c r="BP12555" s="2"/>
      <c r="BQ12555" s="2"/>
      <c r="BR12555" s="2"/>
      <c r="BS12555" s="2"/>
      <c r="BT12555" s="2"/>
    </row>
    <row r="12556" spans="63:72" x14ac:dyDescent="0.3">
      <c r="BK12556" s="5"/>
      <c r="BL12556" s="5"/>
      <c r="BM12556" s="2"/>
      <c r="BN12556" s="151"/>
      <c r="BO12556" s="2"/>
      <c r="BP12556" s="2"/>
      <c r="BQ12556" s="2"/>
      <c r="BR12556" s="2"/>
      <c r="BS12556" s="2"/>
      <c r="BT12556" s="2"/>
    </row>
    <row r="12557" spans="63:72" x14ac:dyDescent="0.3">
      <c r="BK12557" s="5"/>
      <c r="BL12557" s="5"/>
      <c r="BM12557" s="2"/>
      <c r="BN12557" s="151"/>
      <c r="BO12557" s="2"/>
      <c r="BP12557" s="2"/>
      <c r="BQ12557" s="2"/>
      <c r="BR12557" s="2"/>
      <c r="BS12557" s="2"/>
      <c r="BT12557" s="2"/>
    </row>
    <row r="12558" spans="63:72" x14ac:dyDescent="0.3">
      <c r="BK12558" s="5"/>
      <c r="BL12558" s="5"/>
      <c r="BM12558" s="2"/>
      <c r="BN12558" s="151"/>
      <c r="BO12558" s="2"/>
      <c r="BP12558" s="2"/>
      <c r="BQ12558" s="2"/>
      <c r="BR12558" s="2"/>
      <c r="BS12558" s="2"/>
      <c r="BT12558" s="2"/>
    </row>
    <row r="12559" spans="63:72" x14ac:dyDescent="0.3">
      <c r="BK12559" s="5"/>
      <c r="BL12559" s="5"/>
      <c r="BM12559" s="2"/>
      <c r="BN12559" s="151"/>
      <c r="BO12559" s="2"/>
      <c r="BP12559" s="2"/>
      <c r="BQ12559" s="2"/>
      <c r="BR12559" s="2"/>
      <c r="BS12559" s="2"/>
      <c r="BT12559" s="2"/>
    </row>
    <row r="12560" spans="63:72" x14ac:dyDescent="0.3">
      <c r="BK12560" s="5"/>
      <c r="BL12560" s="5"/>
      <c r="BM12560" s="2"/>
      <c r="BN12560" s="151"/>
      <c r="BO12560" s="2"/>
      <c r="BP12560" s="2"/>
      <c r="BQ12560" s="2"/>
      <c r="BR12560" s="2"/>
      <c r="BS12560" s="2"/>
      <c r="BT12560" s="2"/>
    </row>
    <row r="12561" spans="63:72" x14ac:dyDescent="0.3">
      <c r="BK12561" s="5"/>
      <c r="BL12561" s="5"/>
      <c r="BM12561" s="2"/>
      <c r="BN12561" s="151"/>
      <c r="BO12561" s="2"/>
      <c r="BP12561" s="2"/>
      <c r="BQ12561" s="2"/>
      <c r="BR12561" s="2"/>
      <c r="BS12561" s="2"/>
      <c r="BT12561" s="2"/>
    </row>
    <row r="12562" spans="63:72" x14ac:dyDescent="0.3">
      <c r="BK12562" s="5"/>
      <c r="BL12562" s="5"/>
      <c r="BM12562" s="2"/>
      <c r="BN12562" s="151"/>
      <c r="BO12562" s="2"/>
      <c r="BP12562" s="2"/>
      <c r="BQ12562" s="2"/>
      <c r="BR12562" s="2"/>
      <c r="BS12562" s="2"/>
      <c r="BT12562" s="2"/>
    </row>
    <row r="12563" spans="63:72" x14ac:dyDescent="0.3">
      <c r="BK12563" s="5"/>
      <c r="BL12563" s="5"/>
      <c r="BM12563" s="2"/>
      <c r="BN12563" s="151"/>
      <c r="BO12563" s="2"/>
      <c r="BP12563" s="2"/>
      <c r="BQ12563" s="2"/>
      <c r="BR12563" s="2"/>
      <c r="BS12563" s="2"/>
      <c r="BT12563" s="2"/>
    </row>
    <row r="12564" spans="63:72" x14ac:dyDescent="0.3">
      <c r="BK12564" s="5"/>
      <c r="BL12564" s="5"/>
      <c r="BM12564" s="2"/>
      <c r="BN12564" s="151"/>
      <c r="BO12564" s="2"/>
      <c r="BP12564" s="2"/>
      <c r="BQ12564" s="2"/>
      <c r="BR12564" s="2"/>
      <c r="BS12564" s="2"/>
      <c r="BT12564" s="2"/>
    </row>
    <row r="12565" spans="63:72" x14ac:dyDescent="0.3">
      <c r="BK12565" s="5"/>
      <c r="BL12565" s="5"/>
      <c r="BM12565" s="2"/>
      <c r="BN12565" s="151"/>
      <c r="BO12565" s="2"/>
      <c r="BP12565" s="2"/>
      <c r="BQ12565" s="2"/>
      <c r="BR12565" s="2"/>
      <c r="BS12565" s="2"/>
      <c r="BT12565" s="2"/>
    </row>
    <row r="12566" spans="63:72" x14ac:dyDescent="0.3">
      <c r="BK12566" s="5"/>
      <c r="BL12566" s="5"/>
      <c r="BM12566" s="2"/>
      <c r="BN12566" s="151"/>
      <c r="BO12566" s="2"/>
      <c r="BP12566" s="2"/>
      <c r="BQ12566" s="2"/>
      <c r="BR12566" s="2"/>
      <c r="BS12566" s="2"/>
      <c r="BT12566" s="2"/>
    </row>
    <row r="12567" spans="63:72" x14ac:dyDescent="0.3">
      <c r="BK12567" s="5"/>
      <c r="BL12567" s="5"/>
      <c r="BM12567" s="2"/>
      <c r="BN12567" s="151"/>
      <c r="BO12567" s="2"/>
      <c r="BP12567" s="2"/>
      <c r="BQ12567" s="2"/>
      <c r="BR12567" s="2"/>
      <c r="BS12567" s="2"/>
      <c r="BT12567" s="2"/>
    </row>
    <row r="12568" spans="63:72" x14ac:dyDescent="0.3">
      <c r="BK12568" s="5"/>
      <c r="BL12568" s="5"/>
      <c r="BM12568" s="2"/>
      <c r="BN12568" s="151"/>
      <c r="BO12568" s="2"/>
      <c r="BP12568" s="2"/>
      <c r="BQ12568" s="2"/>
      <c r="BR12568" s="2"/>
      <c r="BS12568" s="2"/>
      <c r="BT12568" s="2"/>
    </row>
    <row r="12569" spans="63:72" x14ac:dyDescent="0.3">
      <c r="BK12569" s="5"/>
      <c r="BL12569" s="5"/>
      <c r="BM12569" s="2"/>
      <c r="BN12569" s="151"/>
      <c r="BO12569" s="2"/>
      <c r="BP12569" s="2"/>
      <c r="BQ12569" s="2"/>
      <c r="BR12569" s="2"/>
      <c r="BS12569" s="2"/>
      <c r="BT12569" s="2"/>
    </row>
    <row r="12570" spans="63:72" x14ac:dyDescent="0.3">
      <c r="BK12570" s="5"/>
      <c r="BL12570" s="5"/>
      <c r="BM12570" s="2"/>
      <c r="BN12570" s="151"/>
      <c r="BO12570" s="2"/>
      <c r="BP12570" s="2"/>
      <c r="BQ12570" s="2"/>
      <c r="BR12570" s="2"/>
      <c r="BS12570" s="2"/>
      <c r="BT12570" s="2"/>
    </row>
    <row r="12571" spans="63:72" x14ac:dyDescent="0.3">
      <c r="BK12571" s="5"/>
      <c r="BL12571" s="5"/>
      <c r="BM12571" s="2"/>
      <c r="BN12571" s="151"/>
      <c r="BO12571" s="2"/>
      <c r="BP12571" s="2"/>
      <c r="BQ12571" s="2"/>
      <c r="BR12571" s="2"/>
      <c r="BS12571" s="2"/>
      <c r="BT12571" s="2"/>
    </row>
    <row r="12572" spans="63:72" x14ac:dyDescent="0.3">
      <c r="BK12572" s="5"/>
      <c r="BL12572" s="5"/>
      <c r="BM12572" s="2"/>
      <c r="BN12572" s="151"/>
      <c r="BO12572" s="2"/>
      <c r="BP12572" s="2"/>
      <c r="BQ12572" s="2"/>
      <c r="BR12572" s="2"/>
      <c r="BS12572" s="2"/>
      <c r="BT12572" s="2"/>
    </row>
    <row r="12573" spans="63:72" x14ac:dyDescent="0.3">
      <c r="BK12573" s="5"/>
      <c r="BL12573" s="5"/>
      <c r="BM12573" s="2"/>
      <c r="BN12573" s="151"/>
      <c r="BO12573" s="2"/>
      <c r="BP12573" s="2"/>
      <c r="BQ12573" s="2"/>
      <c r="BR12573" s="2"/>
      <c r="BS12573" s="2"/>
      <c r="BT12573" s="2"/>
    </row>
    <row r="12574" spans="63:72" x14ac:dyDescent="0.3">
      <c r="BK12574" s="5"/>
      <c r="BL12574" s="5"/>
      <c r="BM12574" s="2"/>
      <c r="BN12574" s="151"/>
      <c r="BO12574" s="2"/>
      <c r="BP12574" s="2"/>
      <c r="BQ12574" s="2"/>
      <c r="BR12574" s="2"/>
      <c r="BS12574" s="2"/>
      <c r="BT12574" s="2"/>
    </row>
    <row r="12575" spans="63:72" x14ac:dyDescent="0.3">
      <c r="BK12575" s="5"/>
      <c r="BL12575" s="5"/>
      <c r="BM12575" s="2"/>
      <c r="BN12575" s="151"/>
      <c r="BO12575" s="2"/>
      <c r="BP12575" s="2"/>
      <c r="BQ12575" s="2"/>
      <c r="BR12575" s="2"/>
      <c r="BS12575" s="2"/>
      <c r="BT12575" s="2"/>
    </row>
    <row r="12576" spans="63:72" x14ac:dyDescent="0.3">
      <c r="BK12576" s="5"/>
      <c r="BL12576" s="5"/>
      <c r="BM12576" s="2"/>
      <c r="BN12576" s="151"/>
      <c r="BO12576" s="2"/>
      <c r="BP12576" s="2"/>
      <c r="BQ12576" s="2"/>
      <c r="BR12576" s="2"/>
      <c r="BS12576" s="2"/>
      <c r="BT12576" s="2"/>
    </row>
    <row r="12577" spans="63:72" x14ac:dyDescent="0.3">
      <c r="BK12577" s="5"/>
      <c r="BL12577" s="5"/>
      <c r="BM12577" s="2"/>
      <c r="BN12577" s="151"/>
      <c r="BO12577" s="2"/>
      <c r="BP12577" s="2"/>
      <c r="BQ12577" s="2"/>
      <c r="BR12577" s="2"/>
      <c r="BS12577" s="2"/>
      <c r="BT12577" s="2"/>
    </row>
    <row r="12578" spans="63:72" x14ac:dyDescent="0.3">
      <c r="BK12578" s="5"/>
      <c r="BL12578" s="5"/>
      <c r="BM12578" s="2"/>
      <c r="BN12578" s="151"/>
      <c r="BO12578" s="2"/>
      <c r="BP12578" s="2"/>
      <c r="BQ12578" s="2"/>
      <c r="BR12578" s="2"/>
      <c r="BS12578" s="2"/>
      <c r="BT12578" s="2"/>
    </row>
    <row r="12579" spans="63:72" x14ac:dyDescent="0.3">
      <c r="BK12579" s="5"/>
      <c r="BL12579" s="5"/>
      <c r="BM12579" s="2"/>
      <c r="BN12579" s="151"/>
      <c r="BO12579" s="2"/>
      <c r="BP12579" s="2"/>
      <c r="BQ12579" s="2"/>
      <c r="BR12579" s="2"/>
      <c r="BS12579" s="2"/>
      <c r="BT12579" s="2"/>
    </row>
    <row r="12580" spans="63:72" x14ac:dyDescent="0.3">
      <c r="BK12580" s="5"/>
      <c r="BL12580" s="5"/>
      <c r="BM12580" s="2"/>
      <c r="BN12580" s="151"/>
      <c r="BO12580" s="2"/>
      <c r="BP12580" s="2"/>
      <c r="BQ12580" s="2"/>
      <c r="BR12580" s="2"/>
      <c r="BS12580" s="2"/>
      <c r="BT12580" s="2"/>
    </row>
    <row r="12581" spans="63:72" x14ac:dyDescent="0.3">
      <c r="BK12581" s="5"/>
      <c r="BL12581" s="5"/>
      <c r="BM12581" s="2"/>
      <c r="BN12581" s="151"/>
      <c r="BO12581" s="2"/>
      <c r="BP12581" s="2"/>
      <c r="BQ12581" s="2"/>
      <c r="BR12581" s="2"/>
      <c r="BS12581" s="2"/>
      <c r="BT12581" s="2"/>
    </row>
    <row r="12582" spans="63:72" x14ac:dyDescent="0.3">
      <c r="BK12582" s="5"/>
      <c r="BL12582" s="5"/>
      <c r="BM12582" s="2"/>
      <c r="BN12582" s="151"/>
      <c r="BO12582" s="2"/>
      <c r="BP12582" s="2"/>
      <c r="BQ12582" s="2"/>
      <c r="BR12582" s="2"/>
      <c r="BS12582" s="2"/>
      <c r="BT12582" s="2"/>
    </row>
    <row r="12583" spans="63:72" x14ac:dyDescent="0.3">
      <c r="BK12583" s="5"/>
      <c r="BL12583" s="5"/>
      <c r="BM12583" s="2"/>
      <c r="BN12583" s="151"/>
      <c r="BO12583" s="2"/>
      <c r="BP12583" s="2"/>
      <c r="BQ12583" s="2"/>
      <c r="BR12583" s="2"/>
      <c r="BS12583" s="2"/>
      <c r="BT12583" s="2"/>
    </row>
    <row r="12584" spans="63:72" x14ac:dyDescent="0.3">
      <c r="BK12584" s="5"/>
      <c r="BL12584" s="5"/>
      <c r="BM12584" s="2"/>
      <c r="BN12584" s="151"/>
      <c r="BO12584" s="2"/>
      <c r="BP12584" s="2"/>
      <c r="BQ12584" s="2"/>
      <c r="BR12584" s="2"/>
      <c r="BS12584" s="2"/>
      <c r="BT12584" s="2"/>
    </row>
    <row r="12585" spans="63:72" x14ac:dyDescent="0.3">
      <c r="BK12585" s="5"/>
      <c r="BL12585" s="5"/>
      <c r="BM12585" s="2"/>
      <c r="BN12585" s="151"/>
      <c r="BO12585" s="2"/>
      <c r="BP12585" s="2"/>
      <c r="BQ12585" s="2"/>
      <c r="BR12585" s="2"/>
      <c r="BS12585" s="2"/>
      <c r="BT12585" s="2"/>
    </row>
    <row r="12586" spans="63:72" x14ac:dyDescent="0.3">
      <c r="BK12586" s="5"/>
      <c r="BL12586" s="5"/>
      <c r="BM12586" s="2"/>
      <c r="BN12586" s="151"/>
      <c r="BO12586" s="2"/>
      <c r="BP12586" s="2"/>
      <c r="BQ12586" s="2"/>
      <c r="BR12586" s="2"/>
      <c r="BS12586" s="2"/>
      <c r="BT12586" s="2"/>
    </row>
    <row r="12587" spans="63:72" x14ac:dyDescent="0.3">
      <c r="BK12587" s="5"/>
      <c r="BL12587" s="5"/>
      <c r="BM12587" s="2"/>
      <c r="BN12587" s="151"/>
      <c r="BO12587" s="2"/>
      <c r="BP12587" s="2"/>
      <c r="BQ12587" s="2"/>
      <c r="BR12587" s="2"/>
      <c r="BS12587" s="2"/>
      <c r="BT12587" s="2"/>
    </row>
    <row r="12588" spans="63:72" x14ac:dyDescent="0.3">
      <c r="BK12588" s="5"/>
      <c r="BL12588" s="5"/>
      <c r="BM12588" s="2"/>
      <c r="BN12588" s="151"/>
      <c r="BO12588" s="2"/>
      <c r="BP12588" s="2"/>
      <c r="BQ12588" s="2"/>
      <c r="BR12588" s="2"/>
      <c r="BS12588" s="2"/>
      <c r="BT12588" s="2"/>
    </row>
    <row r="12589" spans="63:72" x14ac:dyDescent="0.3">
      <c r="BK12589" s="5"/>
      <c r="BL12589" s="5"/>
      <c r="BM12589" s="2"/>
      <c r="BN12589" s="151"/>
      <c r="BO12589" s="2"/>
      <c r="BP12589" s="2"/>
      <c r="BQ12589" s="2"/>
      <c r="BR12589" s="2"/>
      <c r="BS12589" s="2"/>
      <c r="BT12589" s="2"/>
    </row>
    <row r="12590" spans="63:72" x14ac:dyDescent="0.3">
      <c r="BK12590" s="5"/>
      <c r="BL12590" s="5"/>
      <c r="BM12590" s="2"/>
      <c r="BN12590" s="151"/>
      <c r="BO12590" s="2"/>
      <c r="BP12590" s="2"/>
      <c r="BQ12590" s="2"/>
      <c r="BR12590" s="2"/>
      <c r="BS12590" s="2"/>
      <c r="BT12590" s="2"/>
    </row>
    <row r="12591" spans="63:72" x14ac:dyDescent="0.3">
      <c r="BK12591" s="5"/>
      <c r="BL12591" s="5"/>
      <c r="BM12591" s="2"/>
      <c r="BN12591" s="151"/>
      <c r="BO12591" s="2"/>
      <c r="BP12591" s="2"/>
      <c r="BQ12591" s="2"/>
      <c r="BR12591" s="2"/>
      <c r="BS12591" s="2"/>
      <c r="BT12591" s="2"/>
    </row>
    <row r="12592" spans="63:72" x14ac:dyDescent="0.3">
      <c r="BK12592" s="5"/>
      <c r="BL12592" s="5"/>
      <c r="BM12592" s="2"/>
      <c r="BN12592" s="151"/>
      <c r="BO12592" s="2"/>
      <c r="BP12592" s="2"/>
      <c r="BQ12592" s="2"/>
      <c r="BR12592" s="2"/>
      <c r="BS12592" s="2"/>
      <c r="BT12592" s="2"/>
    </row>
    <row r="12593" spans="63:72" x14ac:dyDescent="0.3">
      <c r="BK12593" s="5"/>
      <c r="BL12593" s="5"/>
      <c r="BM12593" s="2"/>
      <c r="BN12593" s="151"/>
      <c r="BO12593" s="2"/>
      <c r="BP12593" s="2"/>
      <c r="BQ12593" s="2"/>
      <c r="BR12593" s="2"/>
      <c r="BS12593" s="2"/>
      <c r="BT12593" s="2"/>
    </row>
    <row r="12594" spans="63:72" x14ac:dyDescent="0.3">
      <c r="BK12594" s="5"/>
      <c r="BL12594" s="5"/>
      <c r="BM12594" s="2"/>
      <c r="BN12594" s="151"/>
      <c r="BO12594" s="2"/>
      <c r="BP12594" s="2"/>
      <c r="BQ12594" s="2"/>
      <c r="BR12594" s="2"/>
      <c r="BS12594" s="2"/>
      <c r="BT12594" s="2"/>
    </row>
    <row r="12595" spans="63:72" x14ac:dyDescent="0.3">
      <c r="BK12595" s="5"/>
      <c r="BL12595" s="5"/>
      <c r="BM12595" s="2"/>
      <c r="BN12595" s="151"/>
      <c r="BO12595" s="2"/>
      <c r="BP12595" s="2"/>
      <c r="BQ12595" s="2"/>
      <c r="BR12595" s="2"/>
      <c r="BS12595" s="2"/>
      <c r="BT12595" s="2"/>
    </row>
    <row r="12596" spans="63:72" x14ac:dyDescent="0.3">
      <c r="BK12596" s="5"/>
      <c r="BL12596" s="5"/>
      <c r="BM12596" s="2"/>
      <c r="BN12596" s="151"/>
      <c r="BO12596" s="2"/>
      <c r="BP12596" s="2"/>
      <c r="BQ12596" s="2"/>
      <c r="BR12596" s="2"/>
      <c r="BS12596" s="2"/>
      <c r="BT12596" s="2"/>
    </row>
    <row r="12597" spans="63:72" x14ac:dyDescent="0.3">
      <c r="BK12597" s="5"/>
      <c r="BL12597" s="5"/>
      <c r="BM12597" s="2"/>
      <c r="BN12597" s="151"/>
      <c r="BO12597" s="2"/>
      <c r="BP12597" s="2"/>
      <c r="BQ12597" s="2"/>
      <c r="BR12597" s="2"/>
      <c r="BS12597" s="2"/>
      <c r="BT12597" s="2"/>
    </row>
    <row r="12598" spans="63:72" x14ac:dyDescent="0.3">
      <c r="BK12598" s="5"/>
      <c r="BL12598" s="5"/>
      <c r="BM12598" s="2"/>
      <c r="BN12598" s="151"/>
      <c r="BO12598" s="2"/>
      <c r="BP12598" s="2"/>
      <c r="BQ12598" s="2"/>
      <c r="BR12598" s="2"/>
      <c r="BS12598" s="2"/>
      <c r="BT12598" s="2"/>
    </row>
    <row r="12599" spans="63:72" x14ac:dyDescent="0.3">
      <c r="BK12599" s="5"/>
      <c r="BL12599" s="5"/>
      <c r="BM12599" s="2"/>
      <c r="BN12599" s="151"/>
      <c r="BO12599" s="2"/>
      <c r="BP12599" s="2"/>
      <c r="BQ12599" s="2"/>
      <c r="BR12599" s="2"/>
      <c r="BS12599" s="2"/>
      <c r="BT12599" s="2"/>
    </row>
    <row r="12600" spans="63:72" x14ac:dyDescent="0.3">
      <c r="BK12600" s="5"/>
      <c r="BL12600" s="5"/>
      <c r="BM12600" s="2"/>
      <c r="BN12600" s="151"/>
      <c r="BO12600" s="2"/>
      <c r="BP12600" s="2"/>
      <c r="BQ12600" s="2"/>
      <c r="BR12600" s="2"/>
      <c r="BS12600" s="2"/>
      <c r="BT12600" s="2"/>
    </row>
    <row r="12601" spans="63:72" x14ac:dyDescent="0.3">
      <c r="BK12601" s="5"/>
      <c r="BL12601" s="5"/>
      <c r="BM12601" s="2"/>
      <c r="BN12601" s="151"/>
      <c r="BO12601" s="2"/>
      <c r="BP12601" s="2"/>
      <c r="BQ12601" s="2"/>
      <c r="BR12601" s="2"/>
      <c r="BS12601" s="2"/>
      <c r="BT12601" s="2"/>
    </row>
    <row r="12602" spans="63:72" x14ac:dyDescent="0.3">
      <c r="BK12602" s="5"/>
      <c r="BL12602" s="5"/>
      <c r="BM12602" s="2"/>
      <c r="BN12602" s="151"/>
      <c r="BO12602" s="2"/>
      <c r="BP12602" s="2"/>
      <c r="BQ12602" s="2"/>
      <c r="BR12602" s="2"/>
      <c r="BS12602" s="2"/>
      <c r="BT12602" s="2"/>
    </row>
    <row r="12603" spans="63:72" x14ac:dyDescent="0.3">
      <c r="BK12603" s="5"/>
      <c r="BL12603" s="5"/>
      <c r="BM12603" s="2"/>
      <c r="BN12603" s="151"/>
      <c r="BO12603" s="2"/>
      <c r="BP12603" s="2"/>
      <c r="BQ12603" s="2"/>
      <c r="BR12603" s="2"/>
      <c r="BS12603" s="2"/>
      <c r="BT12603" s="2"/>
    </row>
    <row r="12604" spans="63:72" x14ac:dyDescent="0.3">
      <c r="BK12604" s="5"/>
      <c r="BL12604" s="5"/>
      <c r="BM12604" s="2"/>
      <c r="BN12604" s="151"/>
      <c r="BO12604" s="2"/>
      <c r="BP12604" s="2"/>
      <c r="BQ12604" s="2"/>
      <c r="BR12604" s="2"/>
      <c r="BS12604" s="2"/>
      <c r="BT12604" s="2"/>
    </row>
    <row r="12605" spans="63:72" x14ac:dyDescent="0.3">
      <c r="BK12605" s="5"/>
      <c r="BL12605" s="5"/>
      <c r="BM12605" s="2"/>
      <c r="BN12605" s="151"/>
      <c r="BO12605" s="2"/>
      <c r="BP12605" s="2"/>
      <c r="BQ12605" s="2"/>
      <c r="BR12605" s="2"/>
      <c r="BS12605" s="2"/>
      <c r="BT12605" s="2"/>
    </row>
    <row r="12606" spans="63:72" x14ac:dyDescent="0.3">
      <c r="BK12606" s="5"/>
      <c r="BL12606" s="5"/>
      <c r="BM12606" s="2"/>
      <c r="BN12606" s="151"/>
      <c r="BO12606" s="2"/>
      <c r="BP12606" s="2"/>
      <c r="BQ12606" s="2"/>
      <c r="BR12606" s="2"/>
      <c r="BS12606" s="2"/>
      <c r="BT12606" s="2"/>
    </row>
    <row r="12607" spans="63:72" x14ac:dyDescent="0.3">
      <c r="BK12607" s="5"/>
      <c r="BL12607" s="5"/>
      <c r="BM12607" s="2"/>
      <c r="BN12607" s="151"/>
      <c r="BO12607" s="2"/>
      <c r="BP12607" s="2"/>
      <c r="BQ12607" s="2"/>
      <c r="BR12607" s="2"/>
      <c r="BS12607" s="2"/>
      <c r="BT12607" s="2"/>
    </row>
    <row r="12608" spans="63:72" x14ac:dyDescent="0.3">
      <c r="BK12608" s="5"/>
      <c r="BL12608" s="5"/>
      <c r="BM12608" s="2"/>
      <c r="BN12608" s="151"/>
      <c r="BO12608" s="2"/>
      <c r="BP12608" s="2"/>
      <c r="BQ12608" s="2"/>
      <c r="BR12608" s="2"/>
      <c r="BS12608" s="2"/>
      <c r="BT12608" s="2"/>
    </row>
    <row r="12609" spans="63:72" x14ac:dyDescent="0.3">
      <c r="BK12609" s="5"/>
      <c r="BL12609" s="5"/>
      <c r="BM12609" s="2"/>
      <c r="BN12609" s="151"/>
      <c r="BO12609" s="2"/>
      <c r="BP12609" s="2"/>
      <c r="BQ12609" s="2"/>
      <c r="BR12609" s="2"/>
      <c r="BS12609" s="2"/>
      <c r="BT12609" s="2"/>
    </row>
    <row r="12610" spans="63:72" x14ac:dyDescent="0.3">
      <c r="BK12610" s="5"/>
      <c r="BL12610" s="5"/>
      <c r="BM12610" s="2"/>
      <c r="BN12610" s="151"/>
      <c r="BO12610" s="2"/>
      <c r="BP12610" s="2"/>
      <c r="BQ12610" s="2"/>
      <c r="BR12610" s="2"/>
      <c r="BS12610" s="2"/>
      <c r="BT12610" s="2"/>
    </row>
    <row r="12611" spans="63:72" x14ac:dyDescent="0.3">
      <c r="BK12611" s="5"/>
      <c r="BL12611" s="5"/>
      <c r="BM12611" s="2"/>
      <c r="BN12611" s="151"/>
      <c r="BO12611" s="2"/>
      <c r="BP12611" s="2"/>
      <c r="BQ12611" s="2"/>
      <c r="BR12611" s="2"/>
      <c r="BS12611" s="2"/>
      <c r="BT12611" s="2"/>
    </row>
    <row r="12612" spans="63:72" x14ac:dyDescent="0.3">
      <c r="BK12612" s="5"/>
      <c r="BL12612" s="5"/>
      <c r="BM12612" s="2"/>
      <c r="BN12612" s="151"/>
      <c r="BO12612" s="2"/>
      <c r="BP12612" s="2"/>
      <c r="BQ12612" s="2"/>
      <c r="BR12612" s="2"/>
      <c r="BS12612" s="2"/>
      <c r="BT12612" s="2"/>
    </row>
    <row r="12613" spans="63:72" x14ac:dyDescent="0.3">
      <c r="BK12613" s="5"/>
      <c r="BL12613" s="5"/>
      <c r="BM12613" s="2"/>
      <c r="BN12613" s="151"/>
      <c r="BO12613" s="2"/>
      <c r="BP12613" s="2"/>
      <c r="BQ12613" s="2"/>
      <c r="BR12613" s="2"/>
      <c r="BS12613" s="2"/>
      <c r="BT12613" s="2"/>
    </row>
    <row r="12614" spans="63:72" x14ac:dyDescent="0.3">
      <c r="BK12614" s="5"/>
      <c r="BL12614" s="5"/>
      <c r="BM12614" s="2"/>
      <c r="BN12614" s="151"/>
      <c r="BO12614" s="2"/>
      <c r="BP12614" s="2"/>
      <c r="BQ12614" s="2"/>
      <c r="BR12614" s="2"/>
      <c r="BS12614" s="2"/>
      <c r="BT12614" s="2"/>
    </row>
    <row r="12615" spans="63:72" x14ac:dyDescent="0.3">
      <c r="BK12615" s="5"/>
      <c r="BL12615" s="5"/>
      <c r="BM12615" s="2"/>
      <c r="BN12615" s="151"/>
      <c r="BO12615" s="2"/>
      <c r="BP12615" s="2"/>
      <c r="BQ12615" s="2"/>
      <c r="BR12615" s="2"/>
      <c r="BS12615" s="2"/>
      <c r="BT12615" s="2"/>
    </row>
    <row r="12616" spans="63:72" x14ac:dyDescent="0.3">
      <c r="BK12616" s="5"/>
      <c r="BL12616" s="5"/>
      <c r="BM12616" s="2"/>
      <c r="BN12616" s="151"/>
      <c r="BO12616" s="2"/>
      <c r="BP12616" s="2"/>
      <c r="BQ12616" s="2"/>
      <c r="BR12616" s="2"/>
      <c r="BS12616" s="2"/>
      <c r="BT12616" s="2"/>
    </row>
    <row r="12617" spans="63:72" x14ac:dyDescent="0.3">
      <c r="BK12617" s="5"/>
      <c r="BL12617" s="5"/>
      <c r="BM12617" s="2"/>
      <c r="BN12617" s="151"/>
      <c r="BO12617" s="2"/>
      <c r="BP12617" s="2"/>
      <c r="BQ12617" s="2"/>
      <c r="BR12617" s="2"/>
      <c r="BS12617" s="2"/>
      <c r="BT12617" s="2"/>
    </row>
    <row r="12618" spans="63:72" x14ac:dyDescent="0.3">
      <c r="BK12618" s="5"/>
      <c r="BL12618" s="5"/>
      <c r="BM12618" s="2"/>
      <c r="BN12618" s="151"/>
      <c r="BO12618" s="2"/>
      <c r="BP12618" s="2"/>
      <c r="BQ12618" s="2"/>
      <c r="BR12618" s="2"/>
      <c r="BS12618" s="2"/>
      <c r="BT12618" s="2"/>
    </row>
    <row r="12619" spans="63:72" x14ac:dyDescent="0.3">
      <c r="BK12619" s="5"/>
      <c r="BL12619" s="5"/>
      <c r="BM12619" s="2"/>
      <c r="BN12619" s="151"/>
      <c r="BO12619" s="2"/>
      <c r="BP12619" s="2"/>
      <c r="BQ12619" s="2"/>
      <c r="BR12619" s="2"/>
      <c r="BS12619" s="2"/>
      <c r="BT12619" s="2"/>
    </row>
    <row r="12620" spans="63:72" x14ac:dyDescent="0.3">
      <c r="BK12620" s="5"/>
      <c r="BL12620" s="5"/>
      <c r="BM12620" s="2"/>
      <c r="BN12620" s="151"/>
      <c r="BO12620" s="2"/>
      <c r="BP12620" s="2"/>
      <c r="BQ12620" s="2"/>
      <c r="BR12620" s="2"/>
      <c r="BS12620" s="2"/>
      <c r="BT12620" s="2"/>
    </row>
    <row r="12621" spans="63:72" x14ac:dyDescent="0.3">
      <c r="BK12621" s="5"/>
      <c r="BL12621" s="5"/>
      <c r="BM12621" s="2"/>
      <c r="BN12621" s="151"/>
      <c r="BO12621" s="2"/>
      <c r="BP12621" s="2"/>
      <c r="BQ12621" s="2"/>
      <c r="BR12621" s="2"/>
      <c r="BS12621" s="2"/>
      <c r="BT12621" s="2"/>
    </row>
    <row r="12622" spans="63:72" x14ac:dyDescent="0.3">
      <c r="BK12622" s="5"/>
      <c r="BL12622" s="5"/>
      <c r="BM12622" s="2"/>
      <c r="BN12622" s="151"/>
      <c r="BO12622" s="2"/>
      <c r="BP12622" s="2"/>
      <c r="BQ12622" s="2"/>
      <c r="BR12622" s="2"/>
      <c r="BS12622" s="2"/>
      <c r="BT12622" s="2"/>
    </row>
    <row r="12623" spans="63:72" x14ac:dyDescent="0.3">
      <c r="BK12623" s="5"/>
      <c r="BL12623" s="5"/>
      <c r="BM12623" s="2"/>
      <c r="BN12623" s="151"/>
      <c r="BO12623" s="2"/>
      <c r="BP12623" s="2"/>
      <c r="BQ12623" s="2"/>
      <c r="BR12623" s="2"/>
      <c r="BS12623" s="2"/>
      <c r="BT12623" s="2"/>
    </row>
    <row r="12624" spans="63:72" x14ac:dyDescent="0.3">
      <c r="BK12624" s="5"/>
      <c r="BL12624" s="5"/>
      <c r="BM12624" s="2"/>
      <c r="BN12624" s="151"/>
      <c r="BO12624" s="2"/>
      <c r="BP12624" s="2"/>
      <c r="BQ12624" s="2"/>
      <c r="BR12624" s="2"/>
      <c r="BS12624" s="2"/>
      <c r="BT12624" s="2"/>
    </row>
    <row r="12625" spans="63:72" x14ac:dyDescent="0.3">
      <c r="BK12625" s="5"/>
      <c r="BL12625" s="5"/>
      <c r="BM12625" s="2"/>
      <c r="BN12625" s="151"/>
      <c r="BO12625" s="2"/>
      <c r="BP12625" s="2"/>
      <c r="BQ12625" s="2"/>
      <c r="BR12625" s="2"/>
      <c r="BS12625" s="2"/>
      <c r="BT12625" s="2"/>
    </row>
    <row r="12626" spans="63:72" x14ac:dyDescent="0.3">
      <c r="BK12626" s="5"/>
      <c r="BL12626" s="5"/>
      <c r="BM12626" s="2"/>
      <c r="BN12626" s="151"/>
      <c r="BO12626" s="2"/>
      <c r="BP12626" s="2"/>
      <c r="BQ12626" s="2"/>
      <c r="BR12626" s="2"/>
      <c r="BS12626" s="2"/>
      <c r="BT12626" s="2"/>
    </row>
    <row r="12627" spans="63:72" x14ac:dyDescent="0.3">
      <c r="BK12627" s="5"/>
      <c r="BL12627" s="5"/>
      <c r="BM12627" s="2"/>
      <c r="BN12627" s="151"/>
      <c r="BO12627" s="2"/>
      <c r="BP12627" s="2"/>
      <c r="BQ12627" s="2"/>
      <c r="BR12627" s="2"/>
      <c r="BS12627" s="2"/>
      <c r="BT12627" s="2"/>
    </row>
    <row r="12628" spans="63:72" x14ac:dyDescent="0.3">
      <c r="BK12628" s="5"/>
      <c r="BL12628" s="5"/>
      <c r="BM12628" s="2"/>
      <c r="BN12628" s="151"/>
      <c r="BO12628" s="2"/>
      <c r="BP12628" s="2"/>
      <c r="BQ12628" s="2"/>
      <c r="BR12628" s="2"/>
      <c r="BS12628" s="2"/>
      <c r="BT12628" s="2"/>
    </row>
    <row r="12629" spans="63:72" x14ac:dyDescent="0.3">
      <c r="BK12629" s="5"/>
      <c r="BL12629" s="5"/>
      <c r="BM12629" s="2"/>
      <c r="BN12629" s="151"/>
      <c r="BO12629" s="2"/>
      <c r="BP12629" s="2"/>
      <c r="BQ12629" s="2"/>
      <c r="BR12629" s="2"/>
      <c r="BS12629" s="2"/>
      <c r="BT12629" s="2"/>
    </row>
    <row r="12630" spans="63:72" x14ac:dyDescent="0.3">
      <c r="BK12630" s="5"/>
      <c r="BL12630" s="5"/>
      <c r="BM12630" s="2"/>
      <c r="BN12630" s="151"/>
      <c r="BO12630" s="2"/>
      <c r="BP12630" s="2"/>
      <c r="BQ12630" s="2"/>
      <c r="BR12630" s="2"/>
      <c r="BS12630" s="2"/>
      <c r="BT12630" s="2"/>
    </row>
    <row r="12631" spans="63:72" x14ac:dyDescent="0.3">
      <c r="BK12631" s="5"/>
      <c r="BL12631" s="5"/>
      <c r="BM12631" s="2"/>
      <c r="BN12631" s="151"/>
      <c r="BO12631" s="2"/>
      <c r="BP12631" s="2"/>
      <c r="BQ12631" s="2"/>
      <c r="BR12631" s="2"/>
      <c r="BS12631" s="2"/>
      <c r="BT12631" s="2"/>
    </row>
    <row r="12632" spans="63:72" x14ac:dyDescent="0.3">
      <c r="BK12632" s="5"/>
      <c r="BL12632" s="5"/>
      <c r="BM12632" s="2"/>
      <c r="BN12632" s="151"/>
      <c r="BO12632" s="2"/>
      <c r="BP12632" s="2"/>
      <c r="BQ12632" s="2"/>
      <c r="BR12632" s="2"/>
      <c r="BS12632" s="2"/>
      <c r="BT12632" s="2"/>
    </row>
    <row r="12633" spans="63:72" x14ac:dyDescent="0.3">
      <c r="BK12633" s="5"/>
      <c r="BL12633" s="5"/>
      <c r="BM12633" s="2"/>
      <c r="BN12633" s="151"/>
      <c r="BO12633" s="2"/>
      <c r="BP12633" s="2"/>
      <c r="BQ12633" s="2"/>
      <c r="BR12633" s="2"/>
      <c r="BS12633" s="2"/>
      <c r="BT12633" s="2"/>
    </row>
    <row r="12634" spans="63:72" x14ac:dyDescent="0.3">
      <c r="BK12634" s="5"/>
      <c r="BL12634" s="5"/>
      <c r="BM12634" s="2"/>
      <c r="BN12634" s="151"/>
      <c r="BO12634" s="2"/>
      <c r="BP12634" s="2"/>
      <c r="BQ12634" s="2"/>
      <c r="BR12634" s="2"/>
      <c r="BS12634" s="2"/>
      <c r="BT12634" s="2"/>
    </row>
    <row r="12635" spans="63:72" x14ac:dyDescent="0.3">
      <c r="BK12635" s="5"/>
      <c r="BL12635" s="5"/>
      <c r="BM12635" s="2"/>
      <c r="BN12635" s="151"/>
      <c r="BO12635" s="2"/>
      <c r="BP12635" s="2"/>
      <c r="BQ12635" s="2"/>
      <c r="BR12635" s="2"/>
      <c r="BS12635" s="2"/>
      <c r="BT12635" s="2"/>
    </row>
    <row r="12636" spans="63:72" x14ac:dyDescent="0.3">
      <c r="BK12636" s="5"/>
      <c r="BL12636" s="5"/>
      <c r="BM12636" s="2"/>
      <c r="BN12636" s="151"/>
      <c r="BO12636" s="2"/>
      <c r="BP12636" s="2"/>
      <c r="BQ12636" s="2"/>
      <c r="BR12636" s="2"/>
      <c r="BS12636" s="2"/>
      <c r="BT12636" s="2"/>
    </row>
    <row r="12637" spans="63:72" x14ac:dyDescent="0.3">
      <c r="BK12637" s="5"/>
      <c r="BL12637" s="5"/>
      <c r="BM12637" s="2"/>
      <c r="BN12637" s="151"/>
      <c r="BO12637" s="2"/>
      <c r="BP12637" s="2"/>
      <c r="BQ12637" s="2"/>
      <c r="BR12637" s="2"/>
      <c r="BS12637" s="2"/>
      <c r="BT12637" s="2"/>
    </row>
    <row r="12638" spans="63:72" x14ac:dyDescent="0.3">
      <c r="BK12638" s="5"/>
      <c r="BL12638" s="5"/>
      <c r="BM12638" s="2"/>
      <c r="BN12638" s="151"/>
      <c r="BO12638" s="2"/>
      <c r="BP12638" s="2"/>
      <c r="BQ12638" s="2"/>
      <c r="BR12638" s="2"/>
      <c r="BS12638" s="2"/>
      <c r="BT12638" s="2"/>
    </row>
    <row r="12639" spans="63:72" x14ac:dyDescent="0.3">
      <c r="BK12639" s="5"/>
      <c r="BL12639" s="5"/>
      <c r="BM12639" s="2"/>
      <c r="BN12639" s="151"/>
      <c r="BO12639" s="2"/>
      <c r="BP12639" s="2"/>
      <c r="BQ12639" s="2"/>
      <c r="BR12639" s="2"/>
      <c r="BS12639" s="2"/>
      <c r="BT12639" s="2"/>
    </row>
    <row r="12640" spans="63:72" x14ac:dyDescent="0.3">
      <c r="BK12640" s="5"/>
      <c r="BL12640" s="5"/>
      <c r="BM12640" s="2"/>
      <c r="BN12640" s="151"/>
      <c r="BO12640" s="2"/>
      <c r="BP12640" s="2"/>
      <c r="BQ12640" s="2"/>
      <c r="BR12640" s="2"/>
      <c r="BS12640" s="2"/>
      <c r="BT12640" s="2"/>
    </row>
    <row r="12641" spans="63:72" x14ac:dyDescent="0.3">
      <c r="BK12641" s="5"/>
      <c r="BL12641" s="5"/>
      <c r="BM12641" s="2"/>
      <c r="BN12641" s="151"/>
      <c r="BO12641" s="2"/>
      <c r="BP12641" s="2"/>
      <c r="BQ12641" s="2"/>
      <c r="BR12641" s="2"/>
      <c r="BS12641" s="2"/>
      <c r="BT12641" s="2"/>
    </row>
    <row r="12642" spans="63:72" x14ac:dyDescent="0.3">
      <c r="BK12642" s="5"/>
      <c r="BL12642" s="5"/>
      <c r="BM12642" s="2"/>
      <c r="BN12642" s="151"/>
      <c r="BO12642" s="2"/>
      <c r="BP12642" s="2"/>
      <c r="BQ12642" s="2"/>
      <c r="BR12642" s="2"/>
      <c r="BS12642" s="2"/>
      <c r="BT12642" s="2"/>
    </row>
    <row r="12643" spans="63:72" x14ac:dyDescent="0.3">
      <c r="BK12643" s="5"/>
      <c r="BL12643" s="5"/>
      <c r="BM12643" s="2"/>
      <c r="BN12643" s="151"/>
      <c r="BO12643" s="2"/>
      <c r="BP12643" s="2"/>
      <c r="BQ12643" s="2"/>
      <c r="BR12643" s="2"/>
      <c r="BS12643" s="2"/>
      <c r="BT12643" s="2"/>
    </row>
    <row r="12644" spans="63:72" x14ac:dyDescent="0.3">
      <c r="BK12644" s="5"/>
      <c r="BL12644" s="5"/>
      <c r="BM12644" s="2"/>
      <c r="BN12644" s="151"/>
      <c r="BO12644" s="2"/>
      <c r="BP12644" s="2"/>
      <c r="BQ12644" s="2"/>
      <c r="BR12644" s="2"/>
      <c r="BS12644" s="2"/>
      <c r="BT12644" s="2"/>
    </row>
    <row r="12645" spans="63:72" x14ac:dyDescent="0.3">
      <c r="BK12645" s="5"/>
      <c r="BL12645" s="5"/>
      <c r="BM12645" s="2"/>
      <c r="BN12645" s="151"/>
      <c r="BO12645" s="2"/>
      <c r="BP12645" s="2"/>
      <c r="BQ12645" s="2"/>
      <c r="BR12645" s="2"/>
      <c r="BS12645" s="2"/>
      <c r="BT12645" s="2"/>
    </row>
    <row r="12646" spans="63:72" x14ac:dyDescent="0.3">
      <c r="BK12646" s="5"/>
      <c r="BL12646" s="5"/>
      <c r="BM12646" s="2"/>
      <c r="BN12646" s="151"/>
      <c r="BO12646" s="2"/>
      <c r="BP12646" s="2"/>
      <c r="BQ12646" s="2"/>
      <c r="BR12646" s="2"/>
      <c r="BS12646" s="2"/>
      <c r="BT12646" s="2"/>
    </row>
    <row r="12647" spans="63:72" x14ac:dyDescent="0.3">
      <c r="BK12647" s="5"/>
      <c r="BL12647" s="5"/>
      <c r="BM12647" s="2"/>
      <c r="BN12647" s="151"/>
      <c r="BO12647" s="2"/>
      <c r="BP12647" s="2"/>
      <c r="BQ12647" s="2"/>
      <c r="BR12647" s="2"/>
      <c r="BS12647" s="2"/>
      <c r="BT12647" s="2"/>
    </row>
    <row r="12648" spans="63:72" x14ac:dyDescent="0.3">
      <c r="BK12648" s="5"/>
      <c r="BL12648" s="5"/>
      <c r="BM12648" s="2"/>
      <c r="BN12648" s="151"/>
      <c r="BO12648" s="2"/>
      <c r="BP12648" s="2"/>
      <c r="BQ12648" s="2"/>
      <c r="BR12648" s="2"/>
      <c r="BS12648" s="2"/>
      <c r="BT12648" s="2"/>
    </row>
    <row r="12649" spans="63:72" x14ac:dyDescent="0.3">
      <c r="BK12649" s="5"/>
      <c r="BL12649" s="5"/>
      <c r="BM12649" s="2"/>
      <c r="BN12649" s="151"/>
      <c r="BO12649" s="2"/>
      <c r="BP12649" s="2"/>
      <c r="BQ12649" s="2"/>
      <c r="BR12649" s="2"/>
      <c r="BS12649" s="2"/>
      <c r="BT12649" s="2"/>
    </row>
    <row r="12650" spans="63:72" x14ac:dyDescent="0.3">
      <c r="BK12650" s="5"/>
      <c r="BL12650" s="5"/>
      <c r="BM12650" s="2"/>
      <c r="BN12650" s="151"/>
      <c r="BO12650" s="2"/>
      <c r="BP12650" s="2"/>
      <c r="BQ12650" s="2"/>
      <c r="BR12650" s="2"/>
      <c r="BS12650" s="2"/>
      <c r="BT12650" s="2"/>
    </row>
    <row r="12651" spans="63:72" x14ac:dyDescent="0.3">
      <c r="BK12651" s="5"/>
      <c r="BL12651" s="5"/>
      <c r="BM12651" s="2"/>
      <c r="BN12651" s="151"/>
      <c r="BO12651" s="2"/>
      <c r="BP12651" s="2"/>
      <c r="BQ12651" s="2"/>
      <c r="BR12651" s="2"/>
      <c r="BS12651" s="2"/>
      <c r="BT12651" s="2"/>
    </row>
    <row r="12652" spans="63:72" x14ac:dyDescent="0.3">
      <c r="BK12652" s="5"/>
      <c r="BL12652" s="5"/>
      <c r="BM12652" s="2"/>
      <c r="BN12652" s="151"/>
      <c r="BO12652" s="2"/>
      <c r="BP12652" s="2"/>
      <c r="BQ12652" s="2"/>
      <c r="BR12652" s="2"/>
      <c r="BS12652" s="2"/>
      <c r="BT12652" s="2"/>
    </row>
    <row r="12653" spans="63:72" x14ac:dyDescent="0.3">
      <c r="BK12653" s="5"/>
      <c r="BL12653" s="5"/>
      <c r="BM12653" s="2"/>
      <c r="BN12653" s="151"/>
      <c r="BO12653" s="2"/>
      <c r="BP12653" s="2"/>
      <c r="BQ12653" s="2"/>
      <c r="BR12653" s="2"/>
      <c r="BS12653" s="2"/>
      <c r="BT12653" s="2"/>
    </row>
    <row r="12654" spans="63:72" x14ac:dyDescent="0.3">
      <c r="BK12654" s="5"/>
      <c r="BL12654" s="5"/>
      <c r="BM12654" s="2"/>
      <c r="BN12654" s="151"/>
      <c r="BO12654" s="2"/>
      <c r="BP12654" s="2"/>
      <c r="BQ12654" s="2"/>
      <c r="BR12654" s="2"/>
      <c r="BS12654" s="2"/>
      <c r="BT12654" s="2"/>
    </row>
    <row r="12655" spans="63:72" x14ac:dyDescent="0.3">
      <c r="BK12655" s="5"/>
      <c r="BL12655" s="5"/>
      <c r="BM12655" s="2"/>
      <c r="BN12655" s="151"/>
      <c r="BO12655" s="2"/>
      <c r="BP12655" s="2"/>
      <c r="BQ12655" s="2"/>
      <c r="BR12655" s="2"/>
      <c r="BS12655" s="2"/>
      <c r="BT12655" s="2"/>
    </row>
    <row r="12656" spans="63:72" x14ac:dyDescent="0.3">
      <c r="BK12656" s="5"/>
      <c r="BL12656" s="5"/>
      <c r="BM12656" s="2"/>
      <c r="BN12656" s="151"/>
      <c r="BO12656" s="2"/>
      <c r="BP12656" s="2"/>
      <c r="BQ12656" s="2"/>
      <c r="BR12656" s="2"/>
      <c r="BS12656" s="2"/>
      <c r="BT12656" s="2"/>
    </row>
    <row r="12657" spans="63:72" x14ac:dyDescent="0.3">
      <c r="BK12657" s="5"/>
      <c r="BL12657" s="5"/>
      <c r="BM12657" s="2"/>
      <c r="BN12657" s="151"/>
      <c r="BO12657" s="2"/>
      <c r="BP12657" s="2"/>
      <c r="BQ12657" s="2"/>
      <c r="BR12657" s="2"/>
      <c r="BS12657" s="2"/>
      <c r="BT12657" s="2"/>
    </row>
    <row r="12658" spans="63:72" x14ac:dyDescent="0.3">
      <c r="BK12658" s="5"/>
      <c r="BL12658" s="5"/>
      <c r="BM12658" s="2"/>
      <c r="BN12658" s="151"/>
      <c r="BO12658" s="2"/>
      <c r="BP12658" s="2"/>
      <c r="BQ12658" s="2"/>
      <c r="BR12658" s="2"/>
      <c r="BS12658" s="2"/>
      <c r="BT12658" s="2"/>
    </row>
    <row r="12659" spans="63:72" x14ac:dyDescent="0.3">
      <c r="BK12659" s="5"/>
      <c r="BL12659" s="5"/>
      <c r="BM12659" s="2"/>
      <c r="BN12659" s="151"/>
      <c r="BO12659" s="2"/>
      <c r="BP12659" s="2"/>
      <c r="BQ12659" s="2"/>
      <c r="BR12659" s="2"/>
      <c r="BS12659" s="2"/>
      <c r="BT12659" s="2"/>
    </row>
    <row r="12660" spans="63:72" x14ac:dyDescent="0.3">
      <c r="BK12660" s="5"/>
      <c r="BL12660" s="5"/>
      <c r="BM12660" s="2"/>
      <c r="BN12660" s="151"/>
      <c r="BO12660" s="2"/>
      <c r="BP12660" s="2"/>
      <c r="BQ12660" s="2"/>
      <c r="BR12660" s="2"/>
      <c r="BS12660" s="2"/>
      <c r="BT12660" s="2"/>
    </row>
    <row r="12661" spans="63:72" x14ac:dyDescent="0.3">
      <c r="BK12661" s="5"/>
      <c r="BL12661" s="5"/>
      <c r="BM12661" s="2"/>
      <c r="BN12661" s="151"/>
      <c r="BO12661" s="2"/>
      <c r="BP12661" s="2"/>
      <c r="BQ12661" s="2"/>
      <c r="BR12661" s="2"/>
      <c r="BS12661" s="2"/>
      <c r="BT12661" s="2"/>
    </row>
    <row r="12662" spans="63:72" x14ac:dyDescent="0.3">
      <c r="BK12662" s="5"/>
      <c r="BL12662" s="5"/>
      <c r="BM12662" s="2"/>
      <c r="BN12662" s="151"/>
      <c r="BO12662" s="2"/>
      <c r="BP12662" s="2"/>
      <c r="BQ12662" s="2"/>
      <c r="BR12662" s="2"/>
      <c r="BS12662" s="2"/>
      <c r="BT12662" s="2"/>
    </row>
    <row r="12663" spans="63:72" x14ac:dyDescent="0.3">
      <c r="BK12663" s="5"/>
      <c r="BL12663" s="5"/>
      <c r="BM12663" s="2"/>
      <c r="BN12663" s="151"/>
      <c r="BO12663" s="2"/>
      <c r="BP12663" s="2"/>
      <c r="BQ12663" s="2"/>
      <c r="BR12663" s="2"/>
      <c r="BS12663" s="2"/>
      <c r="BT12663" s="2"/>
    </row>
    <row r="12664" spans="63:72" x14ac:dyDescent="0.3">
      <c r="BK12664" s="5"/>
      <c r="BL12664" s="5"/>
      <c r="BM12664" s="2"/>
      <c r="BN12664" s="151"/>
      <c r="BO12664" s="2"/>
      <c r="BP12664" s="2"/>
      <c r="BQ12664" s="2"/>
      <c r="BR12664" s="2"/>
      <c r="BS12664" s="2"/>
      <c r="BT12664" s="2"/>
    </row>
    <row r="12665" spans="63:72" x14ac:dyDescent="0.3">
      <c r="BK12665" s="5"/>
      <c r="BL12665" s="5"/>
      <c r="BM12665" s="2"/>
      <c r="BN12665" s="151"/>
      <c r="BO12665" s="2"/>
      <c r="BP12665" s="2"/>
      <c r="BQ12665" s="2"/>
      <c r="BR12665" s="2"/>
      <c r="BS12665" s="2"/>
      <c r="BT12665" s="2"/>
    </row>
    <row r="12666" spans="63:72" x14ac:dyDescent="0.3">
      <c r="BK12666" s="5"/>
      <c r="BL12666" s="5"/>
      <c r="BM12666" s="2"/>
      <c r="BN12666" s="151"/>
      <c r="BO12666" s="2"/>
      <c r="BP12666" s="2"/>
      <c r="BQ12666" s="2"/>
      <c r="BR12666" s="2"/>
      <c r="BS12666" s="2"/>
      <c r="BT12666" s="2"/>
    </row>
    <row r="12667" spans="63:72" x14ac:dyDescent="0.3">
      <c r="BK12667" s="5"/>
      <c r="BL12667" s="5"/>
      <c r="BM12667" s="2"/>
      <c r="BN12667" s="151"/>
      <c r="BO12667" s="2"/>
      <c r="BP12667" s="2"/>
      <c r="BQ12667" s="2"/>
      <c r="BR12667" s="2"/>
      <c r="BS12667" s="2"/>
      <c r="BT12667" s="2"/>
    </row>
    <row r="12668" spans="63:72" x14ac:dyDescent="0.3">
      <c r="BK12668" s="5"/>
      <c r="BL12668" s="5"/>
      <c r="BM12668" s="2"/>
      <c r="BN12668" s="151"/>
      <c r="BO12668" s="2"/>
      <c r="BP12668" s="2"/>
      <c r="BQ12668" s="2"/>
      <c r="BR12668" s="2"/>
      <c r="BS12668" s="2"/>
      <c r="BT12668" s="2"/>
    </row>
    <row r="12669" spans="63:72" x14ac:dyDescent="0.3">
      <c r="BK12669" s="5"/>
      <c r="BL12669" s="5"/>
      <c r="BM12669" s="2"/>
      <c r="BN12669" s="151"/>
      <c r="BO12669" s="2"/>
      <c r="BP12669" s="2"/>
      <c r="BQ12669" s="2"/>
      <c r="BR12669" s="2"/>
      <c r="BS12669" s="2"/>
      <c r="BT12669" s="2"/>
    </row>
    <row r="12670" spans="63:72" x14ac:dyDescent="0.3">
      <c r="BK12670" s="5"/>
      <c r="BL12670" s="5"/>
      <c r="BM12670" s="2"/>
      <c r="BN12670" s="151"/>
      <c r="BO12670" s="2"/>
      <c r="BP12670" s="2"/>
      <c r="BQ12670" s="2"/>
      <c r="BR12670" s="2"/>
      <c r="BS12670" s="2"/>
      <c r="BT12670" s="2"/>
    </row>
    <row r="12671" spans="63:72" x14ac:dyDescent="0.3">
      <c r="BK12671" s="5"/>
      <c r="BL12671" s="5"/>
      <c r="BM12671" s="2"/>
      <c r="BN12671" s="151"/>
      <c r="BO12671" s="2"/>
      <c r="BP12671" s="2"/>
      <c r="BQ12671" s="2"/>
      <c r="BR12671" s="2"/>
      <c r="BS12671" s="2"/>
      <c r="BT12671" s="2"/>
    </row>
    <row r="12672" spans="63:72" x14ac:dyDescent="0.3">
      <c r="BK12672" s="5"/>
      <c r="BL12672" s="5"/>
      <c r="BM12672" s="2"/>
      <c r="BN12672" s="151"/>
      <c r="BO12672" s="2"/>
      <c r="BP12672" s="2"/>
      <c r="BQ12672" s="2"/>
      <c r="BR12672" s="2"/>
      <c r="BS12672" s="2"/>
      <c r="BT12672" s="2"/>
    </row>
    <row r="12673" spans="63:72" x14ac:dyDescent="0.3">
      <c r="BK12673" s="5"/>
      <c r="BL12673" s="5"/>
      <c r="BM12673" s="2"/>
      <c r="BN12673" s="151"/>
      <c r="BO12673" s="2"/>
      <c r="BP12673" s="2"/>
      <c r="BQ12673" s="2"/>
      <c r="BR12673" s="2"/>
      <c r="BS12673" s="2"/>
      <c r="BT12673" s="2"/>
    </row>
    <row r="12674" spans="63:72" x14ac:dyDescent="0.3">
      <c r="BK12674" s="5"/>
      <c r="BL12674" s="5"/>
      <c r="BM12674" s="2"/>
      <c r="BN12674" s="151"/>
      <c r="BO12674" s="2"/>
      <c r="BP12674" s="2"/>
      <c r="BQ12674" s="2"/>
      <c r="BR12674" s="2"/>
      <c r="BS12674" s="2"/>
      <c r="BT12674" s="2"/>
    </row>
    <row r="12675" spans="63:72" x14ac:dyDescent="0.3">
      <c r="BK12675" s="5"/>
      <c r="BL12675" s="5"/>
      <c r="BM12675" s="2"/>
      <c r="BN12675" s="151"/>
      <c r="BO12675" s="2"/>
      <c r="BP12675" s="2"/>
      <c r="BQ12675" s="2"/>
      <c r="BR12675" s="2"/>
      <c r="BS12675" s="2"/>
      <c r="BT12675" s="2"/>
    </row>
    <row r="12676" spans="63:72" x14ac:dyDescent="0.3">
      <c r="BK12676" s="5"/>
      <c r="BL12676" s="5"/>
      <c r="BM12676" s="2"/>
      <c r="BN12676" s="151"/>
      <c r="BO12676" s="2"/>
      <c r="BP12676" s="2"/>
      <c r="BQ12676" s="2"/>
      <c r="BR12676" s="2"/>
      <c r="BS12676" s="2"/>
      <c r="BT12676" s="2"/>
    </row>
    <row r="12677" spans="63:72" x14ac:dyDescent="0.3">
      <c r="BK12677" s="5"/>
      <c r="BL12677" s="5"/>
      <c r="BM12677" s="2"/>
      <c r="BN12677" s="151"/>
      <c r="BO12677" s="2"/>
      <c r="BP12677" s="2"/>
      <c r="BQ12677" s="2"/>
      <c r="BR12677" s="2"/>
      <c r="BS12677" s="2"/>
      <c r="BT12677" s="2"/>
    </row>
    <row r="12678" spans="63:72" x14ac:dyDescent="0.3">
      <c r="BK12678" s="5"/>
      <c r="BL12678" s="5"/>
      <c r="BM12678" s="2"/>
      <c r="BN12678" s="151"/>
      <c r="BO12678" s="2"/>
      <c r="BP12678" s="2"/>
      <c r="BQ12678" s="2"/>
      <c r="BR12678" s="2"/>
      <c r="BS12678" s="2"/>
      <c r="BT12678" s="2"/>
    </row>
    <row r="12679" spans="63:72" x14ac:dyDescent="0.3">
      <c r="BK12679" s="5"/>
      <c r="BL12679" s="5"/>
      <c r="BM12679" s="2"/>
      <c r="BN12679" s="151"/>
      <c r="BO12679" s="2"/>
      <c r="BP12679" s="2"/>
      <c r="BQ12679" s="2"/>
      <c r="BR12679" s="2"/>
      <c r="BS12679" s="2"/>
      <c r="BT12679" s="2"/>
    </row>
    <row r="12680" spans="63:72" x14ac:dyDescent="0.3">
      <c r="BK12680" s="5"/>
      <c r="BL12680" s="5"/>
      <c r="BM12680" s="2"/>
      <c r="BN12680" s="151"/>
      <c r="BO12680" s="2"/>
      <c r="BP12680" s="2"/>
      <c r="BQ12680" s="2"/>
      <c r="BR12680" s="2"/>
      <c r="BS12680" s="2"/>
      <c r="BT12680" s="2"/>
    </row>
    <row r="12681" spans="63:72" x14ac:dyDescent="0.3">
      <c r="BK12681" s="5"/>
      <c r="BL12681" s="5"/>
      <c r="BM12681" s="2"/>
      <c r="BN12681" s="151"/>
      <c r="BO12681" s="2"/>
      <c r="BP12681" s="2"/>
      <c r="BQ12681" s="2"/>
      <c r="BR12681" s="2"/>
      <c r="BS12681" s="2"/>
      <c r="BT12681" s="2"/>
    </row>
    <row r="12682" spans="63:72" x14ac:dyDescent="0.3">
      <c r="BK12682" s="5"/>
      <c r="BL12682" s="5"/>
      <c r="BM12682" s="2"/>
      <c r="BN12682" s="151"/>
      <c r="BO12682" s="2"/>
      <c r="BP12682" s="2"/>
      <c r="BQ12682" s="2"/>
      <c r="BR12682" s="2"/>
      <c r="BS12682" s="2"/>
      <c r="BT12682" s="2"/>
    </row>
    <row r="12683" spans="63:72" x14ac:dyDescent="0.3">
      <c r="BK12683" s="5"/>
      <c r="BL12683" s="5"/>
      <c r="BM12683" s="2"/>
      <c r="BN12683" s="151"/>
      <c r="BO12683" s="2"/>
      <c r="BP12683" s="2"/>
      <c r="BQ12683" s="2"/>
      <c r="BR12683" s="2"/>
      <c r="BS12683" s="2"/>
      <c r="BT12683" s="2"/>
    </row>
    <row r="12684" spans="63:72" x14ac:dyDescent="0.3">
      <c r="BK12684" s="5"/>
      <c r="BL12684" s="5"/>
      <c r="BM12684" s="2"/>
      <c r="BN12684" s="151"/>
      <c r="BO12684" s="2"/>
      <c r="BP12684" s="2"/>
      <c r="BQ12684" s="2"/>
      <c r="BR12684" s="2"/>
      <c r="BS12684" s="2"/>
      <c r="BT12684" s="2"/>
    </row>
    <row r="12685" spans="63:72" x14ac:dyDescent="0.3">
      <c r="BK12685" s="5"/>
      <c r="BL12685" s="5"/>
      <c r="BM12685" s="2"/>
      <c r="BN12685" s="151"/>
      <c r="BO12685" s="2"/>
      <c r="BP12685" s="2"/>
      <c r="BQ12685" s="2"/>
      <c r="BR12685" s="2"/>
      <c r="BS12685" s="2"/>
      <c r="BT12685" s="2"/>
    </row>
    <row r="12686" spans="63:72" x14ac:dyDescent="0.3">
      <c r="BK12686" s="5"/>
      <c r="BL12686" s="5"/>
      <c r="BM12686" s="2"/>
      <c r="BN12686" s="151"/>
      <c r="BO12686" s="2"/>
      <c r="BP12686" s="2"/>
      <c r="BQ12686" s="2"/>
      <c r="BR12686" s="2"/>
      <c r="BS12686" s="2"/>
      <c r="BT12686" s="2"/>
    </row>
    <row r="12687" spans="63:72" x14ac:dyDescent="0.3">
      <c r="BK12687" s="5"/>
      <c r="BL12687" s="5"/>
      <c r="BM12687" s="2"/>
      <c r="BN12687" s="151"/>
      <c r="BO12687" s="2"/>
      <c r="BP12687" s="2"/>
      <c r="BQ12687" s="2"/>
      <c r="BR12687" s="2"/>
      <c r="BS12687" s="2"/>
      <c r="BT12687" s="2"/>
    </row>
    <row r="12688" spans="63:72" x14ac:dyDescent="0.3">
      <c r="BK12688" s="5"/>
      <c r="BL12688" s="5"/>
      <c r="BM12688" s="2"/>
      <c r="BN12688" s="151"/>
      <c r="BO12688" s="2"/>
      <c r="BP12688" s="2"/>
      <c r="BQ12688" s="2"/>
      <c r="BR12688" s="2"/>
      <c r="BS12688" s="2"/>
      <c r="BT12688" s="2"/>
    </row>
    <row r="12689" spans="63:72" x14ac:dyDescent="0.3">
      <c r="BK12689" s="5"/>
      <c r="BL12689" s="5"/>
      <c r="BM12689" s="2"/>
      <c r="BN12689" s="151"/>
      <c r="BO12689" s="2"/>
      <c r="BP12689" s="2"/>
      <c r="BQ12689" s="2"/>
      <c r="BR12689" s="2"/>
      <c r="BS12689" s="2"/>
      <c r="BT12689" s="2"/>
    </row>
    <row r="12690" spans="63:72" x14ac:dyDescent="0.3">
      <c r="BK12690" s="5"/>
      <c r="BL12690" s="5"/>
      <c r="BM12690" s="2"/>
      <c r="BN12690" s="151"/>
      <c r="BO12690" s="2"/>
      <c r="BP12690" s="2"/>
      <c r="BQ12690" s="2"/>
      <c r="BR12690" s="2"/>
      <c r="BS12690" s="2"/>
      <c r="BT12690" s="2"/>
    </row>
    <row r="12691" spans="63:72" x14ac:dyDescent="0.3">
      <c r="BK12691" s="5"/>
      <c r="BL12691" s="5"/>
      <c r="BM12691" s="2"/>
      <c r="BN12691" s="151"/>
      <c r="BO12691" s="2"/>
      <c r="BP12691" s="2"/>
      <c r="BQ12691" s="2"/>
      <c r="BR12691" s="2"/>
      <c r="BS12691" s="2"/>
      <c r="BT12691" s="2"/>
    </row>
    <row r="12692" spans="63:72" x14ac:dyDescent="0.3">
      <c r="BK12692" s="5"/>
      <c r="BL12692" s="5"/>
      <c r="BM12692" s="2"/>
      <c r="BN12692" s="151"/>
      <c r="BO12692" s="2"/>
      <c r="BP12692" s="2"/>
      <c r="BQ12692" s="2"/>
      <c r="BR12692" s="2"/>
      <c r="BS12692" s="2"/>
      <c r="BT12692" s="2"/>
    </row>
    <row r="12693" spans="63:72" x14ac:dyDescent="0.3">
      <c r="BK12693" s="5"/>
      <c r="BL12693" s="5"/>
      <c r="BM12693" s="2"/>
      <c r="BN12693" s="151"/>
      <c r="BO12693" s="2"/>
      <c r="BP12693" s="2"/>
      <c r="BQ12693" s="2"/>
      <c r="BR12693" s="2"/>
      <c r="BS12693" s="2"/>
      <c r="BT12693" s="2"/>
    </row>
    <row r="12694" spans="63:72" x14ac:dyDescent="0.3">
      <c r="BK12694" s="5"/>
      <c r="BL12694" s="5"/>
      <c r="BM12694" s="2"/>
      <c r="BN12694" s="151"/>
      <c r="BO12694" s="2"/>
      <c r="BP12694" s="2"/>
      <c r="BQ12694" s="2"/>
      <c r="BR12694" s="2"/>
      <c r="BS12694" s="2"/>
      <c r="BT12694" s="2"/>
    </row>
    <row r="12695" spans="63:72" x14ac:dyDescent="0.3">
      <c r="BK12695" s="5"/>
      <c r="BL12695" s="5"/>
      <c r="BM12695" s="2"/>
      <c r="BN12695" s="151"/>
      <c r="BO12695" s="2"/>
      <c r="BP12695" s="2"/>
      <c r="BQ12695" s="2"/>
      <c r="BR12695" s="2"/>
      <c r="BS12695" s="2"/>
      <c r="BT12695" s="2"/>
    </row>
    <row r="12696" spans="63:72" x14ac:dyDescent="0.3">
      <c r="BK12696" s="5"/>
      <c r="BL12696" s="5"/>
      <c r="BM12696" s="2"/>
      <c r="BN12696" s="151"/>
      <c r="BO12696" s="2"/>
      <c r="BP12696" s="2"/>
      <c r="BQ12696" s="2"/>
      <c r="BR12696" s="2"/>
      <c r="BS12696" s="2"/>
      <c r="BT12696" s="2"/>
    </row>
    <row r="12697" spans="63:72" x14ac:dyDescent="0.3">
      <c r="BK12697" s="5"/>
      <c r="BL12697" s="5"/>
      <c r="BM12697" s="2"/>
      <c r="BN12697" s="151"/>
      <c r="BO12697" s="2"/>
      <c r="BP12697" s="2"/>
      <c r="BQ12697" s="2"/>
      <c r="BR12697" s="2"/>
      <c r="BS12697" s="2"/>
      <c r="BT12697" s="2"/>
    </row>
    <row r="12698" spans="63:72" x14ac:dyDescent="0.3">
      <c r="BK12698" s="5"/>
      <c r="BL12698" s="5"/>
      <c r="BM12698" s="2"/>
      <c r="BN12698" s="151"/>
      <c r="BO12698" s="2"/>
      <c r="BP12698" s="2"/>
      <c r="BQ12698" s="2"/>
      <c r="BR12698" s="2"/>
      <c r="BS12698" s="2"/>
      <c r="BT12698" s="2"/>
    </row>
    <row r="12699" spans="63:72" x14ac:dyDescent="0.3">
      <c r="BK12699" s="5"/>
      <c r="BL12699" s="5"/>
      <c r="BM12699" s="2"/>
      <c r="BN12699" s="151"/>
      <c r="BO12699" s="2"/>
      <c r="BP12699" s="2"/>
      <c r="BQ12699" s="2"/>
      <c r="BR12699" s="2"/>
      <c r="BS12699" s="2"/>
      <c r="BT12699" s="2"/>
    </row>
    <row r="12700" spans="63:72" x14ac:dyDescent="0.3">
      <c r="BK12700" s="5"/>
      <c r="BL12700" s="5"/>
      <c r="BM12700" s="2"/>
      <c r="BN12700" s="151"/>
      <c r="BO12700" s="2"/>
      <c r="BP12700" s="2"/>
      <c r="BQ12700" s="2"/>
      <c r="BR12700" s="2"/>
      <c r="BS12700" s="2"/>
      <c r="BT12700" s="2"/>
    </row>
    <row r="12701" spans="63:72" x14ac:dyDescent="0.3">
      <c r="BK12701" s="5"/>
      <c r="BL12701" s="5"/>
      <c r="BM12701" s="2"/>
      <c r="BN12701" s="151"/>
      <c r="BO12701" s="2"/>
      <c r="BP12701" s="2"/>
      <c r="BQ12701" s="2"/>
      <c r="BR12701" s="2"/>
      <c r="BS12701" s="2"/>
      <c r="BT12701" s="2"/>
    </row>
    <row r="12702" spans="63:72" x14ac:dyDescent="0.3">
      <c r="BK12702" s="5"/>
      <c r="BL12702" s="5"/>
      <c r="BM12702" s="2"/>
      <c r="BN12702" s="151"/>
      <c r="BO12702" s="2"/>
      <c r="BP12702" s="2"/>
      <c r="BQ12702" s="2"/>
      <c r="BR12702" s="2"/>
      <c r="BS12702" s="2"/>
      <c r="BT12702" s="2"/>
    </row>
    <row r="12703" spans="63:72" x14ac:dyDescent="0.3">
      <c r="BK12703" s="5"/>
      <c r="BL12703" s="5"/>
      <c r="BM12703" s="2"/>
      <c r="BN12703" s="151"/>
      <c r="BO12703" s="2"/>
      <c r="BP12703" s="2"/>
      <c r="BQ12703" s="2"/>
      <c r="BR12703" s="2"/>
      <c r="BS12703" s="2"/>
      <c r="BT12703" s="2"/>
    </row>
    <row r="12704" spans="63:72" x14ac:dyDescent="0.3">
      <c r="BK12704" s="5"/>
      <c r="BL12704" s="5"/>
      <c r="BM12704" s="2"/>
      <c r="BN12704" s="151"/>
      <c r="BO12704" s="2"/>
      <c r="BP12704" s="2"/>
      <c r="BQ12704" s="2"/>
      <c r="BR12704" s="2"/>
      <c r="BS12704" s="2"/>
      <c r="BT12704" s="2"/>
    </row>
    <row r="12705" spans="63:72" x14ac:dyDescent="0.3">
      <c r="BK12705" s="5"/>
      <c r="BL12705" s="5"/>
      <c r="BM12705" s="2"/>
      <c r="BN12705" s="151"/>
      <c r="BO12705" s="2"/>
      <c r="BP12705" s="2"/>
      <c r="BQ12705" s="2"/>
      <c r="BR12705" s="2"/>
      <c r="BS12705" s="2"/>
      <c r="BT12705" s="2"/>
    </row>
    <row r="12706" spans="63:72" x14ac:dyDescent="0.3">
      <c r="BK12706" s="5"/>
      <c r="BL12706" s="5"/>
      <c r="BM12706" s="2"/>
      <c r="BN12706" s="151"/>
      <c r="BO12706" s="2"/>
      <c r="BP12706" s="2"/>
      <c r="BQ12706" s="2"/>
      <c r="BR12706" s="2"/>
      <c r="BS12706" s="2"/>
      <c r="BT12706" s="2"/>
    </row>
    <row r="12707" spans="63:72" x14ac:dyDescent="0.3">
      <c r="BK12707" s="5"/>
      <c r="BL12707" s="5"/>
      <c r="BM12707" s="2"/>
      <c r="BN12707" s="151"/>
      <c r="BO12707" s="2"/>
      <c r="BP12707" s="2"/>
      <c r="BQ12707" s="2"/>
      <c r="BR12707" s="2"/>
      <c r="BS12707" s="2"/>
      <c r="BT12707" s="2"/>
    </row>
    <row r="12708" spans="63:72" x14ac:dyDescent="0.3">
      <c r="BK12708" s="5"/>
      <c r="BL12708" s="5"/>
      <c r="BM12708" s="2"/>
      <c r="BN12708" s="151"/>
      <c r="BO12708" s="2"/>
      <c r="BP12708" s="2"/>
      <c r="BQ12708" s="2"/>
      <c r="BR12708" s="2"/>
      <c r="BS12708" s="2"/>
      <c r="BT12708" s="2"/>
    </row>
    <row r="12709" spans="63:72" x14ac:dyDescent="0.3">
      <c r="BK12709" s="5"/>
      <c r="BL12709" s="5"/>
      <c r="BM12709" s="2"/>
      <c r="BN12709" s="151"/>
      <c r="BO12709" s="2"/>
      <c r="BP12709" s="2"/>
      <c r="BQ12709" s="2"/>
      <c r="BR12709" s="2"/>
      <c r="BS12709" s="2"/>
      <c r="BT12709" s="2"/>
    </row>
    <row r="12710" spans="63:72" x14ac:dyDescent="0.3">
      <c r="BK12710" s="5"/>
      <c r="BL12710" s="5"/>
      <c r="BM12710" s="2"/>
      <c r="BN12710" s="151"/>
      <c r="BO12710" s="2"/>
      <c r="BP12710" s="2"/>
      <c r="BQ12710" s="2"/>
      <c r="BR12710" s="2"/>
      <c r="BS12710" s="2"/>
      <c r="BT12710" s="2"/>
    </row>
    <row r="12711" spans="63:72" x14ac:dyDescent="0.3">
      <c r="BK12711" s="5"/>
      <c r="BL12711" s="5"/>
      <c r="BM12711" s="2"/>
      <c r="BN12711" s="151"/>
      <c r="BO12711" s="2"/>
      <c r="BP12711" s="2"/>
      <c r="BQ12711" s="2"/>
      <c r="BR12711" s="2"/>
      <c r="BS12711" s="2"/>
      <c r="BT12711" s="2"/>
    </row>
    <row r="12712" spans="63:72" x14ac:dyDescent="0.3">
      <c r="BK12712" s="5"/>
      <c r="BL12712" s="5"/>
      <c r="BM12712" s="2"/>
      <c r="BN12712" s="151"/>
      <c r="BO12712" s="2"/>
      <c r="BP12712" s="2"/>
      <c r="BQ12712" s="2"/>
      <c r="BR12712" s="2"/>
      <c r="BS12712" s="2"/>
      <c r="BT12712" s="2"/>
    </row>
    <row r="12713" spans="63:72" x14ac:dyDescent="0.3">
      <c r="BK12713" s="5"/>
      <c r="BL12713" s="5"/>
      <c r="BM12713" s="2"/>
      <c r="BN12713" s="151"/>
      <c r="BO12713" s="2"/>
      <c r="BP12713" s="2"/>
      <c r="BQ12713" s="2"/>
      <c r="BR12713" s="2"/>
      <c r="BS12713" s="2"/>
      <c r="BT12713" s="2"/>
    </row>
    <row r="12714" spans="63:72" x14ac:dyDescent="0.3">
      <c r="BK12714" s="5"/>
      <c r="BL12714" s="5"/>
      <c r="BM12714" s="2"/>
      <c r="BN12714" s="151"/>
      <c r="BO12714" s="2"/>
      <c r="BP12714" s="2"/>
      <c r="BQ12714" s="2"/>
      <c r="BR12714" s="2"/>
      <c r="BS12714" s="2"/>
      <c r="BT12714" s="2"/>
    </row>
    <row r="12715" spans="63:72" x14ac:dyDescent="0.3">
      <c r="BK12715" s="5"/>
      <c r="BL12715" s="5"/>
      <c r="BM12715" s="2"/>
      <c r="BN12715" s="151"/>
      <c r="BO12715" s="2"/>
      <c r="BP12715" s="2"/>
      <c r="BQ12715" s="2"/>
      <c r="BR12715" s="2"/>
      <c r="BS12715" s="2"/>
      <c r="BT12715" s="2"/>
    </row>
    <row r="12716" spans="63:72" x14ac:dyDescent="0.3">
      <c r="BK12716" s="5"/>
      <c r="BL12716" s="5"/>
      <c r="BM12716" s="2"/>
      <c r="BN12716" s="151"/>
      <c r="BO12716" s="2"/>
      <c r="BP12716" s="2"/>
      <c r="BQ12716" s="2"/>
      <c r="BR12716" s="2"/>
      <c r="BS12716" s="2"/>
      <c r="BT12716" s="2"/>
    </row>
    <row r="12717" spans="63:72" x14ac:dyDescent="0.3">
      <c r="BK12717" s="5"/>
      <c r="BL12717" s="5"/>
      <c r="BM12717" s="2"/>
      <c r="BN12717" s="151"/>
      <c r="BO12717" s="2"/>
      <c r="BP12717" s="2"/>
      <c r="BQ12717" s="2"/>
      <c r="BR12717" s="2"/>
      <c r="BS12717" s="2"/>
      <c r="BT12717" s="2"/>
    </row>
    <row r="12718" spans="63:72" x14ac:dyDescent="0.3">
      <c r="BK12718" s="5"/>
      <c r="BL12718" s="5"/>
      <c r="BM12718" s="2"/>
      <c r="BN12718" s="151"/>
      <c r="BO12718" s="2"/>
      <c r="BP12718" s="2"/>
      <c r="BQ12718" s="2"/>
      <c r="BR12718" s="2"/>
      <c r="BS12718" s="2"/>
      <c r="BT12718" s="2"/>
    </row>
    <row r="12719" spans="63:72" x14ac:dyDescent="0.3">
      <c r="BK12719" s="5"/>
      <c r="BL12719" s="5"/>
      <c r="BM12719" s="2"/>
      <c r="BN12719" s="151"/>
      <c r="BO12719" s="2"/>
      <c r="BP12719" s="2"/>
      <c r="BQ12719" s="2"/>
      <c r="BR12719" s="2"/>
      <c r="BS12719" s="2"/>
      <c r="BT12719" s="2"/>
    </row>
    <row r="12720" spans="63:72" x14ac:dyDescent="0.3">
      <c r="BK12720" s="5"/>
      <c r="BL12720" s="5"/>
      <c r="BM12720" s="2"/>
      <c r="BN12720" s="151"/>
      <c r="BO12720" s="2"/>
      <c r="BP12720" s="2"/>
      <c r="BQ12720" s="2"/>
      <c r="BR12720" s="2"/>
      <c r="BS12720" s="2"/>
      <c r="BT12720" s="2"/>
    </row>
    <row r="12721" spans="63:72" x14ac:dyDescent="0.3">
      <c r="BK12721" s="5"/>
      <c r="BL12721" s="5"/>
      <c r="BM12721" s="2"/>
      <c r="BN12721" s="151"/>
      <c r="BO12721" s="2"/>
      <c r="BP12721" s="2"/>
      <c r="BQ12721" s="2"/>
      <c r="BR12721" s="2"/>
      <c r="BS12721" s="2"/>
      <c r="BT12721" s="2"/>
    </row>
    <row r="12722" spans="63:72" x14ac:dyDescent="0.3">
      <c r="BK12722" s="5"/>
      <c r="BL12722" s="5"/>
      <c r="BM12722" s="2"/>
      <c r="BN12722" s="151"/>
      <c r="BO12722" s="2"/>
      <c r="BP12722" s="2"/>
      <c r="BQ12722" s="2"/>
      <c r="BR12722" s="2"/>
      <c r="BS12722" s="2"/>
      <c r="BT12722" s="2"/>
    </row>
    <row r="12723" spans="63:72" x14ac:dyDescent="0.3">
      <c r="BK12723" s="5"/>
      <c r="BL12723" s="5"/>
      <c r="BM12723" s="2"/>
      <c r="BN12723" s="151"/>
      <c r="BO12723" s="2"/>
      <c r="BP12723" s="2"/>
      <c r="BQ12723" s="2"/>
      <c r="BR12723" s="2"/>
      <c r="BS12723" s="2"/>
      <c r="BT12723" s="2"/>
    </row>
    <row r="12724" spans="63:72" x14ac:dyDescent="0.3">
      <c r="BK12724" s="5"/>
      <c r="BL12724" s="5"/>
      <c r="BM12724" s="2"/>
      <c r="BN12724" s="151"/>
      <c r="BO12724" s="2"/>
      <c r="BP12724" s="2"/>
      <c r="BQ12724" s="2"/>
      <c r="BR12724" s="2"/>
      <c r="BS12724" s="2"/>
      <c r="BT12724" s="2"/>
    </row>
    <row r="12725" spans="63:72" x14ac:dyDescent="0.3">
      <c r="BK12725" s="5"/>
      <c r="BL12725" s="5"/>
      <c r="BM12725" s="2"/>
      <c r="BN12725" s="151"/>
      <c r="BO12725" s="2"/>
      <c r="BP12725" s="2"/>
      <c r="BQ12725" s="2"/>
      <c r="BR12725" s="2"/>
      <c r="BS12725" s="2"/>
      <c r="BT12725" s="2"/>
    </row>
    <row r="12726" spans="63:72" x14ac:dyDescent="0.3">
      <c r="BK12726" s="5"/>
      <c r="BL12726" s="5"/>
      <c r="BM12726" s="2"/>
      <c r="BN12726" s="151"/>
      <c r="BO12726" s="2"/>
      <c r="BP12726" s="2"/>
      <c r="BQ12726" s="2"/>
      <c r="BR12726" s="2"/>
      <c r="BS12726" s="2"/>
      <c r="BT12726" s="2"/>
    </row>
    <row r="12727" spans="63:72" x14ac:dyDescent="0.3">
      <c r="BK12727" s="5"/>
      <c r="BL12727" s="5"/>
      <c r="BM12727" s="2"/>
      <c r="BN12727" s="151"/>
      <c r="BO12727" s="2"/>
      <c r="BP12727" s="2"/>
      <c r="BQ12727" s="2"/>
      <c r="BR12727" s="2"/>
      <c r="BS12727" s="2"/>
      <c r="BT12727" s="2"/>
    </row>
    <row r="12728" spans="63:72" x14ac:dyDescent="0.3">
      <c r="BK12728" s="5"/>
      <c r="BL12728" s="5"/>
      <c r="BM12728" s="2"/>
      <c r="BN12728" s="151"/>
      <c r="BO12728" s="2"/>
      <c r="BP12728" s="2"/>
      <c r="BQ12728" s="2"/>
      <c r="BR12728" s="2"/>
      <c r="BS12728" s="2"/>
      <c r="BT12728" s="2"/>
    </row>
    <row r="12729" spans="63:72" x14ac:dyDescent="0.3">
      <c r="BK12729" s="5"/>
      <c r="BL12729" s="5"/>
      <c r="BM12729" s="2"/>
      <c r="BN12729" s="151"/>
      <c r="BO12729" s="2"/>
      <c r="BP12729" s="2"/>
      <c r="BQ12729" s="2"/>
      <c r="BR12729" s="2"/>
      <c r="BS12729" s="2"/>
      <c r="BT12729" s="2"/>
    </row>
    <row r="12730" spans="63:72" x14ac:dyDescent="0.3">
      <c r="BK12730" s="5"/>
      <c r="BL12730" s="5"/>
      <c r="BM12730" s="2"/>
      <c r="BN12730" s="151"/>
      <c r="BO12730" s="2"/>
      <c r="BP12730" s="2"/>
      <c r="BQ12730" s="2"/>
      <c r="BR12730" s="2"/>
      <c r="BS12730" s="2"/>
      <c r="BT12730" s="2"/>
    </row>
    <row r="12731" spans="63:72" x14ac:dyDescent="0.3">
      <c r="BK12731" s="5"/>
      <c r="BL12731" s="5"/>
      <c r="BM12731" s="2"/>
      <c r="BN12731" s="151"/>
      <c r="BO12731" s="2"/>
      <c r="BP12731" s="2"/>
      <c r="BQ12731" s="2"/>
      <c r="BR12731" s="2"/>
      <c r="BS12731" s="2"/>
      <c r="BT12731" s="2"/>
    </row>
    <row r="12732" spans="63:72" x14ac:dyDescent="0.3">
      <c r="BK12732" s="5"/>
      <c r="BL12732" s="5"/>
      <c r="BM12732" s="2"/>
      <c r="BN12732" s="151"/>
      <c r="BO12732" s="2"/>
      <c r="BP12732" s="2"/>
      <c r="BQ12732" s="2"/>
      <c r="BR12732" s="2"/>
      <c r="BS12732" s="2"/>
      <c r="BT12732" s="2"/>
    </row>
    <row r="12733" spans="63:72" x14ac:dyDescent="0.3">
      <c r="BK12733" s="5"/>
      <c r="BL12733" s="5"/>
      <c r="BM12733" s="2"/>
      <c r="BN12733" s="151"/>
      <c r="BO12733" s="2"/>
      <c r="BP12733" s="2"/>
      <c r="BQ12733" s="2"/>
      <c r="BR12733" s="2"/>
      <c r="BS12733" s="2"/>
      <c r="BT12733" s="2"/>
    </row>
    <row r="12734" spans="63:72" x14ac:dyDescent="0.3">
      <c r="BK12734" s="5"/>
      <c r="BL12734" s="5"/>
      <c r="BM12734" s="2"/>
      <c r="BN12734" s="151"/>
      <c r="BO12734" s="2"/>
      <c r="BP12734" s="2"/>
      <c r="BQ12734" s="2"/>
      <c r="BR12734" s="2"/>
      <c r="BS12734" s="2"/>
      <c r="BT12734" s="2"/>
    </row>
    <row r="12735" spans="63:72" x14ac:dyDescent="0.3">
      <c r="BK12735" s="5"/>
      <c r="BL12735" s="5"/>
      <c r="BM12735" s="2"/>
      <c r="BN12735" s="151"/>
      <c r="BO12735" s="2"/>
      <c r="BP12735" s="2"/>
      <c r="BQ12735" s="2"/>
      <c r="BR12735" s="2"/>
      <c r="BS12735" s="2"/>
      <c r="BT12735" s="2"/>
    </row>
    <row r="12736" spans="63:72" x14ac:dyDescent="0.3">
      <c r="BK12736" s="5"/>
      <c r="BL12736" s="5"/>
      <c r="BM12736" s="2"/>
      <c r="BN12736" s="151"/>
      <c r="BO12736" s="2"/>
      <c r="BP12736" s="2"/>
      <c r="BQ12736" s="2"/>
      <c r="BR12736" s="2"/>
      <c r="BS12736" s="2"/>
      <c r="BT12736" s="2"/>
    </row>
    <row r="12737" spans="63:72" x14ac:dyDescent="0.3">
      <c r="BK12737" s="5"/>
      <c r="BL12737" s="5"/>
      <c r="BM12737" s="2"/>
      <c r="BN12737" s="151"/>
      <c r="BO12737" s="2"/>
      <c r="BP12737" s="2"/>
      <c r="BQ12737" s="2"/>
      <c r="BR12737" s="2"/>
      <c r="BS12737" s="2"/>
      <c r="BT12737" s="2"/>
    </row>
    <row r="12738" spans="63:72" x14ac:dyDescent="0.3">
      <c r="BK12738" s="5"/>
      <c r="BL12738" s="5"/>
      <c r="BM12738" s="2"/>
      <c r="BN12738" s="151"/>
      <c r="BO12738" s="2"/>
      <c r="BP12738" s="2"/>
      <c r="BQ12738" s="2"/>
      <c r="BR12738" s="2"/>
      <c r="BS12738" s="2"/>
      <c r="BT12738" s="2"/>
    </row>
    <row r="12739" spans="63:72" x14ac:dyDescent="0.3">
      <c r="BK12739" s="5"/>
      <c r="BL12739" s="5"/>
      <c r="BM12739" s="2"/>
      <c r="BN12739" s="151"/>
      <c r="BO12739" s="2"/>
      <c r="BP12739" s="2"/>
      <c r="BQ12739" s="2"/>
      <c r="BR12739" s="2"/>
      <c r="BS12739" s="2"/>
      <c r="BT12739" s="2"/>
    </row>
    <row r="12740" spans="63:72" x14ac:dyDescent="0.3">
      <c r="BK12740" s="5"/>
      <c r="BL12740" s="5"/>
      <c r="BM12740" s="2"/>
      <c r="BN12740" s="151"/>
      <c r="BO12740" s="2"/>
      <c r="BP12740" s="2"/>
      <c r="BQ12740" s="2"/>
      <c r="BR12740" s="2"/>
      <c r="BS12740" s="2"/>
      <c r="BT12740" s="2"/>
    </row>
    <row r="12741" spans="63:72" x14ac:dyDescent="0.3">
      <c r="BK12741" s="5"/>
      <c r="BL12741" s="5"/>
      <c r="BM12741" s="2"/>
      <c r="BN12741" s="151"/>
      <c r="BO12741" s="2"/>
      <c r="BP12741" s="2"/>
      <c r="BQ12741" s="2"/>
      <c r="BR12741" s="2"/>
      <c r="BS12741" s="2"/>
      <c r="BT12741" s="2"/>
    </row>
    <row r="12742" spans="63:72" x14ac:dyDescent="0.3">
      <c r="BK12742" s="5"/>
      <c r="BL12742" s="5"/>
      <c r="BM12742" s="2"/>
      <c r="BN12742" s="151"/>
      <c r="BO12742" s="2"/>
      <c r="BP12742" s="2"/>
      <c r="BQ12742" s="2"/>
      <c r="BR12742" s="2"/>
      <c r="BS12742" s="2"/>
      <c r="BT12742" s="2"/>
    </row>
    <row r="12743" spans="63:72" x14ac:dyDescent="0.3">
      <c r="BK12743" s="5"/>
      <c r="BL12743" s="5"/>
      <c r="BM12743" s="2"/>
      <c r="BN12743" s="151"/>
      <c r="BO12743" s="2"/>
      <c r="BP12743" s="2"/>
      <c r="BQ12743" s="2"/>
      <c r="BR12743" s="2"/>
      <c r="BS12743" s="2"/>
      <c r="BT12743" s="2"/>
    </row>
    <row r="12744" spans="63:72" x14ac:dyDescent="0.3">
      <c r="BK12744" s="5"/>
      <c r="BL12744" s="5"/>
      <c r="BM12744" s="2"/>
      <c r="BN12744" s="151"/>
      <c r="BO12744" s="2"/>
      <c r="BP12744" s="2"/>
      <c r="BQ12744" s="2"/>
      <c r="BR12744" s="2"/>
      <c r="BS12744" s="2"/>
      <c r="BT12744" s="2"/>
    </row>
    <row r="12745" spans="63:72" x14ac:dyDescent="0.3">
      <c r="BK12745" s="5"/>
      <c r="BL12745" s="5"/>
      <c r="BM12745" s="2"/>
      <c r="BN12745" s="151"/>
      <c r="BO12745" s="2"/>
      <c r="BP12745" s="2"/>
      <c r="BQ12745" s="2"/>
      <c r="BR12745" s="2"/>
      <c r="BS12745" s="2"/>
      <c r="BT12745" s="2"/>
    </row>
    <row r="12746" spans="63:72" x14ac:dyDescent="0.3">
      <c r="BK12746" s="5"/>
      <c r="BL12746" s="5"/>
      <c r="BM12746" s="2"/>
      <c r="BN12746" s="151"/>
      <c r="BO12746" s="2"/>
      <c r="BP12746" s="2"/>
      <c r="BQ12746" s="2"/>
      <c r="BR12746" s="2"/>
      <c r="BS12746" s="2"/>
      <c r="BT12746" s="2"/>
    </row>
    <row r="12747" spans="63:72" x14ac:dyDescent="0.3">
      <c r="BK12747" s="5"/>
      <c r="BL12747" s="5"/>
      <c r="BM12747" s="2"/>
      <c r="BN12747" s="151"/>
      <c r="BO12747" s="2"/>
      <c r="BP12747" s="2"/>
      <c r="BQ12747" s="2"/>
      <c r="BR12747" s="2"/>
      <c r="BS12747" s="2"/>
      <c r="BT12747" s="2"/>
    </row>
    <row r="12748" spans="63:72" x14ac:dyDescent="0.3">
      <c r="BK12748" s="5"/>
      <c r="BL12748" s="5"/>
      <c r="BM12748" s="2"/>
      <c r="BN12748" s="151"/>
      <c r="BO12748" s="2"/>
      <c r="BP12748" s="2"/>
      <c r="BQ12748" s="2"/>
      <c r="BR12748" s="2"/>
      <c r="BS12748" s="2"/>
      <c r="BT12748" s="2"/>
    </row>
    <row r="12749" spans="63:72" x14ac:dyDescent="0.3">
      <c r="BK12749" s="5"/>
      <c r="BL12749" s="5"/>
      <c r="BM12749" s="2"/>
      <c r="BN12749" s="151"/>
      <c r="BO12749" s="2"/>
      <c r="BP12749" s="2"/>
      <c r="BQ12749" s="2"/>
      <c r="BR12749" s="2"/>
      <c r="BS12749" s="2"/>
      <c r="BT12749" s="2"/>
    </row>
    <row r="12750" spans="63:72" x14ac:dyDescent="0.3">
      <c r="BK12750" s="5"/>
      <c r="BL12750" s="5"/>
      <c r="BM12750" s="2"/>
      <c r="BN12750" s="151"/>
      <c r="BO12750" s="2"/>
      <c r="BP12750" s="2"/>
      <c r="BQ12750" s="2"/>
      <c r="BR12750" s="2"/>
      <c r="BS12750" s="2"/>
      <c r="BT12750" s="2"/>
    </row>
    <row r="12751" spans="63:72" x14ac:dyDescent="0.3">
      <c r="BK12751" s="5"/>
      <c r="BL12751" s="5"/>
      <c r="BM12751" s="2"/>
      <c r="BN12751" s="151"/>
      <c r="BO12751" s="2"/>
      <c r="BP12751" s="2"/>
      <c r="BQ12751" s="2"/>
      <c r="BR12751" s="2"/>
      <c r="BS12751" s="2"/>
      <c r="BT12751" s="2"/>
    </row>
    <row r="12752" spans="63:72" x14ac:dyDescent="0.3">
      <c r="BK12752" s="5"/>
      <c r="BL12752" s="5"/>
      <c r="BM12752" s="2"/>
      <c r="BN12752" s="151"/>
      <c r="BO12752" s="2"/>
      <c r="BP12752" s="2"/>
      <c r="BQ12752" s="2"/>
      <c r="BR12752" s="2"/>
      <c r="BS12752" s="2"/>
      <c r="BT12752" s="2"/>
    </row>
    <row r="12753" spans="63:72" x14ac:dyDescent="0.3">
      <c r="BK12753" s="5"/>
      <c r="BL12753" s="5"/>
      <c r="BM12753" s="2"/>
      <c r="BN12753" s="151"/>
      <c r="BO12753" s="2"/>
      <c r="BP12753" s="2"/>
      <c r="BQ12753" s="2"/>
      <c r="BR12753" s="2"/>
      <c r="BS12753" s="2"/>
      <c r="BT12753" s="2"/>
    </row>
    <row r="12754" spans="63:72" x14ac:dyDescent="0.3">
      <c r="BK12754" s="5"/>
      <c r="BL12754" s="5"/>
      <c r="BM12754" s="2"/>
      <c r="BN12754" s="151"/>
      <c r="BO12754" s="2"/>
      <c r="BP12754" s="2"/>
      <c r="BQ12754" s="2"/>
      <c r="BR12754" s="2"/>
      <c r="BS12754" s="2"/>
      <c r="BT12754" s="2"/>
    </row>
    <row r="12755" spans="63:72" x14ac:dyDescent="0.3">
      <c r="BK12755" s="5"/>
      <c r="BL12755" s="5"/>
      <c r="BM12755" s="2"/>
      <c r="BN12755" s="151"/>
      <c r="BO12755" s="2"/>
      <c r="BP12755" s="2"/>
      <c r="BQ12755" s="2"/>
      <c r="BR12755" s="2"/>
      <c r="BS12755" s="2"/>
      <c r="BT12755" s="2"/>
    </row>
    <row r="12756" spans="63:72" x14ac:dyDescent="0.3">
      <c r="BK12756" s="5"/>
      <c r="BL12756" s="5"/>
      <c r="BM12756" s="2"/>
      <c r="BN12756" s="151"/>
      <c r="BO12756" s="2"/>
      <c r="BP12756" s="2"/>
      <c r="BQ12756" s="2"/>
      <c r="BR12756" s="2"/>
      <c r="BS12756" s="2"/>
      <c r="BT12756" s="2"/>
    </row>
    <row r="12757" spans="63:72" x14ac:dyDescent="0.3">
      <c r="BK12757" s="5"/>
      <c r="BL12757" s="5"/>
      <c r="BM12757" s="2"/>
      <c r="BN12757" s="151"/>
      <c r="BO12757" s="2"/>
      <c r="BP12757" s="2"/>
      <c r="BQ12757" s="2"/>
      <c r="BR12757" s="2"/>
      <c r="BS12757" s="2"/>
      <c r="BT12757" s="2"/>
    </row>
    <row r="12758" spans="63:72" x14ac:dyDescent="0.3">
      <c r="BK12758" s="5"/>
      <c r="BL12758" s="5"/>
      <c r="BM12758" s="2"/>
      <c r="BN12758" s="151"/>
      <c r="BO12758" s="2"/>
      <c r="BP12758" s="2"/>
      <c r="BQ12758" s="2"/>
      <c r="BR12758" s="2"/>
      <c r="BS12758" s="2"/>
      <c r="BT12758" s="2"/>
    </row>
    <row r="12759" spans="63:72" x14ac:dyDescent="0.3">
      <c r="BK12759" s="5"/>
      <c r="BL12759" s="5"/>
      <c r="BM12759" s="2"/>
      <c r="BN12759" s="151"/>
      <c r="BO12759" s="2"/>
      <c r="BP12759" s="2"/>
      <c r="BQ12759" s="2"/>
      <c r="BR12759" s="2"/>
      <c r="BS12759" s="2"/>
      <c r="BT12759" s="2"/>
    </row>
    <row r="12760" spans="63:72" x14ac:dyDescent="0.3">
      <c r="BK12760" s="5"/>
      <c r="BL12760" s="5"/>
      <c r="BM12760" s="2"/>
      <c r="BN12760" s="151"/>
      <c r="BO12760" s="2"/>
      <c r="BP12760" s="2"/>
      <c r="BQ12760" s="2"/>
      <c r="BR12760" s="2"/>
      <c r="BS12760" s="2"/>
      <c r="BT12760" s="2"/>
    </row>
    <row r="12761" spans="63:72" x14ac:dyDescent="0.3">
      <c r="BK12761" s="5"/>
      <c r="BL12761" s="5"/>
      <c r="BM12761" s="2"/>
      <c r="BN12761" s="151"/>
      <c r="BO12761" s="2"/>
      <c r="BP12761" s="2"/>
      <c r="BQ12761" s="2"/>
      <c r="BR12761" s="2"/>
      <c r="BS12761" s="2"/>
      <c r="BT12761" s="2"/>
    </row>
    <row r="12762" spans="63:72" x14ac:dyDescent="0.3">
      <c r="BK12762" s="5"/>
      <c r="BL12762" s="5"/>
      <c r="BM12762" s="2"/>
      <c r="BN12762" s="151"/>
      <c r="BO12762" s="2"/>
      <c r="BP12762" s="2"/>
      <c r="BQ12762" s="2"/>
      <c r="BR12762" s="2"/>
      <c r="BS12762" s="2"/>
      <c r="BT12762" s="2"/>
    </row>
    <row r="12763" spans="63:72" x14ac:dyDescent="0.3">
      <c r="BK12763" s="5"/>
      <c r="BL12763" s="5"/>
      <c r="BM12763" s="2"/>
      <c r="BN12763" s="151"/>
      <c r="BO12763" s="2"/>
      <c r="BP12763" s="2"/>
      <c r="BQ12763" s="2"/>
      <c r="BR12763" s="2"/>
      <c r="BS12763" s="2"/>
      <c r="BT12763" s="2"/>
    </row>
    <row r="12764" spans="63:72" x14ac:dyDescent="0.3">
      <c r="BK12764" s="5"/>
      <c r="BL12764" s="5"/>
      <c r="BM12764" s="2"/>
      <c r="BN12764" s="151"/>
      <c r="BO12764" s="2"/>
      <c r="BP12764" s="2"/>
      <c r="BQ12764" s="2"/>
      <c r="BR12764" s="2"/>
      <c r="BS12764" s="2"/>
      <c r="BT12764" s="2"/>
    </row>
    <row r="12765" spans="63:72" x14ac:dyDescent="0.3">
      <c r="BK12765" s="5"/>
      <c r="BL12765" s="5"/>
      <c r="BM12765" s="2"/>
      <c r="BN12765" s="151"/>
      <c r="BO12765" s="2"/>
      <c r="BP12765" s="2"/>
      <c r="BQ12765" s="2"/>
      <c r="BR12765" s="2"/>
      <c r="BS12765" s="2"/>
      <c r="BT12765" s="2"/>
    </row>
    <row r="12766" spans="63:72" x14ac:dyDescent="0.3">
      <c r="BK12766" s="5"/>
      <c r="BL12766" s="5"/>
      <c r="BM12766" s="2"/>
      <c r="BN12766" s="151"/>
      <c r="BO12766" s="2"/>
      <c r="BP12766" s="2"/>
      <c r="BQ12766" s="2"/>
      <c r="BR12766" s="2"/>
      <c r="BS12766" s="2"/>
      <c r="BT12766" s="2"/>
    </row>
    <row r="12767" spans="63:72" x14ac:dyDescent="0.3">
      <c r="BK12767" s="5"/>
      <c r="BL12767" s="5"/>
      <c r="BM12767" s="2"/>
      <c r="BN12767" s="151"/>
      <c r="BO12767" s="2"/>
      <c r="BP12767" s="2"/>
      <c r="BQ12767" s="2"/>
      <c r="BR12767" s="2"/>
      <c r="BS12767" s="2"/>
      <c r="BT12767" s="2"/>
    </row>
    <row r="12768" spans="63:72" x14ac:dyDescent="0.3">
      <c r="BK12768" s="5"/>
      <c r="BL12768" s="5"/>
      <c r="BM12768" s="2"/>
      <c r="BN12768" s="151"/>
      <c r="BO12768" s="2"/>
      <c r="BP12768" s="2"/>
      <c r="BQ12768" s="2"/>
      <c r="BR12768" s="2"/>
      <c r="BS12768" s="2"/>
      <c r="BT12768" s="2"/>
    </row>
    <row r="12769" spans="63:72" x14ac:dyDescent="0.3">
      <c r="BK12769" s="5"/>
      <c r="BL12769" s="5"/>
      <c r="BM12769" s="2"/>
      <c r="BN12769" s="151"/>
      <c r="BO12769" s="2"/>
      <c r="BP12769" s="2"/>
      <c r="BQ12769" s="2"/>
      <c r="BR12769" s="2"/>
      <c r="BS12769" s="2"/>
      <c r="BT12769" s="2"/>
    </row>
    <row r="12770" spans="63:72" x14ac:dyDescent="0.3">
      <c r="BK12770" s="5"/>
      <c r="BL12770" s="5"/>
      <c r="BM12770" s="2"/>
      <c r="BN12770" s="151"/>
      <c r="BO12770" s="2"/>
      <c r="BP12770" s="2"/>
      <c r="BQ12770" s="2"/>
      <c r="BR12770" s="2"/>
      <c r="BS12770" s="2"/>
      <c r="BT12770" s="2"/>
    </row>
    <row r="12771" spans="63:72" x14ac:dyDescent="0.3">
      <c r="BK12771" s="5"/>
      <c r="BL12771" s="5"/>
      <c r="BM12771" s="2"/>
      <c r="BN12771" s="151"/>
      <c r="BO12771" s="2"/>
      <c r="BP12771" s="2"/>
      <c r="BQ12771" s="2"/>
      <c r="BR12771" s="2"/>
      <c r="BS12771" s="2"/>
      <c r="BT12771" s="2"/>
    </row>
    <row r="12772" spans="63:72" x14ac:dyDescent="0.3">
      <c r="BK12772" s="5"/>
      <c r="BL12772" s="5"/>
      <c r="BM12772" s="2"/>
      <c r="BN12772" s="151"/>
      <c r="BO12772" s="2"/>
      <c r="BP12772" s="2"/>
      <c r="BQ12772" s="2"/>
      <c r="BR12772" s="2"/>
      <c r="BS12772" s="2"/>
      <c r="BT12772" s="2"/>
    </row>
    <row r="12773" spans="63:72" x14ac:dyDescent="0.3">
      <c r="BK12773" s="5"/>
      <c r="BL12773" s="5"/>
      <c r="BM12773" s="2"/>
      <c r="BN12773" s="151"/>
      <c r="BO12773" s="2"/>
      <c r="BP12773" s="2"/>
      <c r="BQ12773" s="2"/>
      <c r="BR12773" s="2"/>
      <c r="BS12773" s="2"/>
      <c r="BT12773" s="2"/>
    </row>
    <row r="12774" spans="63:72" x14ac:dyDescent="0.3">
      <c r="BK12774" s="5"/>
      <c r="BL12774" s="5"/>
      <c r="BM12774" s="2"/>
      <c r="BN12774" s="151"/>
      <c r="BO12774" s="2"/>
      <c r="BP12774" s="2"/>
      <c r="BQ12774" s="2"/>
      <c r="BR12774" s="2"/>
      <c r="BS12774" s="2"/>
      <c r="BT12774" s="2"/>
    </row>
    <row r="12775" spans="63:72" x14ac:dyDescent="0.3">
      <c r="BK12775" s="5"/>
      <c r="BL12775" s="5"/>
      <c r="BM12775" s="2"/>
      <c r="BN12775" s="151"/>
      <c r="BO12775" s="2"/>
      <c r="BP12775" s="2"/>
      <c r="BQ12775" s="2"/>
      <c r="BR12775" s="2"/>
      <c r="BS12775" s="2"/>
      <c r="BT12775" s="2"/>
    </row>
    <row r="12776" spans="63:72" x14ac:dyDescent="0.3">
      <c r="BK12776" s="5"/>
      <c r="BL12776" s="5"/>
      <c r="BM12776" s="2"/>
      <c r="BN12776" s="151"/>
      <c r="BO12776" s="2"/>
      <c r="BP12776" s="2"/>
      <c r="BQ12776" s="2"/>
      <c r="BR12776" s="2"/>
      <c r="BS12776" s="2"/>
      <c r="BT12776" s="2"/>
    </row>
    <row r="12777" spans="63:72" x14ac:dyDescent="0.3">
      <c r="BK12777" s="5"/>
      <c r="BL12777" s="5"/>
      <c r="BM12777" s="2"/>
      <c r="BN12777" s="151"/>
      <c r="BO12777" s="2"/>
      <c r="BP12777" s="2"/>
      <c r="BQ12777" s="2"/>
      <c r="BR12777" s="2"/>
      <c r="BS12777" s="2"/>
      <c r="BT12777" s="2"/>
    </row>
    <row r="12778" spans="63:72" x14ac:dyDescent="0.3">
      <c r="BK12778" s="5"/>
      <c r="BL12778" s="5"/>
      <c r="BM12778" s="2"/>
      <c r="BN12778" s="151"/>
      <c r="BO12778" s="2"/>
      <c r="BP12778" s="2"/>
      <c r="BQ12778" s="2"/>
      <c r="BR12778" s="2"/>
      <c r="BS12778" s="2"/>
      <c r="BT12778" s="2"/>
    </row>
    <row r="12779" spans="63:72" x14ac:dyDescent="0.3">
      <c r="BK12779" s="5"/>
      <c r="BL12779" s="5"/>
      <c r="BM12779" s="2"/>
      <c r="BN12779" s="151"/>
      <c r="BO12779" s="2"/>
      <c r="BP12779" s="2"/>
      <c r="BQ12779" s="2"/>
      <c r="BR12779" s="2"/>
      <c r="BS12779" s="2"/>
      <c r="BT12779" s="2"/>
    </row>
    <row r="12780" spans="63:72" x14ac:dyDescent="0.3">
      <c r="BK12780" s="5"/>
      <c r="BL12780" s="5"/>
      <c r="BM12780" s="2"/>
      <c r="BN12780" s="151"/>
      <c r="BO12780" s="2"/>
      <c r="BP12780" s="2"/>
      <c r="BQ12780" s="2"/>
      <c r="BR12780" s="2"/>
      <c r="BS12780" s="2"/>
      <c r="BT12780" s="2"/>
    </row>
    <row r="12781" spans="63:72" x14ac:dyDescent="0.3">
      <c r="BK12781" s="5"/>
      <c r="BL12781" s="5"/>
      <c r="BM12781" s="2"/>
      <c r="BN12781" s="151"/>
      <c r="BO12781" s="2"/>
      <c r="BP12781" s="2"/>
      <c r="BQ12781" s="2"/>
      <c r="BR12781" s="2"/>
      <c r="BS12781" s="2"/>
      <c r="BT12781" s="2"/>
    </row>
    <row r="12782" spans="63:72" x14ac:dyDescent="0.3">
      <c r="BK12782" s="5"/>
      <c r="BL12782" s="5"/>
      <c r="BM12782" s="2"/>
      <c r="BN12782" s="151"/>
      <c r="BO12782" s="2"/>
      <c r="BP12782" s="2"/>
      <c r="BQ12782" s="2"/>
      <c r="BR12782" s="2"/>
      <c r="BS12782" s="2"/>
      <c r="BT12782" s="2"/>
    </row>
    <row r="12783" spans="63:72" x14ac:dyDescent="0.3">
      <c r="BK12783" s="5"/>
      <c r="BL12783" s="5"/>
      <c r="BM12783" s="2"/>
      <c r="BN12783" s="151"/>
      <c r="BO12783" s="2"/>
      <c r="BP12783" s="2"/>
      <c r="BQ12783" s="2"/>
      <c r="BR12783" s="2"/>
      <c r="BS12783" s="2"/>
      <c r="BT12783" s="2"/>
    </row>
    <row r="12784" spans="63:72" x14ac:dyDescent="0.3">
      <c r="BK12784" s="5"/>
      <c r="BL12784" s="5"/>
      <c r="BM12784" s="2"/>
      <c r="BN12784" s="151"/>
      <c r="BO12784" s="2"/>
      <c r="BP12784" s="2"/>
      <c r="BQ12784" s="2"/>
      <c r="BR12784" s="2"/>
      <c r="BS12784" s="2"/>
      <c r="BT12784" s="2"/>
    </row>
    <row r="12785" spans="63:72" x14ac:dyDescent="0.3">
      <c r="BK12785" s="5"/>
      <c r="BL12785" s="5"/>
      <c r="BM12785" s="2"/>
      <c r="BN12785" s="151"/>
      <c r="BO12785" s="2"/>
      <c r="BP12785" s="2"/>
      <c r="BQ12785" s="2"/>
      <c r="BR12785" s="2"/>
      <c r="BS12785" s="2"/>
      <c r="BT12785" s="2"/>
    </row>
    <row r="12786" spans="63:72" x14ac:dyDescent="0.3">
      <c r="BK12786" s="5"/>
      <c r="BL12786" s="5"/>
      <c r="BM12786" s="2"/>
      <c r="BN12786" s="151"/>
      <c r="BO12786" s="2"/>
      <c r="BP12786" s="2"/>
      <c r="BQ12786" s="2"/>
      <c r="BR12786" s="2"/>
      <c r="BS12786" s="2"/>
      <c r="BT12786" s="2"/>
    </row>
    <row r="12787" spans="63:72" x14ac:dyDescent="0.3">
      <c r="BK12787" s="5"/>
      <c r="BL12787" s="5"/>
      <c r="BM12787" s="2"/>
      <c r="BN12787" s="151"/>
      <c r="BO12787" s="2"/>
      <c r="BP12787" s="2"/>
      <c r="BQ12787" s="2"/>
      <c r="BR12787" s="2"/>
      <c r="BS12787" s="2"/>
      <c r="BT12787" s="2"/>
    </row>
    <row r="12788" spans="63:72" x14ac:dyDescent="0.3">
      <c r="BK12788" s="5"/>
      <c r="BL12788" s="5"/>
      <c r="BM12788" s="2"/>
      <c r="BN12788" s="151"/>
      <c r="BO12788" s="2"/>
      <c r="BP12788" s="2"/>
      <c r="BQ12788" s="2"/>
      <c r="BR12788" s="2"/>
      <c r="BS12788" s="2"/>
      <c r="BT12788" s="2"/>
    </row>
    <row r="12789" spans="63:72" x14ac:dyDescent="0.3">
      <c r="BK12789" s="5"/>
      <c r="BL12789" s="5"/>
      <c r="BM12789" s="2"/>
      <c r="BN12789" s="151"/>
      <c r="BO12789" s="2"/>
      <c r="BP12789" s="2"/>
      <c r="BQ12789" s="2"/>
      <c r="BR12789" s="2"/>
      <c r="BS12789" s="2"/>
      <c r="BT12789" s="2"/>
    </row>
    <row r="12790" spans="63:72" x14ac:dyDescent="0.3">
      <c r="BK12790" s="5"/>
      <c r="BL12790" s="5"/>
      <c r="BM12790" s="2"/>
      <c r="BN12790" s="151"/>
      <c r="BO12790" s="2"/>
      <c r="BP12790" s="2"/>
      <c r="BQ12790" s="2"/>
      <c r="BR12790" s="2"/>
      <c r="BS12790" s="2"/>
      <c r="BT12790" s="2"/>
    </row>
    <row r="12791" spans="63:72" x14ac:dyDescent="0.3">
      <c r="BK12791" s="5"/>
      <c r="BL12791" s="5"/>
      <c r="BM12791" s="2"/>
      <c r="BN12791" s="151"/>
      <c r="BO12791" s="2"/>
      <c r="BP12791" s="2"/>
      <c r="BQ12791" s="2"/>
      <c r="BR12791" s="2"/>
      <c r="BS12791" s="2"/>
      <c r="BT12791" s="2"/>
    </row>
    <row r="12792" spans="63:72" x14ac:dyDescent="0.3">
      <c r="BK12792" s="5"/>
      <c r="BL12792" s="5"/>
      <c r="BM12792" s="2"/>
      <c r="BN12792" s="151"/>
      <c r="BO12792" s="2"/>
      <c r="BP12792" s="2"/>
      <c r="BQ12792" s="2"/>
      <c r="BR12792" s="2"/>
      <c r="BS12792" s="2"/>
      <c r="BT12792" s="2"/>
    </row>
    <row r="12793" spans="63:72" x14ac:dyDescent="0.3">
      <c r="BK12793" s="5"/>
      <c r="BL12793" s="5"/>
      <c r="BM12793" s="2"/>
      <c r="BN12793" s="151"/>
      <c r="BO12793" s="2"/>
      <c r="BP12793" s="2"/>
      <c r="BQ12793" s="2"/>
      <c r="BR12793" s="2"/>
      <c r="BS12793" s="2"/>
      <c r="BT12793" s="2"/>
    </row>
    <row r="12794" spans="63:72" x14ac:dyDescent="0.3">
      <c r="BK12794" s="5"/>
      <c r="BL12794" s="5"/>
      <c r="BM12794" s="2"/>
      <c r="BN12794" s="151"/>
      <c r="BO12794" s="2"/>
      <c r="BP12794" s="2"/>
      <c r="BQ12794" s="2"/>
      <c r="BR12794" s="2"/>
      <c r="BS12794" s="2"/>
      <c r="BT12794" s="2"/>
    </row>
    <row r="12795" spans="63:72" x14ac:dyDescent="0.3">
      <c r="BK12795" s="5"/>
      <c r="BL12795" s="5"/>
      <c r="BM12795" s="2"/>
      <c r="BN12795" s="151"/>
      <c r="BO12795" s="2"/>
      <c r="BP12795" s="2"/>
      <c r="BQ12795" s="2"/>
      <c r="BR12795" s="2"/>
      <c r="BS12795" s="2"/>
      <c r="BT12795" s="2"/>
    </row>
    <row r="12796" spans="63:72" x14ac:dyDescent="0.3">
      <c r="BK12796" s="5"/>
      <c r="BL12796" s="5"/>
      <c r="BM12796" s="2"/>
      <c r="BN12796" s="151"/>
      <c r="BO12796" s="2"/>
      <c r="BP12796" s="2"/>
      <c r="BQ12796" s="2"/>
      <c r="BR12796" s="2"/>
      <c r="BS12796" s="2"/>
      <c r="BT12796" s="2"/>
    </row>
    <row r="12797" spans="63:72" x14ac:dyDescent="0.3">
      <c r="BK12797" s="5"/>
      <c r="BL12797" s="5"/>
      <c r="BM12797" s="2"/>
      <c r="BN12797" s="151"/>
      <c r="BO12797" s="2"/>
      <c r="BP12797" s="2"/>
      <c r="BQ12797" s="2"/>
      <c r="BR12797" s="2"/>
      <c r="BS12797" s="2"/>
      <c r="BT12797" s="2"/>
    </row>
    <row r="12798" spans="63:72" x14ac:dyDescent="0.3">
      <c r="BK12798" s="5"/>
      <c r="BL12798" s="5"/>
      <c r="BM12798" s="2"/>
      <c r="BN12798" s="151"/>
      <c r="BO12798" s="2"/>
      <c r="BP12798" s="2"/>
      <c r="BQ12798" s="2"/>
      <c r="BR12798" s="2"/>
      <c r="BS12798" s="2"/>
      <c r="BT12798" s="2"/>
    </row>
    <row r="12799" spans="63:72" x14ac:dyDescent="0.3">
      <c r="BK12799" s="5"/>
      <c r="BL12799" s="5"/>
      <c r="BM12799" s="2"/>
      <c r="BN12799" s="151"/>
      <c r="BO12799" s="2"/>
      <c r="BP12799" s="2"/>
      <c r="BQ12799" s="2"/>
      <c r="BR12799" s="2"/>
      <c r="BS12799" s="2"/>
      <c r="BT12799" s="2"/>
    </row>
    <row r="12800" spans="63:72" x14ac:dyDescent="0.3">
      <c r="BK12800" s="5"/>
      <c r="BL12800" s="5"/>
      <c r="BM12800" s="2"/>
      <c r="BN12800" s="151"/>
      <c r="BO12800" s="2"/>
      <c r="BP12800" s="2"/>
      <c r="BQ12800" s="2"/>
      <c r="BR12800" s="2"/>
      <c r="BS12800" s="2"/>
      <c r="BT12800" s="2"/>
    </row>
    <row r="12801" spans="63:72" x14ac:dyDescent="0.3">
      <c r="BK12801" s="5"/>
      <c r="BL12801" s="5"/>
      <c r="BM12801" s="2"/>
      <c r="BN12801" s="151"/>
      <c r="BO12801" s="2"/>
      <c r="BP12801" s="2"/>
      <c r="BQ12801" s="2"/>
      <c r="BR12801" s="2"/>
      <c r="BS12801" s="2"/>
      <c r="BT12801" s="2"/>
    </row>
    <row r="12802" spans="63:72" x14ac:dyDescent="0.3">
      <c r="BK12802" s="5"/>
      <c r="BL12802" s="5"/>
      <c r="BM12802" s="2"/>
      <c r="BN12802" s="151"/>
      <c r="BO12802" s="2"/>
      <c r="BP12802" s="2"/>
      <c r="BQ12802" s="2"/>
      <c r="BR12802" s="2"/>
      <c r="BS12802" s="2"/>
      <c r="BT12802" s="2"/>
    </row>
    <row r="12803" spans="63:72" x14ac:dyDescent="0.3">
      <c r="BK12803" s="5"/>
      <c r="BL12803" s="5"/>
      <c r="BM12803" s="2"/>
      <c r="BN12803" s="151"/>
      <c r="BO12803" s="2"/>
      <c r="BP12803" s="2"/>
      <c r="BQ12803" s="2"/>
      <c r="BR12803" s="2"/>
      <c r="BS12803" s="2"/>
      <c r="BT12803" s="2"/>
    </row>
    <row r="12804" spans="63:72" x14ac:dyDescent="0.3">
      <c r="BK12804" s="5"/>
      <c r="BL12804" s="5"/>
      <c r="BM12804" s="2"/>
      <c r="BN12804" s="151"/>
      <c r="BO12804" s="2"/>
      <c r="BP12804" s="2"/>
      <c r="BQ12804" s="2"/>
      <c r="BR12804" s="2"/>
      <c r="BS12804" s="2"/>
      <c r="BT12804" s="2"/>
    </row>
    <row r="12805" spans="63:72" x14ac:dyDescent="0.3">
      <c r="BK12805" s="5"/>
      <c r="BL12805" s="5"/>
      <c r="BM12805" s="2"/>
      <c r="BN12805" s="151"/>
      <c r="BO12805" s="2"/>
      <c r="BP12805" s="2"/>
      <c r="BQ12805" s="2"/>
      <c r="BR12805" s="2"/>
      <c r="BS12805" s="2"/>
      <c r="BT12805" s="2"/>
    </row>
    <row r="12806" spans="63:72" x14ac:dyDescent="0.3">
      <c r="BK12806" s="5"/>
      <c r="BL12806" s="5"/>
      <c r="BM12806" s="2"/>
      <c r="BN12806" s="151"/>
      <c r="BO12806" s="2"/>
      <c r="BP12806" s="2"/>
      <c r="BQ12806" s="2"/>
      <c r="BR12806" s="2"/>
      <c r="BS12806" s="2"/>
      <c r="BT12806" s="2"/>
    </row>
    <row r="12807" spans="63:72" x14ac:dyDescent="0.3">
      <c r="BK12807" s="5"/>
      <c r="BL12807" s="5"/>
      <c r="BM12807" s="2"/>
      <c r="BN12807" s="151"/>
      <c r="BO12807" s="2"/>
      <c r="BP12807" s="2"/>
      <c r="BQ12807" s="2"/>
      <c r="BR12807" s="2"/>
      <c r="BS12807" s="2"/>
      <c r="BT12807" s="2"/>
    </row>
    <row r="12808" spans="63:72" x14ac:dyDescent="0.3">
      <c r="BK12808" s="5"/>
      <c r="BL12808" s="5"/>
      <c r="BM12808" s="2"/>
      <c r="BN12808" s="151"/>
      <c r="BO12808" s="2"/>
      <c r="BP12808" s="2"/>
      <c r="BQ12808" s="2"/>
      <c r="BR12808" s="2"/>
      <c r="BS12808" s="2"/>
      <c r="BT12808" s="2"/>
    </row>
    <row r="12809" spans="63:72" x14ac:dyDescent="0.3">
      <c r="BK12809" s="5"/>
      <c r="BL12809" s="5"/>
      <c r="BM12809" s="2"/>
      <c r="BN12809" s="151"/>
      <c r="BO12809" s="2"/>
      <c r="BP12809" s="2"/>
      <c r="BQ12809" s="2"/>
      <c r="BR12809" s="2"/>
      <c r="BS12809" s="2"/>
      <c r="BT12809" s="2"/>
    </row>
    <row r="12810" spans="63:72" x14ac:dyDescent="0.3">
      <c r="BK12810" s="5"/>
      <c r="BL12810" s="5"/>
      <c r="BM12810" s="2"/>
      <c r="BN12810" s="151"/>
      <c r="BO12810" s="2"/>
      <c r="BP12810" s="2"/>
      <c r="BQ12810" s="2"/>
      <c r="BR12810" s="2"/>
      <c r="BS12810" s="2"/>
      <c r="BT12810" s="2"/>
    </row>
    <row r="12811" spans="63:72" x14ac:dyDescent="0.3">
      <c r="BK12811" s="5"/>
      <c r="BL12811" s="5"/>
      <c r="BM12811" s="2"/>
      <c r="BN12811" s="151"/>
      <c r="BO12811" s="2"/>
      <c r="BP12811" s="2"/>
      <c r="BQ12811" s="2"/>
      <c r="BR12811" s="2"/>
      <c r="BS12811" s="2"/>
      <c r="BT12811" s="2"/>
    </row>
    <row r="12812" spans="63:72" x14ac:dyDescent="0.3">
      <c r="BK12812" s="5"/>
      <c r="BL12812" s="5"/>
      <c r="BM12812" s="2"/>
      <c r="BN12812" s="151"/>
      <c r="BO12812" s="2"/>
      <c r="BP12812" s="2"/>
      <c r="BQ12812" s="2"/>
      <c r="BR12812" s="2"/>
      <c r="BS12812" s="2"/>
      <c r="BT12812" s="2"/>
    </row>
    <row r="12813" spans="63:72" x14ac:dyDescent="0.3">
      <c r="BK12813" s="5"/>
      <c r="BL12813" s="5"/>
      <c r="BM12813" s="2"/>
      <c r="BN12813" s="151"/>
      <c r="BO12813" s="2"/>
      <c r="BP12813" s="2"/>
      <c r="BQ12813" s="2"/>
      <c r="BR12813" s="2"/>
      <c r="BS12813" s="2"/>
      <c r="BT12813" s="2"/>
    </row>
    <row r="12814" spans="63:72" x14ac:dyDescent="0.3">
      <c r="BK12814" s="5"/>
      <c r="BL12814" s="5"/>
      <c r="BM12814" s="2"/>
      <c r="BN12814" s="151"/>
      <c r="BO12814" s="2"/>
      <c r="BP12814" s="2"/>
      <c r="BQ12814" s="2"/>
      <c r="BR12814" s="2"/>
      <c r="BS12814" s="2"/>
      <c r="BT12814" s="2"/>
    </row>
    <row r="12815" spans="63:72" x14ac:dyDescent="0.3">
      <c r="BK12815" s="5"/>
      <c r="BL12815" s="5"/>
      <c r="BM12815" s="2"/>
      <c r="BN12815" s="151"/>
      <c r="BO12815" s="2"/>
      <c r="BP12815" s="2"/>
      <c r="BQ12815" s="2"/>
      <c r="BR12815" s="2"/>
      <c r="BS12815" s="2"/>
      <c r="BT12815" s="2"/>
    </row>
    <row r="12816" spans="63:72" x14ac:dyDescent="0.3">
      <c r="BK12816" s="5"/>
      <c r="BL12816" s="5"/>
      <c r="BM12816" s="2"/>
      <c r="BN12816" s="151"/>
      <c r="BO12816" s="2"/>
      <c r="BP12816" s="2"/>
      <c r="BQ12816" s="2"/>
      <c r="BR12816" s="2"/>
      <c r="BS12816" s="2"/>
      <c r="BT12816" s="2"/>
    </row>
    <row r="12817" spans="63:72" x14ac:dyDescent="0.3">
      <c r="BK12817" s="5"/>
      <c r="BL12817" s="5"/>
      <c r="BM12817" s="2"/>
      <c r="BN12817" s="151"/>
      <c r="BO12817" s="2"/>
      <c r="BP12817" s="2"/>
      <c r="BQ12817" s="2"/>
      <c r="BR12817" s="2"/>
      <c r="BS12817" s="2"/>
      <c r="BT12817" s="2"/>
    </row>
    <row r="12818" spans="63:72" x14ac:dyDescent="0.3">
      <c r="BK12818" s="5"/>
      <c r="BL12818" s="5"/>
      <c r="BM12818" s="2"/>
      <c r="BN12818" s="151"/>
      <c r="BO12818" s="2"/>
      <c r="BP12818" s="2"/>
      <c r="BQ12818" s="2"/>
      <c r="BR12818" s="2"/>
      <c r="BS12818" s="2"/>
      <c r="BT12818" s="2"/>
    </row>
    <row r="12819" spans="63:72" x14ac:dyDescent="0.3">
      <c r="BK12819" s="5"/>
      <c r="BL12819" s="5"/>
      <c r="BM12819" s="2"/>
      <c r="BN12819" s="151"/>
      <c r="BO12819" s="2"/>
      <c r="BP12819" s="2"/>
      <c r="BQ12819" s="2"/>
      <c r="BR12819" s="2"/>
      <c r="BS12819" s="2"/>
      <c r="BT12819" s="2"/>
    </row>
    <row r="12820" spans="63:72" x14ac:dyDescent="0.3">
      <c r="BK12820" s="5"/>
      <c r="BL12820" s="5"/>
      <c r="BM12820" s="2"/>
      <c r="BN12820" s="151"/>
      <c r="BO12820" s="2"/>
      <c r="BP12820" s="2"/>
      <c r="BQ12820" s="2"/>
      <c r="BR12820" s="2"/>
      <c r="BS12820" s="2"/>
      <c r="BT12820" s="2"/>
    </row>
    <row r="12821" spans="63:72" x14ac:dyDescent="0.3">
      <c r="BK12821" s="5"/>
      <c r="BL12821" s="5"/>
      <c r="BM12821" s="2"/>
      <c r="BN12821" s="151"/>
      <c r="BO12821" s="2"/>
      <c r="BP12821" s="2"/>
      <c r="BQ12821" s="2"/>
      <c r="BR12821" s="2"/>
      <c r="BS12821" s="2"/>
      <c r="BT12821" s="2"/>
    </row>
    <row r="12822" spans="63:72" x14ac:dyDescent="0.3">
      <c r="BK12822" s="5"/>
      <c r="BL12822" s="5"/>
      <c r="BM12822" s="2"/>
      <c r="BN12822" s="151"/>
      <c r="BO12822" s="2"/>
      <c r="BP12822" s="2"/>
      <c r="BQ12822" s="2"/>
      <c r="BR12822" s="2"/>
      <c r="BS12822" s="2"/>
      <c r="BT12822" s="2"/>
    </row>
    <row r="12823" spans="63:72" x14ac:dyDescent="0.3">
      <c r="BK12823" s="5"/>
      <c r="BL12823" s="5"/>
      <c r="BM12823" s="2"/>
      <c r="BN12823" s="151"/>
      <c r="BO12823" s="2"/>
      <c r="BP12823" s="2"/>
      <c r="BQ12823" s="2"/>
      <c r="BR12823" s="2"/>
      <c r="BS12823" s="2"/>
      <c r="BT12823" s="2"/>
    </row>
    <row r="12824" spans="63:72" x14ac:dyDescent="0.3">
      <c r="BK12824" s="5"/>
      <c r="BL12824" s="5"/>
      <c r="BM12824" s="2"/>
      <c r="BN12824" s="151"/>
      <c r="BO12824" s="2"/>
      <c r="BP12824" s="2"/>
      <c r="BQ12824" s="2"/>
      <c r="BR12824" s="2"/>
      <c r="BS12824" s="2"/>
      <c r="BT12824" s="2"/>
    </row>
    <row r="12825" spans="63:72" x14ac:dyDescent="0.3">
      <c r="BK12825" s="5"/>
      <c r="BL12825" s="5"/>
      <c r="BM12825" s="2"/>
      <c r="BN12825" s="151"/>
      <c r="BO12825" s="2"/>
      <c r="BP12825" s="2"/>
      <c r="BQ12825" s="2"/>
      <c r="BR12825" s="2"/>
      <c r="BS12825" s="2"/>
      <c r="BT12825" s="2"/>
    </row>
    <row r="12826" spans="63:72" x14ac:dyDescent="0.3">
      <c r="BK12826" s="5"/>
      <c r="BL12826" s="5"/>
      <c r="BM12826" s="2"/>
      <c r="BN12826" s="151"/>
      <c r="BO12826" s="2"/>
      <c r="BP12826" s="2"/>
      <c r="BQ12826" s="2"/>
      <c r="BR12826" s="2"/>
      <c r="BS12826" s="2"/>
      <c r="BT12826" s="2"/>
    </row>
    <row r="12827" spans="63:72" x14ac:dyDescent="0.3">
      <c r="BK12827" s="5"/>
      <c r="BL12827" s="5"/>
      <c r="BM12827" s="2"/>
      <c r="BN12827" s="151"/>
      <c r="BO12827" s="2"/>
      <c r="BP12827" s="2"/>
      <c r="BQ12827" s="2"/>
      <c r="BR12827" s="2"/>
      <c r="BS12827" s="2"/>
      <c r="BT12827" s="2"/>
    </row>
    <row r="12828" spans="63:72" x14ac:dyDescent="0.3">
      <c r="BK12828" s="5"/>
      <c r="BL12828" s="5"/>
      <c r="BM12828" s="2"/>
      <c r="BN12828" s="151"/>
      <c r="BO12828" s="2"/>
      <c r="BP12828" s="2"/>
      <c r="BQ12828" s="2"/>
      <c r="BR12828" s="2"/>
      <c r="BS12828" s="2"/>
      <c r="BT12828" s="2"/>
    </row>
    <row r="12829" spans="63:72" x14ac:dyDescent="0.3">
      <c r="BK12829" s="5"/>
      <c r="BL12829" s="5"/>
      <c r="BM12829" s="2"/>
      <c r="BN12829" s="151"/>
      <c r="BO12829" s="2"/>
      <c r="BP12829" s="2"/>
      <c r="BQ12829" s="2"/>
      <c r="BR12829" s="2"/>
      <c r="BS12829" s="2"/>
      <c r="BT12829" s="2"/>
    </row>
    <row r="12830" spans="63:72" x14ac:dyDescent="0.3">
      <c r="BK12830" s="5"/>
      <c r="BL12830" s="5"/>
      <c r="BM12830" s="2"/>
      <c r="BN12830" s="151"/>
      <c r="BO12830" s="2"/>
      <c r="BP12830" s="2"/>
      <c r="BQ12830" s="2"/>
      <c r="BR12830" s="2"/>
      <c r="BS12830" s="2"/>
      <c r="BT12830" s="2"/>
    </row>
    <row r="12831" spans="63:72" x14ac:dyDescent="0.3">
      <c r="BK12831" s="5"/>
      <c r="BL12831" s="5"/>
      <c r="BM12831" s="2"/>
      <c r="BN12831" s="151"/>
      <c r="BO12831" s="2"/>
      <c r="BP12831" s="2"/>
      <c r="BQ12831" s="2"/>
      <c r="BR12831" s="2"/>
      <c r="BS12831" s="2"/>
      <c r="BT12831" s="2"/>
    </row>
    <row r="12832" spans="63:72" x14ac:dyDescent="0.3">
      <c r="BK12832" s="5"/>
      <c r="BL12832" s="5"/>
      <c r="BM12832" s="2"/>
      <c r="BN12832" s="151"/>
      <c r="BO12832" s="2"/>
      <c r="BP12832" s="2"/>
      <c r="BQ12832" s="2"/>
      <c r="BR12832" s="2"/>
      <c r="BS12832" s="2"/>
      <c r="BT12832" s="2"/>
    </row>
    <row r="12833" spans="63:72" x14ac:dyDescent="0.3">
      <c r="BK12833" s="5"/>
      <c r="BL12833" s="5"/>
      <c r="BM12833" s="2"/>
      <c r="BN12833" s="151"/>
      <c r="BO12833" s="2"/>
      <c r="BP12833" s="2"/>
      <c r="BQ12833" s="2"/>
      <c r="BR12833" s="2"/>
      <c r="BS12833" s="2"/>
      <c r="BT12833" s="2"/>
    </row>
    <row r="12834" spans="63:72" x14ac:dyDescent="0.3">
      <c r="BK12834" s="5"/>
      <c r="BL12834" s="5"/>
      <c r="BM12834" s="2"/>
      <c r="BN12834" s="151"/>
      <c r="BO12834" s="2"/>
      <c r="BP12834" s="2"/>
      <c r="BQ12834" s="2"/>
      <c r="BR12834" s="2"/>
      <c r="BS12834" s="2"/>
      <c r="BT12834" s="2"/>
    </row>
    <row r="12835" spans="63:72" x14ac:dyDescent="0.3">
      <c r="BK12835" s="5"/>
      <c r="BL12835" s="5"/>
      <c r="BM12835" s="2"/>
      <c r="BN12835" s="151"/>
      <c r="BO12835" s="2"/>
      <c r="BP12835" s="2"/>
      <c r="BQ12835" s="2"/>
      <c r="BR12835" s="2"/>
      <c r="BS12835" s="2"/>
      <c r="BT12835" s="2"/>
    </row>
    <row r="12836" spans="63:72" x14ac:dyDescent="0.3">
      <c r="BK12836" s="5"/>
      <c r="BL12836" s="5"/>
      <c r="BM12836" s="2"/>
      <c r="BN12836" s="151"/>
      <c r="BO12836" s="2"/>
      <c r="BP12836" s="2"/>
      <c r="BQ12836" s="2"/>
      <c r="BR12836" s="2"/>
      <c r="BS12836" s="2"/>
      <c r="BT12836" s="2"/>
    </row>
    <row r="12837" spans="63:72" x14ac:dyDescent="0.3">
      <c r="BK12837" s="5"/>
      <c r="BL12837" s="5"/>
      <c r="BM12837" s="2"/>
      <c r="BN12837" s="151"/>
      <c r="BO12837" s="2"/>
      <c r="BP12837" s="2"/>
      <c r="BQ12837" s="2"/>
      <c r="BR12837" s="2"/>
      <c r="BS12837" s="2"/>
      <c r="BT12837" s="2"/>
    </row>
    <row r="12838" spans="63:72" x14ac:dyDescent="0.3">
      <c r="BK12838" s="5"/>
      <c r="BL12838" s="5"/>
      <c r="BM12838" s="2"/>
      <c r="BN12838" s="151"/>
      <c r="BO12838" s="2"/>
      <c r="BP12838" s="2"/>
      <c r="BQ12838" s="2"/>
      <c r="BR12838" s="2"/>
      <c r="BS12838" s="2"/>
      <c r="BT12838" s="2"/>
    </row>
    <row r="12839" spans="63:72" x14ac:dyDescent="0.3">
      <c r="BK12839" s="5"/>
      <c r="BL12839" s="5"/>
      <c r="BM12839" s="2"/>
      <c r="BN12839" s="151"/>
      <c r="BO12839" s="2"/>
      <c r="BP12839" s="2"/>
      <c r="BQ12839" s="2"/>
      <c r="BR12839" s="2"/>
      <c r="BS12839" s="2"/>
      <c r="BT12839" s="2"/>
    </row>
    <row r="12840" spans="63:72" x14ac:dyDescent="0.3">
      <c r="BK12840" s="5"/>
      <c r="BL12840" s="5"/>
      <c r="BM12840" s="2"/>
      <c r="BN12840" s="151"/>
      <c r="BO12840" s="2"/>
      <c r="BP12840" s="2"/>
      <c r="BQ12840" s="2"/>
      <c r="BR12840" s="2"/>
      <c r="BS12840" s="2"/>
      <c r="BT12840" s="2"/>
    </row>
    <row r="12841" spans="63:72" x14ac:dyDescent="0.3">
      <c r="BK12841" s="5"/>
      <c r="BL12841" s="5"/>
      <c r="BM12841" s="2"/>
      <c r="BN12841" s="151"/>
      <c r="BO12841" s="2"/>
      <c r="BP12841" s="2"/>
      <c r="BQ12841" s="2"/>
      <c r="BR12841" s="2"/>
      <c r="BS12841" s="2"/>
      <c r="BT12841" s="2"/>
    </row>
    <row r="12842" spans="63:72" x14ac:dyDescent="0.3">
      <c r="BK12842" s="5"/>
      <c r="BL12842" s="5"/>
      <c r="BM12842" s="2"/>
      <c r="BN12842" s="151"/>
      <c r="BO12842" s="2"/>
      <c r="BP12842" s="2"/>
      <c r="BQ12842" s="2"/>
      <c r="BR12842" s="2"/>
      <c r="BS12842" s="2"/>
      <c r="BT12842" s="2"/>
    </row>
    <row r="12843" spans="63:72" x14ac:dyDescent="0.3">
      <c r="BK12843" s="5"/>
      <c r="BL12843" s="5"/>
      <c r="BM12843" s="2"/>
      <c r="BN12843" s="151"/>
      <c r="BO12843" s="2"/>
      <c r="BP12843" s="2"/>
      <c r="BQ12843" s="2"/>
      <c r="BR12843" s="2"/>
      <c r="BS12843" s="2"/>
      <c r="BT12843" s="2"/>
    </row>
    <row r="12844" spans="63:72" x14ac:dyDescent="0.3">
      <c r="BK12844" s="5"/>
      <c r="BL12844" s="5"/>
      <c r="BM12844" s="2"/>
      <c r="BN12844" s="151"/>
      <c r="BO12844" s="2"/>
      <c r="BP12844" s="2"/>
      <c r="BQ12844" s="2"/>
      <c r="BR12844" s="2"/>
      <c r="BS12844" s="2"/>
      <c r="BT12844" s="2"/>
    </row>
    <row r="12845" spans="63:72" x14ac:dyDescent="0.3">
      <c r="BK12845" s="5"/>
      <c r="BL12845" s="5"/>
      <c r="BM12845" s="2"/>
      <c r="BN12845" s="151"/>
      <c r="BO12845" s="2"/>
      <c r="BP12845" s="2"/>
      <c r="BQ12845" s="2"/>
      <c r="BR12845" s="2"/>
      <c r="BS12845" s="2"/>
      <c r="BT12845" s="2"/>
    </row>
    <row r="12846" spans="63:72" x14ac:dyDescent="0.3">
      <c r="BK12846" s="5"/>
      <c r="BL12846" s="5"/>
      <c r="BM12846" s="2"/>
      <c r="BN12846" s="151"/>
      <c r="BO12846" s="2"/>
      <c r="BP12846" s="2"/>
      <c r="BQ12846" s="2"/>
      <c r="BR12846" s="2"/>
      <c r="BS12846" s="2"/>
      <c r="BT12846" s="2"/>
    </row>
    <row r="12847" spans="63:72" x14ac:dyDescent="0.3">
      <c r="BK12847" s="5"/>
      <c r="BL12847" s="5"/>
      <c r="BM12847" s="2"/>
      <c r="BN12847" s="151"/>
      <c r="BO12847" s="2"/>
      <c r="BP12847" s="2"/>
      <c r="BQ12847" s="2"/>
      <c r="BR12847" s="2"/>
      <c r="BS12847" s="2"/>
      <c r="BT12847" s="2"/>
    </row>
    <row r="12848" spans="63:72" x14ac:dyDescent="0.3">
      <c r="BK12848" s="5"/>
      <c r="BL12848" s="5"/>
      <c r="BM12848" s="2"/>
      <c r="BN12848" s="151"/>
      <c r="BO12848" s="2"/>
      <c r="BP12848" s="2"/>
      <c r="BQ12848" s="2"/>
      <c r="BR12848" s="2"/>
      <c r="BS12848" s="2"/>
      <c r="BT12848" s="2"/>
    </row>
    <row r="12849" spans="63:72" x14ac:dyDescent="0.3">
      <c r="BK12849" s="5"/>
      <c r="BL12849" s="5"/>
      <c r="BM12849" s="2"/>
      <c r="BN12849" s="151"/>
      <c r="BO12849" s="2"/>
      <c r="BP12849" s="2"/>
      <c r="BQ12849" s="2"/>
      <c r="BR12849" s="2"/>
      <c r="BS12849" s="2"/>
      <c r="BT12849" s="2"/>
    </row>
    <row r="12850" spans="63:72" x14ac:dyDescent="0.3">
      <c r="BK12850" s="5"/>
      <c r="BL12850" s="5"/>
      <c r="BM12850" s="2"/>
      <c r="BN12850" s="151"/>
      <c r="BO12850" s="2"/>
      <c r="BP12850" s="2"/>
      <c r="BQ12850" s="2"/>
      <c r="BR12850" s="2"/>
      <c r="BS12850" s="2"/>
      <c r="BT12850" s="2"/>
    </row>
    <row r="12851" spans="63:72" x14ac:dyDescent="0.3">
      <c r="BK12851" s="5"/>
      <c r="BL12851" s="5"/>
      <c r="BM12851" s="2"/>
      <c r="BN12851" s="151"/>
      <c r="BO12851" s="2"/>
      <c r="BP12851" s="2"/>
      <c r="BQ12851" s="2"/>
      <c r="BR12851" s="2"/>
      <c r="BS12851" s="2"/>
      <c r="BT12851" s="2"/>
    </row>
    <row r="12852" spans="63:72" x14ac:dyDescent="0.3">
      <c r="BK12852" s="5"/>
      <c r="BL12852" s="5"/>
      <c r="BM12852" s="2"/>
      <c r="BN12852" s="151"/>
      <c r="BO12852" s="2"/>
      <c r="BP12852" s="2"/>
      <c r="BQ12852" s="2"/>
      <c r="BR12852" s="2"/>
      <c r="BS12852" s="2"/>
      <c r="BT12852" s="2"/>
    </row>
    <row r="12853" spans="63:72" x14ac:dyDescent="0.3">
      <c r="BK12853" s="5"/>
      <c r="BL12853" s="5"/>
      <c r="BM12853" s="2"/>
      <c r="BN12853" s="151"/>
      <c r="BO12853" s="2"/>
      <c r="BP12853" s="2"/>
      <c r="BQ12853" s="2"/>
      <c r="BR12853" s="2"/>
      <c r="BS12853" s="2"/>
      <c r="BT12853" s="2"/>
    </row>
    <row r="12854" spans="63:72" x14ac:dyDescent="0.3">
      <c r="BK12854" s="5"/>
      <c r="BL12854" s="5"/>
      <c r="BM12854" s="2"/>
      <c r="BN12854" s="151"/>
      <c r="BO12854" s="2"/>
      <c r="BP12854" s="2"/>
      <c r="BQ12854" s="2"/>
      <c r="BR12854" s="2"/>
      <c r="BS12854" s="2"/>
      <c r="BT12854" s="2"/>
    </row>
    <row r="12855" spans="63:72" x14ac:dyDescent="0.3">
      <c r="BK12855" s="5"/>
      <c r="BL12855" s="5"/>
      <c r="BM12855" s="2"/>
      <c r="BN12855" s="151"/>
      <c r="BO12855" s="2"/>
      <c r="BP12855" s="2"/>
      <c r="BQ12855" s="2"/>
      <c r="BR12855" s="2"/>
      <c r="BS12855" s="2"/>
      <c r="BT12855" s="2"/>
    </row>
    <row r="12856" spans="63:72" x14ac:dyDescent="0.3">
      <c r="BK12856" s="5"/>
      <c r="BL12856" s="5"/>
      <c r="BM12856" s="2"/>
      <c r="BN12856" s="151"/>
      <c r="BO12856" s="2"/>
      <c r="BP12856" s="2"/>
      <c r="BQ12856" s="2"/>
      <c r="BR12856" s="2"/>
      <c r="BS12856" s="2"/>
      <c r="BT12856" s="2"/>
    </row>
    <row r="12857" spans="63:72" x14ac:dyDescent="0.3">
      <c r="BK12857" s="5"/>
      <c r="BL12857" s="5"/>
      <c r="BM12857" s="2"/>
      <c r="BN12857" s="151"/>
      <c r="BO12857" s="2"/>
      <c r="BP12857" s="2"/>
      <c r="BQ12857" s="2"/>
      <c r="BR12857" s="2"/>
      <c r="BS12857" s="2"/>
      <c r="BT12857" s="2"/>
    </row>
    <row r="12858" spans="63:72" x14ac:dyDescent="0.3">
      <c r="BK12858" s="5"/>
      <c r="BL12858" s="5"/>
      <c r="BM12858" s="2"/>
      <c r="BN12858" s="151"/>
      <c r="BO12858" s="2"/>
      <c r="BP12858" s="2"/>
      <c r="BQ12858" s="2"/>
      <c r="BR12858" s="2"/>
      <c r="BS12858" s="2"/>
      <c r="BT12858" s="2"/>
    </row>
    <row r="12859" spans="63:72" x14ac:dyDescent="0.3">
      <c r="BK12859" s="5"/>
      <c r="BL12859" s="5"/>
      <c r="BM12859" s="2"/>
      <c r="BN12859" s="151"/>
      <c r="BO12859" s="2"/>
      <c r="BP12859" s="2"/>
      <c r="BQ12859" s="2"/>
      <c r="BR12859" s="2"/>
      <c r="BS12859" s="2"/>
      <c r="BT12859" s="2"/>
    </row>
    <row r="12860" spans="63:72" x14ac:dyDescent="0.3">
      <c r="BK12860" s="5"/>
      <c r="BL12860" s="5"/>
      <c r="BM12860" s="2"/>
      <c r="BN12860" s="151"/>
      <c r="BO12860" s="2"/>
      <c r="BP12860" s="2"/>
      <c r="BQ12860" s="2"/>
      <c r="BR12860" s="2"/>
      <c r="BS12860" s="2"/>
      <c r="BT12860" s="2"/>
    </row>
    <row r="12861" spans="63:72" x14ac:dyDescent="0.3">
      <c r="BK12861" s="5"/>
      <c r="BL12861" s="5"/>
      <c r="BM12861" s="2"/>
      <c r="BN12861" s="151"/>
      <c r="BO12861" s="2"/>
      <c r="BP12861" s="2"/>
      <c r="BQ12861" s="2"/>
      <c r="BR12861" s="2"/>
      <c r="BS12861" s="2"/>
      <c r="BT12861" s="2"/>
    </row>
    <row r="12862" spans="63:72" x14ac:dyDescent="0.3">
      <c r="BK12862" s="5"/>
      <c r="BL12862" s="5"/>
      <c r="BM12862" s="2"/>
      <c r="BN12862" s="151"/>
      <c r="BO12862" s="2"/>
      <c r="BP12862" s="2"/>
      <c r="BQ12862" s="2"/>
      <c r="BR12862" s="2"/>
      <c r="BS12862" s="2"/>
      <c r="BT12862" s="2"/>
    </row>
    <row r="12863" spans="63:72" x14ac:dyDescent="0.3">
      <c r="BK12863" s="5"/>
      <c r="BL12863" s="5"/>
      <c r="BM12863" s="2"/>
      <c r="BN12863" s="151"/>
      <c r="BO12863" s="2"/>
      <c r="BP12863" s="2"/>
      <c r="BQ12863" s="2"/>
      <c r="BR12863" s="2"/>
      <c r="BS12863" s="2"/>
      <c r="BT12863" s="2"/>
    </row>
    <row r="12864" spans="63:72" x14ac:dyDescent="0.3">
      <c r="BK12864" s="5"/>
      <c r="BL12864" s="5"/>
      <c r="BM12864" s="2"/>
      <c r="BN12864" s="151"/>
      <c r="BO12864" s="2"/>
      <c r="BP12864" s="2"/>
      <c r="BQ12864" s="2"/>
      <c r="BR12864" s="2"/>
      <c r="BS12864" s="2"/>
      <c r="BT12864" s="2"/>
    </row>
    <row r="12865" spans="63:72" x14ac:dyDescent="0.3">
      <c r="BK12865" s="5"/>
      <c r="BL12865" s="5"/>
      <c r="BM12865" s="2"/>
      <c r="BN12865" s="151"/>
      <c r="BO12865" s="2"/>
      <c r="BP12865" s="2"/>
      <c r="BQ12865" s="2"/>
      <c r="BR12865" s="2"/>
      <c r="BS12865" s="2"/>
      <c r="BT12865" s="2"/>
    </row>
    <row r="12866" spans="63:72" x14ac:dyDescent="0.3">
      <c r="BK12866" s="5"/>
      <c r="BL12866" s="5"/>
      <c r="BM12866" s="2"/>
      <c r="BN12866" s="151"/>
      <c r="BO12866" s="2"/>
      <c r="BP12866" s="2"/>
      <c r="BQ12866" s="2"/>
      <c r="BR12866" s="2"/>
      <c r="BS12866" s="2"/>
      <c r="BT12866" s="2"/>
    </row>
    <row r="12867" spans="63:72" x14ac:dyDescent="0.3">
      <c r="BK12867" s="5"/>
      <c r="BL12867" s="5"/>
      <c r="BM12867" s="2"/>
      <c r="BN12867" s="151"/>
      <c r="BO12867" s="2"/>
      <c r="BP12867" s="2"/>
      <c r="BQ12867" s="2"/>
      <c r="BR12867" s="2"/>
      <c r="BS12867" s="2"/>
      <c r="BT12867" s="2"/>
    </row>
    <row r="12868" spans="63:72" x14ac:dyDescent="0.3">
      <c r="BK12868" s="5"/>
      <c r="BL12868" s="5"/>
      <c r="BM12868" s="2"/>
      <c r="BN12868" s="151"/>
      <c r="BO12868" s="2"/>
      <c r="BP12868" s="2"/>
      <c r="BQ12868" s="2"/>
      <c r="BR12868" s="2"/>
      <c r="BS12868" s="2"/>
      <c r="BT12868" s="2"/>
    </row>
    <row r="12869" spans="63:72" x14ac:dyDescent="0.3">
      <c r="BK12869" s="5"/>
      <c r="BL12869" s="5"/>
      <c r="BM12869" s="2"/>
      <c r="BN12869" s="151"/>
      <c r="BO12869" s="2"/>
      <c r="BP12869" s="2"/>
      <c r="BQ12869" s="2"/>
      <c r="BR12869" s="2"/>
      <c r="BS12869" s="2"/>
      <c r="BT12869" s="2"/>
    </row>
    <row r="12870" spans="63:72" x14ac:dyDescent="0.3">
      <c r="BK12870" s="5"/>
      <c r="BL12870" s="5"/>
      <c r="BM12870" s="2"/>
      <c r="BN12870" s="151"/>
      <c r="BO12870" s="2"/>
      <c r="BP12870" s="2"/>
      <c r="BQ12870" s="2"/>
      <c r="BR12870" s="2"/>
      <c r="BS12870" s="2"/>
      <c r="BT12870" s="2"/>
    </row>
    <row r="12871" spans="63:72" x14ac:dyDescent="0.3">
      <c r="BK12871" s="5"/>
      <c r="BL12871" s="5"/>
      <c r="BM12871" s="2"/>
      <c r="BN12871" s="151"/>
      <c r="BO12871" s="2"/>
      <c r="BP12871" s="2"/>
      <c r="BQ12871" s="2"/>
      <c r="BR12871" s="2"/>
      <c r="BS12871" s="2"/>
      <c r="BT12871" s="2"/>
    </row>
    <row r="12872" spans="63:72" x14ac:dyDescent="0.3">
      <c r="BK12872" s="5"/>
      <c r="BL12872" s="5"/>
      <c r="BM12872" s="2"/>
      <c r="BN12872" s="151"/>
      <c r="BO12872" s="2"/>
      <c r="BP12872" s="2"/>
      <c r="BQ12872" s="2"/>
      <c r="BR12872" s="2"/>
      <c r="BS12872" s="2"/>
      <c r="BT12872" s="2"/>
    </row>
    <row r="12873" spans="63:72" x14ac:dyDescent="0.3">
      <c r="BK12873" s="5"/>
      <c r="BL12873" s="5"/>
      <c r="BM12873" s="2"/>
      <c r="BN12873" s="151"/>
      <c r="BO12873" s="2"/>
      <c r="BP12873" s="2"/>
      <c r="BQ12873" s="2"/>
      <c r="BR12873" s="2"/>
      <c r="BS12873" s="2"/>
      <c r="BT12873" s="2"/>
    </row>
    <row r="12874" spans="63:72" x14ac:dyDescent="0.3">
      <c r="BK12874" s="5"/>
      <c r="BL12874" s="5"/>
      <c r="BM12874" s="2"/>
      <c r="BN12874" s="151"/>
      <c r="BO12874" s="2"/>
      <c r="BP12874" s="2"/>
      <c r="BQ12874" s="2"/>
      <c r="BR12874" s="2"/>
      <c r="BS12874" s="2"/>
      <c r="BT12874" s="2"/>
    </row>
    <row r="12875" spans="63:72" x14ac:dyDescent="0.3">
      <c r="BK12875" s="5"/>
      <c r="BL12875" s="5"/>
      <c r="BM12875" s="2"/>
      <c r="BN12875" s="151"/>
      <c r="BO12875" s="2"/>
      <c r="BP12875" s="2"/>
      <c r="BQ12875" s="2"/>
      <c r="BR12875" s="2"/>
      <c r="BS12875" s="2"/>
      <c r="BT12875" s="2"/>
    </row>
    <row r="12876" spans="63:72" x14ac:dyDescent="0.3">
      <c r="BK12876" s="5"/>
      <c r="BL12876" s="5"/>
      <c r="BM12876" s="2"/>
      <c r="BN12876" s="151"/>
      <c r="BO12876" s="2"/>
      <c r="BP12876" s="2"/>
      <c r="BQ12876" s="2"/>
      <c r="BR12876" s="2"/>
      <c r="BS12876" s="2"/>
      <c r="BT12876" s="2"/>
    </row>
    <row r="12877" spans="63:72" x14ac:dyDescent="0.3">
      <c r="BK12877" s="5"/>
      <c r="BL12877" s="5"/>
      <c r="BM12877" s="2"/>
      <c r="BN12877" s="151"/>
      <c r="BO12877" s="2"/>
      <c r="BP12877" s="2"/>
      <c r="BQ12877" s="2"/>
      <c r="BR12877" s="2"/>
      <c r="BS12877" s="2"/>
      <c r="BT12877" s="2"/>
    </row>
    <row r="12878" spans="63:72" x14ac:dyDescent="0.3">
      <c r="BK12878" s="5"/>
      <c r="BL12878" s="5"/>
      <c r="BM12878" s="2"/>
      <c r="BN12878" s="151"/>
      <c r="BO12878" s="2"/>
      <c r="BP12878" s="2"/>
      <c r="BQ12878" s="2"/>
      <c r="BR12878" s="2"/>
      <c r="BS12878" s="2"/>
      <c r="BT12878" s="2"/>
    </row>
    <row r="12879" spans="63:72" x14ac:dyDescent="0.3">
      <c r="BK12879" s="5"/>
      <c r="BL12879" s="5"/>
      <c r="BM12879" s="2"/>
      <c r="BN12879" s="151"/>
      <c r="BO12879" s="2"/>
      <c r="BP12879" s="2"/>
      <c r="BQ12879" s="2"/>
      <c r="BR12879" s="2"/>
      <c r="BS12879" s="2"/>
      <c r="BT12879" s="2"/>
    </row>
    <row r="12880" spans="63:72" x14ac:dyDescent="0.3">
      <c r="BK12880" s="5"/>
      <c r="BL12880" s="5"/>
      <c r="BM12880" s="2"/>
      <c r="BN12880" s="151"/>
      <c r="BO12880" s="2"/>
      <c r="BP12880" s="2"/>
      <c r="BQ12880" s="2"/>
      <c r="BR12880" s="2"/>
      <c r="BS12880" s="2"/>
      <c r="BT12880" s="2"/>
    </row>
    <row r="12881" spans="63:72" x14ac:dyDescent="0.3">
      <c r="BK12881" s="5"/>
      <c r="BL12881" s="5"/>
      <c r="BM12881" s="2"/>
      <c r="BN12881" s="151"/>
      <c r="BO12881" s="2"/>
      <c r="BP12881" s="2"/>
      <c r="BQ12881" s="2"/>
      <c r="BR12881" s="2"/>
      <c r="BS12881" s="2"/>
      <c r="BT12881" s="2"/>
    </row>
    <row r="12882" spans="63:72" x14ac:dyDescent="0.3">
      <c r="BK12882" s="5"/>
      <c r="BL12882" s="5"/>
      <c r="BM12882" s="2"/>
      <c r="BN12882" s="151"/>
      <c r="BO12882" s="2"/>
      <c r="BP12882" s="2"/>
      <c r="BQ12882" s="2"/>
      <c r="BR12882" s="2"/>
      <c r="BS12882" s="2"/>
      <c r="BT12882" s="2"/>
    </row>
    <row r="12883" spans="63:72" x14ac:dyDescent="0.3">
      <c r="BK12883" s="5"/>
      <c r="BL12883" s="5"/>
      <c r="BM12883" s="2"/>
      <c r="BN12883" s="151"/>
      <c r="BO12883" s="2"/>
      <c r="BP12883" s="2"/>
      <c r="BQ12883" s="2"/>
      <c r="BR12883" s="2"/>
      <c r="BS12883" s="2"/>
      <c r="BT12883" s="2"/>
    </row>
    <row r="12884" spans="63:72" x14ac:dyDescent="0.3">
      <c r="BK12884" s="5"/>
      <c r="BL12884" s="5"/>
      <c r="BM12884" s="2"/>
      <c r="BN12884" s="151"/>
      <c r="BO12884" s="2"/>
      <c r="BP12884" s="2"/>
      <c r="BQ12884" s="2"/>
      <c r="BR12884" s="2"/>
      <c r="BS12884" s="2"/>
      <c r="BT12884" s="2"/>
    </row>
    <row r="12885" spans="63:72" x14ac:dyDescent="0.3">
      <c r="BK12885" s="5"/>
      <c r="BL12885" s="5"/>
      <c r="BM12885" s="2"/>
      <c r="BN12885" s="151"/>
      <c r="BO12885" s="2"/>
      <c r="BP12885" s="2"/>
      <c r="BQ12885" s="2"/>
      <c r="BR12885" s="2"/>
      <c r="BS12885" s="2"/>
      <c r="BT12885" s="2"/>
    </row>
    <row r="12886" spans="63:72" x14ac:dyDescent="0.3">
      <c r="BK12886" s="5"/>
      <c r="BL12886" s="5"/>
      <c r="BM12886" s="2"/>
      <c r="BN12886" s="151"/>
      <c r="BO12886" s="2"/>
      <c r="BP12886" s="2"/>
      <c r="BQ12886" s="2"/>
      <c r="BR12886" s="2"/>
      <c r="BS12886" s="2"/>
      <c r="BT12886" s="2"/>
    </row>
    <row r="12887" spans="63:72" x14ac:dyDescent="0.3">
      <c r="BK12887" s="5"/>
      <c r="BL12887" s="5"/>
      <c r="BM12887" s="2"/>
      <c r="BN12887" s="151"/>
      <c r="BO12887" s="2"/>
      <c r="BP12887" s="2"/>
      <c r="BQ12887" s="2"/>
      <c r="BR12887" s="2"/>
      <c r="BS12887" s="2"/>
      <c r="BT12887" s="2"/>
    </row>
    <row r="12888" spans="63:72" x14ac:dyDescent="0.3">
      <c r="BK12888" s="5"/>
      <c r="BL12888" s="5"/>
      <c r="BM12888" s="2"/>
      <c r="BN12888" s="151"/>
      <c r="BO12888" s="2"/>
      <c r="BP12888" s="2"/>
      <c r="BQ12888" s="2"/>
      <c r="BR12888" s="2"/>
      <c r="BS12888" s="2"/>
      <c r="BT12888" s="2"/>
    </row>
    <row r="12889" spans="63:72" x14ac:dyDescent="0.3">
      <c r="BK12889" s="5"/>
      <c r="BL12889" s="5"/>
      <c r="BM12889" s="2"/>
      <c r="BN12889" s="151"/>
      <c r="BO12889" s="2"/>
      <c r="BP12889" s="2"/>
      <c r="BQ12889" s="2"/>
      <c r="BR12889" s="2"/>
      <c r="BS12889" s="2"/>
      <c r="BT12889" s="2"/>
    </row>
    <row r="12890" spans="63:72" x14ac:dyDescent="0.3">
      <c r="BK12890" s="5"/>
      <c r="BL12890" s="5"/>
      <c r="BM12890" s="2"/>
      <c r="BN12890" s="151"/>
      <c r="BO12890" s="2"/>
      <c r="BP12890" s="2"/>
      <c r="BQ12890" s="2"/>
      <c r="BR12890" s="2"/>
      <c r="BS12890" s="2"/>
      <c r="BT12890" s="2"/>
    </row>
    <row r="12891" spans="63:72" x14ac:dyDescent="0.3">
      <c r="BK12891" s="5"/>
      <c r="BL12891" s="5"/>
      <c r="BM12891" s="2"/>
      <c r="BN12891" s="151"/>
      <c r="BO12891" s="2"/>
      <c r="BP12891" s="2"/>
      <c r="BQ12891" s="2"/>
      <c r="BR12891" s="2"/>
      <c r="BS12891" s="2"/>
      <c r="BT12891" s="2"/>
    </row>
    <row r="12892" spans="63:72" x14ac:dyDescent="0.3">
      <c r="BK12892" s="5"/>
      <c r="BL12892" s="5"/>
      <c r="BM12892" s="2"/>
      <c r="BN12892" s="151"/>
      <c r="BO12892" s="2"/>
      <c r="BP12892" s="2"/>
      <c r="BQ12892" s="2"/>
      <c r="BR12892" s="2"/>
      <c r="BS12892" s="2"/>
      <c r="BT12892" s="2"/>
    </row>
    <row r="12893" spans="63:72" x14ac:dyDescent="0.3">
      <c r="BK12893" s="5"/>
      <c r="BL12893" s="5"/>
      <c r="BM12893" s="2"/>
      <c r="BN12893" s="151"/>
      <c r="BO12893" s="2"/>
      <c r="BP12893" s="2"/>
      <c r="BQ12893" s="2"/>
      <c r="BR12893" s="2"/>
      <c r="BS12893" s="2"/>
      <c r="BT12893" s="2"/>
    </row>
    <row r="12894" spans="63:72" x14ac:dyDescent="0.3">
      <c r="BK12894" s="5"/>
      <c r="BL12894" s="5"/>
      <c r="BM12894" s="2"/>
      <c r="BN12894" s="151"/>
      <c r="BO12894" s="2"/>
      <c r="BP12894" s="2"/>
      <c r="BQ12894" s="2"/>
      <c r="BR12894" s="2"/>
      <c r="BS12894" s="2"/>
      <c r="BT12894" s="2"/>
    </row>
    <row r="12895" spans="63:72" x14ac:dyDescent="0.3">
      <c r="BK12895" s="5"/>
      <c r="BL12895" s="5"/>
      <c r="BM12895" s="2"/>
      <c r="BN12895" s="151"/>
      <c r="BO12895" s="2"/>
      <c r="BP12895" s="2"/>
      <c r="BQ12895" s="2"/>
      <c r="BR12895" s="2"/>
      <c r="BS12895" s="2"/>
      <c r="BT12895" s="2"/>
    </row>
    <row r="12896" spans="63:72" x14ac:dyDescent="0.3">
      <c r="BK12896" s="5"/>
      <c r="BL12896" s="5"/>
      <c r="BM12896" s="2"/>
      <c r="BN12896" s="151"/>
      <c r="BO12896" s="2"/>
      <c r="BP12896" s="2"/>
      <c r="BQ12896" s="2"/>
      <c r="BR12896" s="2"/>
      <c r="BS12896" s="2"/>
      <c r="BT12896" s="2"/>
    </row>
    <row r="12897" spans="63:72" x14ac:dyDescent="0.3">
      <c r="BK12897" s="5"/>
      <c r="BL12897" s="5"/>
      <c r="BM12897" s="2"/>
      <c r="BN12897" s="151"/>
      <c r="BO12897" s="2"/>
      <c r="BP12897" s="2"/>
      <c r="BQ12897" s="2"/>
      <c r="BR12897" s="2"/>
      <c r="BS12897" s="2"/>
      <c r="BT12897" s="2"/>
    </row>
    <row r="12898" spans="63:72" x14ac:dyDescent="0.3">
      <c r="BK12898" s="5"/>
      <c r="BL12898" s="5"/>
      <c r="BM12898" s="2"/>
      <c r="BN12898" s="151"/>
      <c r="BO12898" s="2"/>
      <c r="BP12898" s="2"/>
      <c r="BQ12898" s="2"/>
      <c r="BR12898" s="2"/>
      <c r="BS12898" s="2"/>
      <c r="BT12898" s="2"/>
    </row>
    <row r="12899" spans="63:72" x14ac:dyDescent="0.3">
      <c r="BK12899" s="5"/>
      <c r="BL12899" s="5"/>
      <c r="BM12899" s="2"/>
      <c r="BN12899" s="151"/>
      <c r="BO12899" s="2"/>
      <c r="BP12899" s="2"/>
      <c r="BQ12899" s="2"/>
      <c r="BR12899" s="2"/>
      <c r="BS12899" s="2"/>
      <c r="BT12899" s="2"/>
    </row>
    <row r="12900" spans="63:72" x14ac:dyDescent="0.3">
      <c r="BK12900" s="5"/>
      <c r="BL12900" s="5"/>
      <c r="BM12900" s="2"/>
      <c r="BN12900" s="151"/>
      <c r="BO12900" s="2"/>
      <c r="BP12900" s="2"/>
      <c r="BQ12900" s="2"/>
      <c r="BR12900" s="2"/>
      <c r="BS12900" s="2"/>
      <c r="BT12900" s="2"/>
    </row>
    <row r="12901" spans="63:72" x14ac:dyDescent="0.3">
      <c r="BK12901" s="5"/>
      <c r="BL12901" s="5"/>
      <c r="BM12901" s="2"/>
      <c r="BN12901" s="151"/>
      <c r="BO12901" s="2"/>
      <c r="BP12901" s="2"/>
      <c r="BQ12901" s="2"/>
      <c r="BR12901" s="2"/>
      <c r="BS12901" s="2"/>
      <c r="BT12901" s="2"/>
    </row>
    <row r="12902" spans="63:72" x14ac:dyDescent="0.3">
      <c r="BK12902" s="5"/>
      <c r="BL12902" s="5"/>
      <c r="BM12902" s="2"/>
      <c r="BN12902" s="151"/>
      <c r="BO12902" s="2"/>
      <c r="BP12902" s="2"/>
      <c r="BQ12902" s="2"/>
      <c r="BR12902" s="2"/>
      <c r="BS12902" s="2"/>
      <c r="BT12902" s="2"/>
    </row>
    <row r="12903" spans="63:72" x14ac:dyDescent="0.3">
      <c r="BK12903" s="5"/>
      <c r="BL12903" s="5"/>
      <c r="BM12903" s="2"/>
      <c r="BN12903" s="151"/>
      <c r="BO12903" s="2"/>
      <c r="BP12903" s="2"/>
      <c r="BQ12903" s="2"/>
      <c r="BR12903" s="2"/>
      <c r="BS12903" s="2"/>
      <c r="BT12903" s="2"/>
    </row>
    <row r="12904" spans="63:72" x14ac:dyDescent="0.3">
      <c r="BK12904" s="5"/>
      <c r="BL12904" s="5"/>
      <c r="BM12904" s="2"/>
      <c r="BN12904" s="151"/>
      <c r="BO12904" s="2"/>
      <c r="BP12904" s="2"/>
      <c r="BQ12904" s="2"/>
      <c r="BR12904" s="2"/>
      <c r="BS12904" s="2"/>
      <c r="BT12904" s="2"/>
    </row>
    <row r="12905" spans="63:72" x14ac:dyDescent="0.3">
      <c r="BK12905" s="5"/>
      <c r="BL12905" s="5"/>
      <c r="BM12905" s="2"/>
      <c r="BN12905" s="151"/>
      <c r="BO12905" s="2"/>
      <c r="BP12905" s="2"/>
      <c r="BQ12905" s="2"/>
      <c r="BR12905" s="2"/>
      <c r="BS12905" s="2"/>
      <c r="BT12905" s="2"/>
    </row>
    <row r="12906" spans="63:72" x14ac:dyDescent="0.3">
      <c r="BK12906" s="5"/>
      <c r="BL12906" s="5"/>
      <c r="BM12906" s="2"/>
      <c r="BN12906" s="151"/>
      <c r="BO12906" s="2"/>
      <c r="BP12906" s="2"/>
      <c r="BQ12906" s="2"/>
      <c r="BR12906" s="2"/>
      <c r="BS12906" s="2"/>
      <c r="BT12906" s="2"/>
    </row>
    <row r="12907" spans="63:72" x14ac:dyDescent="0.3">
      <c r="BK12907" s="5"/>
      <c r="BL12907" s="5"/>
      <c r="BM12907" s="2"/>
      <c r="BN12907" s="151"/>
      <c r="BO12907" s="2"/>
      <c r="BP12907" s="2"/>
      <c r="BQ12907" s="2"/>
      <c r="BR12907" s="2"/>
      <c r="BS12907" s="2"/>
      <c r="BT12907" s="2"/>
    </row>
    <row r="12908" spans="63:72" x14ac:dyDescent="0.3">
      <c r="BK12908" s="5"/>
      <c r="BL12908" s="5"/>
      <c r="BM12908" s="2"/>
      <c r="BN12908" s="151"/>
      <c r="BO12908" s="2"/>
      <c r="BP12908" s="2"/>
      <c r="BQ12908" s="2"/>
      <c r="BR12908" s="2"/>
      <c r="BS12908" s="2"/>
      <c r="BT12908" s="2"/>
    </row>
    <row r="12909" spans="63:72" x14ac:dyDescent="0.3">
      <c r="BK12909" s="5"/>
      <c r="BL12909" s="5"/>
      <c r="BM12909" s="2"/>
      <c r="BN12909" s="151"/>
      <c r="BO12909" s="2"/>
      <c r="BP12909" s="2"/>
      <c r="BQ12909" s="2"/>
      <c r="BR12909" s="2"/>
      <c r="BS12909" s="2"/>
      <c r="BT12909" s="2"/>
    </row>
    <row r="12910" spans="63:72" x14ac:dyDescent="0.3">
      <c r="BK12910" s="5"/>
      <c r="BL12910" s="5"/>
      <c r="BM12910" s="2"/>
      <c r="BN12910" s="151"/>
      <c r="BO12910" s="2"/>
      <c r="BP12910" s="2"/>
      <c r="BQ12910" s="2"/>
      <c r="BR12910" s="2"/>
      <c r="BS12910" s="2"/>
      <c r="BT12910" s="2"/>
    </row>
    <row r="12911" spans="63:72" x14ac:dyDescent="0.3">
      <c r="BK12911" s="5"/>
      <c r="BL12911" s="5"/>
      <c r="BM12911" s="2"/>
      <c r="BN12911" s="151"/>
      <c r="BO12911" s="2"/>
      <c r="BP12911" s="2"/>
      <c r="BQ12911" s="2"/>
      <c r="BR12911" s="2"/>
      <c r="BS12911" s="2"/>
      <c r="BT12911" s="2"/>
    </row>
    <row r="12912" spans="63:72" x14ac:dyDescent="0.3">
      <c r="BK12912" s="5"/>
      <c r="BL12912" s="5"/>
      <c r="BM12912" s="2"/>
      <c r="BN12912" s="151"/>
      <c r="BO12912" s="2"/>
      <c r="BP12912" s="2"/>
      <c r="BQ12912" s="2"/>
      <c r="BR12912" s="2"/>
      <c r="BS12912" s="2"/>
      <c r="BT12912" s="2"/>
    </row>
    <row r="12913" spans="63:72" x14ac:dyDescent="0.3">
      <c r="BK12913" s="5"/>
      <c r="BL12913" s="5"/>
      <c r="BM12913" s="2"/>
      <c r="BN12913" s="151"/>
      <c r="BO12913" s="2"/>
      <c r="BP12913" s="2"/>
      <c r="BQ12913" s="2"/>
      <c r="BR12913" s="2"/>
      <c r="BS12913" s="2"/>
      <c r="BT12913" s="2"/>
    </row>
    <row r="12914" spans="63:72" x14ac:dyDescent="0.3">
      <c r="BK12914" s="5"/>
      <c r="BL12914" s="5"/>
      <c r="BM12914" s="2"/>
      <c r="BN12914" s="151"/>
      <c r="BO12914" s="2"/>
      <c r="BP12914" s="2"/>
      <c r="BQ12914" s="2"/>
      <c r="BR12914" s="2"/>
      <c r="BS12914" s="2"/>
      <c r="BT12914" s="2"/>
    </row>
    <row r="12915" spans="63:72" x14ac:dyDescent="0.3">
      <c r="BK12915" s="5"/>
      <c r="BL12915" s="5"/>
      <c r="BM12915" s="2"/>
      <c r="BN12915" s="151"/>
      <c r="BO12915" s="2"/>
      <c r="BP12915" s="2"/>
      <c r="BQ12915" s="2"/>
      <c r="BR12915" s="2"/>
      <c r="BS12915" s="2"/>
      <c r="BT12915" s="2"/>
    </row>
    <row r="12916" spans="63:72" x14ac:dyDescent="0.3">
      <c r="BK12916" s="5"/>
      <c r="BL12916" s="5"/>
      <c r="BM12916" s="2"/>
      <c r="BN12916" s="151"/>
      <c r="BO12916" s="2"/>
      <c r="BP12916" s="2"/>
      <c r="BQ12916" s="2"/>
      <c r="BR12916" s="2"/>
      <c r="BS12916" s="2"/>
      <c r="BT12916" s="2"/>
    </row>
    <row r="12917" spans="63:72" x14ac:dyDescent="0.3">
      <c r="BK12917" s="5"/>
      <c r="BL12917" s="5"/>
      <c r="BM12917" s="2"/>
      <c r="BN12917" s="151"/>
      <c r="BO12917" s="2"/>
      <c r="BP12917" s="2"/>
      <c r="BQ12917" s="2"/>
      <c r="BR12917" s="2"/>
      <c r="BS12917" s="2"/>
      <c r="BT12917" s="2"/>
    </row>
    <row r="12918" spans="63:72" x14ac:dyDescent="0.3">
      <c r="BK12918" s="5"/>
      <c r="BL12918" s="5"/>
      <c r="BM12918" s="2"/>
      <c r="BN12918" s="151"/>
      <c r="BO12918" s="2"/>
      <c r="BP12918" s="2"/>
      <c r="BQ12918" s="2"/>
      <c r="BR12918" s="2"/>
      <c r="BS12918" s="2"/>
      <c r="BT12918" s="2"/>
    </row>
    <row r="12919" spans="63:72" x14ac:dyDescent="0.3">
      <c r="BK12919" s="5"/>
      <c r="BL12919" s="5"/>
      <c r="BM12919" s="2"/>
      <c r="BN12919" s="151"/>
      <c r="BO12919" s="2"/>
      <c r="BP12919" s="2"/>
      <c r="BQ12919" s="2"/>
      <c r="BR12919" s="2"/>
      <c r="BS12919" s="2"/>
      <c r="BT12919" s="2"/>
    </row>
    <row r="12920" spans="63:72" x14ac:dyDescent="0.3">
      <c r="BK12920" s="5"/>
      <c r="BL12920" s="5"/>
      <c r="BM12920" s="2"/>
      <c r="BN12920" s="151"/>
      <c r="BO12920" s="2"/>
      <c r="BP12920" s="2"/>
      <c r="BQ12920" s="2"/>
      <c r="BR12920" s="2"/>
      <c r="BS12920" s="2"/>
      <c r="BT12920" s="2"/>
    </row>
    <row r="12921" spans="63:72" x14ac:dyDescent="0.3">
      <c r="BK12921" s="5"/>
      <c r="BL12921" s="5"/>
      <c r="BM12921" s="2"/>
      <c r="BN12921" s="151"/>
      <c r="BO12921" s="2"/>
      <c r="BP12921" s="2"/>
      <c r="BQ12921" s="2"/>
      <c r="BR12921" s="2"/>
      <c r="BS12921" s="2"/>
      <c r="BT12921" s="2"/>
    </row>
    <row r="12922" spans="63:72" x14ac:dyDescent="0.3">
      <c r="BK12922" s="5"/>
      <c r="BL12922" s="5"/>
      <c r="BM12922" s="2"/>
      <c r="BN12922" s="151"/>
      <c r="BO12922" s="2"/>
      <c r="BP12922" s="2"/>
      <c r="BQ12922" s="2"/>
      <c r="BR12922" s="2"/>
      <c r="BS12922" s="2"/>
      <c r="BT12922" s="2"/>
    </row>
    <row r="12923" spans="63:72" x14ac:dyDescent="0.3">
      <c r="BK12923" s="5"/>
      <c r="BL12923" s="5"/>
      <c r="BM12923" s="2"/>
      <c r="BN12923" s="151"/>
      <c r="BO12923" s="2"/>
      <c r="BP12923" s="2"/>
      <c r="BQ12923" s="2"/>
      <c r="BR12923" s="2"/>
      <c r="BS12923" s="2"/>
      <c r="BT12923" s="2"/>
    </row>
    <row r="12924" spans="63:72" x14ac:dyDescent="0.3">
      <c r="BK12924" s="5"/>
      <c r="BL12924" s="5"/>
      <c r="BM12924" s="2"/>
      <c r="BN12924" s="151"/>
      <c r="BO12924" s="2"/>
      <c r="BP12924" s="2"/>
      <c r="BQ12924" s="2"/>
      <c r="BR12924" s="2"/>
      <c r="BS12924" s="2"/>
      <c r="BT12924" s="2"/>
    </row>
    <row r="12925" spans="63:72" x14ac:dyDescent="0.3">
      <c r="BK12925" s="5"/>
      <c r="BL12925" s="5"/>
      <c r="BM12925" s="2"/>
      <c r="BN12925" s="151"/>
      <c r="BO12925" s="2"/>
      <c r="BP12925" s="2"/>
      <c r="BQ12925" s="2"/>
      <c r="BR12925" s="2"/>
      <c r="BS12925" s="2"/>
      <c r="BT12925" s="2"/>
    </row>
    <row r="12926" spans="63:72" x14ac:dyDescent="0.3">
      <c r="BK12926" s="5"/>
      <c r="BL12926" s="5"/>
      <c r="BM12926" s="2"/>
      <c r="BN12926" s="151"/>
      <c r="BO12926" s="2"/>
      <c r="BP12926" s="2"/>
      <c r="BQ12926" s="2"/>
      <c r="BR12926" s="2"/>
      <c r="BS12926" s="2"/>
      <c r="BT12926" s="2"/>
    </row>
    <row r="12927" spans="63:72" x14ac:dyDescent="0.3">
      <c r="BK12927" s="5"/>
      <c r="BL12927" s="5"/>
      <c r="BM12927" s="2"/>
      <c r="BN12927" s="151"/>
      <c r="BO12927" s="2"/>
      <c r="BP12927" s="2"/>
      <c r="BQ12927" s="2"/>
      <c r="BR12927" s="2"/>
      <c r="BS12927" s="2"/>
      <c r="BT12927" s="2"/>
    </row>
    <row r="12928" spans="63:72" x14ac:dyDescent="0.3">
      <c r="BK12928" s="5"/>
      <c r="BL12928" s="5"/>
      <c r="BM12928" s="2"/>
      <c r="BN12928" s="151"/>
      <c r="BO12928" s="2"/>
      <c r="BP12928" s="2"/>
      <c r="BQ12928" s="2"/>
      <c r="BR12928" s="2"/>
      <c r="BS12928" s="2"/>
      <c r="BT12928" s="2"/>
    </row>
    <row r="12929" spans="63:72" x14ac:dyDescent="0.3">
      <c r="BK12929" s="5"/>
      <c r="BL12929" s="5"/>
      <c r="BM12929" s="2"/>
      <c r="BN12929" s="151"/>
      <c r="BO12929" s="2"/>
      <c r="BP12929" s="2"/>
      <c r="BQ12929" s="2"/>
      <c r="BR12929" s="2"/>
      <c r="BS12929" s="2"/>
      <c r="BT12929" s="2"/>
    </row>
    <row r="12930" spans="63:72" x14ac:dyDescent="0.3">
      <c r="BK12930" s="5"/>
      <c r="BL12930" s="5"/>
      <c r="BM12930" s="2"/>
      <c r="BN12930" s="151"/>
      <c r="BO12930" s="2"/>
      <c r="BP12930" s="2"/>
      <c r="BQ12930" s="2"/>
      <c r="BR12930" s="2"/>
      <c r="BS12930" s="2"/>
      <c r="BT12930" s="2"/>
    </row>
    <row r="12931" spans="63:72" x14ac:dyDescent="0.3">
      <c r="BK12931" s="5"/>
      <c r="BL12931" s="5"/>
      <c r="BM12931" s="2"/>
      <c r="BN12931" s="151"/>
      <c r="BO12931" s="2"/>
      <c r="BP12931" s="2"/>
      <c r="BQ12931" s="2"/>
      <c r="BR12931" s="2"/>
      <c r="BS12931" s="2"/>
      <c r="BT12931" s="2"/>
    </row>
    <row r="12932" spans="63:72" x14ac:dyDescent="0.3">
      <c r="BK12932" s="5"/>
      <c r="BL12932" s="5"/>
      <c r="BM12932" s="2"/>
      <c r="BN12932" s="151"/>
      <c r="BO12932" s="2"/>
      <c r="BP12932" s="2"/>
      <c r="BQ12932" s="2"/>
      <c r="BR12932" s="2"/>
      <c r="BS12932" s="2"/>
      <c r="BT12932" s="2"/>
    </row>
    <row r="12933" spans="63:72" x14ac:dyDescent="0.3">
      <c r="BK12933" s="5"/>
      <c r="BL12933" s="5"/>
      <c r="BM12933" s="2"/>
      <c r="BN12933" s="151"/>
      <c r="BO12933" s="2"/>
      <c r="BP12933" s="2"/>
      <c r="BQ12933" s="2"/>
      <c r="BR12933" s="2"/>
      <c r="BS12933" s="2"/>
      <c r="BT12933" s="2"/>
    </row>
    <row r="12934" spans="63:72" x14ac:dyDescent="0.3">
      <c r="BK12934" s="5"/>
      <c r="BL12934" s="5"/>
      <c r="BM12934" s="2"/>
      <c r="BN12934" s="151"/>
      <c r="BO12934" s="2"/>
      <c r="BP12934" s="2"/>
      <c r="BQ12934" s="2"/>
      <c r="BR12934" s="2"/>
      <c r="BS12934" s="2"/>
      <c r="BT12934" s="2"/>
    </row>
    <row r="12935" spans="63:72" x14ac:dyDescent="0.3">
      <c r="BK12935" s="5"/>
      <c r="BL12935" s="5"/>
      <c r="BM12935" s="2"/>
      <c r="BN12935" s="151"/>
      <c r="BO12935" s="2"/>
      <c r="BP12935" s="2"/>
      <c r="BQ12935" s="2"/>
      <c r="BR12935" s="2"/>
      <c r="BS12935" s="2"/>
      <c r="BT12935" s="2"/>
    </row>
    <row r="12936" spans="63:72" x14ac:dyDescent="0.3">
      <c r="BK12936" s="5"/>
      <c r="BL12936" s="5"/>
      <c r="BM12936" s="2"/>
      <c r="BN12936" s="151"/>
      <c r="BO12936" s="2"/>
      <c r="BP12936" s="2"/>
      <c r="BQ12936" s="2"/>
      <c r="BR12936" s="2"/>
      <c r="BS12936" s="2"/>
      <c r="BT12936" s="2"/>
    </row>
    <row r="12937" spans="63:72" x14ac:dyDescent="0.3">
      <c r="BK12937" s="5"/>
      <c r="BL12937" s="5"/>
      <c r="BM12937" s="2"/>
      <c r="BN12937" s="151"/>
      <c r="BO12937" s="2"/>
      <c r="BP12937" s="2"/>
      <c r="BQ12937" s="2"/>
      <c r="BR12937" s="2"/>
      <c r="BS12937" s="2"/>
      <c r="BT12937" s="2"/>
    </row>
    <row r="12938" spans="63:72" x14ac:dyDescent="0.3">
      <c r="BK12938" s="5"/>
      <c r="BL12938" s="5"/>
      <c r="BM12938" s="2"/>
      <c r="BN12938" s="151"/>
      <c r="BO12938" s="2"/>
      <c r="BP12938" s="2"/>
      <c r="BQ12938" s="2"/>
      <c r="BR12938" s="2"/>
      <c r="BS12938" s="2"/>
      <c r="BT12938" s="2"/>
    </row>
    <row r="12939" spans="63:72" x14ac:dyDescent="0.3">
      <c r="BK12939" s="5"/>
      <c r="BL12939" s="5"/>
      <c r="BM12939" s="2"/>
      <c r="BN12939" s="151"/>
      <c r="BO12939" s="2"/>
      <c r="BP12939" s="2"/>
      <c r="BQ12939" s="2"/>
      <c r="BR12939" s="2"/>
      <c r="BS12939" s="2"/>
      <c r="BT12939" s="2"/>
    </row>
    <row r="12940" spans="63:72" x14ac:dyDescent="0.3">
      <c r="BK12940" s="5"/>
      <c r="BL12940" s="5"/>
      <c r="BM12940" s="2"/>
      <c r="BN12940" s="151"/>
      <c r="BO12940" s="2"/>
      <c r="BP12940" s="2"/>
      <c r="BQ12940" s="2"/>
      <c r="BR12940" s="2"/>
      <c r="BS12940" s="2"/>
      <c r="BT12940" s="2"/>
    </row>
    <row r="12941" spans="63:72" x14ac:dyDescent="0.3">
      <c r="BK12941" s="5"/>
      <c r="BL12941" s="5"/>
      <c r="BM12941" s="2"/>
      <c r="BN12941" s="151"/>
      <c r="BO12941" s="2"/>
      <c r="BP12941" s="2"/>
      <c r="BQ12941" s="2"/>
      <c r="BR12941" s="2"/>
      <c r="BS12941" s="2"/>
      <c r="BT12941" s="2"/>
    </row>
    <row r="12942" spans="63:72" x14ac:dyDescent="0.3">
      <c r="BK12942" s="5"/>
      <c r="BL12942" s="5"/>
      <c r="BM12942" s="2"/>
      <c r="BN12942" s="151"/>
      <c r="BO12942" s="2"/>
      <c r="BP12942" s="2"/>
      <c r="BQ12942" s="2"/>
      <c r="BR12942" s="2"/>
      <c r="BS12942" s="2"/>
      <c r="BT12942" s="2"/>
    </row>
    <row r="12943" spans="63:72" x14ac:dyDescent="0.3">
      <c r="BK12943" s="5"/>
      <c r="BL12943" s="5"/>
      <c r="BM12943" s="2"/>
      <c r="BN12943" s="151"/>
      <c r="BO12943" s="2"/>
      <c r="BP12943" s="2"/>
      <c r="BQ12943" s="2"/>
      <c r="BR12943" s="2"/>
      <c r="BS12943" s="2"/>
      <c r="BT12943" s="2"/>
    </row>
    <row r="12944" spans="63:72" x14ac:dyDescent="0.3">
      <c r="BK12944" s="5"/>
      <c r="BL12944" s="5"/>
      <c r="BM12944" s="2"/>
      <c r="BN12944" s="151"/>
      <c r="BO12944" s="2"/>
      <c r="BP12944" s="2"/>
      <c r="BQ12944" s="2"/>
      <c r="BR12944" s="2"/>
      <c r="BS12944" s="2"/>
      <c r="BT12944" s="2"/>
    </row>
    <row r="12945" spans="63:72" x14ac:dyDescent="0.3">
      <c r="BK12945" s="5"/>
      <c r="BL12945" s="5"/>
      <c r="BM12945" s="2"/>
      <c r="BN12945" s="151"/>
      <c r="BO12945" s="2"/>
      <c r="BP12945" s="2"/>
      <c r="BQ12945" s="2"/>
      <c r="BR12945" s="2"/>
      <c r="BS12945" s="2"/>
      <c r="BT12945" s="2"/>
    </row>
    <row r="12946" spans="63:72" x14ac:dyDescent="0.3">
      <c r="BK12946" s="5"/>
      <c r="BL12946" s="5"/>
      <c r="BM12946" s="2"/>
      <c r="BN12946" s="151"/>
      <c r="BO12946" s="2"/>
      <c r="BP12946" s="2"/>
      <c r="BQ12946" s="2"/>
      <c r="BR12946" s="2"/>
      <c r="BS12946" s="2"/>
      <c r="BT12946" s="2"/>
    </row>
    <row r="12947" spans="63:72" x14ac:dyDescent="0.3">
      <c r="BK12947" s="5"/>
      <c r="BL12947" s="5"/>
      <c r="BM12947" s="2"/>
      <c r="BN12947" s="151"/>
      <c r="BO12947" s="2"/>
      <c r="BP12947" s="2"/>
      <c r="BQ12947" s="2"/>
      <c r="BR12947" s="2"/>
      <c r="BS12947" s="2"/>
      <c r="BT12947" s="2"/>
    </row>
    <row r="12948" spans="63:72" x14ac:dyDescent="0.3">
      <c r="BK12948" s="5"/>
      <c r="BL12948" s="5"/>
      <c r="BM12948" s="2"/>
      <c r="BN12948" s="151"/>
      <c r="BO12948" s="2"/>
      <c r="BP12948" s="2"/>
      <c r="BQ12948" s="2"/>
      <c r="BR12948" s="2"/>
      <c r="BS12948" s="2"/>
      <c r="BT12948" s="2"/>
    </row>
    <row r="12949" spans="63:72" x14ac:dyDescent="0.3">
      <c r="BK12949" s="5"/>
      <c r="BL12949" s="5"/>
      <c r="BM12949" s="2"/>
      <c r="BN12949" s="151"/>
      <c r="BO12949" s="2"/>
      <c r="BP12949" s="2"/>
      <c r="BQ12949" s="2"/>
      <c r="BR12949" s="2"/>
      <c r="BS12949" s="2"/>
      <c r="BT12949" s="2"/>
    </row>
    <row r="12950" spans="63:72" x14ac:dyDescent="0.3">
      <c r="BK12950" s="5"/>
      <c r="BL12950" s="5"/>
      <c r="BM12950" s="2"/>
      <c r="BN12950" s="151"/>
      <c r="BO12950" s="2"/>
      <c r="BP12950" s="2"/>
      <c r="BQ12950" s="2"/>
      <c r="BR12950" s="2"/>
      <c r="BS12950" s="2"/>
      <c r="BT12950" s="2"/>
    </row>
    <row r="12951" spans="63:72" x14ac:dyDescent="0.3">
      <c r="BK12951" s="5"/>
      <c r="BL12951" s="5"/>
      <c r="BM12951" s="2"/>
      <c r="BN12951" s="151"/>
      <c r="BO12951" s="2"/>
      <c r="BP12951" s="2"/>
      <c r="BQ12951" s="2"/>
      <c r="BR12951" s="2"/>
      <c r="BS12951" s="2"/>
      <c r="BT12951" s="2"/>
    </row>
    <row r="12952" spans="63:72" x14ac:dyDescent="0.3">
      <c r="BK12952" s="5"/>
      <c r="BL12952" s="5"/>
      <c r="BM12952" s="2"/>
      <c r="BN12952" s="151"/>
      <c r="BO12952" s="2"/>
      <c r="BP12952" s="2"/>
      <c r="BQ12952" s="2"/>
      <c r="BR12952" s="2"/>
      <c r="BS12952" s="2"/>
      <c r="BT12952" s="2"/>
    </row>
    <row r="12953" spans="63:72" x14ac:dyDescent="0.3">
      <c r="BK12953" s="5"/>
      <c r="BL12953" s="5"/>
      <c r="BM12953" s="2"/>
      <c r="BN12953" s="151"/>
      <c r="BO12953" s="2"/>
      <c r="BP12953" s="2"/>
      <c r="BQ12953" s="2"/>
      <c r="BR12953" s="2"/>
      <c r="BS12953" s="2"/>
      <c r="BT12953" s="2"/>
    </row>
    <row r="12954" spans="63:72" x14ac:dyDescent="0.3">
      <c r="BK12954" s="5"/>
      <c r="BL12954" s="5"/>
      <c r="BM12954" s="2"/>
      <c r="BN12954" s="151"/>
      <c r="BO12954" s="2"/>
      <c r="BP12954" s="2"/>
      <c r="BQ12954" s="2"/>
      <c r="BR12954" s="2"/>
      <c r="BS12954" s="2"/>
      <c r="BT12954" s="2"/>
    </row>
    <row r="12955" spans="63:72" x14ac:dyDescent="0.3">
      <c r="BK12955" s="5"/>
      <c r="BL12955" s="5"/>
      <c r="BM12955" s="2"/>
      <c r="BN12955" s="151"/>
      <c r="BO12955" s="2"/>
      <c r="BP12955" s="2"/>
      <c r="BQ12955" s="2"/>
      <c r="BR12955" s="2"/>
      <c r="BS12955" s="2"/>
      <c r="BT12955" s="2"/>
    </row>
    <row r="12956" spans="63:72" x14ac:dyDescent="0.3">
      <c r="BK12956" s="5"/>
      <c r="BL12956" s="5"/>
      <c r="BM12956" s="2"/>
      <c r="BN12956" s="151"/>
      <c r="BO12956" s="2"/>
      <c r="BP12956" s="2"/>
      <c r="BQ12956" s="2"/>
      <c r="BR12956" s="2"/>
      <c r="BS12956" s="2"/>
      <c r="BT12956" s="2"/>
    </row>
    <row r="12957" spans="63:72" x14ac:dyDescent="0.3">
      <c r="BK12957" s="5"/>
      <c r="BL12957" s="5"/>
      <c r="BM12957" s="2"/>
      <c r="BN12957" s="151"/>
      <c r="BO12957" s="2"/>
      <c r="BP12957" s="2"/>
      <c r="BQ12957" s="2"/>
      <c r="BR12957" s="2"/>
      <c r="BS12957" s="2"/>
      <c r="BT12957" s="2"/>
    </row>
    <row r="12958" spans="63:72" x14ac:dyDescent="0.3">
      <c r="BK12958" s="5"/>
      <c r="BL12958" s="5"/>
      <c r="BM12958" s="2"/>
      <c r="BN12958" s="151"/>
      <c r="BO12958" s="2"/>
      <c r="BP12958" s="2"/>
      <c r="BQ12958" s="2"/>
      <c r="BR12958" s="2"/>
      <c r="BS12958" s="2"/>
      <c r="BT12958" s="2"/>
    </row>
    <row r="12959" spans="63:72" x14ac:dyDescent="0.3">
      <c r="BK12959" s="5"/>
      <c r="BL12959" s="5"/>
      <c r="BM12959" s="2"/>
      <c r="BN12959" s="151"/>
      <c r="BO12959" s="2"/>
      <c r="BP12959" s="2"/>
      <c r="BQ12959" s="2"/>
      <c r="BR12959" s="2"/>
      <c r="BS12959" s="2"/>
      <c r="BT12959" s="2"/>
    </row>
    <row r="12960" spans="63:72" x14ac:dyDescent="0.3">
      <c r="BK12960" s="5"/>
      <c r="BL12960" s="5"/>
      <c r="BM12960" s="2"/>
      <c r="BN12960" s="151"/>
      <c r="BO12960" s="2"/>
      <c r="BP12960" s="2"/>
      <c r="BQ12960" s="2"/>
      <c r="BR12960" s="2"/>
      <c r="BS12960" s="2"/>
      <c r="BT12960" s="2"/>
    </row>
    <row r="12961" spans="63:72" x14ac:dyDescent="0.3">
      <c r="BK12961" s="5"/>
      <c r="BL12961" s="5"/>
      <c r="BM12961" s="2"/>
      <c r="BN12961" s="151"/>
      <c r="BO12961" s="2"/>
      <c r="BP12961" s="2"/>
      <c r="BQ12961" s="2"/>
      <c r="BR12961" s="2"/>
      <c r="BS12961" s="2"/>
      <c r="BT12961" s="2"/>
    </row>
    <row r="12962" spans="63:72" x14ac:dyDescent="0.3">
      <c r="BK12962" s="5"/>
      <c r="BL12962" s="5"/>
      <c r="BM12962" s="2"/>
      <c r="BN12962" s="151"/>
      <c r="BO12962" s="2"/>
      <c r="BP12962" s="2"/>
      <c r="BQ12962" s="2"/>
      <c r="BR12962" s="2"/>
      <c r="BS12962" s="2"/>
      <c r="BT12962" s="2"/>
    </row>
    <row r="12963" spans="63:72" x14ac:dyDescent="0.3">
      <c r="BK12963" s="5"/>
      <c r="BL12963" s="5"/>
      <c r="BM12963" s="2"/>
      <c r="BN12963" s="151"/>
      <c r="BO12963" s="2"/>
      <c r="BP12963" s="2"/>
      <c r="BQ12963" s="2"/>
      <c r="BR12963" s="2"/>
      <c r="BS12963" s="2"/>
      <c r="BT12963" s="2"/>
    </row>
    <row r="12964" spans="63:72" x14ac:dyDescent="0.3">
      <c r="BK12964" s="5"/>
      <c r="BL12964" s="5"/>
      <c r="BM12964" s="2"/>
      <c r="BN12964" s="151"/>
      <c r="BO12964" s="2"/>
      <c r="BP12964" s="2"/>
      <c r="BQ12964" s="2"/>
      <c r="BR12964" s="2"/>
      <c r="BS12964" s="2"/>
      <c r="BT12964" s="2"/>
    </row>
    <row r="12965" spans="63:72" x14ac:dyDescent="0.3">
      <c r="BK12965" s="5"/>
      <c r="BL12965" s="5"/>
      <c r="BM12965" s="2"/>
      <c r="BN12965" s="151"/>
      <c r="BO12965" s="2"/>
      <c r="BP12965" s="2"/>
      <c r="BQ12965" s="2"/>
      <c r="BR12965" s="2"/>
      <c r="BS12965" s="2"/>
      <c r="BT12965" s="2"/>
    </row>
    <row r="12966" spans="63:72" x14ac:dyDescent="0.3">
      <c r="BK12966" s="5"/>
      <c r="BL12966" s="5"/>
      <c r="BM12966" s="2"/>
      <c r="BN12966" s="151"/>
      <c r="BO12966" s="2"/>
      <c r="BP12966" s="2"/>
      <c r="BQ12966" s="2"/>
      <c r="BR12966" s="2"/>
      <c r="BS12966" s="2"/>
      <c r="BT12966" s="2"/>
    </row>
    <row r="12967" spans="63:72" x14ac:dyDescent="0.3">
      <c r="BK12967" s="5"/>
      <c r="BL12967" s="5"/>
      <c r="BM12967" s="2"/>
      <c r="BN12967" s="151"/>
      <c r="BO12967" s="2"/>
      <c r="BP12967" s="2"/>
      <c r="BQ12967" s="2"/>
      <c r="BR12967" s="2"/>
      <c r="BS12967" s="2"/>
      <c r="BT12967" s="2"/>
    </row>
    <row r="12968" spans="63:72" x14ac:dyDescent="0.3">
      <c r="BK12968" s="5"/>
      <c r="BL12968" s="5"/>
      <c r="BM12968" s="2"/>
      <c r="BN12968" s="151"/>
      <c r="BO12968" s="2"/>
      <c r="BP12968" s="2"/>
      <c r="BQ12968" s="2"/>
      <c r="BR12968" s="2"/>
      <c r="BS12968" s="2"/>
      <c r="BT12968" s="2"/>
    </row>
    <row r="12969" spans="63:72" x14ac:dyDescent="0.3">
      <c r="BK12969" s="5"/>
      <c r="BL12969" s="5"/>
      <c r="BM12969" s="2"/>
      <c r="BN12969" s="151"/>
      <c r="BO12969" s="2"/>
      <c r="BP12969" s="2"/>
      <c r="BQ12969" s="2"/>
      <c r="BR12969" s="2"/>
      <c r="BS12969" s="2"/>
      <c r="BT12969" s="2"/>
    </row>
    <row r="12970" spans="63:72" x14ac:dyDescent="0.3">
      <c r="BK12970" s="5"/>
      <c r="BL12970" s="5"/>
      <c r="BM12970" s="2"/>
      <c r="BN12970" s="151"/>
      <c r="BO12970" s="2"/>
      <c r="BP12970" s="2"/>
      <c r="BQ12970" s="2"/>
      <c r="BR12970" s="2"/>
      <c r="BS12970" s="2"/>
      <c r="BT12970" s="2"/>
    </row>
    <row r="12971" spans="63:72" x14ac:dyDescent="0.3">
      <c r="BK12971" s="5"/>
      <c r="BL12971" s="5"/>
      <c r="BM12971" s="2"/>
      <c r="BN12971" s="151"/>
      <c r="BO12971" s="2"/>
      <c r="BP12971" s="2"/>
      <c r="BQ12971" s="2"/>
      <c r="BR12971" s="2"/>
      <c r="BS12971" s="2"/>
      <c r="BT12971" s="2"/>
    </row>
    <row r="12972" spans="63:72" x14ac:dyDescent="0.3">
      <c r="BK12972" s="5"/>
      <c r="BL12972" s="5"/>
      <c r="BM12972" s="2"/>
      <c r="BN12972" s="151"/>
      <c r="BO12972" s="2"/>
      <c r="BP12972" s="2"/>
      <c r="BQ12972" s="2"/>
      <c r="BR12972" s="2"/>
      <c r="BS12972" s="2"/>
      <c r="BT12972" s="2"/>
    </row>
    <row r="12973" spans="63:72" x14ac:dyDescent="0.3">
      <c r="BK12973" s="5"/>
      <c r="BL12973" s="5"/>
      <c r="BM12973" s="2"/>
      <c r="BN12973" s="151"/>
      <c r="BO12973" s="2"/>
      <c r="BP12973" s="2"/>
      <c r="BQ12973" s="2"/>
      <c r="BR12973" s="2"/>
      <c r="BS12973" s="2"/>
      <c r="BT12973" s="2"/>
    </row>
    <row r="12974" spans="63:72" x14ac:dyDescent="0.3">
      <c r="BK12974" s="5"/>
      <c r="BL12974" s="5"/>
      <c r="BM12974" s="2"/>
      <c r="BN12974" s="151"/>
      <c r="BO12974" s="2"/>
      <c r="BP12974" s="2"/>
      <c r="BQ12974" s="2"/>
      <c r="BR12974" s="2"/>
      <c r="BS12974" s="2"/>
      <c r="BT12974" s="2"/>
    </row>
    <row r="12975" spans="63:72" x14ac:dyDescent="0.3">
      <c r="BK12975" s="5"/>
      <c r="BL12975" s="5"/>
      <c r="BM12975" s="2"/>
      <c r="BN12975" s="151"/>
      <c r="BO12975" s="2"/>
      <c r="BP12975" s="2"/>
      <c r="BQ12975" s="2"/>
      <c r="BR12975" s="2"/>
      <c r="BS12975" s="2"/>
      <c r="BT12975" s="2"/>
    </row>
    <row r="12976" spans="63:72" x14ac:dyDescent="0.3">
      <c r="BK12976" s="5"/>
      <c r="BL12976" s="5"/>
      <c r="BM12976" s="2"/>
      <c r="BN12976" s="151"/>
      <c r="BO12976" s="2"/>
      <c r="BP12976" s="2"/>
      <c r="BQ12976" s="2"/>
      <c r="BR12976" s="2"/>
      <c r="BS12976" s="2"/>
      <c r="BT12976" s="2"/>
    </row>
    <row r="12977" spans="63:72" x14ac:dyDescent="0.3">
      <c r="BK12977" s="5"/>
      <c r="BL12977" s="5"/>
      <c r="BM12977" s="2"/>
      <c r="BN12977" s="151"/>
      <c r="BO12977" s="2"/>
      <c r="BP12977" s="2"/>
      <c r="BQ12977" s="2"/>
      <c r="BR12977" s="2"/>
      <c r="BS12977" s="2"/>
      <c r="BT12977" s="2"/>
    </row>
    <row r="12978" spans="63:72" x14ac:dyDescent="0.3">
      <c r="BK12978" s="5"/>
      <c r="BL12978" s="5"/>
      <c r="BM12978" s="2"/>
      <c r="BN12978" s="151"/>
      <c r="BO12978" s="2"/>
      <c r="BP12978" s="2"/>
      <c r="BQ12978" s="2"/>
      <c r="BR12978" s="2"/>
      <c r="BS12978" s="2"/>
      <c r="BT12978" s="2"/>
    </row>
    <row r="12979" spans="63:72" x14ac:dyDescent="0.3">
      <c r="BK12979" s="5"/>
      <c r="BL12979" s="5"/>
      <c r="BM12979" s="2"/>
      <c r="BN12979" s="151"/>
      <c r="BO12979" s="2"/>
      <c r="BP12979" s="2"/>
      <c r="BQ12979" s="2"/>
      <c r="BR12979" s="2"/>
      <c r="BS12979" s="2"/>
      <c r="BT12979" s="2"/>
    </row>
    <row r="12980" spans="63:72" x14ac:dyDescent="0.3">
      <c r="BK12980" s="5"/>
      <c r="BL12980" s="5"/>
      <c r="BM12980" s="2"/>
      <c r="BN12980" s="151"/>
      <c r="BO12980" s="2"/>
      <c r="BP12980" s="2"/>
      <c r="BQ12980" s="2"/>
      <c r="BR12980" s="2"/>
      <c r="BS12980" s="2"/>
      <c r="BT12980" s="2"/>
    </row>
    <row r="12981" spans="63:72" x14ac:dyDescent="0.3">
      <c r="BK12981" s="5"/>
      <c r="BL12981" s="5"/>
      <c r="BM12981" s="2"/>
      <c r="BN12981" s="151"/>
      <c r="BO12981" s="2"/>
      <c r="BP12981" s="2"/>
      <c r="BQ12981" s="2"/>
      <c r="BR12981" s="2"/>
      <c r="BS12981" s="2"/>
      <c r="BT12981" s="2"/>
    </row>
    <row r="12982" spans="63:72" x14ac:dyDescent="0.3">
      <c r="BK12982" s="5"/>
      <c r="BL12982" s="5"/>
      <c r="BM12982" s="2"/>
      <c r="BN12982" s="151"/>
      <c r="BO12982" s="2"/>
      <c r="BP12982" s="2"/>
      <c r="BQ12982" s="2"/>
      <c r="BR12982" s="2"/>
      <c r="BS12982" s="2"/>
      <c r="BT12982" s="2"/>
    </row>
    <row r="12983" spans="63:72" x14ac:dyDescent="0.3">
      <c r="BK12983" s="5"/>
      <c r="BL12983" s="5"/>
      <c r="BM12983" s="2"/>
      <c r="BN12983" s="151"/>
      <c r="BO12983" s="2"/>
      <c r="BP12983" s="2"/>
      <c r="BQ12983" s="2"/>
      <c r="BR12983" s="2"/>
      <c r="BS12983" s="2"/>
      <c r="BT12983" s="2"/>
    </row>
    <row r="12984" spans="63:72" x14ac:dyDescent="0.3">
      <c r="BK12984" s="5"/>
      <c r="BL12984" s="5"/>
      <c r="BM12984" s="2"/>
      <c r="BN12984" s="151"/>
      <c r="BO12984" s="2"/>
      <c r="BP12984" s="2"/>
      <c r="BQ12984" s="2"/>
      <c r="BR12984" s="2"/>
      <c r="BS12984" s="2"/>
      <c r="BT12984" s="2"/>
    </row>
    <row r="12985" spans="63:72" x14ac:dyDescent="0.3">
      <c r="BK12985" s="5"/>
      <c r="BL12985" s="5"/>
      <c r="BM12985" s="2"/>
      <c r="BN12985" s="151"/>
      <c r="BO12985" s="2"/>
      <c r="BP12985" s="2"/>
      <c r="BQ12985" s="2"/>
      <c r="BR12985" s="2"/>
      <c r="BS12985" s="2"/>
      <c r="BT12985" s="2"/>
    </row>
    <row r="12986" spans="63:72" x14ac:dyDescent="0.3">
      <c r="BK12986" s="5"/>
      <c r="BL12986" s="5"/>
      <c r="BM12986" s="2"/>
      <c r="BN12986" s="151"/>
      <c r="BO12986" s="2"/>
      <c r="BP12986" s="2"/>
      <c r="BQ12986" s="2"/>
      <c r="BR12986" s="2"/>
      <c r="BS12986" s="2"/>
      <c r="BT12986" s="2"/>
    </row>
    <row r="12987" spans="63:72" x14ac:dyDescent="0.3">
      <c r="BK12987" s="5"/>
      <c r="BL12987" s="5"/>
      <c r="BM12987" s="2"/>
      <c r="BN12987" s="151"/>
      <c r="BO12987" s="2"/>
      <c r="BP12987" s="2"/>
      <c r="BQ12987" s="2"/>
      <c r="BR12987" s="2"/>
      <c r="BS12987" s="2"/>
      <c r="BT12987" s="2"/>
    </row>
    <row r="12988" spans="63:72" x14ac:dyDescent="0.3">
      <c r="BK12988" s="5"/>
      <c r="BL12988" s="5"/>
      <c r="BM12988" s="2"/>
      <c r="BN12988" s="151"/>
      <c r="BO12988" s="2"/>
      <c r="BP12988" s="2"/>
      <c r="BQ12988" s="2"/>
      <c r="BR12988" s="2"/>
      <c r="BS12988" s="2"/>
      <c r="BT12988" s="2"/>
    </row>
    <row r="12989" spans="63:72" x14ac:dyDescent="0.3">
      <c r="BK12989" s="5"/>
      <c r="BL12989" s="5"/>
      <c r="BM12989" s="2"/>
      <c r="BN12989" s="151"/>
      <c r="BO12989" s="2"/>
      <c r="BP12989" s="2"/>
      <c r="BQ12989" s="2"/>
      <c r="BR12989" s="2"/>
      <c r="BS12989" s="2"/>
      <c r="BT12989" s="2"/>
    </row>
    <row r="12990" spans="63:72" x14ac:dyDescent="0.3">
      <c r="BK12990" s="5"/>
      <c r="BL12990" s="5"/>
      <c r="BM12990" s="2"/>
      <c r="BN12990" s="151"/>
      <c r="BO12990" s="2"/>
      <c r="BP12990" s="2"/>
      <c r="BQ12990" s="2"/>
      <c r="BR12990" s="2"/>
      <c r="BS12990" s="2"/>
      <c r="BT12990" s="2"/>
    </row>
    <row r="12991" spans="63:72" x14ac:dyDescent="0.3">
      <c r="BK12991" s="5"/>
      <c r="BL12991" s="5"/>
      <c r="BM12991" s="2"/>
      <c r="BN12991" s="151"/>
      <c r="BO12991" s="2"/>
      <c r="BP12991" s="2"/>
      <c r="BQ12991" s="2"/>
      <c r="BR12991" s="2"/>
      <c r="BS12991" s="2"/>
      <c r="BT12991" s="2"/>
    </row>
    <row r="12992" spans="63:72" x14ac:dyDescent="0.3">
      <c r="BK12992" s="5"/>
      <c r="BL12992" s="5"/>
      <c r="BM12992" s="2"/>
      <c r="BN12992" s="151"/>
      <c r="BO12992" s="2"/>
      <c r="BP12992" s="2"/>
      <c r="BQ12992" s="2"/>
      <c r="BR12992" s="2"/>
      <c r="BS12992" s="2"/>
      <c r="BT12992" s="2"/>
    </row>
    <row r="12993" spans="63:72" x14ac:dyDescent="0.3">
      <c r="BK12993" s="5"/>
      <c r="BL12993" s="5"/>
      <c r="BM12993" s="2"/>
      <c r="BN12993" s="151"/>
      <c r="BO12993" s="2"/>
      <c r="BP12993" s="2"/>
      <c r="BQ12993" s="2"/>
      <c r="BR12993" s="2"/>
      <c r="BS12993" s="2"/>
      <c r="BT12993" s="2"/>
    </row>
    <row r="12994" spans="63:72" x14ac:dyDescent="0.3">
      <c r="BK12994" s="5"/>
      <c r="BL12994" s="5"/>
      <c r="BM12994" s="2"/>
      <c r="BN12994" s="151"/>
      <c r="BO12994" s="2"/>
      <c r="BP12994" s="2"/>
      <c r="BQ12994" s="2"/>
      <c r="BR12994" s="2"/>
      <c r="BS12994" s="2"/>
      <c r="BT12994" s="2"/>
    </row>
    <row r="12995" spans="63:72" x14ac:dyDescent="0.3">
      <c r="BK12995" s="5"/>
      <c r="BL12995" s="5"/>
      <c r="BM12995" s="2"/>
      <c r="BN12995" s="151"/>
      <c r="BO12995" s="2"/>
      <c r="BP12995" s="2"/>
      <c r="BQ12995" s="2"/>
      <c r="BR12995" s="2"/>
      <c r="BS12995" s="2"/>
      <c r="BT12995" s="2"/>
    </row>
    <row r="12996" spans="63:72" x14ac:dyDescent="0.3">
      <c r="BK12996" s="5"/>
      <c r="BL12996" s="5"/>
      <c r="BM12996" s="2"/>
      <c r="BN12996" s="151"/>
      <c r="BO12996" s="2"/>
      <c r="BP12996" s="2"/>
      <c r="BQ12996" s="2"/>
      <c r="BR12996" s="2"/>
      <c r="BS12996" s="2"/>
      <c r="BT12996" s="2"/>
    </row>
    <row r="12997" spans="63:72" x14ac:dyDescent="0.3">
      <c r="BK12997" s="5"/>
      <c r="BL12997" s="5"/>
      <c r="BM12997" s="2"/>
      <c r="BN12997" s="151"/>
      <c r="BO12997" s="2"/>
      <c r="BP12997" s="2"/>
      <c r="BQ12997" s="2"/>
      <c r="BR12997" s="2"/>
      <c r="BS12997" s="2"/>
      <c r="BT12997" s="2"/>
    </row>
    <row r="12998" spans="63:72" x14ac:dyDescent="0.3">
      <c r="BK12998" s="5"/>
      <c r="BL12998" s="5"/>
      <c r="BM12998" s="2"/>
      <c r="BN12998" s="151"/>
      <c r="BO12998" s="2"/>
      <c r="BP12998" s="2"/>
      <c r="BQ12998" s="2"/>
      <c r="BR12998" s="2"/>
      <c r="BS12998" s="2"/>
      <c r="BT12998" s="2"/>
    </row>
    <row r="12999" spans="63:72" x14ac:dyDescent="0.3">
      <c r="BK12999" s="5"/>
      <c r="BL12999" s="5"/>
      <c r="BM12999" s="2"/>
      <c r="BN12999" s="151"/>
      <c r="BO12999" s="2"/>
      <c r="BP12999" s="2"/>
      <c r="BQ12999" s="2"/>
      <c r="BR12999" s="2"/>
      <c r="BS12999" s="2"/>
      <c r="BT12999" s="2"/>
    </row>
    <row r="13000" spans="63:72" x14ac:dyDescent="0.3">
      <c r="BK13000" s="5"/>
      <c r="BL13000" s="5"/>
      <c r="BM13000" s="2"/>
      <c r="BN13000" s="151"/>
      <c r="BO13000" s="2"/>
      <c r="BP13000" s="2"/>
      <c r="BQ13000" s="2"/>
      <c r="BR13000" s="2"/>
      <c r="BS13000" s="2"/>
      <c r="BT13000" s="2"/>
    </row>
    <row r="13001" spans="63:72" x14ac:dyDescent="0.3">
      <c r="BK13001" s="5"/>
      <c r="BL13001" s="5"/>
      <c r="BM13001" s="2"/>
      <c r="BN13001" s="151"/>
      <c r="BO13001" s="2"/>
      <c r="BP13001" s="2"/>
      <c r="BQ13001" s="2"/>
      <c r="BR13001" s="2"/>
      <c r="BS13001" s="2"/>
      <c r="BT13001" s="2"/>
    </row>
    <row r="13002" spans="63:72" x14ac:dyDescent="0.3">
      <c r="BK13002" s="5"/>
      <c r="BL13002" s="5"/>
      <c r="BM13002" s="2"/>
      <c r="BN13002" s="151"/>
      <c r="BO13002" s="2"/>
      <c r="BP13002" s="2"/>
      <c r="BQ13002" s="2"/>
      <c r="BR13002" s="2"/>
      <c r="BS13002" s="2"/>
      <c r="BT13002" s="2"/>
    </row>
    <row r="13003" spans="63:72" x14ac:dyDescent="0.3">
      <c r="BK13003" s="5"/>
      <c r="BL13003" s="5"/>
      <c r="BM13003" s="2"/>
      <c r="BN13003" s="151"/>
      <c r="BO13003" s="2"/>
      <c r="BP13003" s="2"/>
      <c r="BQ13003" s="2"/>
      <c r="BR13003" s="2"/>
      <c r="BS13003" s="2"/>
      <c r="BT13003" s="2"/>
    </row>
    <row r="13004" spans="63:72" x14ac:dyDescent="0.3">
      <c r="BK13004" s="5"/>
      <c r="BL13004" s="5"/>
      <c r="BM13004" s="2"/>
      <c r="BN13004" s="151"/>
      <c r="BO13004" s="2"/>
      <c r="BP13004" s="2"/>
      <c r="BQ13004" s="2"/>
      <c r="BR13004" s="2"/>
      <c r="BS13004" s="2"/>
      <c r="BT13004" s="2"/>
    </row>
    <row r="13005" spans="63:72" x14ac:dyDescent="0.3">
      <c r="BK13005" s="5"/>
      <c r="BL13005" s="5"/>
      <c r="BM13005" s="2"/>
      <c r="BN13005" s="151"/>
      <c r="BO13005" s="2"/>
      <c r="BP13005" s="2"/>
      <c r="BQ13005" s="2"/>
      <c r="BR13005" s="2"/>
      <c r="BS13005" s="2"/>
      <c r="BT13005" s="2"/>
    </row>
    <row r="13006" spans="63:72" x14ac:dyDescent="0.3">
      <c r="BK13006" s="5"/>
      <c r="BL13006" s="5"/>
      <c r="BM13006" s="2"/>
      <c r="BN13006" s="151"/>
      <c r="BO13006" s="2"/>
      <c r="BP13006" s="2"/>
      <c r="BQ13006" s="2"/>
      <c r="BR13006" s="2"/>
      <c r="BS13006" s="2"/>
      <c r="BT13006" s="2"/>
    </row>
    <row r="13007" spans="63:72" x14ac:dyDescent="0.3">
      <c r="BK13007" s="5"/>
      <c r="BL13007" s="5"/>
      <c r="BM13007" s="2"/>
      <c r="BN13007" s="151"/>
      <c r="BO13007" s="2"/>
      <c r="BP13007" s="2"/>
      <c r="BQ13007" s="2"/>
      <c r="BR13007" s="2"/>
      <c r="BS13007" s="2"/>
      <c r="BT13007" s="2"/>
    </row>
    <row r="13008" spans="63:72" x14ac:dyDescent="0.3">
      <c r="BK13008" s="5"/>
      <c r="BL13008" s="5"/>
      <c r="BM13008" s="2"/>
      <c r="BN13008" s="151"/>
      <c r="BO13008" s="2"/>
      <c r="BP13008" s="2"/>
      <c r="BQ13008" s="2"/>
      <c r="BR13008" s="2"/>
      <c r="BS13008" s="2"/>
      <c r="BT13008" s="2"/>
    </row>
    <row r="13009" spans="63:72" x14ac:dyDescent="0.3">
      <c r="BK13009" s="5"/>
      <c r="BL13009" s="5"/>
      <c r="BM13009" s="2"/>
      <c r="BN13009" s="151"/>
      <c r="BO13009" s="2"/>
      <c r="BP13009" s="2"/>
      <c r="BQ13009" s="2"/>
      <c r="BR13009" s="2"/>
      <c r="BS13009" s="2"/>
      <c r="BT13009" s="2"/>
    </row>
    <row r="13010" spans="63:72" x14ac:dyDescent="0.3">
      <c r="BK13010" s="5"/>
      <c r="BL13010" s="5"/>
      <c r="BM13010" s="2"/>
      <c r="BN13010" s="151"/>
      <c r="BO13010" s="2"/>
      <c r="BP13010" s="2"/>
      <c r="BQ13010" s="2"/>
      <c r="BR13010" s="2"/>
      <c r="BS13010" s="2"/>
      <c r="BT13010" s="2"/>
    </row>
    <row r="13011" spans="63:72" x14ac:dyDescent="0.3">
      <c r="BK13011" s="5"/>
      <c r="BL13011" s="5"/>
      <c r="BM13011" s="2"/>
      <c r="BN13011" s="151"/>
      <c r="BO13011" s="2"/>
      <c r="BP13011" s="2"/>
      <c r="BQ13011" s="2"/>
      <c r="BR13011" s="2"/>
      <c r="BS13011" s="2"/>
      <c r="BT13011" s="2"/>
    </row>
    <row r="13012" spans="63:72" x14ac:dyDescent="0.3">
      <c r="BK13012" s="5"/>
      <c r="BL13012" s="5"/>
      <c r="BM13012" s="2"/>
      <c r="BN13012" s="151"/>
      <c r="BO13012" s="2"/>
      <c r="BP13012" s="2"/>
      <c r="BQ13012" s="2"/>
      <c r="BR13012" s="2"/>
      <c r="BS13012" s="2"/>
      <c r="BT13012" s="2"/>
    </row>
    <row r="13013" spans="63:72" x14ac:dyDescent="0.3">
      <c r="BK13013" s="5"/>
      <c r="BL13013" s="5"/>
      <c r="BM13013" s="2"/>
      <c r="BN13013" s="151"/>
      <c r="BO13013" s="2"/>
      <c r="BP13013" s="2"/>
      <c r="BQ13013" s="2"/>
      <c r="BR13013" s="2"/>
      <c r="BS13013" s="2"/>
      <c r="BT13013" s="2"/>
    </row>
    <row r="13014" spans="63:72" x14ac:dyDescent="0.3">
      <c r="BK13014" s="5"/>
      <c r="BL13014" s="5"/>
      <c r="BM13014" s="2"/>
      <c r="BN13014" s="151"/>
      <c r="BO13014" s="2"/>
      <c r="BP13014" s="2"/>
      <c r="BQ13014" s="2"/>
      <c r="BR13014" s="2"/>
      <c r="BS13014" s="2"/>
      <c r="BT13014" s="2"/>
    </row>
    <row r="13015" spans="63:72" x14ac:dyDescent="0.3">
      <c r="BK13015" s="5"/>
      <c r="BL13015" s="5"/>
      <c r="BM13015" s="2"/>
      <c r="BN13015" s="151"/>
      <c r="BO13015" s="2"/>
      <c r="BP13015" s="2"/>
      <c r="BQ13015" s="2"/>
      <c r="BR13015" s="2"/>
      <c r="BS13015" s="2"/>
      <c r="BT13015" s="2"/>
    </row>
    <row r="13016" spans="63:72" x14ac:dyDescent="0.3">
      <c r="BK13016" s="5"/>
      <c r="BL13016" s="5"/>
      <c r="BM13016" s="2"/>
      <c r="BN13016" s="151"/>
      <c r="BO13016" s="2"/>
      <c r="BP13016" s="2"/>
      <c r="BQ13016" s="2"/>
      <c r="BR13016" s="2"/>
      <c r="BS13016" s="2"/>
      <c r="BT13016" s="2"/>
    </row>
    <row r="13017" spans="63:72" x14ac:dyDescent="0.3">
      <c r="BK13017" s="5"/>
      <c r="BL13017" s="5"/>
      <c r="BM13017" s="2"/>
      <c r="BN13017" s="151"/>
      <c r="BO13017" s="2"/>
      <c r="BP13017" s="2"/>
      <c r="BQ13017" s="2"/>
      <c r="BR13017" s="2"/>
      <c r="BS13017" s="2"/>
      <c r="BT13017" s="2"/>
    </row>
    <row r="13018" spans="63:72" x14ac:dyDescent="0.3">
      <c r="BK13018" s="5"/>
      <c r="BL13018" s="5"/>
      <c r="BM13018" s="2"/>
      <c r="BN13018" s="151"/>
      <c r="BO13018" s="2"/>
      <c r="BP13018" s="2"/>
      <c r="BQ13018" s="2"/>
      <c r="BR13018" s="2"/>
      <c r="BS13018" s="2"/>
      <c r="BT13018" s="2"/>
    </row>
    <row r="13019" spans="63:72" x14ac:dyDescent="0.3">
      <c r="BK13019" s="5"/>
      <c r="BL13019" s="5"/>
      <c r="BM13019" s="2"/>
      <c r="BN13019" s="151"/>
      <c r="BO13019" s="2"/>
      <c r="BP13019" s="2"/>
      <c r="BQ13019" s="2"/>
      <c r="BR13019" s="2"/>
      <c r="BS13019" s="2"/>
      <c r="BT13019" s="2"/>
    </row>
    <row r="13020" spans="63:72" x14ac:dyDescent="0.3">
      <c r="BK13020" s="5"/>
      <c r="BL13020" s="5"/>
      <c r="BM13020" s="2"/>
      <c r="BN13020" s="151"/>
      <c r="BO13020" s="2"/>
      <c r="BP13020" s="2"/>
      <c r="BQ13020" s="2"/>
      <c r="BR13020" s="2"/>
      <c r="BS13020" s="2"/>
      <c r="BT13020" s="2"/>
    </row>
    <row r="13021" spans="63:72" x14ac:dyDescent="0.3">
      <c r="BK13021" s="5"/>
      <c r="BL13021" s="5"/>
      <c r="BM13021" s="2"/>
      <c r="BN13021" s="151"/>
      <c r="BO13021" s="2"/>
      <c r="BP13021" s="2"/>
      <c r="BQ13021" s="2"/>
      <c r="BR13021" s="2"/>
      <c r="BS13021" s="2"/>
      <c r="BT13021" s="2"/>
    </row>
    <row r="13022" spans="63:72" x14ac:dyDescent="0.3">
      <c r="BK13022" s="5"/>
      <c r="BL13022" s="5"/>
      <c r="BM13022" s="2"/>
      <c r="BN13022" s="151"/>
      <c r="BO13022" s="2"/>
      <c r="BP13022" s="2"/>
      <c r="BQ13022" s="2"/>
      <c r="BR13022" s="2"/>
      <c r="BS13022" s="2"/>
      <c r="BT13022" s="2"/>
    </row>
    <row r="13023" spans="63:72" x14ac:dyDescent="0.3">
      <c r="BK13023" s="5"/>
      <c r="BL13023" s="5"/>
      <c r="BM13023" s="2"/>
      <c r="BN13023" s="151"/>
      <c r="BO13023" s="2"/>
      <c r="BP13023" s="2"/>
      <c r="BQ13023" s="2"/>
      <c r="BR13023" s="2"/>
      <c r="BS13023" s="2"/>
      <c r="BT13023" s="2"/>
    </row>
    <row r="13024" spans="63:72" x14ac:dyDescent="0.3">
      <c r="BK13024" s="5"/>
      <c r="BL13024" s="5"/>
      <c r="BM13024" s="2"/>
      <c r="BN13024" s="151"/>
      <c r="BO13024" s="2"/>
      <c r="BP13024" s="2"/>
      <c r="BQ13024" s="2"/>
      <c r="BR13024" s="2"/>
      <c r="BS13024" s="2"/>
      <c r="BT13024" s="2"/>
    </row>
    <row r="13025" spans="63:72" x14ac:dyDescent="0.3">
      <c r="BK13025" s="5"/>
      <c r="BL13025" s="5"/>
      <c r="BM13025" s="2"/>
      <c r="BN13025" s="151"/>
      <c r="BO13025" s="2"/>
      <c r="BP13025" s="2"/>
      <c r="BQ13025" s="2"/>
      <c r="BR13025" s="2"/>
      <c r="BS13025" s="2"/>
      <c r="BT13025" s="2"/>
    </row>
    <row r="13026" spans="63:72" x14ac:dyDescent="0.3">
      <c r="BK13026" s="5"/>
      <c r="BL13026" s="5"/>
      <c r="BM13026" s="2"/>
      <c r="BN13026" s="151"/>
      <c r="BO13026" s="2"/>
      <c r="BP13026" s="2"/>
      <c r="BQ13026" s="2"/>
      <c r="BR13026" s="2"/>
      <c r="BS13026" s="2"/>
      <c r="BT13026" s="2"/>
    </row>
    <row r="13027" spans="63:72" x14ac:dyDescent="0.3">
      <c r="BK13027" s="5"/>
      <c r="BL13027" s="5"/>
      <c r="BM13027" s="2"/>
      <c r="BN13027" s="151"/>
      <c r="BO13027" s="2"/>
      <c r="BP13027" s="2"/>
      <c r="BQ13027" s="2"/>
      <c r="BR13027" s="2"/>
      <c r="BS13027" s="2"/>
      <c r="BT13027" s="2"/>
    </row>
    <row r="13028" spans="63:72" x14ac:dyDescent="0.3">
      <c r="BK13028" s="5"/>
      <c r="BL13028" s="5"/>
      <c r="BM13028" s="2"/>
      <c r="BN13028" s="151"/>
      <c r="BO13028" s="2"/>
      <c r="BP13028" s="2"/>
      <c r="BQ13028" s="2"/>
      <c r="BR13028" s="2"/>
      <c r="BS13028" s="2"/>
      <c r="BT13028" s="2"/>
    </row>
    <row r="13029" spans="63:72" x14ac:dyDescent="0.3">
      <c r="BK13029" s="5"/>
      <c r="BL13029" s="5"/>
      <c r="BM13029" s="2"/>
      <c r="BN13029" s="151"/>
      <c r="BO13029" s="2"/>
      <c r="BP13029" s="2"/>
      <c r="BQ13029" s="2"/>
      <c r="BR13029" s="2"/>
      <c r="BS13029" s="2"/>
      <c r="BT13029" s="2"/>
    </row>
    <row r="13030" spans="63:72" x14ac:dyDescent="0.3">
      <c r="BK13030" s="5"/>
      <c r="BL13030" s="5"/>
      <c r="BM13030" s="2"/>
      <c r="BN13030" s="151"/>
      <c r="BO13030" s="2"/>
      <c r="BP13030" s="2"/>
      <c r="BQ13030" s="2"/>
      <c r="BR13030" s="2"/>
      <c r="BS13030" s="2"/>
      <c r="BT13030" s="2"/>
    </row>
    <row r="13031" spans="63:72" x14ac:dyDescent="0.3">
      <c r="BK13031" s="5"/>
      <c r="BL13031" s="5"/>
      <c r="BM13031" s="2"/>
      <c r="BN13031" s="151"/>
      <c r="BO13031" s="2"/>
      <c r="BP13031" s="2"/>
      <c r="BQ13031" s="2"/>
      <c r="BR13031" s="2"/>
      <c r="BS13031" s="2"/>
      <c r="BT13031" s="2"/>
    </row>
    <row r="13032" spans="63:72" x14ac:dyDescent="0.3">
      <c r="BK13032" s="5"/>
      <c r="BL13032" s="5"/>
      <c r="BM13032" s="2"/>
      <c r="BN13032" s="151"/>
      <c r="BO13032" s="2"/>
      <c r="BP13032" s="2"/>
      <c r="BQ13032" s="2"/>
      <c r="BR13032" s="2"/>
      <c r="BS13032" s="2"/>
      <c r="BT13032" s="2"/>
    </row>
    <row r="13033" spans="63:72" x14ac:dyDescent="0.3">
      <c r="BK13033" s="5"/>
      <c r="BL13033" s="5"/>
      <c r="BM13033" s="2"/>
      <c r="BN13033" s="151"/>
      <c r="BO13033" s="2"/>
      <c r="BP13033" s="2"/>
      <c r="BQ13033" s="2"/>
      <c r="BR13033" s="2"/>
      <c r="BS13033" s="2"/>
      <c r="BT13033" s="2"/>
    </row>
    <row r="13034" spans="63:72" x14ac:dyDescent="0.3">
      <c r="BK13034" s="5"/>
      <c r="BL13034" s="5"/>
      <c r="BM13034" s="2"/>
      <c r="BN13034" s="151"/>
      <c r="BO13034" s="2"/>
      <c r="BP13034" s="2"/>
      <c r="BQ13034" s="2"/>
      <c r="BR13034" s="2"/>
      <c r="BS13034" s="2"/>
      <c r="BT13034" s="2"/>
    </row>
    <row r="13035" spans="63:72" x14ac:dyDescent="0.3">
      <c r="BK13035" s="5"/>
      <c r="BL13035" s="5"/>
      <c r="BM13035" s="2"/>
      <c r="BN13035" s="151"/>
      <c r="BO13035" s="2"/>
      <c r="BP13035" s="2"/>
      <c r="BQ13035" s="2"/>
      <c r="BR13035" s="2"/>
      <c r="BS13035" s="2"/>
      <c r="BT13035" s="2"/>
    </row>
    <row r="13036" spans="63:72" x14ac:dyDescent="0.3">
      <c r="BK13036" s="5"/>
      <c r="BL13036" s="5"/>
      <c r="BM13036" s="2"/>
      <c r="BN13036" s="151"/>
      <c r="BO13036" s="2"/>
      <c r="BP13036" s="2"/>
      <c r="BQ13036" s="2"/>
      <c r="BR13036" s="2"/>
      <c r="BS13036" s="2"/>
      <c r="BT13036" s="2"/>
    </row>
    <row r="13037" spans="63:72" x14ac:dyDescent="0.3">
      <c r="BK13037" s="5"/>
      <c r="BL13037" s="5"/>
      <c r="BM13037" s="2"/>
      <c r="BN13037" s="151"/>
      <c r="BO13037" s="2"/>
      <c r="BP13037" s="2"/>
      <c r="BQ13037" s="2"/>
      <c r="BR13037" s="2"/>
      <c r="BS13037" s="2"/>
      <c r="BT13037" s="2"/>
    </row>
    <row r="13038" spans="63:72" x14ac:dyDescent="0.3">
      <c r="BK13038" s="5"/>
      <c r="BL13038" s="5"/>
      <c r="BM13038" s="2"/>
      <c r="BN13038" s="151"/>
      <c r="BO13038" s="2"/>
      <c r="BP13038" s="2"/>
      <c r="BQ13038" s="2"/>
      <c r="BR13038" s="2"/>
      <c r="BS13038" s="2"/>
      <c r="BT13038" s="2"/>
    </row>
    <row r="13039" spans="63:72" x14ac:dyDescent="0.3">
      <c r="BK13039" s="5"/>
      <c r="BL13039" s="5"/>
      <c r="BM13039" s="2"/>
      <c r="BN13039" s="151"/>
      <c r="BO13039" s="2"/>
      <c r="BP13039" s="2"/>
      <c r="BQ13039" s="2"/>
      <c r="BR13039" s="2"/>
      <c r="BS13039" s="2"/>
      <c r="BT13039" s="2"/>
    </row>
    <row r="13040" spans="63:72" x14ac:dyDescent="0.3">
      <c r="BK13040" s="5"/>
      <c r="BL13040" s="5"/>
      <c r="BM13040" s="2"/>
      <c r="BN13040" s="151"/>
      <c r="BO13040" s="2"/>
      <c r="BP13040" s="2"/>
      <c r="BQ13040" s="2"/>
      <c r="BR13040" s="2"/>
      <c r="BS13040" s="2"/>
      <c r="BT13040" s="2"/>
    </row>
    <row r="13041" spans="63:72" x14ac:dyDescent="0.3">
      <c r="BK13041" s="5"/>
      <c r="BL13041" s="5"/>
      <c r="BM13041" s="2"/>
      <c r="BN13041" s="151"/>
      <c r="BO13041" s="2"/>
      <c r="BP13041" s="2"/>
      <c r="BQ13041" s="2"/>
      <c r="BR13041" s="2"/>
      <c r="BS13041" s="2"/>
      <c r="BT13041" s="2"/>
    </row>
    <row r="13042" spans="63:72" x14ac:dyDescent="0.3">
      <c r="BK13042" s="5"/>
      <c r="BL13042" s="5"/>
      <c r="BM13042" s="2"/>
      <c r="BN13042" s="151"/>
      <c r="BO13042" s="2"/>
      <c r="BP13042" s="2"/>
      <c r="BQ13042" s="2"/>
      <c r="BR13042" s="2"/>
      <c r="BS13042" s="2"/>
      <c r="BT13042" s="2"/>
    </row>
    <row r="13043" spans="63:72" x14ac:dyDescent="0.3">
      <c r="BK13043" s="5"/>
      <c r="BL13043" s="5"/>
      <c r="BM13043" s="2"/>
      <c r="BN13043" s="151"/>
      <c r="BO13043" s="2"/>
      <c r="BP13043" s="2"/>
      <c r="BQ13043" s="2"/>
      <c r="BR13043" s="2"/>
      <c r="BS13043" s="2"/>
      <c r="BT13043" s="2"/>
    </row>
    <row r="13044" spans="63:72" x14ac:dyDescent="0.3">
      <c r="BK13044" s="5"/>
      <c r="BL13044" s="5"/>
      <c r="BM13044" s="2"/>
      <c r="BN13044" s="151"/>
      <c r="BO13044" s="2"/>
      <c r="BP13044" s="2"/>
      <c r="BQ13044" s="2"/>
      <c r="BR13044" s="2"/>
      <c r="BS13044" s="2"/>
      <c r="BT13044" s="2"/>
    </row>
    <row r="13045" spans="63:72" x14ac:dyDescent="0.3">
      <c r="BK13045" s="5"/>
      <c r="BL13045" s="5"/>
      <c r="BM13045" s="2"/>
      <c r="BN13045" s="151"/>
      <c r="BO13045" s="2"/>
      <c r="BP13045" s="2"/>
      <c r="BQ13045" s="2"/>
      <c r="BR13045" s="2"/>
      <c r="BS13045" s="2"/>
      <c r="BT13045" s="2"/>
    </row>
    <row r="13046" spans="63:72" x14ac:dyDescent="0.3">
      <c r="BK13046" s="5"/>
      <c r="BL13046" s="5"/>
      <c r="BM13046" s="2"/>
      <c r="BN13046" s="151"/>
      <c r="BO13046" s="2"/>
      <c r="BP13046" s="2"/>
      <c r="BQ13046" s="2"/>
      <c r="BR13046" s="2"/>
      <c r="BS13046" s="2"/>
      <c r="BT13046" s="2"/>
    </row>
    <row r="13047" spans="63:72" x14ac:dyDescent="0.3">
      <c r="BK13047" s="5"/>
      <c r="BL13047" s="5"/>
      <c r="BM13047" s="2"/>
      <c r="BN13047" s="151"/>
      <c r="BO13047" s="2"/>
      <c r="BP13047" s="2"/>
      <c r="BQ13047" s="2"/>
      <c r="BR13047" s="2"/>
      <c r="BS13047" s="2"/>
      <c r="BT13047" s="2"/>
    </row>
    <row r="13048" spans="63:72" x14ac:dyDescent="0.3">
      <c r="BK13048" s="5"/>
      <c r="BL13048" s="5"/>
      <c r="BM13048" s="2"/>
      <c r="BN13048" s="151"/>
      <c r="BO13048" s="2"/>
      <c r="BP13048" s="2"/>
      <c r="BQ13048" s="2"/>
      <c r="BR13048" s="2"/>
      <c r="BS13048" s="2"/>
      <c r="BT13048" s="2"/>
    </row>
    <row r="13049" spans="63:72" x14ac:dyDescent="0.3">
      <c r="BK13049" s="5"/>
      <c r="BL13049" s="5"/>
      <c r="BM13049" s="2"/>
      <c r="BN13049" s="151"/>
      <c r="BO13049" s="2"/>
      <c r="BP13049" s="2"/>
      <c r="BQ13049" s="2"/>
      <c r="BR13049" s="2"/>
      <c r="BS13049" s="2"/>
      <c r="BT13049" s="2"/>
    </row>
    <row r="13050" spans="63:72" x14ac:dyDescent="0.3">
      <c r="BK13050" s="5"/>
      <c r="BL13050" s="5"/>
      <c r="BM13050" s="2"/>
      <c r="BN13050" s="151"/>
      <c r="BO13050" s="2"/>
      <c r="BP13050" s="2"/>
      <c r="BQ13050" s="2"/>
      <c r="BR13050" s="2"/>
      <c r="BS13050" s="2"/>
      <c r="BT13050" s="2"/>
    </row>
    <row r="13051" spans="63:72" x14ac:dyDescent="0.3">
      <c r="BK13051" s="5"/>
      <c r="BL13051" s="5"/>
      <c r="BM13051" s="2"/>
      <c r="BN13051" s="151"/>
      <c r="BO13051" s="2"/>
      <c r="BP13051" s="2"/>
      <c r="BQ13051" s="2"/>
      <c r="BR13051" s="2"/>
      <c r="BS13051" s="2"/>
      <c r="BT13051" s="2"/>
    </row>
    <row r="13052" spans="63:72" x14ac:dyDescent="0.3">
      <c r="BK13052" s="5"/>
      <c r="BL13052" s="5"/>
      <c r="BM13052" s="2"/>
      <c r="BN13052" s="151"/>
      <c r="BO13052" s="2"/>
      <c r="BP13052" s="2"/>
      <c r="BQ13052" s="2"/>
      <c r="BR13052" s="2"/>
      <c r="BS13052" s="2"/>
      <c r="BT13052" s="2"/>
    </row>
    <row r="13053" spans="63:72" x14ac:dyDescent="0.3">
      <c r="BK13053" s="5"/>
      <c r="BL13053" s="5"/>
      <c r="BM13053" s="2"/>
      <c r="BN13053" s="151"/>
      <c r="BO13053" s="2"/>
      <c r="BP13053" s="2"/>
      <c r="BQ13053" s="2"/>
      <c r="BR13053" s="2"/>
      <c r="BS13053" s="2"/>
      <c r="BT13053" s="2"/>
    </row>
    <row r="13054" spans="63:72" x14ac:dyDescent="0.3">
      <c r="BK13054" s="5"/>
      <c r="BL13054" s="5"/>
      <c r="BM13054" s="2"/>
      <c r="BN13054" s="151"/>
      <c r="BO13054" s="2"/>
      <c r="BP13054" s="2"/>
      <c r="BQ13054" s="2"/>
      <c r="BR13054" s="2"/>
      <c r="BS13054" s="2"/>
      <c r="BT13054" s="2"/>
    </row>
    <row r="13055" spans="63:72" x14ac:dyDescent="0.3">
      <c r="BK13055" s="5"/>
      <c r="BL13055" s="5"/>
      <c r="BM13055" s="2"/>
      <c r="BN13055" s="151"/>
      <c r="BO13055" s="2"/>
      <c r="BP13055" s="2"/>
      <c r="BQ13055" s="2"/>
      <c r="BR13055" s="2"/>
      <c r="BS13055" s="2"/>
      <c r="BT13055" s="2"/>
    </row>
    <row r="13056" spans="63:72" x14ac:dyDescent="0.3">
      <c r="BK13056" s="5"/>
      <c r="BL13056" s="5"/>
      <c r="BM13056" s="2"/>
      <c r="BN13056" s="151"/>
      <c r="BO13056" s="2"/>
      <c r="BP13056" s="2"/>
      <c r="BQ13056" s="2"/>
      <c r="BR13056" s="2"/>
      <c r="BS13056" s="2"/>
      <c r="BT13056" s="2"/>
    </row>
    <row r="13057" spans="63:72" x14ac:dyDescent="0.3">
      <c r="BK13057" s="5"/>
      <c r="BL13057" s="5"/>
      <c r="BM13057" s="2"/>
      <c r="BN13057" s="151"/>
      <c r="BO13057" s="2"/>
      <c r="BP13057" s="2"/>
      <c r="BQ13057" s="2"/>
      <c r="BR13057" s="2"/>
      <c r="BS13057" s="2"/>
      <c r="BT13057" s="2"/>
    </row>
    <row r="13058" spans="63:72" x14ac:dyDescent="0.3">
      <c r="BK13058" s="5"/>
      <c r="BL13058" s="5"/>
      <c r="BM13058" s="2"/>
      <c r="BN13058" s="151"/>
      <c r="BO13058" s="2"/>
      <c r="BP13058" s="2"/>
      <c r="BQ13058" s="2"/>
      <c r="BR13058" s="2"/>
      <c r="BS13058" s="2"/>
      <c r="BT13058" s="2"/>
    </row>
    <row r="13059" spans="63:72" x14ac:dyDescent="0.3">
      <c r="BK13059" s="5"/>
      <c r="BL13059" s="5"/>
      <c r="BM13059" s="2"/>
      <c r="BN13059" s="151"/>
      <c r="BO13059" s="2"/>
      <c r="BP13059" s="2"/>
      <c r="BQ13059" s="2"/>
      <c r="BR13059" s="2"/>
      <c r="BS13059" s="2"/>
      <c r="BT13059" s="2"/>
    </row>
    <row r="13060" spans="63:72" x14ac:dyDescent="0.3">
      <c r="BK13060" s="5"/>
      <c r="BL13060" s="5"/>
      <c r="BM13060" s="2"/>
      <c r="BN13060" s="151"/>
      <c r="BO13060" s="2"/>
      <c r="BP13060" s="2"/>
      <c r="BQ13060" s="2"/>
      <c r="BR13060" s="2"/>
      <c r="BS13060" s="2"/>
      <c r="BT13060" s="2"/>
    </row>
    <row r="13061" spans="63:72" x14ac:dyDescent="0.3">
      <c r="BK13061" s="5"/>
      <c r="BL13061" s="5"/>
      <c r="BM13061" s="2"/>
      <c r="BN13061" s="151"/>
      <c r="BO13061" s="2"/>
      <c r="BP13061" s="2"/>
      <c r="BQ13061" s="2"/>
      <c r="BR13061" s="2"/>
      <c r="BS13061" s="2"/>
      <c r="BT13061" s="2"/>
    </row>
    <row r="13062" spans="63:72" x14ac:dyDescent="0.3">
      <c r="BK13062" s="5"/>
      <c r="BL13062" s="5"/>
      <c r="BM13062" s="2"/>
      <c r="BN13062" s="151"/>
      <c r="BO13062" s="2"/>
      <c r="BP13062" s="2"/>
      <c r="BQ13062" s="2"/>
      <c r="BR13062" s="2"/>
      <c r="BS13062" s="2"/>
      <c r="BT13062" s="2"/>
    </row>
    <row r="13063" spans="63:72" x14ac:dyDescent="0.3">
      <c r="BK13063" s="5"/>
      <c r="BL13063" s="5"/>
      <c r="BM13063" s="2"/>
      <c r="BN13063" s="151"/>
      <c r="BO13063" s="2"/>
      <c r="BP13063" s="2"/>
      <c r="BQ13063" s="2"/>
      <c r="BR13063" s="2"/>
      <c r="BS13063" s="2"/>
      <c r="BT13063" s="2"/>
    </row>
    <row r="13064" spans="63:72" x14ac:dyDescent="0.3">
      <c r="BK13064" s="5"/>
      <c r="BL13064" s="5"/>
      <c r="BM13064" s="2"/>
      <c r="BN13064" s="151"/>
      <c r="BO13064" s="2"/>
      <c r="BP13064" s="2"/>
      <c r="BQ13064" s="2"/>
      <c r="BR13064" s="2"/>
      <c r="BS13064" s="2"/>
      <c r="BT13064" s="2"/>
    </row>
    <row r="13065" spans="63:72" x14ac:dyDescent="0.3">
      <c r="BK13065" s="5"/>
      <c r="BL13065" s="5"/>
      <c r="BM13065" s="2"/>
      <c r="BN13065" s="151"/>
      <c r="BO13065" s="2"/>
      <c r="BP13065" s="2"/>
      <c r="BQ13065" s="2"/>
      <c r="BR13065" s="2"/>
      <c r="BS13065" s="2"/>
      <c r="BT13065" s="2"/>
    </row>
    <row r="13066" spans="63:72" x14ac:dyDescent="0.3">
      <c r="BK13066" s="5"/>
      <c r="BL13066" s="5"/>
      <c r="BM13066" s="2"/>
      <c r="BN13066" s="151"/>
      <c r="BO13066" s="2"/>
      <c r="BP13066" s="2"/>
      <c r="BQ13066" s="2"/>
      <c r="BR13066" s="2"/>
      <c r="BS13066" s="2"/>
      <c r="BT13066" s="2"/>
    </row>
    <row r="13067" spans="63:72" x14ac:dyDescent="0.3">
      <c r="BK13067" s="5"/>
      <c r="BL13067" s="5"/>
      <c r="BM13067" s="2"/>
      <c r="BN13067" s="151"/>
      <c r="BO13067" s="2"/>
      <c r="BP13067" s="2"/>
      <c r="BQ13067" s="2"/>
      <c r="BR13067" s="2"/>
      <c r="BS13067" s="2"/>
      <c r="BT13067" s="2"/>
    </row>
    <row r="13068" spans="63:72" x14ac:dyDescent="0.3">
      <c r="BK13068" s="5"/>
      <c r="BL13068" s="5"/>
      <c r="BM13068" s="2"/>
      <c r="BN13068" s="151"/>
      <c r="BO13068" s="2"/>
      <c r="BP13068" s="2"/>
      <c r="BQ13068" s="2"/>
      <c r="BR13068" s="2"/>
      <c r="BS13068" s="2"/>
      <c r="BT13068" s="2"/>
    </row>
    <row r="13069" spans="63:72" x14ac:dyDescent="0.3">
      <c r="BK13069" s="5"/>
      <c r="BL13069" s="5"/>
      <c r="BM13069" s="2"/>
      <c r="BN13069" s="151"/>
      <c r="BO13069" s="2"/>
      <c r="BP13069" s="2"/>
      <c r="BQ13069" s="2"/>
      <c r="BR13069" s="2"/>
      <c r="BS13069" s="2"/>
      <c r="BT13069" s="2"/>
    </row>
    <row r="13070" spans="63:72" x14ac:dyDescent="0.3">
      <c r="BK13070" s="5"/>
      <c r="BL13070" s="5"/>
      <c r="BM13070" s="2"/>
      <c r="BN13070" s="151"/>
      <c r="BO13070" s="2"/>
      <c r="BP13070" s="2"/>
      <c r="BQ13070" s="2"/>
      <c r="BR13070" s="2"/>
      <c r="BS13070" s="2"/>
      <c r="BT13070" s="2"/>
    </row>
    <row r="13071" spans="63:72" x14ac:dyDescent="0.3">
      <c r="BK13071" s="5"/>
      <c r="BL13071" s="5"/>
      <c r="BM13071" s="2"/>
      <c r="BN13071" s="151"/>
      <c r="BO13071" s="2"/>
      <c r="BP13071" s="2"/>
      <c r="BQ13071" s="2"/>
      <c r="BR13071" s="2"/>
      <c r="BS13071" s="2"/>
      <c r="BT13071" s="2"/>
    </row>
    <row r="13072" spans="63:72" x14ac:dyDescent="0.3">
      <c r="BK13072" s="5"/>
      <c r="BL13072" s="5"/>
      <c r="BM13072" s="2"/>
      <c r="BN13072" s="151"/>
      <c r="BO13072" s="2"/>
      <c r="BP13072" s="2"/>
      <c r="BQ13072" s="2"/>
      <c r="BR13072" s="2"/>
      <c r="BS13072" s="2"/>
      <c r="BT13072" s="2"/>
    </row>
    <row r="13073" spans="63:72" x14ac:dyDescent="0.3">
      <c r="BK13073" s="5"/>
      <c r="BL13073" s="5"/>
      <c r="BM13073" s="2"/>
      <c r="BN13073" s="151"/>
      <c r="BO13073" s="2"/>
      <c r="BP13073" s="2"/>
      <c r="BQ13073" s="2"/>
      <c r="BR13073" s="2"/>
      <c r="BS13073" s="2"/>
      <c r="BT13073" s="2"/>
    </row>
    <row r="13074" spans="63:72" x14ac:dyDescent="0.3">
      <c r="BK13074" s="5"/>
      <c r="BL13074" s="5"/>
      <c r="BM13074" s="2"/>
      <c r="BN13074" s="151"/>
      <c r="BO13074" s="2"/>
      <c r="BP13074" s="2"/>
      <c r="BQ13074" s="2"/>
      <c r="BR13074" s="2"/>
      <c r="BS13074" s="2"/>
      <c r="BT13074" s="2"/>
    </row>
    <row r="13075" spans="63:72" x14ac:dyDescent="0.3">
      <c r="BK13075" s="5"/>
      <c r="BL13075" s="5"/>
      <c r="BM13075" s="2"/>
      <c r="BN13075" s="151"/>
      <c r="BO13075" s="2"/>
      <c r="BP13075" s="2"/>
      <c r="BQ13075" s="2"/>
      <c r="BR13075" s="2"/>
      <c r="BS13075" s="2"/>
      <c r="BT13075" s="2"/>
    </row>
    <row r="13076" spans="63:72" x14ac:dyDescent="0.3">
      <c r="BK13076" s="5"/>
      <c r="BL13076" s="5"/>
      <c r="BM13076" s="2"/>
      <c r="BN13076" s="151"/>
      <c r="BO13076" s="2"/>
      <c r="BP13076" s="2"/>
      <c r="BQ13076" s="2"/>
      <c r="BR13076" s="2"/>
      <c r="BS13076" s="2"/>
      <c r="BT13076" s="2"/>
    </row>
    <row r="13077" spans="63:72" x14ac:dyDescent="0.3">
      <c r="BK13077" s="5"/>
      <c r="BL13077" s="5"/>
      <c r="BM13077" s="2"/>
      <c r="BN13077" s="151"/>
      <c r="BO13077" s="2"/>
      <c r="BP13077" s="2"/>
      <c r="BQ13077" s="2"/>
      <c r="BR13077" s="2"/>
      <c r="BS13077" s="2"/>
      <c r="BT13077" s="2"/>
    </row>
    <row r="13078" spans="63:72" x14ac:dyDescent="0.3">
      <c r="BK13078" s="5"/>
      <c r="BL13078" s="5"/>
      <c r="BM13078" s="2"/>
      <c r="BN13078" s="151"/>
      <c r="BO13078" s="2"/>
      <c r="BP13078" s="2"/>
      <c r="BQ13078" s="2"/>
      <c r="BR13078" s="2"/>
      <c r="BS13078" s="2"/>
      <c r="BT13078" s="2"/>
    </row>
    <row r="13079" spans="63:72" x14ac:dyDescent="0.3">
      <c r="BK13079" s="5"/>
      <c r="BL13079" s="5"/>
      <c r="BM13079" s="2"/>
      <c r="BN13079" s="151"/>
      <c r="BO13079" s="2"/>
      <c r="BP13079" s="2"/>
      <c r="BQ13079" s="2"/>
      <c r="BR13079" s="2"/>
      <c r="BS13079" s="2"/>
      <c r="BT13079" s="2"/>
    </row>
    <row r="13080" spans="63:72" x14ac:dyDescent="0.3">
      <c r="BK13080" s="5"/>
      <c r="BL13080" s="5"/>
      <c r="BM13080" s="2"/>
      <c r="BN13080" s="151"/>
      <c r="BO13080" s="2"/>
      <c r="BP13080" s="2"/>
      <c r="BQ13080" s="2"/>
      <c r="BR13080" s="2"/>
      <c r="BS13080" s="2"/>
      <c r="BT13080" s="2"/>
    </row>
    <row r="13081" spans="63:72" x14ac:dyDescent="0.3">
      <c r="BK13081" s="5"/>
      <c r="BL13081" s="5"/>
      <c r="BM13081" s="2"/>
      <c r="BN13081" s="151"/>
      <c r="BO13081" s="2"/>
      <c r="BP13081" s="2"/>
      <c r="BQ13081" s="2"/>
      <c r="BR13081" s="2"/>
      <c r="BS13081" s="2"/>
      <c r="BT13081" s="2"/>
    </row>
    <row r="13082" spans="63:72" x14ac:dyDescent="0.3">
      <c r="BK13082" s="5"/>
      <c r="BL13082" s="5"/>
      <c r="BM13082" s="2"/>
      <c r="BN13082" s="151"/>
      <c r="BO13082" s="2"/>
      <c r="BP13082" s="2"/>
      <c r="BQ13082" s="2"/>
      <c r="BR13082" s="2"/>
      <c r="BS13082" s="2"/>
      <c r="BT13082" s="2"/>
    </row>
    <row r="13083" spans="63:72" x14ac:dyDescent="0.3">
      <c r="BK13083" s="5"/>
      <c r="BL13083" s="5"/>
      <c r="BM13083" s="2"/>
      <c r="BN13083" s="151"/>
      <c r="BO13083" s="2"/>
      <c r="BP13083" s="2"/>
      <c r="BQ13083" s="2"/>
      <c r="BR13083" s="2"/>
      <c r="BS13083" s="2"/>
      <c r="BT13083" s="2"/>
    </row>
    <row r="13084" spans="63:72" x14ac:dyDescent="0.3">
      <c r="BK13084" s="5"/>
      <c r="BL13084" s="5"/>
      <c r="BM13084" s="2"/>
      <c r="BN13084" s="151"/>
      <c r="BO13084" s="2"/>
      <c r="BP13084" s="2"/>
      <c r="BQ13084" s="2"/>
      <c r="BR13084" s="2"/>
      <c r="BS13084" s="2"/>
      <c r="BT13084" s="2"/>
    </row>
    <row r="13085" spans="63:72" x14ac:dyDescent="0.3">
      <c r="BK13085" s="5"/>
      <c r="BL13085" s="5"/>
      <c r="BM13085" s="2"/>
      <c r="BN13085" s="151"/>
      <c r="BO13085" s="2"/>
      <c r="BP13085" s="2"/>
      <c r="BQ13085" s="2"/>
      <c r="BR13085" s="2"/>
      <c r="BS13085" s="2"/>
      <c r="BT13085" s="2"/>
    </row>
    <row r="13086" spans="63:72" x14ac:dyDescent="0.3">
      <c r="BK13086" s="5"/>
      <c r="BL13086" s="5"/>
      <c r="BM13086" s="2"/>
      <c r="BN13086" s="151"/>
      <c r="BO13086" s="2"/>
      <c r="BP13086" s="2"/>
      <c r="BQ13086" s="2"/>
      <c r="BR13086" s="2"/>
      <c r="BS13086" s="2"/>
      <c r="BT13086" s="2"/>
    </row>
    <row r="13087" spans="63:72" x14ac:dyDescent="0.3">
      <c r="BK13087" s="5"/>
      <c r="BL13087" s="5"/>
      <c r="BM13087" s="2"/>
      <c r="BN13087" s="151"/>
      <c r="BO13087" s="2"/>
      <c r="BP13087" s="2"/>
      <c r="BQ13087" s="2"/>
      <c r="BR13087" s="2"/>
      <c r="BS13087" s="2"/>
      <c r="BT13087" s="2"/>
    </row>
    <row r="13088" spans="63:72" x14ac:dyDescent="0.3">
      <c r="BK13088" s="5"/>
      <c r="BL13088" s="5"/>
      <c r="BM13088" s="2"/>
      <c r="BN13088" s="151"/>
      <c r="BO13088" s="2"/>
      <c r="BP13088" s="2"/>
      <c r="BQ13088" s="2"/>
      <c r="BR13088" s="2"/>
      <c r="BS13088" s="2"/>
      <c r="BT13088" s="2"/>
    </row>
    <row r="13089" spans="63:72" x14ac:dyDescent="0.3">
      <c r="BK13089" s="5"/>
      <c r="BL13089" s="5"/>
      <c r="BM13089" s="2"/>
      <c r="BN13089" s="151"/>
      <c r="BO13089" s="2"/>
      <c r="BP13089" s="2"/>
      <c r="BQ13089" s="2"/>
      <c r="BR13089" s="2"/>
      <c r="BS13089" s="2"/>
      <c r="BT13089" s="2"/>
    </row>
    <row r="13090" spans="63:72" x14ac:dyDescent="0.3">
      <c r="BK13090" s="5"/>
      <c r="BL13090" s="5"/>
      <c r="BM13090" s="2"/>
      <c r="BN13090" s="151"/>
      <c r="BO13090" s="2"/>
      <c r="BP13090" s="2"/>
      <c r="BQ13090" s="2"/>
      <c r="BR13090" s="2"/>
      <c r="BS13090" s="2"/>
      <c r="BT13090" s="2"/>
    </row>
    <row r="13091" spans="63:72" x14ac:dyDescent="0.3">
      <c r="BK13091" s="5"/>
      <c r="BL13091" s="5"/>
      <c r="BM13091" s="2"/>
      <c r="BN13091" s="151"/>
      <c r="BO13091" s="2"/>
      <c r="BP13091" s="2"/>
      <c r="BQ13091" s="2"/>
      <c r="BR13091" s="2"/>
      <c r="BS13091" s="2"/>
      <c r="BT13091" s="2"/>
    </row>
    <row r="13092" spans="63:72" x14ac:dyDescent="0.3">
      <c r="BK13092" s="5"/>
      <c r="BL13092" s="5"/>
      <c r="BM13092" s="2"/>
      <c r="BN13092" s="151"/>
      <c r="BO13092" s="2"/>
      <c r="BP13092" s="2"/>
      <c r="BQ13092" s="2"/>
      <c r="BR13092" s="2"/>
      <c r="BS13092" s="2"/>
      <c r="BT13092" s="2"/>
    </row>
    <row r="13093" spans="63:72" x14ac:dyDescent="0.3">
      <c r="BK13093" s="5"/>
      <c r="BL13093" s="5"/>
      <c r="BM13093" s="2"/>
      <c r="BN13093" s="151"/>
      <c r="BO13093" s="2"/>
      <c r="BP13093" s="2"/>
      <c r="BQ13093" s="2"/>
      <c r="BR13093" s="2"/>
      <c r="BS13093" s="2"/>
      <c r="BT13093" s="2"/>
    </row>
    <row r="13094" spans="63:72" x14ac:dyDescent="0.3">
      <c r="BK13094" s="5"/>
      <c r="BL13094" s="5"/>
      <c r="BM13094" s="2"/>
      <c r="BN13094" s="151"/>
      <c r="BO13094" s="2"/>
      <c r="BP13094" s="2"/>
      <c r="BQ13094" s="2"/>
      <c r="BR13094" s="2"/>
      <c r="BS13094" s="2"/>
      <c r="BT13094" s="2"/>
    </row>
    <row r="13095" spans="63:72" x14ac:dyDescent="0.3">
      <c r="BK13095" s="5"/>
      <c r="BL13095" s="5"/>
      <c r="BM13095" s="2"/>
      <c r="BN13095" s="151"/>
      <c r="BO13095" s="2"/>
      <c r="BP13095" s="2"/>
      <c r="BQ13095" s="2"/>
      <c r="BR13095" s="2"/>
      <c r="BS13095" s="2"/>
      <c r="BT13095" s="2"/>
    </row>
    <row r="13096" spans="63:72" x14ac:dyDescent="0.3">
      <c r="BK13096" s="5"/>
      <c r="BL13096" s="5"/>
      <c r="BM13096" s="2"/>
      <c r="BN13096" s="151"/>
      <c r="BO13096" s="2"/>
      <c r="BP13096" s="2"/>
      <c r="BQ13096" s="2"/>
      <c r="BR13096" s="2"/>
      <c r="BS13096" s="2"/>
      <c r="BT13096" s="2"/>
    </row>
    <row r="13097" spans="63:72" x14ac:dyDescent="0.3">
      <c r="BK13097" s="5"/>
      <c r="BL13097" s="5"/>
      <c r="BM13097" s="2"/>
      <c r="BN13097" s="151"/>
      <c r="BO13097" s="2"/>
      <c r="BP13097" s="2"/>
      <c r="BQ13097" s="2"/>
      <c r="BR13097" s="2"/>
      <c r="BS13097" s="2"/>
      <c r="BT13097" s="2"/>
    </row>
    <row r="13098" spans="63:72" x14ac:dyDescent="0.3">
      <c r="BK13098" s="5"/>
      <c r="BL13098" s="5"/>
      <c r="BM13098" s="2"/>
      <c r="BN13098" s="151"/>
      <c r="BO13098" s="2"/>
      <c r="BP13098" s="2"/>
      <c r="BQ13098" s="2"/>
      <c r="BR13098" s="2"/>
      <c r="BS13098" s="2"/>
      <c r="BT13098" s="2"/>
    </row>
    <row r="13099" spans="63:72" x14ac:dyDescent="0.3">
      <c r="BK13099" s="5"/>
      <c r="BL13099" s="5"/>
      <c r="BM13099" s="2"/>
      <c r="BN13099" s="151"/>
      <c r="BO13099" s="2"/>
      <c r="BP13099" s="2"/>
      <c r="BQ13099" s="2"/>
      <c r="BR13099" s="2"/>
      <c r="BS13099" s="2"/>
      <c r="BT13099" s="2"/>
    </row>
    <row r="13100" spans="63:72" x14ac:dyDescent="0.3">
      <c r="BK13100" s="5"/>
      <c r="BL13100" s="5"/>
      <c r="BM13100" s="2"/>
      <c r="BN13100" s="151"/>
      <c r="BO13100" s="2"/>
      <c r="BP13100" s="2"/>
      <c r="BQ13100" s="2"/>
      <c r="BR13100" s="2"/>
      <c r="BS13100" s="2"/>
      <c r="BT13100" s="2"/>
    </row>
    <row r="13101" spans="63:72" x14ac:dyDescent="0.3">
      <c r="BK13101" s="5"/>
      <c r="BL13101" s="5"/>
      <c r="BM13101" s="2"/>
      <c r="BN13101" s="151"/>
      <c r="BO13101" s="2"/>
      <c r="BP13101" s="2"/>
      <c r="BQ13101" s="2"/>
      <c r="BR13101" s="2"/>
      <c r="BS13101" s="2"/>
      <c r="BT13101" s="2"/>
    </row>
    <row r="13102" spans="63:72" x14ac:dyDescent="0.3">
      <c r="BK13102" s="5"/>
      <c r="BL13102" s="5"/>
      <c r="BM13102" s="2"/>
      <c r="BN13102" s="151"/>
      <c r="BO13102" s="2"/>
      <c r="BP13102" s="2"/>
      <c r="BQ13102" s="2"/>
      <c r="BR13102" s="2"/>
      <c r="BS13102" s="2"/>
      <c r="BT13102" s="2"/>
    </row>
    <row r="13103" spans="63:72" x14ac:dyDescent="0.3">
      <c r="BK13103" s="5"/>
      <c r="BL13103" s="5"/>
      <c r="BM13103" s="2"/>
      <c r="BN13103" s="151"/>
      <c r="BO13103" s="2"/>
      <c r="BP13103" s="2"/>
      <c r="BQ13103" s="2"/>
      <c r="BR13103" s="2"/>
      <c r="BS13103" s="2"/>
      <c r="BT13103" s="2"/>
    </row>
    <row r="13104" spans="63:72" x14ac:dyDescent="0.3">
      <c r="BK13104" s="5"/>
      <c r="BL13104" s="5"/>
      <c r="BM13104" s="2"/>
      <c r="BN13104" s="151"/>
      <c r="BO13104" s="2"/>
      <c r="BP13104" s="2"/>
      <c r="BQ13104" s="2"/>
      <c r="BR13104" s="2"/>
      <c r="BS13104" s="2"/>
      <c r="BT13104" s="2"/>
    </row>
    <row r="13105" spans="63:72" x14ac:dyDescent="0.3">
      <c r="BK13105" s="5"/>
      <c r="BL13105" s="5"/>
      <c r="BM13105" s="2"/>
      <c r="BN13105" s="151"/>
      <c r="BO13105" s="2"/>
      <c r="BP13105" s="2"/>
      <c r="BQ13105" s="2"/>
      <c r="BR13105" s="2"/>
      <c r="BS13105" s="2"/>
      <c r="BT13105" s="2"/>
    </row>
    <row r="13106" spans="63:72" x14ac:dyDescent="0.3">
      <c r="BK13106" s="5"/>
      <c r="BL13106" s="5"/>
      <c r="BM13106" s="2"/>
      <c r="BN13106" s="151"/>
      <c r="BO13106" s="2"/>
      <c r="BP13106" s="2"/>
      <c r="BQ13106" s="2"/>
      <c r="BR13106" s="2"/>
      <c r="BS13106" s="2"/>
      <c r="BT13106" s="2"/>
    </row>
    <row r="13107" spans="63:72" x14ac:dyDescent="0.3">
      <c r="BK13107" s="5"/>
      <c r="BL13107" s="5"/>
      <c r="BM13107" s="2"/>
      <c r="BN13107" s="151"/>
      <c r="BO13107" s="2"/>
      <c r="BP13107" s="2"/>
      <c r="BQ13107" s="2"/>
      <c r="BR13107" s="2"/>
      <c r="BS13107" s="2"/>
      <c r="BT13107" s="2"/>
    </row>
    <row r="13108" spans="63:72" x14ac:dyDescent="0.3">
      <c r="BK13108" s="5"/>
      <c r="BL13108" s="5"/>
      <c r="BM13108" s="2"/>
      <c r="BN13108" s="151"/>
      <c r="BO13108" s="2"/>
      <c r="BP13108" s="2"/>
      <c r="BQ13108" s="2"/>
      <c r="BR13108" s="2"/>
      <c r="BS13108" s="2"/>
      <c r="BT13108" s="2"/>
    </row>
    <row r="13109" spans="63:72" x14ac:dyDescent="0.3">
      <c r="BK13109" s="5"/>
      <c r="BL13109" s="5"/>
      <c r="BM13109" s="2"/>
      <c r="BN13109" s="151"/>
      <c r="BO13109" s="2"/>
      <c r="BP13109" s="2"/>
      <c r="BQ13109" s="2"/>
      <c r="BR13109" s="2"/>
      <c r="BS13109" s="2"/>
      <c r="BT13109" s="2"/>
    </row>
    <row r="13110" spans="63:72" x14ac:dyDescent="0.3">
      <c r="BK13110" s="5"/>
      <c r="BL13110" s="5"/>
      <c r="BM13110" s="2"/>
      <c r="BN13110" s="151"/>
      <c r="BO13110" s="2"/>
      <c r="BP13110" s="2"/>
      <c r="BQ13110" s="2"/>
      <c r="BR13110" s="2"/>
      <c r="BS13110" s="2"/>
      <c r="BT13110" s="2"/>
    </row>
    <row r="13111" spans="63:72" x14ac:dyDescent="0.3">
      <c r="BK13111" s="5"/>
      <c r="BL13111" s="5"/>
      <c r="BM13111" s="2"/>
      <c r="BN13111" s="151"/>
      <c r="BO13111" s="2"/>
      <c r="BP13111" s="2"/>
      <c r="BQ13111" s="2"/>
      <c r="BR13111" s="2"/>
      <c r="BS13111" s="2"/>
      <c r="BT13111" s="2"/>
    </row>
    <row r="13112" spans="63:72" x14ac:dyDescent="0.3">
      <c r="BK13112" s="5"/>
      <c r="BL13112" s="5"/>
      <c r="BM13112" s="2"/>
      <c r="BN13112" s="151"/>
      <c r="BO13112" s="2"/>
      <c r="BP13112" s="2"/>
      <c r="BQ13112" s="2"/>
      <c r="BR13112" s="2"/>
      <c r="BS13112" s="2"/>
      <c r="BT13112" s="2"/>
    </row>
    <row r="13113" spans="63:72" x14ac:dyDescent="0.3">
      <c r="BK13113" s="5"/>
      <c r="BL13113" s="5"/>
      <c r="BM13113" s="2"/>
      <c r="BN13113" s="151"/>
      <c r="BO13113" s="2"/>
      <c r="BP13113" s="2"/>
      <c r="BQ13113" s="2"/>
      <c r="BR13113" s="2"/>
      <c r="BS13113" s="2"/>
      <c r="BT13113" s="2"/>
    </row>
    <row r="13114" spans="63:72" x14ac:dyDescent="0.3">
      <c r="BK13114" s="5"/>
      <c r="BL13114" s="5"/>
      <c r="BM13114" s="2"/>
      <c r="BN13114" s="151"/>
      <c r="BO13114" s="2"/>
      <c r="BP13114" s="2"/>
      <c r="BQ13114" s="2"/>
      <c r="BR13114" s="2"/>
      <c r="BS13114" s="2"/>
      <c r="BT13114" s="2"/>
    </row>
    <row r="13115" spans="63:72" x14ac:dyDescent="0.3">
      <c r="BK13115" s="5"/>
      <c r="BL13115" s="5"/>
      <c r="BM13115" s="2"/>
      <c r="BN13115" s="151"/>
      <c r="BO13115" s="2"/>
      <c r="BP13115" s="2"/>
      <c r="BQ13115" s="2"/>
      <c r="BR13115" s="2"/>
      <c r="BS13115" s="2"/>
      <c r="BT13115" s="2"/>
    </row>
    <row r="13116" spans="63:72" x14ac:dyDescent="0.3">
      <c r="BK13116" s="5"/>
      <c r="BL13116" s="5"/>
      <c r="BM13116" s="2"/>
      <c r="BN13116" s="151"/>
      <c r="BO13116" s="2"/>
      <c r="BP13116" s="2"/>
      <c r="BQ13116" s="2"/>
      <c r="BR13116" s="2"/>
      <c r="BS13116" s="2"/>
      <c r="BT13116" s="2"/>
    </row>
    <row r="13117" spans="63:72" x14ac:dyDescent="0.3">
      <c r="BK13117" s="5"/>
      <c r="BL13117" s="5"/>
      <c r="BM13117" s="2"/>
      <c r="BN13117" s="151"/>
      <c r="BO13117" s="2"/>
      <c r="BP13117" s="2"/>
      <c r="BQ13117" s="2"/>
      <c r="BR13117" s="2"/>
      <c r="BS13117" s="2"/>
      <c r="BT13117" s="2"/>
    </row>
    <row r="13118" spans="63:72" x14ac:dyDescent="0.3">
      <c r="BK13118" s="5"/>
      <c r="BL13118" s="5"/>
      <c r="BM13118" s="2"/>
      <c r="BN13118" s="151"/>
      <c r="BO13118" s="2"/>
      <c r="BP13118" s="2"/>
      <c r="BQ13118" s="2"/>
      <c r="BR13118" s="2"/>
      <c r="BS13118" s="2"/>
      <c r="BT13118" s="2"/>
    </row>
    <row r="13119" spans="63:72" x14ac:dyDescent="0.3">
      <c r="BK13119" s="5"/>
      <c r="BL13119" s="5"/>
      <c r="BM13119" s="2"/>
      <c r="BN13119" s="151"/>
      <c r="BO13119" s="2"/>
      <c r="BP13119" s="2"/>
      <c r="BQ13119" s="2"/>
      <c r="BR13119" s="2"/>
      <c r="BS13119" s="2"/>
      <c r="BT13119" s="2"/>
    </row>
    <row r="13120" spans="63:72" x14ac:dyDescent="0.3">
      <c r="BK13120" s="5"/>
      <c r="BL13120" s="5"/>
      <c r="BM13120" s="2"/>
      <c r="BN13120" s="151"/>
      <c r="BO13120" s="2"/>
      <c r="BP13120" s="2"/>
      <c r="BQ13120" s="2"/>
      <c r="BR13120" s="2"/>
      <c r="BS13120" s="2"/>
      <c r="BT13120" s="2"/>
    </row>
    <row r="13121" spans="63:72" x14ac:dyDescent="0.3">
      <c r="BK13121" s="5"/>
      <c r="BL13121" s="5"/>
      <c r="BM13121" s="2"/>
      <c r="BN13121" s="151"/>
      <c r="BO13121" s="2"/>
      <c r="BP13121" s="2"/>
      <c r="BQ13121" s="2"/>
      <c r="BR13121" s="2"/>
      <c r="BS13121" s="2"/>
      <c r="BT13121" s="2"/>
    </row>
    <row r="13122" spans="63:72" x14ac:dyDescent="0.3">
      <c r="BK13122" s="5"/>
      <c r="BL13122" s="5"/>
      <c r="BM13122" s="2"/>
      <c r="BN13122" s="151"/>
      <c r="BO13122" s="2"/>
      <c r="BP13122" s="2"/>
      <c r="BQ13122" s="2"/>
      <c r="BR13122" s="2"/>
      <c r="BS13122" s="2"/>
      <c r="BT13122" s="2"/>
    </row>
    <row r="13123" spans="63:72" x14ac:dyDescent="0.3">
      <c r="BK13123" s="5"/>
      <c r="BL13123" s="5"/>
      <c r="BM13123" s="2"/>
      <c r="BN13123" s="151"/>
      <c r="BO13123" s="2"/>
      <c r="BP13123" s="2"/>
      <c r="BQ13123" s="2"/>
      <c r="BR13123" s="2"/>
      <c r="BS13123" s="2"/>
      <c r="BT13123" s="2"/>
    </row>
    <row r="13124" spans="63:72" x14ac:dyDescent="0.3">
      <c r="BK13124" s="5"/>
      <c r="BL13124" s="5"/>
      <c r="BM13124" s="2"/>
      <c r="BN13124" s="151"/>
      <c r="BO13124" s="2"/>
      <c r="BP13124" s="2"/>
      <c r="BQ13124" s="2"/>
      <c r="BR13124" s="2"/>
      <c r="BS13124" s="2"/>
      <c r="BT13124" s="2"/>
    </row>
    <row r="13125" spans="63:72" x14ac:dyDescent="0.3">
      <c r="BK13125" s="5"/>
      <c r="BL13125" s="5"/>
      <c r="BM13125" s="2"/>
      <c r="BN13125" s="151"/>
      <c r="BO13125" s="2"/>
      <c r="BP13125" s="2"/>
      <c r="BQ13125" s="2"/>
      <c r="BR13125" s="2"/>
      <c r="BS13125" s="2"/>
      <c r="BT13125" s="2"/>
    </row>
    <row r="13126" spans="63:72" x14ac:dyDescent="0.3">
      <c r="BK13126" s="5"/>
      <c r="BL13126" s="5"/>
      <c r="BM13126" s="2"/>
      <c r="BN13126" s="151"/>
      <c r="BO13126" s="2"/>
      <c r="BP13126" s="2"/>
      <c r="BQ13126" s="2"/>
      <c r="BR13126" s="2"/>
      <c r="BS13126" s="2"/>
      <c r="BT13126" s="2"/>
    </row>
    <row r="13127" spans="63:72" x14ac:dyDescent="0.3">
      <c r="BK13127" s="5"/>
      <c r="BL13127" s="5"/>
      <c r="BM13127" s="2"/>
      <c r="BN13127" s="151"/>
      <c r="BO13127" s="2"/>
      <c r="BP13127" s="2"/>
      <c r="BQ13127" s="2"/>
      <c r="BR13127" s="2"/>
      <c r="BS13127" s="2"/>
      <c r="BT13127" s="2"/>
    </row>
    <row r="13128" spans="63:72" x14ac:dyDescent="0.3">
      <c r="BK13128" s="5"/>
      <c r="BL13128" s="5"/>
      <c r="BM13128" s="2"/>
      <c r="BN13128" s="151"/>
      <c r="BO13128" s="2"/>
      <c r="BP13128" s="2"/>
      <c r="BQ13128" s="2"/>
      <c r="BR13128" s="2"/>
      <c r="BS13128" s="2"/>
      <c r="BT13128" s="2"/>
    </row>
    <row r="13129" spans="63:72" x14ac:dyDescent="0.3">
      <c r="BK13129" s="5"/>
      <c r="BL13129" s="5"/>
      <c r="BM13129" s="2"/>
      <c r="BN13129" s="151"/>
      <c r="BO13129" s="2"/>
      <c r="BP13129" s="2"/>
      <c r="BQ13129" s="2"/>
      <c r="BR13129" s="2"/>
      <c r="BS13129" s="2"/>
      <c r="BT13129" s="2"/>
    </row>
    <row r="13130" spans="63:72" x14ac:dyDescent="0.3">
      <c r="BK13130" s="5"/>
      <c r="BL13130" s="5"/>
      <c r="BM13130" s="2"/>
      <c r="BN13130" s="151"/>
      <c r="BO13130" s="2"/>
      <c r="BP13130" s="2"/>
      <c r="BQ13130" s="2"/>
      <c r="BR13130" s="2"/>
      <c r="BS13130" s="2"/>
      <c r="BT13130" s="2"/>
    </row>
    <row r="13131" spans="63:72" x14ac:dyDescent="0.3">
      <c r="BK13131" s="5"/>
      <c r="BL13131" s="5"/>
      <c r="BM13131" s="2"/>
      <c r="BN13131" s="151"/>
      <c r="BO13131" s="2"/>
      <c r="BP13131" s="2"/>
      <c r="BQ13131" s="2"/>
      <c r="BR13131" s="2"/>
      <c r="BS13131" s="2"/>
      <c r="BT13131" s="2"/>
    </row>
    <row r="13132" spans="63:72" x14ac:dyDescent="0.3">
      <c r="BK13132" s="5"/>
      <c r="BL13132" s="5"/>
      <c r="BM13132" s="2"/>
      <c r="BN13132" s="151"/>
      <c r="BO13132" s="2"/>
      <c r="BP13132" s="2"/>
      <c r="BQ13132" s="2"/>
      <c r="BR13132" s="2"/>
      <c r="BS13132" s="2"/>
      <c r="BT13132" s="2"/>
    </row>
    <row r="13133" spans="63:72" x14ac:dyDescent="0.3">
      <c r="BK13133" s="5"/>
      <c r="BL13133" s="5"/>
      <c r="BM13133" s="2"/>
      <c r="BN13133" s="151"/>
      <c r="BO13133" s="2"/>
      <c r="BP13133" s="2"/>
      <c r="BQ13133" s="2"/>
      <c r="BR13133" s="2"/>
      <c r="BS13133" s="2"/>
      <c r="BT13133" s="2"/>
    </row>
    <row r="13134" spans="63:72" x14ac:dyDescent="0.3">
      <c r="BK13134" s="5"/>
      <c r="BL13134" s="5"/>
      <c r="BM13134" s="2"/>
      <c r="BN13134" s="151"/>
      <c r="BO13134" s="2"/>
      <c r="BP13134" s="2"/>
      <c r="BQ13134" s="2"/>
      <c r="BR13134" s="2"/>
      <c r="BS13134" s="2"/>
      <c r="BT13134" s="2"/>
    </row>
    <row r="13135" spans="63:72" x14ac:dyDescent="0.3">
      <c r="BK13135" s="5"/>
      <c r="BL13135" s="5"/>
      <c r="BM13135" s="2"/>
      <c r="BN13135" s="151"/>
      <c r="BO13135" s="2"/>
      <c r="BP13135" s="2"/>
      <c r="BQ13135" s="2"/>
      <c r="BR13135" s="2"/>
      <c r="BS13135" s="2"/>
      <c r="BT13135" s="2"/>
    </row>
    <row r="13136" spans="63:72" x14ac:dyDescent="0.3">
      <c r="BK13136" s="5"/>
      <c r="BL13136" s="5"/>
      <c r="BM13136" s="2"/>
      <c r="BN13136" s="151"/>
      <c r="BO13136" s="2"/>
      <c r="BP13136" s="2"/>
      <c r="BQ13136" s="2"/>
      <c r="BR13136" s="2"/>
      <c r="BS13136" s="2"/>
      <c r="BT13136" s="2"/>
    </row>
    <row r="13137" spans="63:72" x14ac:dyDescent="0.3">
      <c r="BK13137" s="5"/>
      <c r="BL13137" s="5"/>
      <c r="BM13137" s="2"/>
      <c r="BN13137" s="151"/>
      <c r="BO13137" s="2"/>
      <c r="BP13137" s="2"/>
      <c r="BQ13137" s="2"/>
      <c r="BR13137" s="2"/>
      <c r="BS13137" s="2"/>
      <c r="BT13137" s="2"/>
    </row>
    <row r="13138" spans="63:72" x14ac:dyDescent="0.3">
      <c r="BK13138" s="5"/>
      <c r="BL13138" s="5"/>
      <c r="BM13138" s="2"/>
      <c r="BN13138" s="151"/>
      <c r="BO13138" s="2"/>
      <c r="BP13138" s="2"/>
      <c r="BQ13138" s="2"/>
      <c r="BR13138" s="2"/>
      <c r="BS13138" s="2"/>
      <c r="BT13138" s="2"/>
    </row>
    <row r="13139" spans="63:72" x14ac:dyDescent="0.3">
      <c r="BK13139" s="5"/>
      <c r="BL13139" s="5"/>
      <c r="BM13139" s="2"/>
      <c r="BN13139" s="151"/>
      <c r="BO13139" s="2"/>
      <c r="BP13139" s="2"/>
      <c r="BQ13139" s="2"/>
      <c r="BR13139" s="2"/>
      <c r="BS13139" s="2"/>
      <c r="BT13139" s="2"/>
    </row>
    <row r="13140" spans="63:72" x14ac:dyDescent="0.3">
      <c r="BK13140" s="5"/>
      <c r="BL13140" s="5"/>
      <c r="BM13140" s="2"/>
      <c r="BN13140" s="151"/>
      <c r="BO13140" s="2"/>
      <c r="BP13140" s="2"/>
      <c r="BQ13140" s="2"/>
      <c r="BR13140" s="2"/>
      <c r="BS13140" s="2"/>
      <c r="BT13140" s="2"/>
    </row>
    <row r="13141" spans="63:72" x14ac:dyDescent="0.3">
      <c r="BK13141" s="5"/>
      <c r="BL13141" s="5"/>
      <c r="BM13141" s="2"/>
      <c r="BN13141" s="151"/>
      <c r="BO13141" s="2"/>
      <c r="BP13141" s="2"/>
      <c r="BQ13141" s="2"/>
      <c r="BR13141" s="2"/>
      <c r="BS13141" s="2"/>
      <c r="BT13141" s="2"/>
    </row>
    <row r="13142" spans="63:72" x14ac:dyDescent="0.3">
      <c r="BK13142" s="5"/>
      <c r="BL13142" s="5"/>
      <c r="BM13142" s="2"/>
      <c r="BN13142" s="151"/>
      <c r="BO13142" s="2"/>
      <c r="BP13142" s="2"/>
      <c r="BQ13142" s="2"/>
      <c r="BR13142" s="2"/>
      <c r="BS13142" s="2"/>
      <c r="BT13142" s="2"/>
    </row>
    <row r="13143" spans="63:72" x14ac:dyDescent="0.3">
      <c r="BK13143" s="5"/>
      <c r="BL13143" s="5"/>
      <c r="BM13143" s="2"/>
      <c r="BN13143" s="151"/>
      <c r="BO13143" s="2"/>
      <c r="BP13143" s="2"/>
      <c r="BQ13143" s="2"/>
      <c r="BR13143" s="2"/>
      <c r="BS13143" s="2"/>
      <c r="BT13143" s="2"/>
    </row>
    <row r="13144" spans="63:72" x14ac:dyDescent="0.3">
      <c r="BK13144" s="5"/>
      <c r="BL13144" s="5"/>
      <c r="BM13144" s="2"/>
      <c r="BN13144" s="151"/>
      <c r="BO13144" s="2"/>
      <c r="BP13144" s="2"/>
      <c r="BQ13144" s="2"/>
      <c r="BR13144" s="2"/>
      <c r="BS13144" s="2"/>
      <c r="BT13144" s="2"/>
    </row>
    <row r="13145" spans="63:72" x14ac:dyDescent="0.3">
      <c r="BK13145" s="5"/>
      <c r="BL13145" s="5"/>
      <c r="BM13145" s="2"/>
      <c r="BN13145" s="151"/>
      <c r="BO13145" s="2"/>
      <c r="BP13145" s="2"/>
      <c r="BQ13145" s="2"/>
      <c r="BR13145" s="2"/>
      <c r="BS13145" s="2"/>
      <c r="BT13145" s="2"/>
    </row>
    <row r="13146" spans="63:72" x14ac:dyDescent="0.3">
      <c r="BK13146" s="5"/>
      <c r="BL13146" s="5"/>
      <c r="BM13146" s="2"/>
      <c r="BN13146" s="151"/>
      <c r="BO13146" s="2"/>
      <c r="BP13146" s="2"/>
      <c r="BQ13146" s="2"/>
      <c r="BR13146" s="2"/>
      <c r="BS13146" s="2"/>
      <c r="BT13146" s="2"/>
    </row>
    <row r="13147" spans="63:72" x14ac:dyDescent="0.3">
      <c r="BK13147" s="5"/>
      <c r="BL13147" s="5"/>
      <c r="BM13147" s="2"/>
      <c r="BN13147" s="151"/>
      <c r="BO13147" s="2"/>
      <c r="BP13147" s="2"/>
      <c r="BQ13147" s="2"/>
      <c r="BR13147" s="2"/>
      <c r="BS13147" s="2"/>
      <c r="BT13147" s="2"/>
    </row>
    <row r="13148" spans="63:72" x14ac:dyDescent="0.3">
      <c r="BK13148" s="5"/>
      <c r="BL13148" s="5"/>
      <c r="BM13148" s="2"/>
      <c r="BN13148" s="151"/>
      <c r="BO13148" s="2"/>
      <c r="BP13148" s="2"/>
      <c r="BQ13148" s="2"/>
      <c r="BR13148" s="2"/>
      <c r="BS13148" s="2"/>
      <c r="BT13148" s="2"/>
    </row>
    <row r="13149" spans="63:72" x14ac:dyDescent="0.3">
      <c r="BK13149" s="5"/>
      <c r="BL13149" s="5"/>
      <c r="BM13149" s="2"/>
      <c r="BN13149" s="151"/>
      <c r="BO13149" s="2"/>
      <c r="BP13149" s="2"/>
      <c r="BQ13149" s="2"/>
      <c r="BR13149" s="2"/>
      <c r="BS13149" s="2"/>
      <c r="BT13149" s="2"/>
    </row>
    <row r="13150" spans="63:72" x14ac:dyDescent="0.3">
      <c r="BK13150" s="5"/>
      <c r="BL13150" s="5"/>
      <c r="BM13150" s="2"/>
      <c r="BN13150" s="151"/>
      <c r="BO13150" s="2"/>
      <c r="BP13150" s="2"/>
      <c r="BQ13150" s="2"/>
      <c r="BR13150" s="2"/>
      <c r="BS13150" s="2"/>
      <c r="BT13150" s="2"/>
    </row>
    <row r="13151" spans="63:72" x14ac:dyDescent="0.3">
      <c r="BK13151" s="5"/>
      <c r="BL13151" s="5"/>
      <c r="BM13151" s="2"/>
      <c r="BN13151" s="151"/>
      <c r="BO13151" s="2"/>
      <c r="BP13151" s="2"/>
      <c r="BQ13151" s="2"/>
      <c r="BR13151" s="2"/>
      <c r="BS13151" s="2"/>
      <c r="BT13151" s="2"/>
    </row>
    <row r="13152" spans="63:72" x14ac:dyDescent="0.3">
      <c r="BK13152" s="5"/>
      <c r="BL13152" s="5"/>
      <c r="BM13152" s="2"/>
      <c r="BN13152" s="151"/>
      <c r="BO13152" s="2"/>
      <c r="BP13152" s="2"/>
      <c r="BQ13152" s="2"/>
      <c r="BR13152" s="2"/>
      <c r="BS13152" s="2"/>
      <c r="BT13152" s="2"/>
    </row>
    <row r="13153" spans="63:72" x14ac:dyDescent="0.3">
      <c r="BK13153" s="5"/>
      <c r="BL13153" s="5"/>
      <c r="BM13153" s="2"/>
      <c r="BN13153" s="151"/>
      <c r="BO13153" s="2"/>
      <c r="BP13153" s="2"/>
      <c r="BQ13153" s="2"/>
      <c r="BR13153" s="2"/>
      <c r="BS13153" s="2"/>
      <c r="BT13153" s="2"/>
    </row>
    <row r="13154" spans="63:72" x14ac:dyDescent="0.3">
      <c r="BK13154" s="5"/>
      <c r="BL13154" s="5"/>
      <c r="BM13154" s="2"/>
      <c r="BN13154" s="151"/>
      <c r="BO13154" s="2"/>
      <c r="BP13154" s="2"/>
      <c r="BQ13154" s="2"/>
      <c r="BR13154" s="2"/>
      <c r="BS13154" s="2"/>
      <c r="BT13154" s="2"/>
    </row>
    <row r="13155" spans="63:72" x14ac:dyDescent="0.3">
      <c r="BK13155" s="5"/>
      <c r="BL13155" s="5"/>
      <c r="BM13155" s="2"/>
      <c r="BN13155" s="151"/>
      <c r="BO13155" s="2"/>
      <c r="BP13155" s="2"/>
      <c r="BQ13155" s="2"/>
      <c r="BR13155" s="2"/>
      <c r="BS13155" s="2"/>
      <c r="BT13155" s="2"/>
    </row>
    <row r="13156" spans="63:72" x14ac:dyDescent="0.3">
      <c r="BK13156" s="5"/>
      <c r="BL13156" s="5"/>
      <c r="BM13156" s="2"/>
      <c r="BN13156" s="151"/>
      <c r="BO13156" s="2"/>
      <c r="BP13156" s="2"/>
      <c r="BQ13156" s="2"/>
      <c r="BR13156" s="2"/>
      <c r="BS13156" s="2"/>
      <c r="BT13156" s="2"/>
    </row>
    <row r="13157" spans="63:72" x14ac:dyDescent="0.3">
      <c r="BK13157" s="5"/>
      <c r="BL13157" s="5"/>
      <c r="BM13157" s="2"/>
      <c r="BN13157" s="151"/>
      <c r="BO13157" s="2"/>
      <c r="BP13157" s="2"/>
      <c r="BQ13157" s="2"/>
      <c r="BR13157" s="2"/>
      <c r="BS13157" s="2"/>
      <c r="BT13157" s="2"/>
    </row>
    <row r="13158" spans="63:72" x14ac:dyDescent="0.3">
      <c r="BK13158" s="5"/>
      <c r="BL13158" s="5"/>
      <c r="BM13158" s="2"/>
      <c r="BN13158" s="151"/>
      <c r="BO13158" s="2"/>
      <c r="BP13158" s="2"/>
      <c r="BQ13158" s="2"/>
      <c r="BR13158" s="2"/>
      <c r="BS13158" s="2"/>
      <c r="BT13158" s="2"/>
    </row>
    <row r="13159" spans="63:72" x14ac:dyDescent="0.3">
      <c r="BK13159" s="5"/>
      <c r="BL13159" s="5"/>
      <c r="BM13159" s="2"/>
      <c r="BN13159" s="151"/>
      <c r="BO13159" s="2"/>
      <c r="BP13159" s="2"/>
      <c r="BQ13159" s="2"/>
      <c r="BR13159" s="2"/>
      <c r="BS13159" s="2"/>
      <c r="BT13159" s="2"/>
    </row>
    <row r="13160" spans="63:72" x14ac:dyDescent="0.3">
      <c r="BK13160" s="5"/>
      <c r="BL13160" s="5"/>
      <c r="BM13160" s="2"/>
      <c r="BN13160" s="151"/>
      <c r="BO13160" s="2"/>
      <c r="BP13160" s="2"/>
      <c r="BQ13160" s="2"/>
      <c r="BR13160" s="2"/>
      <c r="BS13160" s="2"/>
      <c r="BT13160" s="2"/>
    </row>
    <row r="13161" spans="63:72" x14ac:dyDescent="0.3">
      <c r="BK13161" s="5"/>
      <c r="BL13161" s="5"/>
      <c r="BM13161" s="2"/>
      <c r="BN13161" s="151"/>
      <c r="BO13161" s="2"/>
      <c r="BP13161" s="2"/>
      <c r="BQ13161" s="2"/>
      <c r="BR13161" s="2"/>
      <c r="BS13161" s="2"/>
      <c r="BT13161" s="2"/>
    </row>
    <row r="13162" spans="63:72" x14ac:dyDescent="0.3">
      <c r="BK13162" s="5"/>
      <c r="BL13162" s="5"/>
      <c r="BM13162" s="2"/>
      <c r="BN13162" s="151"/>
      <c r="BO13162" s="2"/>
      <c r="BP13162" s="2"/>
      <c r="BQ13162" s="2"/>
      <c r="BR13162" s="2"/>
      <c r="BS13162" s="2"/>
      <c r="BT13162" s="2"/>
    </row>
    <row r="13163" spans="63:72" x14ac:dyDescent="0.3">
      <c r="BK13163" s="5"/>
      <c r="BL13163" s="5"/>
      <c r="BM13163" s="2"/>
      <c r="BN13163" s="151"/>
      <c r="BO13163" s="2"/>
      <c r="BP13163" s="2"/>
      <c r="BQ13163" s="2"/>
      <c r="BR13163" s="2"/>
      <c r="BS13163" s="2"/>
      <c r="BT13163" s="2"/>
    </row>
    <row r="13164" spans="63:72" x14ac:dyDescent="0.3">
      <c r="BK13164" s="5"/>
      <c r="BL13164" s="5"/>
      <c r="BM13164" s="2"/>
      <c r="BN13164" s="151"/>
      <c r="BO13164" s="2"/>
      <c r="BP13164" s="2"/>
      <c r="BQ13164" s="2"/>
      <c r="BR13164" s="2"/>
      <c r="BS13164" s="2"/>
      <c r="BT13164" s="2"/>
    </row>
    <row r="13165" spans="63:72" x14ac:dyDescent="0.3">
      <c r="BK13165" s="5"/>
      <c r="BL13165" s="5"/>
      <c r="BM13165" s="2"/>
      <c r="BN13165" s="151"/>
      <c r="BO13165" s="2"/>
      <c r="BP13165" s="2"/>
      <c r="BQ13165" s="2"/>
      <c r="BR13165" s="2"/>
      <c r="BS13165" s="2"/>
      <c r="BT13165" s="2"/>
    </row>
    <row r="13166" spans="63:72" x14ac:dyDescent="0.3">
      <c r="BK13166" s="5"/>
      <c r="BL13166" s="5"/>
      <c r="BM13166" s="2"/>
      <c r="BN13166" s="151"/>
      <c r="BO13166" s="2"/>
      <c r="BP13166" s="2"/>
      <c r="BQ13166" s="2"/>
      <c r="BR13166" s="2"/>
      <c r="BS13166" s="2"/>
      <c r="BT13166" s="2"/>
    </row>
    <row r="13167" spans="63:72" x14ac:dyDescent="0.3">
      <c r="BK13167" s="5"/>
      <c r="BL13167" s="5"/>
      <c r="BM13167" s="2"/>
      <c r="BN13167" s="151"/>
      <c r="BO13167" s="2"/>
      <c r="BP13167" s="2"/>
      <c r="BQ13167" s="2"/>
      <c r="BR13167" s="2"/>
      <c r="BS13167" s="2"/>
      <c r="BT13167" s="2"/>
    </row>
    <row r="13168" spans="63:72" x14ac:dyDescent="0.3">
      <c r="BK13168" s="5"/>
      <c r="BL13168" s="5"/>
      <c r="BM13168" s="2"/>
      <c r="BN13168" s="151"/>
      <c r="BO13168" s="2"/>
      <c r="BP13168" s="2"/>
      <c r="BQ13168" s="2"/>
      <c r="BR13168" s="2"/>
      <c r="BS13168" s="2"/>
      <c r="BT13168" s="2"/>
    </row>
    <row r="13169" spans="63:72" x14ac:dyDescent="0.3">
      <c r="BK13169" s="5"/>
      <c r="BL13169" s="5"/>
      <c r="BM13169" s="2"/>
      <c r="BN13169" s="151"/>
      <c r="BO13169" s="2"/>
      <c r="BP13169" s="2"/>
      <c r="BQ13169" s="2"/>
      <c r="BR13169" s="2"/>
      <c r="BS13169" s="2"/>
      <c r="BT13169" s="2"/>
    </row>
    <row r="13170" spans="63:72" x14ac:dyDescent="0.3">
      <c r="BK13170" s="5"/>
      <c r="BL13170" s="5"/>
      <c r="BM13170" s="2"/>
      <c r="BN13170" s="151"/>
      <c r="BO13170" s="2"/>
      <c r="BP13170" s="2"/>
      <c r="BQ13170" s="2"/>
      <c r="BR13170" s="2"/>
      <c r="BS13170" s="2"/>
      <c r="BT13170" s="2"/>
    </row>
    <row r="13171" spans="63:72" x14ac:dyDescent="0.3">
      <c r="BK13171" s="5"/>
      <c r="BL13171" s="5"/>
      <c r="BM13171" s="2"/>
      <c r="BN13171" s="151"/>
      <c r="BO13171" s="2"/>
      <c r="BP13171" s="2"/>
      <c r="BQ13171" s="2"/>
      <c r="BR13171" s="2"/>
      <c r="BS13171" s="2"/>
      <c r="BT13171" s="2"/>
    </row>
    <row r="13172" spans="63:72" x14ac:dyDescent="0.3">
      <c r="BK13172" s="5"/>
      <c r="BL13172" s="5"/>
      <c r="BM13172" s="2"/>
      <c r="BN13172" s="151"/>
      <c r="BO13172" s="2"/>
      <c r="BP13172" s="2"/>
      <c r="BQ13172" s="2"/>
      <c r="BR13172" s="2"/>
      <c r="BS13172" s="2"/>
      <c r="BT13172" s="2"/>
    </row>
    <row r="13173" spans="63:72" x14ac:dyDescent="0.3">
      <c r="BK13173" s="5"/>
      <c r="BL13173" s="5"/>
      <c r="BM13173" s="2"/>
      <c r="BN13173" s="151"/>
      <c r="BO13173" s="2"/>
      <c r="BP13173" s="2"/>
      <c r="BQ13173" s="2"/>
      <c r="BR13173" s="2"/>
      <c r="BS13173" s="2"/>
      <c r="BT13173" s="2"/>
    </row>
    <row r="13174" spans="63:72" x14ac:dyDescent="0.3">
      <c r="BK13174" s="5"/>
      <c r="BL13174" s="5"/>
      <c r="BM13174" s="2"/>
      <c r="BN13174" s="151"/>
      <c r="BO13174" s="2"/>
      <c r="BP13174" s="2"/>
      <c r="BQ13174" s="2"/>
      <c r="BR13174" s="2"/>
      <c r="BS13174" s="2"/>
      <c r="BT13174" s="2"/>
    </row>
    <row r="13175" spans="63:72" x14ac:dyDescent="0.3">
      <c r="BK13175" s="5"/>
      <c r="BL13175" s="5"/>
      <c r="BM13175" s="2"/>
      <c r="BN13175" s="151"/>
      <c r="BO13175" s="2"/>
      <c r="BP13175" s="2"/>
      <c r="BQ13175" s="2"/>
      <c r="BR13175" s="2"/>
      <c r="BS13175" s="2"/>
      <c r="BT13175" s="2"/>
    </row>
    <row r="13176" spans="63:72" x14ac:dyDescent="0.3">
      <c r="BK13176" s="5"/>
      <c r="BL13176" s="5"/>
      <c r="BM13176" s="2"/>
      <c r="BN13176" s="151"/>
      <c r="BO13176" s="2"/>
      <c r="BP13176" s="2"/>
      <c r="BQ13176" s="2"/>
      <c r="BR13176" s="2"/>
      <c r="BS13176" s="2"/>
      <c r="BT13176" s="2"/>
    </row>
    <row r="13177" spans="63:72" x14ac:dyDescent="0.3">
      <c r="BK13177" s="5"/>
      <c r="BL13177" s="5"/>
      <c r="BM13177" s="2"/>
      <c r="BN13177" s="151"/>
      <c r="BO13177" s="2"/>
      <c r="BP13177" s="2"/>
      <c r="BQ13177" s="2"/>
      <c r="BR13177" s="2"/>
      <c r="BS13177" s="2"/>
      <c r="BT13177" s="2"/>
    </row>
    <row r="13178" spans="63:72" x14ac:dyDescent="0.3">
      <c r="BK13178" s="5"/>
      <c r="BL13178" s="5"/>
      <c r="BM13178" s="2"/>
      <c r="BN13178" s="151"/>
      <c r="BO13178" s="2"/>
      <c r="BP13178" s="2"/>
      <c r="BQ13178" s="2"/>
      <c r="BR13178" s="2"/>
      <c r="BS13178" s="2"/>
      <c r="BT13178" s="2"/>
    </row>
    <row r="13179" spans="63:72" x14ac:dyDescent="0.3">
      <c r="BK13179" s="5"/>
      <c r="BL13179" s="5"/>
      <c r="BM13179" s="2"/>
      <c r="BN13179" s="151"/>
      <c r="BO13179" s="2"/>
      <c r="BP13179" s="2"/>
      <c r="BQ13179" s="2"/>
      <c r="BR13179" s="2"/>
      <c r="BS13179" s="2"/>
      <c r="BT13179" s="2"/>
    </row>
    <row r="13180" spans="63:72" x14ac:dyDescent="0.3">
      <c r="BK13180" s="5"/>
      <c r="BL13180" s="5"/>
      <c r="BM13180" s="2"/>
      <c r="BN13180" s="151"/>
      <c r="BO13180" s="2"/>
      <c r="BP13180" s="2"/>
      <c r="BQ13180" s="2"/>
      <c r="BR13180" s="2"/>
      <c r="BS13180" s="2"/>
      <c r="BT13180" s="2"/>
    </row>
    <row r="13181" spans="63:72" x14ac:dyDescent="0.3">
      <c r="BK13181" s="5"/>
      <c r="BL13181" s="5"/>
      <c r="BM13181" s="2"/>
      <c r="BN13181" s="151"/>
      <c r="BO13181" s="2"/>
      <c r="BP13181" s="2"/>
      <c r="BQ13181" s="2"/>
      <c r="BR13181" s="2"/>
      <c r="BS13181" s="2"/>
      <c r="BT13181" s="2"/>
    </row>
    <row r="13182" spans="63:72" x14ac:dyDescent="0.3">
      <c r="BK13182" s="5"/>
      <c r="BL13182" s="5"/>
      <c r="BM13182" s="2"/>
      <c r="BN13182" s="151"/>
      <c r="BO13182" s="2"/>
      <c r="BP13182" s="2"/>
      <c r="BQ13182" s="2"/>
      <c r="BR13182" s="2"/>
      <c r="BS13182" s="2"/>
      <c r="BT13182" s="2"/>
    </row>
    <row r="13183" spans="63:72" x14ac:dyDescent="0.3">
      <c r="BK13183" s="5"/>
      <c r="BL13183" s="5"/>
      <c r="BM13183" s="2"/>
      <c r="BN13183" s="151"/>
      <c r="BO13183" s="2"/>
      <c r="BP13183" s="2"/>
      <c r="BQ13183" s="2"/>
      <c r="BR13183" s="2"/>
      <c r="BS13183" s="2"/>
      <c r="BT13183" s="2"/>
    </row>
    <row r="13184" spans="63:72" x14ac:dyDescent="0.3">
      <c r="BK13184" s="5"/>
      <c r="BL13184" s="5"/>
      <c r="BM13184" s="2"/>
      <c r="BN13184" s="151"/>
      <c r="BO13184" s="2"/>
      <c r="BP13184" s="2"/>
      <c r="BQ13184" s="2"/>
      <c r="BR13184" s="2"/>
      <c r="BS13184" s="2"/>
      <c r="BT13184" s="2"/>
    </row>
    <row r="13185" spans="63:72" x14ac:dyDescent="0.3">
      <c r="BK13185" s="5"/>
      <c r="BL13185" s="5"/>
      <c r="BM13185" s="2"/>
      <c r="BN13185" s="151"/>
      <c r="BO13185" s="2"/>
      <c r="BP13185" s="2"/>
      <c r="BQ13185" s="2"/>
      <c r="BR13185" s="2"/>
      <c r="BS13185" s="2"/>
      <c r="BT13185" s="2"/>
    </row>
    <row r="13186" spans="63:72" x14ac:dyDescent="0.3">
      <c r="BK13186" s="5"/>
      <c r="BL13186" s="5"/>
      <c r="BM13186" s="2"/>
      <c r="BN13186" s="151"/>
      <c r="BO13186" s="2"/>
      <c r="BP13186" s="2"/>
      <c r="BQ13186" s="2"/>
      <c r="BR13186" s="2"/>
      <c r="BS13186" s="2"/>
      <c r="BT13186" s="2"/>
    </row>
    <row r="13187" spans="63:72" x14ac:dyDescent="0.3">
      <c r="BK13187" s="5"/>
      <c r="BL13187" s="5"/>
      <c r="BM13187" s="2"/>
      <c r="BN13187" s="151"/>
      <c r="BO13187" s="2"/>
      <c r="BP13187" s="2"/>
      <c r="BQ13187" s="2"/>
      <c r="BR13187" s="2"/>
      <c r="BS13187" s="2"/>
      <c r="BT13187" s="2"/>
    </row>
    <row r="13188" spans="63:72" x14ac:dyDescent="0.3">
      <c r="BK13188" s="5"/>
      <c r="BL13188" s="5"/>
      <c r="BM13188" s="2"/>
      <c r="BN13188" s="151"/>
      <c r="BO13188" s="2"/>
      <c r="BP13188" s="2"/>
      <c r="BQ13188" s="2"/>
      <c r="BR13188" s="2"/>
      <c r="BS13188" s="2"/>
      <c r="BT13188" s="2"/>
    </row>
    <row r="13189" spans="63:72" x14ac:dyDescent="0.3">
      <c r="BK13189" s="5"/>
      <c r="BL13189" s="5"/>
      <c r="BM13189" s="2"/>
      <c r="BN13189" s="151"/>
      <c r="BO13189" s="2"/>
      <c r="BP13189" s="2"/>
      <c r="BQ13189" s="2"/>
      <c r="BR13189" s="2"/>
      <c r="BS13189" s="2"/>
      <c r="BT13189" s="2"/>
    </row>
    <row r="13190" spans="63:72" x14ac:dyDescent="0.3">
      <c r="BK13190" s="5"/>
      <c r="BL13190" s="5"/>
      <c r="BM13190" s="2"/>
      <c r="BN13190" s="151"/>
      <c r="BO13190" s="2"/>
      <c r="BP13190" s="2"/>
      <c r="BQ13190" s="2"/>
      <c r="BR13190" s="2"/>
      <c r="BS13190" s="2"/>
      <c r="BT13190" s="2"/>
    </row>
    <row r="13191" spans="63:72" x14ac:dyDescent="0.3">
      <c r="BK13191" s="5"/>
      <c r="BL13191" s="5"/>
      <c r="BM13191" s="2"/>
      <c r="BN13191" s="151"/>
      <c r="BO13191" s="2"/>
      <c r="BP13191" s="2"/>
      <c r="BQ13191" s="2"/>
      <c r="BR13191" s="2"/>
      <c r="BS13191" s="2"/>
      <c r="BT13191" s="2"/>
    </row>
    <row r="13192" spans="63:72" x14ac:dyDescent="0.3">
      <c r="BK13192" s="5"/>
      <c r="BL13192" s="5"/>
      <c r="BM13192" s="2"/>
      <c r="BN13192" s="151"/>
      <c r="BO13192" s="2"/>
      <c r="BP13192" s="2"/>
      <c r="BQ13192" s="2"/>
      <c r="BR13192" s="2"/>
      <c r="BS13192" s="2"/>
      <c r="BT13192" s="2"/>
    </row>
    <row r="13193" spans="63:72" x14ac:dyDescent="0.3">
      <c r="BK13193" s="5"/>
      <c r="BL13193" s="5"/>
      <c r="BM13193" s="2"/>
      <c r="BN13193" s="151"/>
      <c r="BO13193" s="2"/>
      <c r="BP13193" s="2"/>
      <c r="BQ13193" s="2"/>
      <c r="BR13193" s="2"/>
      <c r="BS13193" s="2"/>
      <c r="BT13193" s="2"/>
    </row>
    <row r="13194" spans="63:72" x14ac:dyDescent="0.3">
      <c r="BK13194" s="5"/>
      <c r="BL13194" s="5"/>
      <c r="BM13194" s="2"/>
      <c r="BN13194" s="151"/>
      <c r="BO13194" s="2"/>
      <c r="BP13194" s="2"/>
      <c r="BQ13194" s="2"/>
      <c r="BR13194" s="2"/>
      <c r="BS13194" s="2"/>
      <c r="BT13194" s="2"/>
    </row>
    <row r="13195" spans="63:72" x14ac:dyDescent="0.3">
      <c r="BK13195" s="5"/>
      <c r="BL13195" s="5"/>
      <c r="BM13195" s="2"/>
      <c r="BN13195" s="151"/>
      <c r="BO13195" s="2"/>
      <c r="BP13195" s="2"/>
      <c r="BQ13195" s="2"/>
      <c r="BR13195" s="2"/>
      <c r="BS13195" s="2"/>
      <c r="BT13195" s="2"/>
    </row>
    <row r="13196" spans="63:72" x14ac:dyDescent="0.3">
      <c r="BK13196" s="5"/>
      <c r="BL13196" s="5"/>
      <c r="BM13196" s="2"/>
      <c r="BN13196" s="151"/>
      <c r="BO13196" s="2"/>
      <c r="BP13196" s="2"/>
      <c r="BQ13196" s="2"/>
      <c r="BR13196" s="2"/>
      <c r="BS13196" s="2"/>
      <c r="BT13196" s="2"/>
    </row>
    <row r="13197" spans="63:72" x14ac:dyDescent="0.3">
      <c r="BK13197" s="5"/>
      <c r="BL13197" s="5"/>
      <c r="BM13197" s="2"/>
      <c r="BN13197" s="151"/>
      <c r="BO13197" s="2"/>
      <c r="BP13197" s="2"/>
      <c r="BQ13197" s="2"/>
      <c r="BR13197" s="2"/>
      <c r="BS13197" s="2"/>
      <c r="BT13197" s="2"/>
    </row>
    <row r="13198" spans="63:72" x14ac:dyDescent="0.3">
      <c r="BK13198" s="5"/>
      <c r="BL13198" s="5"/>
      <c r="BM13198" s="2"/>
      <c r="BN13198" s="151"/>
      <c r="BO13198" s="2"/>
      <c r="BP13198" s="2"/>
      <c r="BQ13198" s="2"/>
      <c r="BR13198" s="2"/>
      <c r="BS13198" s="2"/>
      <c r="BT13198" s="2"/>
    </row>
    <row r="13199" spans="63:72" x14ac:dyDescent="0.3">
      <c r="BK13199" s="5"/>
      <c r="BL13199" s="5"/>
      <c r="BM13199" s="2"/>
      <c r="BN13199" s="151"/>
      <c r="BO13199" s="2"/>
      <c r="BP13199" s="2"/>
      <c r="BQ13199" s="2"/>
      <c r="BR13199" s="2"/>
      <c r="BS13199" s="2"/>
      <c r="BT13199" s="2"/>
    </row>
    <row r="13200" spans="63:72" x14ac:dyDescent="0.3">
      <c r="BK13200" s="5"/>
      <c r="BL13200" s="5"/>
      <c r="BM13200" s="2"/>
      <c r="BN13200" s="151"/>
      <c r="BO13200" s="2"/>
      <c r="BP13200" s="2"/>
      <c r="BQ13200" s="2"/>
      <c r="BR13200" s="2"/>
      <c r="BS13200" s="2"/>
      <c r="BT13200" s="2"/>
    </row>
    <row r="13201" spans="63:72" x14ac:dyDescent="0.3">
      <c r="BK13201" s="5"/>
      <c r="BL13201" s="5"/>
      <c r="BM13201" s="2"/>
      <c r="BN13201" s="151"/>
      <c r="BO13201" s="2"/>
      <c r="BP13201" s="2"/>
      <c r="BQ13201" s="2"/>
      <c r="BR13201" s="2"/>
      <c r="BS13201" s="2"/>
      <c r="BT13201" s="2"/>
    </row>
    <row r="13202" spans="63:72" x14ac:dyDescent="0.3">
      <c r="BK13202" s="5"/>
      <c r="BL13202" s="5"/>
      <c r="BM13202" s="2"/>
      <c r="BN13202" s="151"/>
      <c r="BO13202" s="2"/>
      <c r="BP13202" s="2"/>
      <c r="BQ13202" s="2"/>
      <c r="BR13202" s="2"/>
      <c r="BS13202" s="2"/>
      <c r="BT13202" s="2"/>
    </row>
    <row r="13203" spans="63:72" x14ac:dyDescent="0.3">
      <c r="BK13203" s="5"/>
      <c r="BL13203" s="5"/>
      <c r="BM13203" s="2"/>
      <c r="BN13203" s="151"/>
      <c r="BO13203" s="2"/>
      <c r="BP13203" s="2"/>
      <c r="BQ13203" s="2"/>
      <c r="BR13203" s="2"/>
      <c r="BS13203" s="2"/>
      <c r="BT13203" s="2"/>
    </row>
    <row r="13204" spans="63:72" x14ac:dyDescent="0.3">
      <c r="BK13204" s="5"/>
      <c r="BL13204" s="5"/>
      <c r="BM13204" s="2"/>
      <c r="BN13204" s="151"/>
      <c r="BO13204" s="2"/>
      <c r="BP13204" s="2"/>
      <c r="BQ13204" s="2"/>
      <c r="BR13204" s="2"/>
      <c r="BS13204" s="2"/>
      <c r="BT13204" s="2"/>
    </row>
    <row r="13205" spans="63:72" x14ac:dyDescent="0.3">
      <c r="BK13205" s="5"/>
      <c r="BL13205" s="5"/>
      <c r="BM13205" s="2"/>
      <c r="BN13205" s="151"/>
      <c r="BO13205" s="2"/>
      <c r="BP13205" s="2"/>
      <c r="BQ13205" s="2"/>
      <c r="BR13205" s="2"/>
      <c r="BS13205" s="2"/>
      <c r="BT13205" s="2"/>
    </row>
    <row r="13206" spans="63:72" x14ac:dyDescent="0.3">
      <c r="BK13206" s="5"/>
      <c r="BL13206" s="5"/>
      <c r="BM13206" s="2"/>
      <c r="BN13206" s="151"/>
      <c r="BO13206" s="2"/>
      <c r="BP13206" s="2"/>
      <c r="BQ13206" s="2"/>
      <c r="BR13206" s="2"/>
      <c r="BS13206" s="2"/>
      <c r="BT13206" s="2"/>
    </row>
    <row r="13207" spans="63:72" x14ac:dyDescent="0.3">
      <c r="BK13207" s="5"/>
      <c r="BL13207" s="5"/>
      <c r="BM13207" s="2"/>
      <c r="BN13207" s="151"/>
      <c r="BO13207" s="2"/>
      <c r="BP13207" s="2"/>
      <c r="BQ13207" s="2"/>
      <c r="BR13207" s="2"/>
      <c r="BS13207" s="2"/>
      <c r="BT13207" s="2"/>
    </row>
    <row r="13208" spans="63:72" x14ac:dyDescent="0.3">
      <c r="BK13208" s="5"/>
      <c r="BL13208" s="5"/>
      <c r="BM13208" s="2"/>
      <c r="BN13208" s="151"/>
      <c r="BO13208" s="2"/>
      <c r="BP13208" s="2"/>
      <c r="BQ13208" s="2"/>
      <c r="BR13208" s="2"/>
      <c r="BS13208" s="2"/>
      <c r="BT13208" s="2"/>
    </row>
    <row r="13209" spans="63:72" x14ac:dyDescent="0.3">
      <c r="BK13209" s="5"/>
      <c r="BL13209" s="5"/>
      <c r="BM13209" s="2"/>
      <c r="BN13209" s="151"/>
      <c r="BO13209" s="2"/>
      <c r="BP13209" s="2"/>
      <c r="BQ13209" s="2"/>
      <c r="BR13209" s="2"/>
      <c r="BS13209" s="2"/>
      <c r="BT13209" s="2"/>
    </row>
    <row r="13210" spans="63:72" x14ac:dyDescent="0.3">
      <c r="BK13210" s="5"/>
      <c r="BL13210" s="5"/>
      <c r="BM13210" s="2"/>
      <c r="BN13210" s="151"/>
      <c r="BO13210" s="2"/>
      <c r="BP13210" s="2"/>
      <c r="BQ13210" s="2"/>
      <c r="BR13210" s="2"/>
      <c r="BS13210" s="2"/>
      <c r="BT13210" s="2"/>
    </row>
    <row r="13211" spans="63:72" x14ac:dyDescent="0.3">
      <c r="BK13211" s="5"/>
      <c r="BL13211" s="5"/>
      <c r="BM13211" s="2"/>
      <c r="BN13211" s="151"/>
      <c r="BO13211" s="2"/>
      <c r="BP13211" s="2"/>
      <c r="BQ13211" s="2"/>
      <c r="BR13211" s="2"/>
      <c r="BS13211" s="2"/>
      <c r="BT13211" s="2"/>
    </row>
    <row r="13212" spans="63:72" x14ac:dyDescent="0.3">
      <c r="BK13212" s="5"/>
      <c r="BL13212" s="5"/>
      <c r="BM13212" s="2"/>
      <c r="BN13212" s="151"/>
      <c r="BO13212" s="2"/>
      <c r="BP13212" s="2"/>
      <c r="BQ13212" s="2"/>
      <c r="BR13212" s="2"/>
      <c r="BS13212" s="2"/>
      <c r="BT13212" s="2"/>
    </row>
    <row r="13213" spans="63:72" x14ac:dyDescent="0.3">
      <c r="BK13213" s="5"/>
      <c r="BL13213" s="5"/>
      <c r="BM13213" s="2"/>
      <c r="BN13213" s="151"/>
      <c r="BO13213" s="2"/>
      <c r="BP13213" s="2"/>
      <c r="BQ13213" s="2"/>
      <c r="BR13213" s="2"/>
      <c r="BS13213" s="2"/>
      <c r="BT13213" s="2"/>
    </row>
    <row r="13214" spans="63:72" x14ac:dyDescent="0.3">
      <c r="BK13214" s="5"/>
      <c r="BL13214" s="5"/>
      <c r="BM13214" s="2"/>
      <c r="BN13214" s="151"/>
      <c r="BO13214" s="2"/>
      <c r="BP13214" s="2"/>
      <c r="BQ13214" s="2"/>
      <c r="BR13214" s="2"/>
      <c r="BS13214" s="2"/>
      <c r="BT13214" s="2"/>
    </row>
    <row r="13215" spans="63:72" x14ac:dyDescent="0.3">
      <c r="BK13215" s="5"/>
      <c r="BL13215" s="5"/>
      <c r="BM13215" s="2"/>
      <c r="BN13215" s="151"/>
      <c r="BO13215" s="2"/>
      <c r="BP13215" s="2"/>
      <c r="BQ13215" s="2"/>
      <c r="BR13215" s="2"/>
      <c r="BS13215" s="2"/>
      <c r="BT13215" s="2"/>
    </row>
    <row r="13216" spans="63:72" x14ac:dyDescent="0.3">
      <c r="BK13216" s="5"/>
      <c r="BL13216" s="5"/>
      <c r="BM13216" s="2"/>
      <c r="BN13216" s="151"/>
      <c r="BO13216" s="2"/>
      <c r="BP13216" s="2"/>
      <c r="BQ13216" s="2"/>
      <c r="BR13216" s="2"/>
      <c r="BS13216" s="2"/>
      <c r="BT13216" s="2"/>
    </row>
    <row r="13217" spans="63:72" x14ac:dyDescent="0.3">
      <c r="BK13217" s="5"/>
      <c r="BL13217" s="5"/>
      <c r="BM13217" s="2"/>
      <c r="BN13217" s="151"/>
      <c r="BO13217" s="2"/>
      <c r="BP13217" s="2"/>
      <c r="BQ13217" s="2"/>
      <c r="BR13217" s="2"/>
      <c r="BS13217" s="2"/>
      <c r="BT13217" s="2"/>
    </row>
    <row r="13218" spans="63:72" x14ac:dyDescent="0.3">
      <c r="BK13218" s="5"/>
      <c r="BL13218" s="5"/>
      <c r="BM13218" s="2"/>
      <c r="BN13218" s="151"/>
      <c r="BO13218" s="2"/>
      <c r="BP13218" s="2"/>
      <c r="BQ13218" s="2"/>
      <c r="BR13218" s="2"/>
      <c r="BS13218" s="2"/>
      <c r="BT13218" s="2"/>
    </row>
    <row r="13219" spans="63:72" x14ac:dyDescent="0.3">
      <c r="BK13219" s="5"/>
      <c r="BL13219" s="5"/>
      <c r="BM13219" s="2"/>
      <c r="BN13219" s="151"/>
      <c r="BO13219" s="2"/>
      <c r="BP13219" s="2"/>
      <c r="BQ13219" s="2"/>
      <c r="BR13219" s="2"/>
      <c r="BS13219" s="2"/>
      <c r="BT13219" s="2"/>
    </row>
    <row r="13220" spans="63:72" x14ac:dyDescent="0.3">
      <c r="BK13220" s="5"/>
      <c r="BL13220" s="5"/>
      <c r="BM13220" s="2"/>
      <c r="BN13220" s="151"/>
      <c r="BO13220" s="2"/>
      <c r="BP13220" s="2"/>
      <c r="BQ13220" s="2"/>
      <c r="BR13220" s="2"/>
      <c r="BS13220" s="2"/>
      <c r="BT13220" s="2"/>
    </row>
    <row r="13221" spans="63:72" x14ac:dyDescent="0.3">
      <c r="BK13221" s="5"/>
      <c r="BL13221" s="5"/>
      <c r="BM13221" s="2"/>
      <c r="BN13221" s="151"/>
      <c r="BO13221" s="2"/>
      <c r="BP13221" s="2"/>
      <c r="BQ13221" s="2"/>
      <c r="BR13221" s="2"/>
      <c r="BS13221" s="2"/>
      <c r="BT13221" s="2"/>
    </row>
    <row r="13222" spans="63:72" x14ac:dyDescent="0.3">
      <c r="BK13222" s="5"/>
      <c r="BL13222" s="5"/>
      <c r="BM13222" s="2"/>
      <c r="BN13222" s="151"/>
      <c r="BO13222" s="2"/>
      <c r="BP13222" s="2"/>
      <c r="BQ13222" s="2"/>
      <c r="BR13222" s="2"/>
      <c r="BS13222" s="2"/>
      <c r="BT13222" s="2"/>
    </row>
    <row r="13223" spans="63:72" x14ac:dyDescent="0.3">
      <c r="BK13223" s="5"/>
      <c r="BL13223" s="5"/>
      <c r="BM13223" s="2"/>
      <c r="BN13223" s="151"/>
      <c r="BO13223" s="2"/>
      <c r="BP13223" s="2"/>
      <c r="BQ13223" s="2"/>
      <c r="BR13223" s="2"/>
      <c r="BS13223" s="2"/>
      <c r="BT13223" s="2"/>
    </row>
    <row r="13224" spans="63:72" x14ac:dyDescent="0.3">
      <c r="BK13224" s="5"/>
      <c r="BL13224" s="5"/>
      <c r="BM13224" s="2"/>
      <c r="BN13224" s="151"/>
      <c r="BO13224" s="2"/>
      <c r="BP13224" s="2"/>
      <c r="BQ13224" s="2"/>
      <c r="BR13224" s="2"/>
      <c r="BS13224" s="2"/>
      <c r="BT13224" s="2"/>
    </row>
    <row r="13225" spans="63:72" x14ac:dyDescent="0.3">
      <c r="BK13225" s="5"/>
      <c r="BL13225" s="5"/>
      <c r="BM13225" s="2"/>
      <c r="BN13225" s="151"/>
      <c r="BO13225" s="2"/>
      <c r="BP13225" s="2"/>
      <c r="BQ13225" s="2"/>
      <c r="BR13225" s="2"/>
      <c r="BS13225" s="2"/>
      <c r="BT13225" s="2"/>
    </row>
    <row r="13226" spans="63:72" x14ac:dyDescent="0.3">
      <c r="BK13226" s="5"/>
      <c r="BL13226" s="5"/>
      <c r="BM13226" s="2"/>
      <c r="BN13226" s="151"/>
      <c r="BO13226" s="2"/>
      <c r="BP13226" s="2"/>
      <c r="BQ13226" s="2"/>
      <c r="BR13226" s="2"/>
      <c r="BS13226" s="2"/>
      <c r="BT13226" s="2"/>
    </row>
    <row r="13227" spans="63:72" x14ac:dyDescent="0.3">
      <c r="BK13227" s="5"/>
      <c r="BL13227" s="5"/>
      <c r="BM13227" s="2"/>
      <c r="BN13227" s="151"/>
      <c r="BO13227" s="2"/>
      <c r="BP13227" s="2"/>
      <c r="BQ13227" s="2"/>
      <c r="BR13227" s="2"/>
      <c r="BS13227" s="2"/>
      <c r="BT13227" s="2"/>
    </row>
    <row r="13228" spans="63:72" x14ac:dyDescent="0.3">
      <c r="BK13228" s="5"/>
      <c r="BL13228" s="5"/>
      <c r="BM13228" s="2"/>
      <c r="BN13228" s="151"/>
      <c r="BO13228" s="2"/>
      <c r="BP13228" s="2"/>
      <c r="BQ13228" s="2"/>
      <c r="BR13228" s="2"/>
      <c r="BS13228" s="2"/>
      <c r="BT13228" s="2"/>
    </row>
    <row r="13229" spans="63:72" x14ac:dyDescent="0.3">
      <c r="BK13229" s="5"/>
      <c r="BL13229" s="5"/>
      <c r="BM13229" s="2"/>
      <c r="BN13229" s="151"/>
      <c r="BO13229" s="2"/>
      <c r="BP13229" s="2"/>
      <c r="BQ13229" s="2"/>
      <c r="BR13229" s="2"/>
      <c r="BS13229" s="2"/>
      <c r="BT13229" s="2"/>
    </row>
    <row r="13230" spans="63:72" x14ac:dyDescent="0.3">
      <c r="BK13230" s="5"/>
      <c r="BL13230" s="5"/>
      <c r="BM13230" s="2"/>
      <c r="BN13230" s="151"/>
      <c r="BO13230" s="2"/>
      <c r="BP13230" s="2"/>
      <c r="BQ13230" s="2"/>
      <c r="BR13230" s="2"/>
      <c r="BS13230" s="2"/>
      <c r="BT13230" s="2"/>
    </row>
    <row r="13231" spans="63:72" x14ac:dyDescent="0.3">
      <c r="BK13231" s="5"/>
      <c r="BL13231" s="5"/>
      <c r="BM13231" s="2"/>
      <c r="BN13231" s="151"/>
      <c r="BO13231" s="2"/>
      <c r="BP13231" s="2"/>
      <c r="BQ13231" s="2"/>
      <c r="BR13231" s="2"/>
      <c r="BS13231" s="2"/>
      <c r="BT13231" s="2"/>
    </row>
    <row r="13232" spans="63:72" x14ac:dyDescent="0.3">
      <c r="BK13232" s="5"/>
      <c r="BL13232" s="5"/>
      <c r="BM13232" s="2"/>
      <c r="BN13232" s="151"/>
      <c r="BO13232" s="2"/>
      <c r="BP13232" s="2"/>
      <c r="BQ13232" s="2"/>
      <c r="BR13232" s="2"/>
      <c r="BS13232" s="2"/>
      <c r="BT13232" s="2"/>
    </row>
    <row r="13233" spans="63:72" x14ac:dyDescent="0.3">
      <c r="BK13233" s="5"/>
      <c r="BL13233" s="5"/>
      <c r="BM13233" s="2"/>
      <c r="BN13233" s="151"/>
      <c r="BO13233" s="2"/>
      <c r="BP13233" s="2"/>
      <c r="BQ13233" s="2"/>
      <c r="BR13233" s="2"/>
      <c r="BS13233" s="2"/>
      <c r="BT13233" s="2"/>
    </row>
    <row r="13234" spans="63:72" x14ac:dyDescent="0.3">
      <c r="BK13234" s="5"/>
      <c r="BL13234" s="5"/>
      <c r="BM13234" s="2"/>
      <c r="BN13234" s="151"/>
      <c r="BO13234" s="2"/>
      <c r="BP13234" s="2"/>
      <c r="BQ13234" s="2"/>
      <c r="BR13234" s="2"/>
      <c r="BS13234" s="2"/>
      <c r="BT13234" s="2"/>
    </row>
    <row r="13235" spans="63:72" x14ac:dyDescent="0.3">
      <c r="BK13235" s="5"/>
      <c r="BL13235" s="5"/>
      <c r="BM13235" s="2"/>
      <c r="BN13235" s="151"/>
      <c r="BO13235" s="2"/>
      <c r="BP13235" s="2"/>
      <c r="BQ13235" s="2"/>
      <c r="BR13235" s="2"/>
      <c r="BS13235" s="2"/>
      <c r="BT13235" s="2"/>
    </row>
    <row r="13236" spans="63:72" x14ac:dyDescent="0.3">
      <c r="BK13236" s="5"/>
      <c r="BL13236" s="5"/>
      <c r="BM13236" s="2"/>
      <c r="BN13236" s="151"/>
      <c r="BO13236" s="2"/>
      <c r="BP13236" s="2"/>
      <c r="BQ13236" s="2"/>
      <c r="BR13236" s="2"/>
      <c r="BS13236" s="2"/>
      <c r="BT13236" s="2"/>
    </row>
    <row r="13237" spans="63:72" x14ac:dyDescent="0.3">
      <c r="BK13237" s="5"/>
      <c r="BL13237" s="5"/>
      <c r="BM13237" s="2"/>
      <c r="BN13237" s="151"/>
      <c r="BO13237" s="2"/>
      <c r="BP13237" s="2"/>
      <c r="BQ13237" s="2"/>
      <c r="BR13237" s="2"/>
      <c r="BS13237" s="2"/>
      <c r="BT13237" s="2"/>
    </row>
    <row r="13238" spans="63:72" x14ac:dyDescent="0.3">
      <c r="BK13238" s="5"/>
      <c r="BL13238" s="5"/>
      <c r="BM13238" s="2"/>
      <c r="BN13238" s="151"/>
      <c r="BO13238" s="2"/>
      <c r="BP13238" s="2"/>
      <c r="BQ13238" s="2"/>
      <c r="BR13238" s="2"/>
      <c r="BS13238" s="2"/>
      <c r="BT13238" s="2"/>
    </row>
    <row r="13239" spans="63:72" x14ac:dyDescent="0.3">
      <c r="BK13239" s="5"/>
      <c r="BL13239" s="5"/>
      <c r="BM13239" s="2"/>
      <c r="BN13239" s="151"/>
      <c r="BO13239" s="2"/>
      <c r="BP13239" s="2"/>
      <c r="BQ13239" s="2"/>
      <c r="BR13239" s="2"/>
      <c r="BS13239" s="2"/>
      <c r="BT13239" s="2"/>
    </row>
    <row r="13240" spans="63:72" x14ac:dyDescent="0.3">
      <c r="BK13240" s="5"/>
      <c r="BL13240" s="5"/>
      <c r="BM13240" s="2"/>
      <c r="BN13240" s="151"/>
      <c r="BO13240" s="2"/>
      <c r="BP13240" s="2"/>
      <c r="BQ13240" s="2"/>
      <c r="BR13240" s="2"/>
      <c r="BS13240" s="2"/>
      <c r="BT13240" s="2"/>
    </row>
    <row r="13241" spans="63:72" x14ac:dyDescent="0.3">
      <c r="BK13241" s="5"/>
      <c r="BL13241" s="5"/>
      <c r="BM13241" s="2"/>
      <c r="BN13241" s="151"/>
      <c r="BO13241" s="2"/>
      <c r="BP13241" s="2"/>
      <c r="BQ13241" s="2"/>
      <c r="BR13241" s="2"/>
      <c r="BS13241" s="2"/>
      <c r="BT13241" s="2"/>
    </row>
    <row r="13242" spans="63:72" x14ac:dyDescent="0.3">
      <c r="BK13242" s="5"/>
      <c r="BL13242" s="5"/>
      <c r="BM13242" s="2"/>
      <c r="BN13242" s="151"/>
      <c r="BO13242" s="2"/>
      <c r="BP13242" s="2"/>
      <c r="BQ13242" s="2"/>
      <c r="BR13242" s="2"/>
      <c r="BS13242" s="2"/>
      <c r="BT13242" s="2"/>
    </row>
    <row r="13243" spans="63:72" x14ac:dyDescent="0.3">
      <c r="BK13243" s="5"/>
      <c r="BL13243" s="5"/>
      <c r="BM13243" s="2"/>
      <c r="BN13243" s="151"/>
      <c r="BO13243" s="2"/>
      <c r="BP13243" s="2"/>
      <c r="BQ13243" s="2"/>
      <c r="BR13243" s="2"/>
      <c r="BS13243" s="2"/>
      <c r="BT13243" s="2"/>
    </row>
    <row r="13244" spans="63:72" x14ac:dyDescent="0.3">
      <c r="BK13244" s="5"/>
      <c r="BL13244" s="5"/>
      <c r="BM13244" s="2"/>
      <c r="BN13244" s="151"/>
      <c r="BO13244" s="2"/>
      <c r="BP13244" s="2"/>
      <c r="BQ13244" s="2"/>
      <c r="BR13244" s="2"/>
      <c r="BS13244" s="2"/>
      <c r="BT13244" s="2"/>
    </row>
    <row r="13245" spans="63:72" x14ac:dyDescent="0.3">
      <c r="BK13245" s="5"/>
      <c r="BL13245" s="5"/>
      <c r="BM13245" s="2"/>
      <c r="BN13245" s="151"/>
      <c r="BO13245" s="2"/>
      <c r="BP13245" s="2"/>
      <c r="BQ13245" s="2"/>
      <c r="BR13245" s="2"/>
      <c r="BS13245" s="2"/>
      <c r="BT13245" s="2"/>
    </row>
    <row r="13246" spans="63:72" x14ac:dyDescent="0.3">
      <c r="BK13246" s="5"/>
      <c r="BL13246" s="5"/>
      <c r="BM13246" s="2"/>
      <c r="BN13246" s="151"/>
      <c r="BO13246" s="2"/>
      <c r="BP13246" s="2"/>
      <c r="BQ13246" s="2"/>
      <c r="BR13246" s="2"/>
      <c r="BS13246" s="2"/>
      <c r="BT13246" s="2"/>
    </row>
    <row r="13247" spans="63:72" x14ac:dyDescent="0.3">
      <c r="BK13247" s="5"/>
      <c r="BL13247" s="5"/>
      <c r="BM13247" s="2"/>
      <c r="BN13247" s="151"/>
      <c r="BO13247" s="2"/>
      <c r="BP13247" s="2"/>
      <c r="BQ13247" s="2"/>
      <c r="BR13247" s="2"/>
      <c r="BS13247" s="2"/>
      <c r="BT13247" s="2"/>
    </row>
    <row r="13248" spans="63:72" x14ac:dyDescent="0.3">
      <c r="BK13248" s="5"/>
      <c r="BL13248" s="5"/>
      <c r="BM13248" s="2"/>
      <c r="BN13248" s="151"/>
      <c r="BO13248" s="2"/>
      <c r="BP13248" s="2"/>
      <c r="BQ13248" s="2"/>
      <c r="BR13248" s="2"/>
      <c r="BS13248" s="2"/>
      <c r="BT13248" s="2"/>
    </row>
    <row r="13249" spans="63:72" x14ac:dyDescent="0.3">
      <c r="BK13249" s="5"/>
      <c r="BL13249" s="5"/>
      <c r="BM13249" s="2"/>
      <c r="BN13249" s="151"/>
      <c r="BO13249" s="2"/>
      <c r="BP13249" s="2"/>
      <c r="BQ13249" s="2"/>
      <c r="BR13249" s="2"/>
      <c r="BS13249" s="2"/>
      <c r="BT13249" s="2"/>
    </row>
    <row r="13250" spans="63:72" x14ac:dyDescent="0.3">
      <c r="BK13250" s="5"/>
      <c r="BL13250" s="5"/>
      <c r="BM13250" s="2"/>
      <c r="BN13250" s="151"/>
      <c r="BO13250" s="2"/>
      <c r="BP13250" s="2"/>
      <c r="BQ13250" s="2"/>
      <c r="BR13250" s="2"/>
      <c r="BS13250" s="2"/>
      <c r="BT13250" s="2"/>
    </row>
    <row r="13251" spans="63:72" x14ac:dyDescent="0.3">
      <c r="BK13251" s="5"/>
      <c r="BL13251" s="5"/>
      <c r="BM13251" s="2"/>
      <c r="BN13251" s="151"/>
      <c r="BO13251" s="2"/>
      <c r="BP13251" s="2"/>
      <c r="BQ13251" s="2"/>
      <c r="BR13251" s="2"/>
      <c r="BS13251" s="2"/>
      <c r="BT13251" s="2"/>
    </row>
    <row r="13252" spans="63:72" x14ac:dyDescent="0.3">
      <c r="BK13252" s="5"/>
      <c r="BL13252" s="5"/>
      <c r="BM13252" s="2"/>
      <c r="BN13252" s="151"/>
      <c r="BO13252" s="2"/>
      <c r="BP13252" s="2"/>
      <c r="BQ13252" s="2"/>
      <c r="BR13252" s="2"/>
      <c r="BS13252" s="2"/>
      <c r="BT13252" s="2"/>
    </row>
    <row r="13253" spans="63:72" x14ac:dyDescent="0.3">
      <c r="BK13253" s="5"/>
      <c r="BL13253" s="5"/>
      <c r="BM13253" s="2"/>
      <c r="BN13253" s="151"/>
      <c r="BO13253" s="2"/>
      <c r="BP13253" s="2"/>
      <c r="BQ13253" s="2"/>
      <c r="BR13253" s="2"/>
      <c r="BS13253" s="2"/>
      <c r="BT13253" s="2"/>
    </row>
    <row r="13254" spans="63:72" x14ac:dyDescent="0.3">
      <c r="BK13254" s="5"/>
      <c r="BL13254" s="5"/>
      <c r="BM13254" s="2"/>
      <c r="BN13254" s="151"/>
      <c r="BO13254" s="2"/>
      <c r="BP13254" s="2"/>
      <c r="BQ13254" s="2"/>
      <c r="BR13254" s="2"/>
      <c r="BS13254" s="2"/>
      <c r="BT13254" s="2"/>
    </row>
    <row r="13255" spans="63:72" x14ac:dyDescent="0.3">
      <c r="BK13255" s="5"/>
      <c r="BL13255" s="5"/>
      <c r="BM13255" s="2"/>
      <c r="BN13255" s="151"/>
      <c r="BO13255" s="2"/>
      <c r="BP13255" s="2"/>
      <c r="BQ13255" s="2"/>
      <c r="BR13255" s="2"/>
      <c r="BS13255" s="2"/>
      <c r="BT13255" s="2"/>
    </row>
    <row r="13256" spans="63:72" x14ac:dyDescent="0.3">
      <c r="BK13256" s="5"/>
      <c r="BL13256" s="5"/>
      <c r="BM13256" s="2"/>
      <c r="BN13256" s="151"/>
      <c r="BO13256" s="2"/>
      <c r="BP13256" s="2"/>
      <c r="BQ13256" s="2"/>
      <c r="BR13256" s="2"/>
      <c r="BS13256" s="2"/>
      <c r="BT13256" s="2"/>
    </row>
    <row r="13257" spans="63:72" x14ac:dyDescent="0.3">
      <c r="BK13257" s="5"/>
      <c r="BL13257" s="5"/>
      <c r="BM13257" s="2"/>
      <c r="BN13257" s="151"/>
      <c r="BO13257" s="2"/>
      <c r="BP13257" s="2"/>
      <c r="BQ13257" s="2"/>
      <c r="BR13257" s="2"/>
      <c r="BS13257" s="2"/>
      <c r="BT13257" s="2"/>
    </row>
    <row r="13258" spans="63:72" x14ac:dyDescent="0.3">
      <c r="BK13258" s="5"/>
      <c r="BL13258" s="5"/>
      <c r="BM13258" s="2"/>
      <c r="BN13258" s="151"/>
      <c r="BO13258" s="2"/>
      <c r="BP13258" s="2"/>
      <c r="BQ13258" s="2"/>
      <c r="BR13258" s="2"/>
      <c r="BS13258" s="2"/>
      <c r="BT13258" s="2"/>
    </row>
    <row r="13259" spans="63:72" x14ac:dyDescent="0.3">
      <c r="BK13259" s="5"/>
      <c r="BL13259" s="5"/>
      <c r="BM13259" s="2"/>
      <c r="BN13259" s="151"/>
      <c r="BO13259" s="2"/>
      <c r="BP13259" s="2"/>
      <c r="BQ13259" s="2"/>
      <c r="BR13259" s="2"/>
      <c r="BS13259" s="2"/>
      <c r="BT13259" s="2"/>
    </row>
    <row r="13260" spans="63:72" x14ac:dyDescent="0.3">
      <c r="BK13260" s="5"/>
      <c r="BL13260" s="5"/>
      <c r="BM13260" s="2"/>
      <c r="BN13260" s="151"/>
      <c r="BO13260" s="2"/>
      <c r="BP13260" s="2"/>
      <c r="BQ13260" s="2"/>
      <c r="BR13260" s="2"/>
      <c r="BS13260" s="2"/>
      <c r="BT13260" s="2"/>
    </row>
    <row r="13261" spans="63:72" x14ac:dyDescent="0.3">
      <c r="BK13261" s="5"/>
      <c r="BL13261" s="5"/>
      <c r="BM13261" s="2"/>
      <c r="BN13261" s="151"/>
      <c r="BO13261" s="2"/>
      <c r="BP13261" s="2"/>
      <c r="BQ13261" s="2"/>
      <c r="BR13261" s="2"/>
      <c r="BS13261" s="2"/>
      <c r="BT13261" s="2"/>
    </row>
    <row r="13262" spans="63:72" x14ac:dyDescent="0.3">
      <c r="BK13262" s="5"/>
      <c r="BL13262" s="5"/>
      <c r="BM13262" s="2"/>
      <c r="BN13262" s="151"/>
      <c r="BO13262" s="2"/>
      <c r="BP13262" s="2"/>
      <c r="BQ13262" s="2"/>
      <c r="BR13262" s="2"/>
      <c r="BS13262" s="2"/>
      <c r="BT13262" s="2"/>
    </row>
    <row r="13263" spans="63:72" x14ac:dyDescent="0.3">
      <c r="BK13263" s="5"/>
      <c r="BL13263" s="5"/>
      <c r="BM13263" s="2"/>
      <c r="BN13263" s="151"/>
      <c r="BO13263" s="2"/>
      <c r="BP13263" s="2"/>
      <c r="BQ13263" s="2"/>
      <c r="BR13263" s="2"/>
      <c r="BS13263" s="2"/>
      <c r="BT13263" s="2"/>
    </row>
    <row r="13264" spans="63:72" x14ac:dyDescent="0.3">
      <c r="BK13264" s="5"/>
      <c r="BL13264" s="5"/>
      <c r="BM13264" s="2"/>
      <c r="BN13264" s="151"/>
      <c r="BO13264" s="2"/>
      <c r="BP13264" s="2"/>
      <c r="BQ13264" s="2"/>
      <c r="BR13264" s="2"/>
      <c r="BS13264" s="2"/>
      <c r="BT13264" s="2"/>
    </row>
    <row r="13265" spans="63:72" x14ac:dyDescent="0.3">
      <c r="BK13265" s="5"/>
      <c r="BL13265" s="5"/>
      <c r="BM13265" s="2"/>
      <c r="BN13265" s="151"/>
      <c r="BO13265" s="2"/>
      <c r="BP13265" s="2"/>
      <c r="BQ13265" s="2"/>
      <c r="BR13265" s="2"/>
      <c r="BS13265" s="2"/>
      <c r="BT13265" s="2"/>
    </row>
    <row r="13266" spans="63:72" x14ac:dyDescent="0.3">
      <c r="BK13266" s="5"/>
      <c r="BL13266" s="5"/>
      <c r="BM13266" s="2"/>
      <c r="BN13266" s="151"/>
      <c r="BO13266" s="2"/>
      <c r="BP13266" s="2"/>
      <c r="BQ13266" s="2"/>
      <c r="BR13266" s="2"/>
      <c r="BS13266" s="2"/>
      <c r="BT13266" s="2"/>
    </row>
    <row r="13267" spans="63:72" x14ac:dyDescent="0.3">
      <c r="BK13267" s="5"/>
      <c r="BL13267" s="5"/>
      <c r="BM13267" s="2"/>
      <c r="BN13267" s="151"/>
      <c r="BO13267" s="2"/>
      <c r="BP13267" s="2"/>
      <c r="BQ13267" s="2"/>
      <c r="BR13267" s="2"/>
      <c r="BS13267" s="2"/>
      <c r="BT13267" s="2"/>
    </row>
    <row r="13268" spans="63:72" x14ac:dyDescent="0.3">
      <c r="BK13268" s="5"/>
      <c r="BL13268" s="5"/>
      <c r="BM13268" s="2"/>
      <c r="BN13268" s="151"/>
      <c r="BO13268" s="2"/>
      <c r="BP13268" s="2"/>
      <c r="BQ13268" s="2"/>
      <c r="BR13268" s="2"/>
      <c r="BS13268" s="2"/>
      <c r="BT13268" s="2"/>
    </row>
    <row r="13269" spans="63:72" x14ac:dyDescent="0.3">
      <c r="BK13269" s="5"/>
      <c r="BL13269" s="5"/>
      <c r="BM13269" s="2"/>
      <c r="BN13269" s="151"/>
      <c r="BO13269" s="2"/>
      <c r="BP13269" s="2"/>
      <c r="BQ13269" s="2"/>
      <c r="BR13269" s="2"/>
      <c r="BS13269" s="2"/>
      <c r="BT13269" s="2"/>
    </row>
    <row r="13270" spans="63:72" x14ac:dyDescent="0.3">
      <c r="BK13270" s="5"/>
      <c r="BL13270" s="5"/>
      <c r="BM13270" s="2"/>
      <c r="BN13270" s="151"/>
      <c r="BO13270" s="2"/>
      <c r="BP13270" s="2"/>
      <c r="BQ13270" s="2"/>
      <c r="BR13270" s="2"/>
      <c r="BS13270" s="2"/>
      <c r="BT13270" s="2"/>
    </row>
    <row r="13271" spans="63:72" x14ac:dyDescent="0.3">
      <c r="BK13271" s="5"/>
      <c r="BL13271" s="5"/>
      <c r="BM13271" s="2"/>
      <c r="BN13271" s="151"/>
      <c r="BO13271" s="2"/>
      <c r="BP13271" s="2"/>
      <c r="BQ13271" s="2"/>
      <c r="BR13271" s="2"/>
      <c r="BS13271" s="2"/>
      <c r="BT13271" s="2"/>
    </row>
    <row r="13272" spans="63:72" x14ac:dyDescent="0.3">
      <c r="BK13272" s="5"/>
      <c r="BL13272" s="5"/>
      <c r="BM13272" s="2"/>
      <c r="BN13272" s="151"/>
      <c r="BO13272" s="2"/>
      <c r="BP13272" s="2"/>
      <c r="BQ13272" s="2"/>
      <c r="BR13272" s="2"/>
      <c r="BS13272" s="2"/>
      <c r="BT13272" s="2"/>
    </row>
    <row r="13273" spans="63:72" x14ac:dyDescent="0.3">
      <c r="BK13273" s="5"/>
      <c r="BL13273" s="5"/>
      <c r="BM13273" s="2"/>
      <c r="BN13273" s="151"/>
      <c r="BO13273" s="2"/>
      <c r="BP13273" s="2"/>
      <c r="BQ13273" s="2"/>
      <c r="BR13273" s="2"/>
      <c r="BS13273" s="2"/>
      <c r="BT13273" s="2"/>
    </row>
    <row r="13274" spans="63:72" x14ac:dyDescent="0.3">
      <c r="BK13274" s="5"/>
      <c r="BL13274" s="5"/>
      <c r="BM13274" s="2"/>
      <c r="BN13274" s="151"/>
      <c r="BO13274" s="2"/>
      <c r="BP13274" s="2"/>
      <c r="BQ13274" s="2"/>
      <c r="BR13274" s="2"/>
      <c r="BS13274" s="2"/>
      <c r="BT13274" s="2"/>
    </row>
    <row r="13275" spans="63:72" x14ac:dyDescent="0.3">
      <c r="BK13275" s="5"/>
      <c r="BL13275" s="5"/>
      <c r="BM13275" s="2"/>
      <c r="BN13275" s="151"/>
      <c r="BO13275" s="2"/>
      <c r="BP13275" s="2"/>
      <c r="BQ13275" s="2"/>
      <c r="BR13275" s="2"/>
      <c r="BS13275" s="2"/>
      <c r="BT13275" s="2"/>
    </row>
    <row r="13276" spans="63:72" x14ac:dyDescent="0.3">
      <c r="BK13276" s="5"/>
      <c r="BL13276" s="5"/>
      <c r="BM13276" s="2"/>
      <c r="BN13276" s="151"/>
      <c r="BO13276" s="2"/>
      <c r="BP13276" s="2"/>
      <c r="BQ13276" s="2"/>
      <c r="BR13276" s="2"/>
      <c r="BS13276" s="2"/>
      <c r="BT13276" s="2"/>
    </row>
    <row r="13277" spans="63:72" x14ac:dyDescent="0.3">
      <c r="BK13277" s="5"/>
      <c r="BL13277" s="5"/>
      <c r="BM13277" s="2"/>
      <c r="BN13277" s="151"/>
      <c r="BO13277" s="2"/>
      <c r="BP13277" s="2"/>
      <c r="BQ13277" s="2"/>
      <c r="BR13277" s="2"/>
      <c r="BS13277" s="2"/>
      <c r="BT13277" s="2"/>
    </row>
    <row r="13278" spans="63:72" x14ac:dyDescent="0.3">
      <c r="BK13278" s="5"/>
      <c r="BL13278" s="5"/>
      <c r="BM13278" s="2"/>
      <c r="BN13278" s="151"/>
      <c r="BO13278" s="2"/>
      <c r="BP13278" s="2"/>
      <c r="BQ13278" s="2"/>
      <c r="BR13278" s="2"/>
      <c r="BS13278" s="2"/>
      <c r="BT13278" s="2"/>
    </row>
    <row r="13279" spans="63:72" x14ac:dyDescent="0.3">
      <c r="BK13279" s="5"/>
      <c r="BL13279" s="5"/>
      <c r="BM13279" s="2"/>
      <c r="BN13279" s="151"/>
      <c r="BO13279" s="2"/>
      <c r="BP13279" s="2"/>
      <c r="BQ13279" s="2"/>
      <c r="BR13279" s="2"/>
      <c r="BS13279" s="2"/>
      <c r="BT13279" s="2"/>
    </row>
    <row r="13280" spans="63:72" x14ac:dyDescent="0.3">
      <c r="BK13280" s="5"/>
      <c r="BL13280" s="5"/>
      <c r="BM13280" s="2"/>
      <c r="BN13280" s="151"/>
      <c r="BO13280" s="2"/>
      <c r="BP13280" s="2"/>
      <c r="BQ13280" s="2"/>
      <c r="BR13280" s="2"/>
      <c r="BS13280" s="2"/>
      <c r="BT13280" s="2"/>
    </row>
    <row r="13281" spans="63:72" x14ac:dyDescent="0.3">
      <c r="BK13281" s="5"/>
      <c r="BL13281" s="5"/>
      <c r="BM13281" s="2"/>
      <c r="BN13281" s="151"/>
      <c r="BO13281" s="2"/>
      <c r="BP13281" s="2"/>
      <c r="BQ13281" s="2"/>
      <c r="BR13281" s="2"/>
      <c r="BS13281" s="2"/>
      <c r="BT13281" s="2"/>
    </row>
    <row r="13282" spans="63:72" x14ac:dyDescent="0.3">
      <c r="BK13282" s="5"/>
      <c r="BL13282" s="5"/>
      <c r="BM13282" s="2"/>
      <c r="BN13282" s="151"/>
      <c r="BO13282" s="2"/>
      <c r="BP13282" s="2"/>
      <c r="BQ13282" s="2"/>
      <c r="BR13282" s="2"/>
      <c r="BS13282" s="2"/>
      <c r="BT13282" s="2"/>
    </row>
    <row r="13283" spans="63:72" x14ac:dyDescent="0.3">
      <c r="BK13283" s="5"/>
      <c r="BL13283" s="5"/>
      <c r="BM13283" s="2"/>
      <c r="BN13283" s="151"/>
      <c r="BO13283" s="2"/>
      <c r="BP13283" s="2"/>
      <c r="BQ13283" s="2"/>
      <c r="BR13283" s="2"/>
      <c r="BS13283" s="2"/>
      <c r="BT13283" s="2"/>
    </row>
    <row r="13284" spans="63:72" x14ac:dyDescent="0.3">
      <c r="BK13284" s="5"/>
      <c r="BL13284" s="5"/>
      <c r="BM13284" s="2"/>
      <c r="BN13284" s="151"/>
      <c r="BO13284" s="2"/>
      <c r="BP13284" s="2"/>
      <c r="BQ13284" s="2"/>
      <c r="BR13284" s="2"/>
      <c r="BS13284" s="2"/>
      <c r="BT13284" s="2"/>
    </row>
    <row r="13285" spans="63:72" x14ac:dyDescent="0.3">
      <c r="BK13285" s="5"/>
      <c r="BL13285" s="5"/>
      <c r="BM13285" s="2"/>
      <c r="BN13285" s="151"/>
      <c r="BO13285" s="2"/>
      <c r="BP13285" s="2"/>
      <c r="BQ13285" s="2"/>
      <c r="BR13285" s="2"/>
      <c r="BS13285" s="2"/>
      <c r="BT13285" s="2"/>
    </row>
    <row r="13286" spans="63:72" x14ac:dyDescent="0.3">
      <c r="BK13286" s="5"/>
      <c r="BL13286" s="5"/>
      <c r="BM13286" s="2"/>
      <c r="BN13286" s="151"/>
      <c r="BO13286" s="2"/>
      <c r="BP13286" s="2"/>
      <c r="BQ13286" s="2"/>
      <c r="BR13286" s="2"/>
      <c r="BS13286" s="2"/>
      <c r="BT13286" s="2"/>
    </row>
    <row r="13287" spans="63:72" x14ac:dyDescent="0.3">
      <c r="BK13287" s="5"/>
      <c r="BL13287" s="5"/>
      <c r="BM13287" s="2"/>
      <c r="BN13287" s="151"/>
      <c r="BO13287" s="2"/>
      <c r="BP13287" s="2"/>
      <c r="BQ13287" s="2"/>
      <c r="BR13287" s="2"/>
      <c r="BS13287" s="2"/>
      <c r="BT13287" s="2"/>
    </row>
    <row r="13288" spans="63:72" x14ac:dyDescent="0.3">
      <c r="BK13288" s="5"/>
      <c r="BL13288" s="5"/>
      <c r="BM13288" s="2"/>
      <c r="BN13288" s="151"/>
      <c r="BO13288" s="2"/>
      <c r="BP13288" s="2"/>
      <c r="BQ13288" s="2"/>
      <c r="BR13288" s="2"/>
      <c r="BS13288" s="2"/>
      <c r="BT13288" s="2"/>
    </row>
    <row r="13289" spans="63:72" x14ac:dyDescent="0.3">
      <c r="BK13289" s="5"/>
      <c r="BL13289" s="5"/>
      <c r="BM13289" s="2"/>
      <c r="BN13289" s="151"/>
      <c r="BO13289" s="2"/>
      <c r="BP13289" s="2"/>
      <c r="BQ13289" s="2"/>
      <c r="BR13289" s="2"/>
      <c r="BS13289" s="2"/>
      <c r="BT13289" s="2"/>
    </row>
    <row r="13290" spans="63:72" x14ac:dyDescent="0.3">
      <c r="BK13290" s="5"/>
      <c r="BL13290" s="5"/>
      <c r="BM13290" s="2"/>
      <c r="BN13290" s="151"/>
      <c r="BO13290" s="2"/>
      <c r="BP13290" s="2"/>
      <c r="BQ13290" s="2"/>
      <c r="BR13290" s="2"/>
      <c r="BS13290" s="2"/>
      <c r="BT13290" s="2"/>
    </row>
    <row r="13291" spans="63:72" x14ac:dyDescent="0.3">
      <c r="BK13291" s="5"/>
      <c r="BL13291" s="5"/>
      <c r="BM13291" s="2"/>
      <c r="BN13291" s="151"/>
      <c r="BO13291" s="2"/>
      <c r="BP13291" s="2"/>
      <c r="BQ13291" s="2"/>
      <c r="BR13291" s="2"/>
      <c r="BS13291" s="2"/>
      <c r="BT13291" s="2"/>
    </row>
    <row r="13292" spans="63:72" x14ac:dyDescent="0.3">
      <c r="BK13292" s="5"/>
      <c r="BL13292" s="5"/>
      <c r="BM13292" s="2"/>
      <c r="BN13292" s="151"/>
      <c r="BO13292" s="2"/>
      <c r="BP13292" s="2"/>
      <c r="BQ13292" s="2"/>
      <c r="BR13292" s="2"/>
      <c r="BS13292" s="2"/>
      <c r="BT13292" s="2"/>
    </row>
    <row r="13293" spans="63:72" x14ac:dyDescent="0.3">
      <c r="BK13293" s="5"/>
      <c r="BL13293" s="5"/>
      <c r="BM13293" s="2"/>
      <c r="BN13293" s="151"/>
      <c r="BO13293" s="2"/>
      <c r="BP13293" s="2"/>
      <c r="BQ13293" s="2"/>
      <c r="BR13293" s="2"/>
      <c r="BS13293" s="2"/>
      <c r="BT13293" s="2"/>
    </row>
    <row r="13294" spans="63:72" x14ac:dyDescent="0.3">
      <c r="BK13294" s="5"/>
      <c r="BL13294" s="5"/>
      <c r="BM13294" s="2"/>
      <c r="BN13294" s="151"/>
      <c r="BO13294" s="2"/>
      <c r="BP13294" s="2"/>
      <c r="BQ13294" s="2"/>
      <c r="BR13294" s="2"/>
      <c r="BS13294" s="2"/>
      <c r="BT13294" s="2"/>
    </row>
    <row r="13295" spans="63:72" x14ac:dyDescent="0.3">
      <c r="BK13295" s="5"/>
      <c r="BL13295" s="5"/>
      <c r="BM13295" s="2"/>
      <c r="BN13295" s="151"/>
      <c r="BO13295" s="2"/>
      <c r="BP13295" s="2"/>
      <c r="BQ13295" s="2"/>
      <c r="BR13295" s="2"/>
      <c r="BS13295" s="2"/>
      <c r="BT13295" s="2"/>
    </row>
    <row r="13296" spans="63:72" x14ac:dyDescent="0.3">
      <c r="BK13296" s="5"/>
      <c r="BL13296" s="5"/>
      <c r="BM13296" s="2"/>
      <c r="BN13296" s="151"/>
      <c r="BO13296" s="2"/>
      <c r="BP13296" s="2"/>
      <c r="BQ13296" s="2"/>
      <c r="BR13296" s="2"/>
      <c r="BS13296" s="2"/>
      <c r="BT13296" s="2"/>
    </row>
    <row r="13297" spans="63:72" x14ac:dyDescent="0.3">
      <c r="BK13297" s="5"/>
      <c r="BL13297" s="5"/>
      <c r="BM13297" s="2"/>
      <c r="BN13297" s="151"/>
      <c r="BO13297" s="2"/>
      <c r="BP13297" s="2"/>
      <c r="BQ13297" s="2"/>
      <c r="BR13297" s="2"/>
      <c r="BS13297" s="2"/>
      <c r="BT13297" s="2"/>
    </row>
    <row r="13298" spans="63:72" x14ac:dyDescent="0.3">
      <c r="BK13298" s="5"/>
      <c r="BL13298" s="5"/>
      <c r="BM13298" s="2"/>
      <c r="BN13298" s="151"/>
      <c r="BO13298" s="2"/>
      <c r="BP13298" s="2"/>
      <c r="BQ13298" s="2"/>
      <c r="BR13298" s="2"/>
      <c r="BS13298" s="2"/>
      <c r="BT13298" s="2"/>
    </row>
    <row r="13299" spans="63:72" x14ac:dyDescent="0.3">
      <c r="BK13299" s="5"/>
      <c r="BL13299" s="5"/>
      <c r="BM13299" s="2"/>
      <c r="BN13299" s="151"/>
      <c r="BO13299" s="2"/>
      <c r="BP13299" s="2"/>
      <c r="BQ13299" s="2"/>
      <c r="BR13299" s="2"/>
      <c r="BS13299" s="2"/>
      <c r="BT13299" s="2"/>
    </row>
    <row r="13300" spans="63:72" x14ac:dyDescent="0.3">
      <c r="BK13300" s="5"/>
      <c r="BL13300" s="5"/>
      <c r="BM13300" s="2"/>
      <c r="BN13300" s="151"/>
      <c r="BO13300" s="2"/>
      <c r="BP13300" s="2"/>
      <c r="BQ13300" s="2"/>
      <c r="BR13300" s="2"/>
      <c r="BS13300" s="2"/>
      <c r="BT13300" s="2"/>
    </row>
    <row r="13301" spans="63:72" x14ac:dyDescent="0.3">
      <c r="BK13301" s="5"/>
      <c r="BL13301" s="5"/>
      <c r="BM13301" s="2"/>
      <c r="BN13301" s="151"/>
      <c r="BO13301" s="2"/>
      <c r="BP13301" s="2"/>
      <c r="BQ13301" s="2"/>
      <c r="BR13301" s="2"/>
      <c r="BS13301" s="2"/>
      <c r="BT13301" s="2"/>
    </row>
    <row r="13302" spans="63:72" x14ac:dyDescent="0.3">
      <c r="BK13302" s="5"/>
      <c r="BL13302" s="5"/>
      <c r="BM13302" s="2"/>
      <c r="BN13302" s="151"/>
      <c r="BO13302" s="2"/>
      <c r="BP13302" s="2"/>
      <c r="BQ13302" s="2"/>
      <c r="BR13302" s="2"/>
      <c r="BS13302" s="2"/>
      <c r="BT13302" s="2"/>
    </row>
    <row r="13303" spans="63:72" x14ac:dyDescent="0.3">
      <c r="BK13303" s="5"/>
      <c r="BL13303" s="5"/>
      <c r="BM13303" s="2"/>
      <c r="BN13303" s="151"/>
      <c r="BO13303" s="2"/>
      <c r="BP13303" s="2"/>
      <c r="BQ13303" s="2"/>
      <c r="BR13303" s="2"/>
      <c r="BS13303" s="2"/>
      <c r="BT13303" s="2"/>
    </row>
    <row r="13304" spans="63:72" x14ac:dyDescent="0.3">
      <c r="BK13304" s="5"/>
      <c r="BL13304" s="5"/>
      <c r="BM13304" s="2"/>
      <c r="BN13304" s="151"/>
      <c r="BO13304" s="2"/>
      <c r="BP13304" s="2"/>
      <c r="BQ13304" s="2"/>
      <c r="BR13304" s="2"/>
      <c r="BS13304" s="2"/>
      <c r="BT13304" s="2"/>
    </row>
    <row r="13305" spans="63:72" x14ac:dyDescent="0.3">
      <c r="BK13305" s="5"/>
      <c r="BL13305" s="5"/>
      <c r="BM13305" s="2"/>
      <c r="BN13305" s="151"/>
      <c r="BO13305" s="2"/>
      <c r="BP13305" s="2"/>
      <c r="BQ13305" s="2"/>
      <c r="BR13305" s="2"/>
      <c r="BS13305" s="2"/>
      <c r="BT13305" s="2"/>
    </row>
    <row r="13306" spans="63:72" x14ac:dyDescent="0.3">
      <c r="BK13306" s="5"/>
      <c r="BL13306" s="5"/>
      <c r="BM13306" s="2"/>
      <c r="BN13306" s="151"/>
      <c r="BO13306" s="2"/>
      <c r="BP13306" s="2"/>
      <c r="BQ13306" s="2"/>
      <c r="BR13306" s="2"/>
      <c r="BS13306" s="2"/>
      <c r="BT13306" s="2"/>
    </row>
    <row r="13307" spans="63:72" x14ac:dyDescent="0.3">
      <c r="BK13307" s="5"/>
      <c r="BL13307" s="5"/>
      <c r="BM13307" s="2"/>
      <c r="BN13307" s="151"/>
      <c r="BO13307" s="2"/>
      <c r="BP13307" s="2"/>
      <c r="BQ13307" s="2"/>
      <c r="BR13307" s="2"/>
      <c r="BS13307" s="2"/>
      <c r="BT13307" s="2"/>
    </row>
    <row r="13308" spans="63:72" x14ac:dyDescent="0.3">
      <c r="BK13308" s="5"/>
      <c r="BL13308" s="5"/>
      <c r="BM13308" s="2"/>
      <c r="BN13308" s="151"/>
      <c r="BO13308" s="2"/>
      <c r="BP13308" s="2"/>
      <c r="BQ13308" s="2"/>
      <c r="BR13308" s="2"/>
      <c r="BS13308" s="2"/>
      <c r="BT13308" s="2"/>
    </row>
    <row r="13309" spans="63:72" x14ac:dyDescent="0.3">
      <c r="BK13309" s="5"/>
      <c r="BL13309" s="5"/>
      <c r="BM13309" s="2"/>
      <c r="BN13309" s="151"/>
      <c r="BO13309" s="2"/>
      <c r="BP13309" s="2"/>
      <c r="BQ13309" s="2"/>
      <c r="BR13309" s="2"/>
      <c r="BS13309" s="2"/>
      <c r="BT13309" s="2"/>
    </row>
    <row r="13310" spans="63:72" x14ac:dyDescent="0.3">
      <c r="BK13310" s="5"/>
      <c r="BL13310" s="5"/>
      <c r="BM13310" s="2"/>
      <c r="BN13310" s="151"/>
      <c r="BO13310" s="2"/>
      <c r="BP13310" s="2"/>
      <c r="BQ13310" s="2"/>
      <c r="BR13310" s="2"/>
      <c r="BS13310" s="2"/>
      <c r="BT13310" s="2"/>
    </row>
    <row r="13311" spans="63:72" x14ac:dyDescent="0.3">
      <c r="BK13311" s="5"/>
      <c r="BL13311" s="5"/>
      <c r="BM13311" s="2"/>
      <c r="BN13311" s="151"/>
      <c r="BO13311" s="2"/>
      <c r="BP13311" s="2"/>
      <c r="BQ13311" s="2"/>
      <c r="BR13311" s="2"/>
      <c r="BS13311" s="2"/>
      <c r="BT13311" s="2"/>
    </row>
    <row r="13312" spans="63:72" x14ac:dyDescent="0.3">
      <c r="BK13312" s="5"/>
      <c r="BL13312" s="5"/>
      <c r="BM13312" s="2"/>
      <c r="BN13312" s="151"/>
      <c r="BO13312" s="2"/>
      <c r="BP13312" s="2"/>
      <c r="BQ13312" s="2"/>
      <c r="BR13312" s="2"/>
      <c r="BS13312" s="2"/>
      <c r="BT13312" s="2"/>
    </row>
    <row r="13313" spans="63:72" x14ac:dyDescent="0.3">
      <c r="BK13313" s="5"/>
      <c r="BL13313" s="5"/>
      <c r="BM13313" s="2"/>
      <c r="BN13313" s="151"/>
      <c r="BO13313" s="2"/>
      <c r="BP13313" s="2"/>
      <c r="BQ13313" s="2"/>
      <c r="BR13313" s="2"/>
      <c r="BS13313" s="2"/>
      <c r="BT13313" s="2"/>
    </row>
    <row r="13314" spans="63:72" x14ac:dyDescent="0.3">
      <c r="BK13314" s="5"/>
      <c r="BL13314" s="5"/>
      <c r="BM13314" s="2"/>
      <c r="BN13314" s="151"/>
      <c r="BO13314" s="2"/>
      <c r="BP13314" s="2"/>
      <c r="BQ13314" s="2"/>
      <c r="BR13314" s="2"/>
      <c r="BS13314" s="2"/>
      <c r="BT13314" s="2"/>
    </row>
    <row r="13315" spans="63:72" x14ac:dyDescent="0.3">
      <c r="BK13315" s="5"/>
      <c r="BL13315" s="5"/>
      <c r="BM13315" s="2"/>
      <c r="BN13315" s="151"/>
      <c r="BO13315" s="2"/>
      <c r="BP13315" s="2"/>
      <c r="BQ13315" s="2"/>
      <c r="BR13315" s="2"/>
      <c r="BS13315" s="2"/>
      <c r="BT13315" s="2"/>
    </row>
    <row r="13316" spans="63:72" x14ac:dyDescent="0.3">
      <c r="BK13316" s="5"/>
      <c r="BL13316" s="5"/>
      <c r="BM13316" s="2"/>
      <c r="BN13316" s="151"/>
      <c r="BO13316" s="2"/>
      <c r="BP13316" s="2"/>
      <c r="BQ13316" s="2"/>
      <c r="BR13316" s="2"/>
      <c r="BS13316" s="2"/>
      <c r="BT13316" s="2"/>
    </row>
    <row r="13317" spans="63:72" x14ac:dyDescent="0.3">
      <c r="BK13317" s="5"/>
      <c r="BL13317" s="5"/>
      <c r="BM13317" s="2"/>
      <c r="BN13317" s="151"/>
      <c r="BO13317" s="2"/>
      <c r="BP13317" s="2"/>
      <c r="BQ13317" s="2"/>
      <c r="BR13317" s="2"/>
      <c r="BS13317" s="2"/>
      <c r="BT13317" s="2"/>
    </row>
    <row r="13318" spans="63:72" x14ac:dyDescent="0.3">
      <c r="BK13318" s="5"/>
      <c r="BL13318" s="5"/>
      <c r="BM13318" s="2"/>
      <c r="BN13318" s="151"/>
      <c r="BO13318" s="2"/>
      <c r="BP13318" s="2"/>
      <c r="BQ13318" s="2"/>
      <c r="BR13318" s="2"/>
      <c r="BS13318" s="2"/>
      <c r="BT13318" s="2"/>
    </row>
    <row r="13319" spans="63:72" x14ac:dyDescent="0.3">
      <c r="BK13319" s="5"/>
      <c r="BL13319" s="5"/>
      <c r="BM13319" s="2"/>
      <c r="BN13319" s="151"/>
      <c r="BO13319" s="2"/>
      <c r="BP13319" s="2"/>
      <c r="BQ13319" s="2"/>
      <c r="BR13319" s="2"/>
      <c r="BS13319" s="2"/>
      <c r="BT13319" s="2"/>
    </row>
    <row r="13320" spans="63:72" x14ac:dyDescent="0.3">
      <c r="BK13320" s="5"/>
      <c r="BL13320" s="5"/>
      <c r="BM13320" s="2"/>
      <c r="BN13320" s="151"/>
      <c r="BO13320" s="2"/>
      <c r="BP13320" s="2"/>
      <c r="BQ13320" s="2"/>
      <c r="BR13320" s="2"/>
      <c r="BS13320" s="2"/>
      <c r="BT13320" s="2"/>
    </row>
    <row r="13321" spans="63:72" x14ac:dyDescent="0.3">
      <c r="BK13321" s="5"/>
      <c r="BL13321" s="5"/>
      <c r="BM13321" s="2"/>
      <c r="BN13321" s="151"/>
      <c r="BO13321" s="2"/>
      <c r="BP13321" s="2"/>
      <c r="BQ13321" s="2"/>
      <c r="BR13321" s="2"/>
      <c r="BS13321" s="2"/>
      <c r="BT13321" s="2"/>
    </row>
    <row r="13322" spans="63:72" x14ac:dyDescent="0.3">
      <c r="BK13322" s="5"/>
      <c r="BL13322" s="5"/>
      <c r="BM13322" s="2"/>
      <c r="BN13322" s="151"/>
      <c r="BO13322" s="2"/>
      <c r="BP13322" s="2"/>
      <c r="BQ13322" s="2"/>
      <c r="BR13322" s="2"/>
      <c r="BS13322" s="2"/>
      <c r="BT13322" s="2"/>
    </row>
    <row r="13323" spans="63:72" x14ac:dyDescent="0.3">
      <c r="BK13323" s="5"/>
      <c r="BL13323" s="5"/>
      <c r="BM13323" s="2"/>
      <c r="BN13323" s="151"/>
      <c r="BO13323" s="2"/>
      <c r="BP13323" s="2"/>
      <c r="BQ13323" s="2"/>
      <c r="BR13323" s="2"/>
      <c r="BS13323" s="2"/>
      <c r="BT13323" s="2"/>
    </row>
    <row r="13324" spans="63:72" x14ac:dyDescent="0.3">
      <c r="BK13324" s="5"/>
      <c r="BL13324" s="5"/>
      <c r="BM13324" s="2"/>
      <c r="BN13324" s="151"/>
      <c r="BO13324" s="2"/>
      <c r="BP13324" s="2"/>
      <c r="BQ13324" s="2"/>
      <c r="BR13324" s="2"/>
      <c r="BS13324" s="2"/>
      <c r="BT13324" s="2"/>
    </row>
    <row r="13325" spans="63:72" x14ac:dyDescent="0.3">
      <c r="BK13325" s="5"/>
      <c r="BL13325" s="5"/>
      <c r="BM13325" s="2"/>
      <c r="BN13325" s="151"/>
      <c r="BO13325" s="2"/>
      <c r="BP13325" s="2"/>
      <c r="BQ13325" s="2"/>
      <c r="BR13325" s="2"/>
      <c r="BS13325" s="2"/>
      <c r="BT13325" s="2"/>
    </row>
    <row r="13326" spans="63:72" x14ac:dyDescent="0.3">
      <c r="BK13326" s="5"/>
      <c r="BL13326" s="5"/>
      <c r="BM13326" s="2"/>
      <c r="BN13326" s="151"/>
      <c r="BO13326" s="2"/>
      <c r="BP13326" s="2"/>
      <c r="BQ13326" s="2"/>
      <c r="BR13326" s="2"/>
      <c r="BS13326" s="2"/>
      <c r="BT13326" s="2"/>
    </row>
    <row r="13327" spans="63:72" x14ac:dyDescent="0.3">
      <c r="BK13327" s="5"/>
      <c r="BL13327" s="5"/>
      <c r="BM13327" s="2"/>
      <c r="BN13327" s="151"/>
      <c r="BO13327" s="2"/>
      <c r="BP13327" s="2"/>
      <c r="BQ13327" s="2"/>
      <c r="BR13327" s="2"/>
      <c r="BS13327" s="2"/>
      <c r="BT13327" s="2"/>
    </row>
    <row r="13328" spans="63:72" x14ac:dyDescent="0.3">
      <c r="BK13328" s="5"/>
      <c r="BL13328" s="5"/>
      <c r="BM13328" s="2"/>
      <c r="BN13328" s="151"/>
      <c r="BO13328" s="2"/>
      <c r="BP13328" s="2"/>
      <c r="BQ13328" s="2"/>
      <c r="BR13328" s="2"/>
      <c r="BS13328" s="2"/>
      <c r="BT13328" s="2"/>
    </row>
    <row r="13329" spans="63:72" x14ac:dyDescent="0.3">
      <c r="BK13329" s="5"/>
      <c r="BL13329" s="5"/>
      <c r="BM13329" s="2"/>
      <c r="BN13329" s="151"/>
      <c r="BO13329" s="2"/>
      <c r="BP13329" s="2"/>
      <c r="BQ13329" s="2"/>
      <c r="BR13329" s="2"/>
      <c r="BS13329" s="2"/>
      <c r="BT13329" s="2"/>
    </row>
    <row r="13330" spans="63:72" x14ac:dyDescent="0.3">
      <c r="BK13330" s="5"/>
      <c r="BL13330" s="5"/>
      <c r="BM13330" s="2"/>
      <c r="BN13330" s="151"/>
      <c r="BO13330" s="2"/>
      <c r="BP13330" s="2"/>
      <c r="BQ13330" s="2"/>
      <c r="BR13330" s="2"/>
      <c r="BS13330" s="2"/>
      <c r="BT13330" s="2"/>
    </row>
    <row r="13331" spans="63:72" x14ac:dyDescent="0.3">
      <c r="BK13331" s="5"/>
      <c r="BL13331" s="5"/>
      <c r="BM13331" s="2"/>
      <c r="BN13331" s="151"/>
      <c r="BO13331" s="2"/>
      <c r="BP13331" s="2"/>
      <c r="BQ13331" s="2"/>
      <c r="BR13331" s="2"/>
      <c r="BS13331" s="2"/>
      <c r="BT13331" s="2"/>
    </row>
    <row r="13332" spans="63:72" x14ac:dyDescent="0.3">
      <c r="BK13332" s="5"/>
      <c r="BL13332" s="5"/>
      <c r="BM13332" s="2"/>
      <c r="BN13332" s="151"/>
      <c r="BO13332" s="2"/>
      <c r="BP13332" s="2"/>
      <c r="BQ13332" s="2"/>
      <c r="BR13332" s="2"/>
      <c r="BS13332" s="2"/>
      <c r="BT13332" s="2"/>
    </row>
    <row r="13333" spans="63:72" x14ac:dyDescent="0.3">
      <c r="BK13333" s="5"/>
      <c r="BL13333" s="5"/>
      <c r="BM13333" s="2"/>
      <c r="BN13333" s="151"/>
      <c r="BO13333" s="2"/>
      <c r="BP13333" s="2"/>
      <c r="BQ13333" s="2"/>
      <c r="BR13333" s="2"/>
      <c r="BS13333" s="2"/>
      <c r="BT13333" s="2"/>
    </row>
    <row r="13334" spans="63:72" x14ac:dyDescent="0.3">
      <c r="BK13334" s="5"/>
      <c r="BL13334" s="5"/>
      <c r="BM13334" s="2"/>
      <c r="BN13334" s="151"/>
      <c r="BO13334" s="2"/>
      <c r="BP13334" s="2"/>
      <c r="BQ13334" s="2"/>
      <c r="BR13334" s="2"/>
      <c r="BS13334" s="2"/>
      <c r="BT13334" s="2"/>
    </row>
    <row r="13335" spans="63:72" x14ac:dyDescent="0.3">
      <c r="BK13335" s="5"/>
      <c r="BL13335" s="5"/>
      <c r="BM13335" s="2"/>
      <c r="BN13335" s="151"/>
      <c r="BO13335" s="2"/>
      <c r="BP13335" s="2"/>
      <c r="BQ13335" s="2"/>
      <c r="BR13335" s="2"/>
      <c r="BS13335" s="2"/>
      <c r="BT13335" s="2"/>
    </row>
    <row r="13336" spans="63:72" x14ac:dyDescent="0.3">
      <c r="BK13336" s="5"/>
      <c r="BL13336" s="5"/>
      <c r="BM13336" s="2"/>
      <c r="BN13336" s="151"/>
      <c r="BO13336" s="2"/>
      <c r="BP13336" s="2"/>
      <c r="BQ13336" s="2"/>
      <c r="BR13336" s="2"/>
      <c r="BS13336" s="2"/>
      <c r="BT13336" s="2"/>
    </row>
    <row r="13337" spans="63:72" x14ac:dyDescent="0.3">
      <c r="BK13337" s="5"/>
      <c r="BL13337" s="5"/>
      <c r="BM13337" s="2"/>
      <c r="BN13337" s="151"/>
      <c r="BO13337" s="2"/>
      <c r="BP13337" s="2"/>
      <c r="BQ13337" s="2"/>
      <c r="BR13337" s="2"/>
      <c r="BS13337" s="2"/>
      <c r="BT13337" s="2"/>
    </row>
    <row r="13338" spans="63:72" x14ac:dyDescent="0.3">
      <c r="BK13338" s="5"/>
      <c r="BL13338" s="5"/>
      <c r="BM13338" s="2"/>
      <c r="BN13338" s="151"/>
      <c r="BO13338" s="2"/>
      <c r="BP13338" s="2"/>
      <c r="BQ13338" s="2"/>
      <c r="BR13338" s="2"/>
      <c r="BS13338" s="2"/>
      <c r="BT13338" s="2"/>
    </row>
    <row r="13339" spans="63:72" x14ac:dyDescent="0.3">
      <c r="BK13339" s="5"/>
      <c r="BL13339" s="5"/>
      <c r="BM13339" s="2"/>
      <c r="BN13339" s="151"/>
      <c r="BO13339" s="2"/>
      <c r="BP13339" s="2"/>
      <c r="BQ13339" s="2"/>
      <c r="BR13339" s="2"/>
      <c r="BS13339" s="2"/>
      <c r="BT13339" s="2"/>
    </row>
    <row r="13340" spans="63:72" x14ac:dyDescent="0.3">
      <c r="BK13340" s="5"/>
      <c r="BL13340" s="5"/>
      <c r="BM13340" s="2"/>
      <c r="BN13340" s="151"/>
      <c r="BO13340" s="2"/>
      <c r="BP13340" s="2"/>
      <c r="BQ13340" s="2"/>
      <c r="BR13340" s="2"/>
      <c r="BS13340" s="2"/>
      <c r="BT13340" s="2"/>
    </row>
    <row r="13341" spans="63:72" x14ac:dyDescent="0.3">
      <c r="BK13341" s="5"/>
      <c r="BL13341" s="5"/>
      <c r="BM13341" s="2"/>
      <c r="BN13341" s="151"/>
      <c r="BO13341" s="2"/>
      <c r="BP13341" s="2"/>
      <c r="BQ13341" s="2"/>
      <c r="BR13341" s="2"/>
      <c r="BS13341" s="2"/>
      <c r="BT13341" s="2"/>
    </row>
    <row r="13342" spans="63:72" x14ac:dyDescent="0.3">
      <c r="BK13342" s="5"/>
      <c r="BL13342" s="5"/>
      <c r="BM13342" s="2"/>
      <c r="BN13342" s="151"/>
      <c r="BO13342" s="2"/>
      <c r="BP13342" s="2"/>
      <c r="BQ13342" s="2"/>
      <c r="BR13342" s="2"/>
      <c r="BS13342" s="2"/>
      <c r="BT13342" s="2"/>
    </row>
    <row r="13343" spans="63:72" x14ac:dyDescent="0.3">
      <c r="BK13343" s="5"/>
      <c r="BL13343" s="5"/>
      <c r="BM13343" s="2"/>
      <c r="BN13343" s="151"/>
      <c r="BO13343" s="2"/>
      <c r="BP13343" s="2"/>
      <c r="BQ13343" s="2"/>
      <c r="BR13343" s="2"/>
      <c r="BS13343" s="2"/>
      <c r="BT13343" s="2"/>
    </row>
    <row r="13344" spans="63:72" x14ac:dyDescent="0.3">
      <c r="BK13344" s="5"/>
      <c r="BL13344" s="5"/>
      <c r="BM13344" s="2"/>
      <c r="BN13344" s="151"/>
      <c r="BO13344" s="2"/>
      <c r="BP13344" s="2"/>
      <c r="BQ13344" s="2"/>
      <c r="BR13344" s="2"/>
      <c r="BS13344" s="2"/>
      <c r="BT13344" s="2"/>
    </row>
    <row r="13345" spans="63:72" x14ac:dyDescent="0.3">
      <c r="BK13345" s="5"/>
      <c r="BL13345" s="5"/>
      <c r="BM13345" s="2"/>
      <c r="BN13345" s="151"/>
      <c r="BO13345" s="2"/>
      <c r="BP13345" s="2"/>
      <c r="BQ13345" s="2"/>
      <c r="BR13345" s="2"/>
      <c r="BS13345" s="2"/>
      <c r="BT13345" s="2"/>
    </row>
    <row r="13346" spans="63:72" x14ac:dyDescent="0.3">
      <c r="BK13346" s="5"/>
      <c r="BL13346" s="5"/>
      <c r="BM13346" s="2"/>
      <c r="BN13346" s="151"/>
      <c r="BO13346" s="2"/>
      <c r="BP13346" s="2"/>
      <c r="BQ13346" s="2"/>
      <c r="BR13346" s="2"/>
      <c r="BS13346" s="2"/>
      <c r="BT13346" s="2"/>
    </row>
    <row r="13347" spans="63:72" x14ac:dyDescent="0.3">
      <c r="BK13347" s="5"/>
      <c r="BL13347" s="5"/>
      <c r="BM13347" s="2"/>
      <c r="BN13347" s="151"/>
      <c r="BO13347" s="2"/>
      <c r="BP13347" s="2"/>
      <c r="BQ13347" s="2"/>
      <c r="BR13347" s="2"/>
      <c r="BS13347" s="2"/>
      <c r="BT13347" s="2"/>
    </row>
    <row r="13348" spans="63:72" x14ac:dyDescent="0.3">
      <c r="BK13348" s="5"/>
      <c r="BL13348" s="5"/>
      <c r="BM13348" s="2"/>
      <c r="BN13348" s="151"/>
      <c r="BO13348" s="2"/>
      <c r="BP13348" s="2"/>
      <c r="BQ13348" s="2"/>
      <c r="BR13348" s="2"/>
      <c r="BS13348" s="2"/>
      <c r="BT13348" s="2"/>
    </row>
    <row r="13349" spans="63:72" x14ac:dyDescent="0.3">
      <c r="BK13349" s="5"/>
      <c r="BL13349" s="5"/>
      <c r="BM13349" s="2"/>
      <c r="BN13349" s="151"/>
      <c r="BO13349" s="2"/>
      <c r="BP13349" s="2"/>
      <c r="BQ13349" s="2"/>
      <c r="BR13349" s="2"/>
      <c r="BS13349" s="2"/>
      <c r="BT13349" s="2"/>
    </row>
    <row r="13350" spans="63:72" x14ac:dyDescent="0.3">
      <c r="BK13350" s="5"/>
      <c r="BL13350" s="5"/>
      <c r="BM13350" s="2"/>
      <c r="BN13350" s="151"/>
      <c r="BO13350" s="2"/>
      <c r="BP13350" s="2"/>
      <c r="BQ13350" s="2"/>
      <c r="BR13350" s="2"/>
      <c r="BS13350" s="2"/>
      <c r="BT13350" s="2"/>
    </row>
    <row r="13351" spans="63:72" x14ac:dyDescent="0.3">
      <c r="BK13351" s="5"/>
      <c r="BL13351" s="5"/>
      <c r="BM13351" s="2"/>
      <c r="BN13351" s="151"/>
      <c r="BO13351" s="2"/>
      <c r="BP13351" s="2"/>
      <c r="BQ13351" s="2"/>
      <c r="BR13351" s="2"/>
      <c r="BS13351" s="2"/>
      <c r="BT13351" s="2"/>
    </row>
    <row r="13352" spans="63:72" x14ac:dyDescent="0.3">
      <c r="BK13352" s="5"/>
      <c r="BL13352" s="5"/>
      <c r="BM13352" s="2"/>
      <c r="BN13352" s="151"/>
      <c r="BO13352" s="2"/>
      <c r="BP13352" s="2"/>
      <c r="BQ13352" s="2"/>
      <c r="BR13352" s="2"/>
      <c r="BS13352" s="2"/>
      <c r="BT13352" s="2"/>
    </row>
    <row r="13353" spans="63:72" x14ac:dyDescent="0.3">
      <c r="BK13353" s="5"/>
      <c r="BL13353" s="5"/>
      <c r="BM13353" s="2"/>
      <c r="BN13353" s="151"/>
      <c r="BO13353" s="2"/>
      <c r="BP13353" s="2"/>
      <c r="BQ13353" s="2"/>
      <c r="BR13353" s="2"/>
      <c r="BS13353" s="2"/>
      <c r="BT13353" s="2"/>
    </row>
    <row r="13354" spans="63:72" x14ac:dyDescent="0.3">
      <c r="BK13354" s="5"/>
      <c r="BL13354" s="5"/>
      <c r="BM13354" s="2"/>
      <c r="BN13354" s="151"/>
      <c r="BO13354" s="2"/>
      <c r="BP13354" s="2"/>
      <c r="BQ13354" s="2"/>
      <c r="BR13354" s="2"/>
      <c r="BS13354" s="2"/>
      <c r="BT13354" s="2"/>
    </row>
    <row r="13355" spans="63:72" x14ac:dyDescent="0.3">
      <c r="BK13355" s="5"/>
      <c r="BL13355" s="5"/>
      <c r="BM13355" s="2"/>
      <c r="BN13355" s="151"/>
      <c r="BO13355" s="2"/>
      <c r="BP13355" s="2"/>
      <c r="BQ13355" s="2"/>
      <c r="BR13355" s="2"/>
      <c r="BS13355" s="2"/>
      <c r="BT13355" s="2"/>
    </row>
    <row r="13356" spans="63:72" x14ac:dyDescent="0.3">
      <c r="BK13356" s="5"/>
      <c r="BL13356" s="5"/>
      <c r="BM13356" s="2"/>
      <c r="BN13356" s="151"/>
      <c r="BO13356" s="2"/>
      <c r="BP13356" s="2"/>
      <c r="BQ13356" s="2"/>
      <c r="BR13356" s="2"/>
      <c r="BS13356" s="2"/>
      <c r="BT13356" s="2"/>
    </row>
    <row r="13357" spans="63:72" x14ac:dyDescent="0.3">
      <c r="BK13357" s="5"/>
      <c r="BL13357" s="5"/>
      <c r="BM13357" s="2"/>
      <c r="BN13357" s="151"/>
      <c r="BO13357" s="2"/>
      <c r="BP13357" s="2"/>
      <c r="BQ13357" s="2"/>
      <c r="BR13357" s="2"/>
      <c r="BS13357" s="2"/>
      <c r="BT13357" s="2"/>
    </row>
    <row r="13358" spans="63:72" x14ac:dyDescent="0.3">
      <c r="BK13358" s="5"/>
      <c r="BL13358" s="5"/>
      <c r="BM13358" s="2"/>
      <c r="BN13358" s="151"/>
      <c r="BO13358" s="2"/>
      <c r="BP13358" s="2"/>
      <c r="BQ13358" s="2"/>
      <c r="BR13358" s="2"/>
      <c r="BS13358" s="2"/>
      <c r="BT13358" s="2"/>
    </row>
    <row r="13359" spans="63:72" x14ac:dyDescent="0.3">
      <c r="BK13359" s="5"/>
      <c r="BL13359" s="5"/>
      <c r="BM13359" s="2"/>
      <c r="BN13359" s="151"/>
      <c r="BO13359" s="2"/>
      <c r="BP13359" s="2"/>
      <c r="BQ13359" s="2"/>
      <c r="BR13359" s="2"/>
      <c r="BS13359" s="2"/>
      <c r="BT13359" s="2"/>
    </row>
    <row r="13360" spans="63:72" x14ac:dyDescent="0.3">
      <c r="BK13360" s="5"/>
      <c r="BL13360" s="5"/>
      <c r="BM13360" s="2"/>
      <c r="BN13360" s="151"/>
      <c r="BO13360" s="2"/>
      <c r="BP13360" s="2"/>
      <c r="BQ13360" s="2"/>
      <c r="BR13360" s="2"/>
      <c r="BS13360" s="2"/>
      <c r="BT13360" s="2"/>
    </row>
    <row r="13361" spans="63:72" x14ac:dyDescent="0.3">
      <c r="BK13361" s="5"/>
      <c r="BL13361" s="5"/>
      <c r="BM13361" s="2"/>
      <c r="BN13361" s="151"/>
      <c r="BO13361" s="2"/>
      <c r="BP13361" s="2"/>
      <c r="BQ13361" s="2"/>
      <c r="BR13361" s="2"/>
      <c r="BS13361" s="2"/>
      <c r="BT13361" s="2"/>
    </row>
    <row r="13362" spans="63:72" x14ac:dyDescent="0.3">
      <c r="BK13362" s="5"/>
      <c r="BL13362" s="5"/>
      <c r="BM13362" s="2"/>
      <c r="BN13362" s="151"/>
      <c r="BO13362" s="2"/>
      <c r="BP13362" s="2"/>
      <c r="BQ13362" s="2"/>
      <c r="BR13362" s="2"/>
      <c r="BS13362" s="2"/>
      <c r="BT13362" s="2"/>
    </row>
    <row r="13363" spans="63:72" x14ac:dyDescent="0.3">
      <c r="BK13363" s="5"/>
      <c r="BL13363" s="5"/>
      <c r="BM13363" s="2"/>
      <c r="BN13363" s="151"/>
      <c r="BO13363" s="2"/>
      <c r="BP13363" s="2"/>
      <c r="BQ13363" s="2"/>
      <c r="BR13363" s="2"/>
      <c r="BS13363" s="2"/>
      <c r="BT13363" s="2"/>
    </row>
    <row r="13364" spans="63:72" x14ac:dyDescent="0.3">
      <c r="BK13364" s="5"/>
      <c r="BL13364" s="5"/>
      <c r="BM13364" s="2"/>
      <c r="BN13364" s="151"/>
      <c r="BO13364" s="2"/>
      <c r="BP13364" s="2"/>
      <c r="BQ13364" s="2"/>
      <c r="BR13364" s="2"/>
      <c r="BS13364" s="2"/>
      <c r="BT13364" s="2"/>
    </row>
    <row r="13365" spans="63:72" x14ac:dyDescent="0.3">
      <c r="BK13365" s="5"/>
      <c r="BL13365" s="5"/>
      <c r="BM13365" s="2"/>
      <c r="BN13365" s="151"/>
      <c r="BO13365" s="2"/>
      <c r="BP13365" s="2"/>
      <c r="BQ13365" s="2"/>
      <c r="BR13365" s="2"/>
      <c r="BS13365" s="2"/>
      <c r="BT13365" s="2"/>
    </row>
    <row r="13366" spans="63:72" x14ac:dyDescent="0.3">
      <c r="BK13366" s="5"/>
      <c r="BL13366" s="5"/>
      <c r="BM13366" s="2"/>
      <c r="BN13366" s="151"/>
      <c r="BO13366" s="2"/>
      <c r="BP13366" s="2"/>
      <c r="BQ13366" s="2"/>
      <c r="BR13366" s="2"/>
      <c r="BS13366" s="2"/>
      <c r="BT13366" s="2"/>
    </row>
    <row r="13367" spans="63:72" x14ac:dyDescent="0.3">
      <c r="BK13367" s="5"/>
      <c r="BL13367" s="5"/>
      <c r="BM13367" s="2"/>
      <c r="BN13367" s="151"/>
      <c r="BO13367" s="2"/>
      <c r="BP13367" s="2"/>
      <c r="BQ13367" s="2"/>
      <c r="BR13367" s="2"/>
      <c r="BS13367" s="2"/>
      <c r="BT13367" s="2"/>
    </row>
    <row r="13368" spans="63:72" x14ac:dyDescent="0.3">
      <c r="BK13368" s="5"/>
      <c r="BL13368" s="5"/>
      <c r="BM13368" s="2"/>
      <c r="BN13368" s="151"/>
      <c r="BO13368" s="2"/>
      <c r="BP13368" s="2"/>
      <c r="BQ13368" s="2"/>
      <c r="BR13368" s="2"/>
      <c r="BS13368" s="2"/>
      <c r="BT13368" s="2"/>
    </row>
    <row r="13369" spans="63:72" x14ac:dyDescent="0.3">
      <c r="BK13369" s="5"/>
      <c r="BL13369" s="5"/>
      <c r="BM13369" s="2"/>
      <c r="BN13369" s="151"/>
      <c r="BO13369" s="2"/>
      <c r="BP13369" s="2"/>
      <c r="BQ13369" s="2"/>
      <c r="BR13369" s="2"/>
      <c r="BS13369" s="2"/>
      <c r="BT13369" s="2"/>
    </row>
    <row r="13370" spans="63:72" x14ac:dyDescent="0.3">
      <c r="BK13370" s="5"/>
      <c r="BL13370" s="5"/>
      <c r="BM13370" s="2"/>
      <c r="BN13370" s="151"/>
      <c r="BO13370" s="2"/>
      <c r="BP13370" s="2"/>
      <c r="BQ13370" s="2"/>
      <c r="BR13370" s="2"/>
      <c r="BS13370" s="2"/>
      <c r="BT13370" s="2"/>
    </row>
    <row r="13371" spans="63:72" x14ac:dyDescent="0.3">
      <c r="BK13371" s="5"/>
      <c r="BL13371" s="5"/>
      <c r="BM13371" s="2"/>
      <c r="BN13371" s="151"/>
      <c r="BO13371" s="2"/>
      <c r="BP13371" s="2"/>
      <c r="BQ13371" s="2"/>
      <c r="BR13371" s="2"/>
      <c r="BS13371" s="2"/>
      <c r="BT13371" s="2"/>
    </row>
    <row r="13372" spans="63:72" x14ac:dyDescent="0.3">
      <c r="BK13372" s="5"/>
      <c r="BL13372" s="5"/>
      <c r="BM13372" s="2"/>
      <c r="BN13372" s="151"/>
      <c r="BO13372" s="2"/>
      <c r="BP13372" s="2"/>
      <c r="BQ13372" s="2"/>
      <c r="BR13372" s="2"/>
      <c r="BS13372" s="2"/>
      <c r="BT13372" s="2"/>
    </row>
    <row r="13373" spans="63:72" x14ac:dyDescent="0.3">
      <c r="BK13373" s="5"/>
      <c r="BL13373" s="5"/>
      <c r="BM13373" s="2"/>
      <c r="BN13373" s="151"/>
      <c r="BO13373" s="2"/>
      <c r="BP13373" s="2"/>
      <c r="BQ13373" s="2"/>
      <c r="BR13373" s="2"/>
      <c r="BS13373" s="2"/>
      <c r="BT13373" s="2"/>
    </row>
    <row r="13374" spans="63:72" x14ac:dyDescent="0.3">
      <c r="BK13374" s="5"/>
      <c r="BL13374" s="5"/>
      <c r="BM13374" s="2"/>
      <c r="BN13374" s="151"/>
      <c r="BO13374" s="2"/>
      <c r="BP13374" s="2"/>
      <c r="BQ13374" s="2"/>
      <c r="BR13374" s="2"/>
      <c r="BS13374" s="2"/>
      <c r="BT13374" s="2"/>
    </row>
    <row r="13375" spans="63:72" x14ac:dyDescent="0.3">
      <c r="BK13375" s="5"/>
      <c r="BL13375" s="5"/>
      <c r="BM13375" s="2"/>
      <c r="BN13375" s="151"/>
      <c r="BO13375" s="2"/>
      <c r="BP13375" s="2"/>
      <c r="BQ13375" s="2"/>
      <c r="BR13375" s="2"/>
      <c r="BS13375" s="2"/>
      <c r="BT13375" s="2"/>
    </row>
    <row r="13376" spans="63:72" x14ac:dyDescent="0.3">
      <c r="BK13376" s="5"/>
      <c r="BL13376" s="5"/>
      <c r="BM13376" s="2"/>
      <c r="BN13376" s="151"/>
      <c r="BO13376" s="2"/>
      <c r="BP13376" s="2"/>
      <c r="BQ13376" s="2"/>
      <c r="BR13376" s="2"/>
      <c r="BS13376" s="2"/>
      <c r="BT13376" s="2"/>
    </row>
    <row r="13377" spans="63:72" x14ac:dyDescent="0.3">
      <c r="BK13377" s="5"/>
      <c r="BL13377" s="5"/>
      <c r="BM13377" s="2"/>
      <c r="BN13377" s="151"/>
      <c r="BO13377" s="2"/>
      <c r="BP13377" s="2"/>
      <c r="BQ13377" s="2"/>
      <c r="BR13377" s="2"/>
      <c r="BS13377" s="2"/>
      <c r="BT13377" s="2"/>
    </row>
    <row r="13378" spans="63:72" x14ac:dyDescent="0.3">
      <c r="BK13378" s="5"/>
      <c r="BL13378" s="5"/>
      <c r="BM13378" s="2"/>
      <c r="BN13378" s="151"/>
      <c r="BO13378" s="2"/>
      <c r="BP13378" s="2"/>
      <c r="BQ13378" s="2"/>
      <c r="BR13378" s="2"/>
      <c r="BS13378" s="2"/>
      <c r="BT13378" s="2"/>
    </row>
    <row r="13379" spans="63:72" x14ac:dyDescent="0.3">
      <c r="BK13379" s="5"/>
      <c r="BL13379" s="5"/>
      <c r="BM13379" s="2"/>
      <c r="BN13379" s="151"/>
      <c r="BO13379" s="2"/>
      <c r="BP13379" s="2"/>
      <c r="BQ13379" s="2"/>
      <c r="BR13379" s="2"/>
      <c r="BS13379" s="2"/>
      <c r="BT13379" s="2"/>
    </row>
    <row r="13380" spans="63:72" x14ac:dyDescent="0.3">
      <c r="BK13380" s="5"/>
      <c r="BL13380" s="5"/>
      <c r="BM13380" s="2"/>
      <c r="BN13380" s="151"/>
      <c r="BO13380" s="2"/>
      <c r="BP13380" s="2"/>
      <c r="BQ13380" s="2"/>
      <c r="BR13380" s="2"/>
      <c r="BS13380" s="2"/>
      <c r="BT13380" s="2"/>
    </row>
    <row r="13381" spans="63:72" x14ac:dyDescent="0.3">
      <c r="BK13381" s="5"/>
      <c r="BL13381" s="5"/>
      <c r="BM13381" s="2"/>
      <c r="BN13381" s="151"/>
      <c r="BO13381" s="2"/>
      <c r="BP13381" s="2"/>
      <c r="BQ13381" s="2"/>
      <c r="BR13381" s="2"/>
      <c r="BS13381" s="2"/>
      <c r="BT13381" s="2"/>
    </row>
    <row r="13382" spans="63:72" x14ac:dyDescent="0.3">
      <c r="BK13382" s="5"/>
      <c r="BL13382" s="5"/>
      <c r="BM13382" s="2"/>
      <c r="BN13382" s="151"/>
      <c r="BO13382" s="2"/>
      <c r="BP13382" s="2"/>
      <c r="BQ13382" s="2"/>
      <c r="BR13382" s="2"/>
      <c r="BS13382" s="2"/>
      <c r="BT13382" s="2"/>
    </row>
    <row r="13383" spans="63:72" x14ac:dyDescent="0.3">
      <c r="BK13383" s="5"/>
      <c r="BL13383" s="5"/>
      <c r="BM13383" s="2"/>
      <c r="BN13383" s="151"/>
      <c r="BO13383" s="2"/>
      <c r="BP13383" s="2"/>
      <c r="BQ13383" s="2"/>
      <c r="BR13383" s="2"/>
      <c r="BS13383" s="2"/>
      <c r="BT13383" s="2"/>
    </row>
    <row r="13384" spans="63:72" x14ac:dyDescent="0.3">
      <c r="BK13384" s="5"/>
      <c r="BL13384" s="5"/>
      <c r="BM13384" s="2"/>
      <c r="BN13384" s="151"/>
      <c r="BO13384" s="2"/>
      <c r="BP13384" s="2"/>
      <c r="BQ13384" s="2"/>
      <c r="BR13384" s="2"/>
      <c r="BS13384" s="2"/>
      <c r="BT13384" s="2"/>
    </row>
    <row r="13385" spans="63:72" x14ac:dyDescent="0.3">
      <c r="BK13385" s="5"/>
      <c r="BL13385" s="5"/>
      <c r="BM13385" s="2"/>
      <c r="BN13385" s="151"/>
      <c r="BO13385" s="2"/>
      <c r="BP13385" s="2"/>
      <c r="BQ13385" s="2"/>
      <c r="BR13385" s="2"/>
      <c r="BS13385" s="2"/>
      <c r="BT13385" s="2"/>
    </row>
    <row r="13386" spans="63:72" x14ac:dyDescent="0.3">
      <c r="BK13386" s="5"/>
      <c r="BL13386" s="5"/>
      <c r="BM13386" s="2"/>
      <c r="BN13386" s="151"/>
      <c r="BO13386" s="2"/>
      <c r="BP13386" s="2"/>
      <c r="BQ13386" s="2"/>
      <c r="BR13386" s="2"/>
      <c r="BS13386" s="2"/>
      <c r="BT13386" s="2"/>
    </row>
    <row r="13387" spans="63:72" x14ac:dyDescent="0.3">
      <c r="BK13387" s="5"/>
      <c r="BL13387" s="5"/>
      <c r="BM13387" s="2"/>
      <c r="BN13387" s="151"/>
      <c r="BO13387" s="2"/>
      <c r="BP13387" s="2"/>
      <c r="BQ13387" s="2"/>
      <c r="BR13387" s="2"/>
      <c r="BS13387" s="2"/>
      <c r="BT13387" s="2"/>
    </row>
    <row r="13388" spans="63:72" x14ac:dyDescent="0.3">
      <c r="BK13388" s="5"/>
      <c r="BL13388" s="5"/>
      <c r="BM13388" s="2"/>
      <c r="BN13388" s="151"/>
      <c r="BO13388" s="2"/>
      <c r="BP13388" s="2"/>
      <c r="BQ13388" s="2"/>
      <c r="BR13388" s="2"/>
      <c r="BS13388" s="2"/>
      <c r="BT13388" s="2"/>
    </row>
    <row r="13389" spans="63:72" x14ac:dyDescent="0.3">
      <c r="BK13389" s="5"/>
      <c r="BL13389" s="5"/>
      <c r="BM13389" s="2"/>
      <c r="BN13389" s="151"/>
      <c r="BO13389" s="2"/>
      <c r="BP13389" s="2"/>
      <c r="BQ13389" s="2"/>
      <c r="BR13389" s="2"/>
      <c r="BS13389" s="2"/>
      <c r="BT13389" s="2"/>
    </row>
    <row r="13390" spans="63:72" x14ac:dyDescent="0.3">
      <c r="BK13390" s="5"/>
      <c r="BL13390" s="5"/>
      <c r="BM13390" s="2"/>
      <c r="BN13390" s="151"/>
      <c r="BO13390" s="2"/>
      <c r="BP13390" s="2"/>
      <c r="BQ13390" s="2"/>
      <c r="BR13390" s="2"/>
      <c r="BS13390" s="2"/>
      <c r="BT13390" s="2"/>
    </row>
    <row r="13391" spans="63:72" x14ac:dyDescent="0.3">
      <c r="BK13391" s="5"/>
      <c r="BL13391" s="5"/>
      <c r="BM13391" s="2"/>
      <c r="BN13391" s="151"/>
      <c r="BO13391" s="2"/>
      <c r="BP13391" s="2"/>
      <c r="BQ13391" s="2"/>
      <c r="BR13391" s="2"/>
      <c r="BS13391" s="2"/>
      <c r="BT13391" s="2"/>
    </row>
    <row r="13392" spans="63:72" x14ac:dyDescent="0.3">
      <c r="BK13392" s="5"/>
      <c r="BL13392" s="5"/>
      <c r="BM13392" s="2"/>
      <c r="BN13392" s="151"/>
      <c r="BO13392" s="2"/>
      <c r="BP13392" s="2"/>
      <c r="BQ13392" s="2"/>
      <c r="BR13392" s="2"/>
      <c r="BS13392" s="2"/>
      <c r="BT13392" s="2"/>
    </row>
    <row r="13393" spans="63:72" x14ac:dyDescent="0.3">
      <c r="BK13393" s="5"/>
      <c r="BL13393" s="5"/>
      <c r="BM13393" s="2"/>
      <c r="BN13393" s="151"/>
      <c r="BO13393" s="2"/>
      <c r="BP13393" s="2"/>
      <c r="BQ13393" s="2"/>
      <c r="BR13393" s="2"/>
      <c r="BS13393" s="2"/>
      <c r="BT13393" s="2"/>
    </row>
    <row r="13394" spans="63:72" x14ac:dyDescent="0.3">
      <c r="BK13394" s="5"/>
      <c r="BL13394" s="5"/>
      <c r="BM13394" s="2"/>
      <c r="BN13394" s="151"/>
      <c r="BO13394" s="2"/>
      <c r="BP13394" s="2"/>
      <c r="BQ13394" s="2"/>
      <c r="BR13394" s="2"/>
      <c r="BS13394" s="2"/>
      <c r="BT13394" s="2"/>
    </row>
    <row r="13395" spans="63:72" x14ac:dyDescent="0.3">
      <c r="BK13395" s="5"/>
      <c r="BL13395" s="5"/>
      <c r="BM13395" s="2"/>
      <c r="BN13395" s="151"/>
      <c r="BO13395" s="2"/>
      <c r="BP13395" s="2"/>
      <c r="BQ13395" s="2"/>
      <c r="BR13395" s="2"/>
      <c r="BS13395" s="2"/>
      <c r="BT13395" s="2"/>
    </row>
    <row r="13396" spans="63:72" x14ac:dyDescent="0.3">
      <c r="BK13396" s="5"/>
      <c r="BL13396" s="5"/>
      <c r="BM13396" s="2"/>
      <c r="BN13396" s="151"/>
      <c r="BO13396" s="2"/>
      <c r="BP13396" s="2"/>
      <c r="BQ13396" s="2"/>
      <c r="BR13396" s="2"/>
      <c r="BS13396" s="2"/>
      <c r="BT13396" s="2"/>
    </row>
    <row r="13397" spans="63:72" x14ac:dyDescent="0.3">
      <c r="BK13397" s="5"/>
      <c r="BL13397" s="5"/>
      <c r="BM13397" s="2"/>
      <c r="BN13397" s="151"/>
      <c r="BO13397" s="2"/>
      <c r="BP13397" s="2"/>
      <c r="BQ13397" s="2"/>
      <c r="BR13397" s="2"/>
      <c r="BS13397" s="2"/>
      <c r="BT13397" s="2"/>
    </row>
    <row r="13398" spans="63:72" x14ac:dyDescent="0.3">
      <c r="BK13398" s="5"/>
      <c r="BL13398" s="5"/>
      <c r="BM13398" s="2"/>
      <c r="BN13398" s="151"/>
      <c r="BO13398" s="2"/>
      <c r="BP13398" s="2"/>
      <c r="BQ13398" s="2"/>
      <c r="BR13398" s="2"/>
      <c r="BS13398" s="2"/>
      <c r="BT13398" s="2"/>
    </row>
    <row r="13399" spans="63:72" x14ac:dyDescent="0.3">
      <c r="BK13399" s="5"/>
      <c r="BL13399" s="5"/>
      <c r="BM13399" s="2"/>
      <c r="BN13399" s="151"/>
      <c r="BO13399" s="2"/>
      <c r="BP13399" s="2"/>
      <c r="BQ13399" s="2"/>
      <c r="BR13399" s="2"/>
      <c r="BS13399" s="2"/>
      <c r="BT13399" s="2"/>
    </row>
    <row r="13400" spans="63:72" x14ac:dyDescent="0.3">
      <c r="BK13400" s="5"/>
      <c r="BL13400" s="5"/>
      <c r="BM13400" s="2"/>
      <c r="BN13400" s="151"/>
      <c r="BO13400" s="2"/>
      <c r="BP13400" s="2"/>
      <c r="BQ13400" s="2"/>
      <c r="BR13400" s="2"/>
      <c r="BS13400" s="2"/>
      <c r="BT13400" s="2"/>
    </row>
    <row r="13401" spans="63:72" x14ac:dyDescent="0.3">
      <c r="BK13401" s="5"/>
      <c r="BL13401" s="5"/>
      <c r="BM13401" s="2"/>
      <c r="BN13401" s="151"/>
      <c r="BO13401" s="2"/>
      <c r="BP13401" s="2"/>
      <c r="BQ13401" s="2"/>
      <c r="BR13401" s="2"/>
      <c r="BS13401" s="2"/>
      <c r="BT13401" s="2"/>
    </row>
    <row r="13402" spans="63:72" x14ac:dyDescent="0.3">
      <c r="BK13402" s="5"/>
      <c r="BL13402" s="5"/>
      <c r="BM13402" s="2"/>
      <c r="BN13402" s="151"/>
      <c r="BO13402" s="2"/>
      <c r="BP13402" s="2"/>
      <c r="BQ13402" s="2"/>
      <c r="BR13402" s="2"/>
      <c r="BS13402" s="2"/>
      <c r="BT13402" s="2"/>
    </row>
    <row r="13403" spans="63:72" x14ac:dyDescent="0.3">
      <c r="BK13403" s="5"/>
      <c r="BL13403" s="5"/>
      <c r="BM13403" s="2"/>
      <c r="BN13403" s="151"/>
      <c r="BO13403" s="2"/>
      <c r="BP13403" s="2"/>
      <c r="BQ13403" s="2"/>
      <c r="BR13403" s="2"/>
      <c r="BS13403" s="2"/>
      <c r="BT13403" s="2"/>
    </row>
    <row r="13404" spans="63:72" x14ac:dyDescent="0.3">
      <c r="BK13404" s="5"/>
      <c r="BL13404" s="5"/>
      <c r="BM13404" s="2"/>
      <c r="BN13404" s="151"/>
      <c r="BO13404" s="2"/>
      <c r="BP13404" s="2"/>
      <c r="BQ13404" s="2"/>
      <c r="BR13404" s="2"/>
      <c r="BS13404" s="2"/>
      <c r="BT13404" s="2"/>
    </row>
    <row r="13405" spans="63:72" x14ac:dyDescent="0.3">
      <c r="BK13405" s="5"/>
      <c r="BL13405" s="5"/>
      <c r="BM13405" s="2"/>
      <c r="BN13405" s="151"/>
      <c r="BO13405" s="2"/>
      <c r="BP13405" s="2"/>
      <c r="BQ13405" s="2"/>
      <c r="BR13405" s="2"/>
      <c r="BS13405" s="2"/>
      <c r="BT13405" s="2"/>
    </row>
    <row r="13406" spans="63:72" x14ac:dyDescent="0.3">
      <c r="BK13406" s="5"/>
      <c r="BL13406" s="5"/>
      <c r="BM13406" s="2"/>
      <c r="BN13406" s="151"/>
      <c r="BO13406" s="2"/>
      <c r="BP13406" s="2"/>
      <c r="BQ13406" s="2"/>
      <c r="BR13406" s="2"/>
      <c r="BS13406" s="2"/>
      <c r="BT13406" s="2"/>
    </row>
    <row r="13407" spans="63:72" x14ac:dyDescent="0.3">
      <c r="BK13407" s="5"/>
      <c r="BL13407" s="5"/>
      <c r="BM13407" s="2"/>
      <c r="BN13407" s="151"/>
      <c r="BO13407" s="2"/>
      <c r="BP13407" s="2"/>
      <c r="BQ13407" s="2"/>
      <c r="BR13407" s="2"/>
      <c r="BS13407" s="2"/>
      <c r="BT13407" s="2"/>
    </row>
    <row r="13408" spans="63:72" x14ac:dyDescent="0.3">
      <c r="BK13408" s="5"/>
      <c r="BL13408" s="5"/>
      <c r="BM13408" s="2"/>
      <c r="BN13408" s="151"/>
      <c r="BO13408" s="2"/>
      <c r="BP13408" s="2"/>
      <c r="BQ13408" s="2"/>
      <c r="BR13408" s="2"/>
      <c r="BS13408" s="2"/>
      <c r="BT13408" s="2"/>
    </row>
    <row r="13409" spans="63:72" x14ac:dyDescent="0.3">
      <c r="BK13409" s="5"/>
      <c r="BL13409" s="5"/>
      <c r="BM13409" s="2"/>
      <c r="BN13409" s="151"/>
      <c r="BO13409" s="2"/>
      <c r="BP13409" s="2"/>
      <c r="BQ13409" s="2"/>
      <c r="BR13409" s="2"/>
      <c r="BS13409" s="2"/>
      <c r="BT13409" s="2"/>
    </row>
    <row r="13410" spans="63:72" x14ac:dyDescent="0.3">
      <c r="BK13410" s="5"/>
      <c r="BL13410" s="5"/>
      <c r="BM13410" s="2"/>
      <c r="BN13410" s="151"/>
      <c r="BO13410" s="2"/>
      <c r="BP13410" s="2"/>
      <c r="BQ13410" s="2"/>
      <c r="BR13410" s="2"/>
      <c r="BS13410" s="2"/>
      <c r="BT13410" s="2"/>
    </row>
    <row r="13411" spans="63:72" x14ac:dyDescent="0.3">
      <c r="BK13411" s="5"/>
      <c r="BL13411" s="5"/>
      <c r="BM13411" s="2"/>
      <c r="BN13411" s="151"/>
      <c r="BO13411" s="2"/>
      <c r="BP13411" s="2"/>
      <c r="BQ13411" s="2"/>
      <c r="BR13411" s="2"/>
      <c r="BS13411" s="2"/>
      <c r="BT13411" s="2"/>
    </row>
    <row r="13412" spans="63:72" x14ac:dyDescent="0.3">
      <c r="BK13412" s="5"/>
      <c r="BL13412" s="5"/>
      <c r="BM13412" s="2"/>
      <c r="BN13412" s="151"/>
      <c r="BO13412" s="2"/>
      <c r="BP13412" s="2"/>
      <c r="BQ13412" s="2"/>
      <c r="BR13412" s="2"/>
      <c r="BS13412" s="2"/>
      <c r="BT13412" s="2"/>
    </row>
    <row r="13413" spans="63:72" x14ac:dyDescent="0.3">
      <c r="BK13413" s="5"/>
      <c r="BL13413" s="5"/>
      <c r="BM13413" s="2"/>
      <c r="BN13413" s="151"/>
      <c r="BO13413" s="2"/>
      <c r="BP13413" s="2"/>
      <c r="BQ13413" s="2"/>
      <c r="BR13413" s="2"/>
      <c r="BS13413" s="2"/>
      <c r="BT13413" s="2"/>
    </row>
    <row r="13414" spans="63:72" x14ac:dyDescent="0.3">
      <c r="BK13414" s="5"/>
      <c r="BL13414" s="5"/>
      <c r="BM13414" s="2"/>
      <c r="BN13414" s="151"/>
      <c r="BO13414" s="2"/>
      <c r="BP13414" s="2"/>
      <c r="BQ13414" s="2"/>
      <c r="BR13414" s="2"/>
      <c r="BS13414" s="2"/>
      <c r="BT13414" s="2"/>
    </row>
    <row r="13415" spans="63:72" x14ac:dyDescent="0.3">
      <c r="BK13415" s="5"/>
      <c r="BL13415" s="5"/>
      <c r="BM13415" s="2"/>
      <c r="BN13415" s="151"/>
      <c r="BO13415" s="2"/>
      <c r="BP13415" s="2"/>
      <c r="BQ13415" s="2"/>
      <c r="BR13415" s="2"/>
      <c r="BS13415" s="2"/>
      <c r="BT13415" s="2"/>
    </row>
    <row r="13416" spans="63:72" x14ac:dyDescent="0.3">
      <c r="BK13416" s="5"/>
      <c r="BL13416" s="5"/>
      <c r="BM13416" s="2"/>
      <c r="BN13416" s="151"/>
      <c r="BO13416" s="2"/>
      <c r="BP13416" s="2"/>
      <c r="BQ13416" s="2"/>
      <c r="BR13416" s="2"/>
      <c r="BS13416" s="2"/>
      <c r="BT13416" s="2"/>
    </row>
    <row r="13417" spans="63:72" x14ac:dyDescent="0.3">
      <c r="BK13417" s="5"/>
      <c r="BL13417" s="5"/>
      <c r="BM13417" s="2"/>
      <c r="BN13417" s="151"/>
      <c r="BO13417" s="2"/>
      <c r="BP13417" s="2"/>
      <c r="BQ13417" s="2"/>
      <c r="BR13417" s="2"/>
      <c r="BS13417" s="2"/>
      <c r="BT13417" s="2"/>
    </row>
    <row r="13418" spans="63:72" x14ac:dyDescent="0.3">
      <c r="BK13418" s="5"/>
      <c r="BL13418" s="5"/>
      <c r="BM13418" s="2"/>
      <c r="BN13418" s="151"/>
      <c r="BO13418" s="2"/>
      <c r="BP13418" s="2"/>
      <c r="BQ13418" s="2"/>
      <c r="BR13418" s="2"/>
      <c r="BS13418" s="2"/>
      <c r="BT13418" s="2"/>
    </row>
    <row r="13419" spans="63:72" x14ac:dyDescent="0.3">
      <c r="BK13419" s="5"/>
      <c r="BL13419" s="5"/>
      <c r="BM13419" s="2"/>
      <c r="BN13419" s="151"/>
      <c r="BO13419" s="2"/>
      <c r="BP13419" s="2"/>
      <c r="BQ13419" s="2"/>
      <c r="BR13419" s="2"/>
      <c r="BS13419" s="2"/>
      <c r="BT13419" s="2"/>
    </row>
    <row r="13420" spans="63:72" x14ac:dyDescent="0.3">
      <c r="BK13420" s="5"/>
      <c r="BL13420" s="5"/>
      <c r="BM13420" s="2"/>
      <c r="BN13420" s="151"/>
      <c r="BO13420" s="2"/>
      <c r="BP13420" s="2"/>
      <c r="BQ13420" s="2"/>
      <c r="BR13420" s="2"/>
      <c r="BS13420" s="2"/>
      <c r="BT13420" s="2"/>
    </row>
    <row r="13421" spans="63:72" x14ac:dyDescent="0.3">
      <c r="BK13421" s="5"/>
      <c r="BL13421" s="5"/>
      <c r="BM13421" s="2"/>
      <c r="BN13421" s="151"/>
      <c r="BO13421" s="2"/>
      <c r="BP13421" s="2"/>
      <c r="BQ13421" s="2"/>
      <c r="BR13421" s="2"/>
      <c r="BS13421" s="2"/>
      <c r="BT13421" s="2"/>
    </row>
    <row r="13422" spans="63:72" x14ac:dyDescent="0.3">
      <c r="BK13422" s="5"/>
      <c r="BL13422" s="5"/>
      <c r="BM13422" s="2"/>
      <c r="BN13422" s="151"/>
      <c r="BO13422" s="2"/>
      <c r="BP13422" s="2"/>
      <c r="BQ13422" s="2"/>
      <c r="BR13422" s="2"/>
      <c r="BS13422" s="2"/>
      <c r="BT13422" s="2"/>
    </row>
    <row r="13423" spans="63:72" x14ac:dyDescent="0.3">
      <c r="BK13423" s="5"/>
      <c r="BL13423" s="5"/>
      <c r="BM13423" s="2"/>
      <c r="BN13423" s="151"/>
      <c r="BO13423" s="2"/>
      <c r="BP13423" s="2"/>
      <c r="BQ13423" s="2"/>
      <c r="BR13423" s="2"/>
      <c r="BS13423" s="2"/>
      <c r="BT13423" s="2"/>
    </row>
    <row r="13424" spans="63:72" x14ac:dyDescent="0.3">
      <c r="BK13424" s="5"/>
      <c r="BL13424" s="5"/>
      <c r="BM13424" s="2"/>
      <c r="BN13424" s="151"/>
      <c r="BO13424" s="2"/>
      <c r="BP13424" s="2"/>
      <c r="BQ13424" s="2"/>
      <c r="BR13424" s="2"/>
      <c r="BS13424" s="2"/>
      <c r="BT13424" s="2"/>
    </row>
    <row r="13425" spans="63:72" x14ac:dyDescent="0.3">
      <c r="BK13425" s="5"/>
      <c r="BL13425" s="5"/>
      <c r="BM13425" s="2"/>
      <c r="BN13425" s="151"/>
      <c r="BO13425" s="2"/>
      <c r="BP13425" s="2"/>
      <c r="BQ13425" s="2"/>
      <c r="BR13425" s="2"/>
      <c r="BS13425" s="2"/>
      <c r="BT13425" s="2"/>
    </row>
    <row r="13426" spans="63:72" x14ac:dyDescent="0.3">
      <c r="BK13426" s="5"/>
      <c r="BL13426" s="5"/>
      <c r="BM13426" s="2"/>
      <c r="BN13426" s="151"/>
      <c r="BO13426" s="2"/>
      <c r="BP13426" s="2"/>
      <c r="BQ13426" s="2"/>
      <c r="BR13426" s="2"/>
      <c r="BS13426" s="2"/>
      <c r="BT13426" s="2"/>
    </row>
    <row r="13427" spans="63:72" x14ac:dyDescent="0.3">
      <c r="BK13427" s="5"/>
      <c r="BL13427" s="5"/>
      <c r="BM13427" s="2"/>
      <c r="BN13427" s="151"/>
      <c r="BO13427" s="2"/>
      <c r="BP13427" s="2"/>
      <c r="BQ13427" s="2"/>
      <c r="BR13427" s="2"/>
      <c r="BS13427" s="2"/>
      <c r="BT13427" s="2"/>
    </row>
    <row r="13428" spans="63:72" x14ac:dyDescent="0.3">
      <c r="BK13428" s="5"/>
      <c r="BL13428" s="5"/>
      <c r="BM13428" s="2"/>
      <c r="BN13428" s="151"/>
      <c r="BO13428" s="2"/>
      <c r="BP13428" s="2"/>
      <c r="BQ13428" s="2"/>
      <c r="BR13428" s="2"/>
      <c r="BS13428" s="2"/>
      <c r="BT13428" s="2"/>
    </row>
    <row r="13429" spans="63:72" x14ac:dyDescent="0.3">
      <c r="BK13429" s="5"/>
      <c r="BL13429" s="5"/>
      <c r="BM13429" s="2"/>
      <c r="BN13429" s="151"/>
      <c r="BO13429" s="2"/>
      <c r="BP13429" s="2"/>
      <c r="BQ13429" s="2"/>
      <c r="BR13429" s="2"/>
      <c r="BS13429" s="2"/>
      <c r="BT13429" s="2"/>
    </row>
    <row r="13430" spans="63:72" x14ac:dyDescent="0.3">
      <c r="BK13430" s="5"/>
      <c r="BL13430" s="5"/>
      <c r="BM13430" s="2"/>
      <c r="BN13430" s="151"/>
      <c r="BO13430" s="2"/>
      <c r="BP13430" s="2"/>
      <c r="BQ13430" s="2"/>
      <c r="BR13430" s="2"/>
      <c r="BS13430" s="2"/>
      <c r="BT13430" s="2"/>
    </row>
    <row r="13431" spans="63:72" x14ac:dyDescent="0.3">
      <c r="BK13431" s="5"/>
      <c r="BL13431" s="5"/>
      <c r="BM13431" s="2"/>
      <c r="BN13431" s="151"/>
      <c r="BO13431" s="2"/>
      <c r="BP13431" s="2"/>
      <c r="BQ13431" s="2"/>
      <c r="BR13431" s="2"/>
      <c r="BS13431" s="2"/>
      <c r="BT13431" s="2"/>
    </row>
    <row r="13432" spans="63:72" x14ac:dyDescent="0.3">
      <c r="BK13432" s="5"/>
      <c r="BL13432" s="5"/>
      <c r="BM13432" s="2"/>
      <c r="BN13432" s="151"/>
      <c r="BO13432" s="2"/>
      <c r="BP13432" s="2"/>
      <c r="BQ13432" s="2"/>
      <c r="BR13432" s="2"/>
      <c r="BS13432" s="2"/>
      <c r="BT13432" s="2"/>
    </row>
    <row r="13433" spans="63:72" x14ac:dyDescent="0.3">
      <c r="BK13433" s="5"/>
      <c r="BL13433" s="5"/>
      <c r="BM13433" s="2"/>
      <c r="BN13433" s="151"/>
      <c r="BO13433" s="2"/>
      <c r="BP13433" s="2"/>
      <c r="BQ13433" s="2"/>
      <c r="BR13433" s="2"/>
      <c r="BS13433" s="2"/>
      <c r="BT13433" s="2"/>
    </row>
    <row r="13434" spans="63:72" x14ac:dyDescent="0.3">
      <c r="BK13434" s="5"/>
      <c r="BL13434" s="5"/>
      <c r="BM13434" s="2"/>
      <c r="BN13434" s="151"/>
      <c r="BO13434" s="2"/>
      <c r="BP13434" s="2"/>
      <c r="BQ13434" s="2"/>
      <c r="BR13434" s="2"/>
      <c r="BS13434" s="2"/>
      <c r="BT13434" s="2"/>
    </row>
    <row r="13435" spans="63:72" x14ac:dyDescent="0.3">
      <c r="BK13435" s="5"/>
      <c r="BL13435" s="5"/>
      <c r="BM13435" s="2"/>
      <c r="BN13435" s="151"/>
      <c r="BO13435" s="2"/>
      <c r="BP13435" s="2"/>
      <c r="BQ13435" s="2"/>
      <c r="BR13435" s="2"/>
      <c r="BS13435" s="2"/>
      <c r="BT13435" s="2"/>
    </row>
    <row r="13436" spans="63:72" x14ac:dyDescent="0.3">
      <c r="BK13436" s="5"/>
      <c r="BL13436" s="5"/>
      <c r="BM13436" s="2"/>
      <c r="BN13436" s="151"/>
      <c r="BO13436" s="2"/>
      <c r="BP13436" s="2"/>
      <c r="BQ13436" s="2"/>
      <c r="BR13436" s="2"/>
      <c r="BS13436" s="2"/>
      <c r="BT13436" s="2"/>
    </row>
    <row r="13437" spans="63:72" x14ac:dyDescent="0.3">
      <c r="BK13437" s="5"/>
      <c r="BL13437" s="5"/>
      <c r="BM13437" s="2"/>
      <c r="BN13437" s="151"/>
      <c r="BO13437" s="2"/>
      <c r="BP13437" s="2"/>
      <c r="BQ13437" s="2"/>
      <c r="BR13437" s="2"/>
      <c r="BS13437" s="2"/>
      <c r="BT13437" s="2"/>
    </row>
    <row r="13438" spans="63:72" x14ac:dyDescent="0.3">
      <c r="BK13438" s="5"/>
      <c r="BL13438" s="5"/>
      <c r="BM13438" s="2"/>
      <c r="BN13438" s="151"/>
      <c r="BO13438" s="2"/>
      <c r="BP13438" s="2"/>
      <c r="BQ13438" s="2"/>
      <c r="BR13438" s="2"/>
      <c r="BS13438" s="2"/>
      <c r="BT13438" s="2"/>
    </row>
    <row r="13439" spans="63:72" x14ac:dyDescent="0.3">
      <c r="BK13439" s="5"/>
      <c r="BL13439" s="5"/>
      <c r="BM13439" s="2"/>
      <c r="BN13439" s="151"/>
      <c r="BO13439" s="2"/>
      <c r="BP13439" s="2"/>
      <c r="BQ13439" s="2"/>
      <c r="BR13439" s="2"/>
      <c r="BS13439" s="2"/>
      <c r="BT13439" s="2"/>
    </row>
    <row r="13440" spans="63:72" x14ac:dyDescent="0.3">
      <c r="BK13440" s="5"/>
      <c r="BL13440" s="5"/>
      <c r="BM13440" s="2"/>
      <c r="BN13440" s="151"/>
      <c r="BO13440" s="2"/>
      <c r="BP13440" s="2"/>
      <c r="BQ13440" s="2"/>
      <c r="BR13440" s="2"/>
      <c r="BS13440" s="2"/>
      <c r="BT13440" s="2"/>
    </row>
    <row r="13441" spans="63:72" x14ac:dyDescent="0.3">
      <c r="BK13441" s="5"/>
      <c r="BL13441" s="5"/>
      <c r="BM13441" s="2"/>
      <c r="BN13441" s="151"/>
      <c r="BO13441" s="2"/>
      <c r="BP13441" s="2"/>
      <c r="BQ13441" s="2"/>
      <c r="BR13441" s="2"/>
      <c r="BS13441" s="2"/>
      <c r="BT13441" s="2"/>
    </row>
    <row r="13442" spans="63:72" x14ac:dyDescent="0.3">
      <c r="BK13442" s="5"/>
      <c r="BL13442" s="5"/>
      <c r="BM13442" s="2"/>
      <c r="BN13442" s="151"/>
      <c r="BO13442" s="2"/>
      <c r="BP13442" s="2"/>
      <c r="BQ13442" s="2"/>
      <c r="BR13442" s="2"/>
      <c r="BS13442" s="2"/>
      <c r="BT13442" s="2"/>
    </row>
    <row r="13443" spans="63:72" x14ac:dyDescent="0.3">
      <c r="BK13443" s="5"/>
      <c r="BL13443" s="5"/>
      <c r="BM13443" s="2"/>
      <c r="BN13443" s="151"/>
      <c r="BO13443" s="2"/>
      <c r="BP13443" s="2"/>
      <c r="BQ13443" s="2"/>
      <c r="BR13443" s="2"/>
      <c r="BS13443" s="2"/>
      <c r="BT13443" s="2"/>
    </row>
    <row r="13444" spans="63:72" x14ac:dyDescent="0.3">
      <c r="BK13444" s="5"/>
      <c r="BL13444" s="5"/>
      <c r="BM13444" s="2"/>
      <c r="BN13444" s="151"/>
      <c r="BO13444" s="2"/>
      <c r="BP13444" s="2"/>
      <c r="BQ13444" s="2"/>
      <c r="BR13444" s="2"/>
      <c r="BS13444" s="2"/>
      <c r="BT13444" s="2"/>
    </row>
    <row r="13445" spans="63:72" x14ac:dyDescent="0.3">
      <c r="BK13445" s="5"/>
      <c r="BL13445" s="5"/>
      <c r="BM13445" s="2"/>
      <c r="BN13445" s="151"/>
      <c r="BO13445" s="2"/>
      <c r="BP13445" s="2"/>
      <c r="BQ13445" s="2"/>
      <c r="BR13445" s="2"/>
      <c r="BS13445" s="2"/>
      <c r="BT13445" s="2"/>
    </row>
    <row r="13446" spans="63:72" x14ac:dyDescent="0.3">
      <c r="BK13446" s="5"/>
      <c r="BL13446" s="5"/>
      <c r="BM13446" s="2"/>
      <c r="BN13446" s="151"/>
      <c r="BO13446" s="2"/>
      <c r="BP13446" s="2"/>
      <c r="BQ13446" s="2"/>
      <c r="BR13446" s="2"/>
      <c r="BS13446" s="2"/>
      <c r="BT13446" s="2"/>
    </row>
    <row r="13447" spans="63:72" x14ac:dyDescent="0.3">
      <c r="BK13447" s="5"/>
      <c r="BL13447" s="5"/>
      <c r="BM13447" s="2"/>
      <c r="BN13447" s="151"/>
      <c r="BO13447" s="2"/>
      <c r="BP13447" s="2"/>
      <c r="BQ13447" s="2"/>
      <c r="BR13447" s="2"/>
      <c r="BS13447" s="2"/>
      <c r="BT13447" s="2"/>
    </row>
    <row r="13448" spans="63:72" x14ac:dyDescent="0.3">
      <c r="BK13448" s="5"/>
      <c r="BL13448" s="5"/>
      <c r="BM13448" s="2"/>
      <c r="BN13448" s="151"/>
      <c r="BO13448" s="2"/>
      <c r="BP13448" s="2"/>
      <c r="BQ13448" s="2"/>
      <c r="BR13448" s="2"/>
      <c r="BS13448" s="2"/>
      <c r="BT13448" s="2"/>
    </row>
    <row r="13449" spans="63:72" x14ac:dyDescent="0.3">
      <c r="BK13449" s="5"/>
      <c r="BL13449" s="5"/>
      <c r="BM13449" s="2"/>
      <c r="BN13449" s="151"/>
      <c r="BO13449" s="2"/>
      <c r="BP13449" s="2"/>
      <c r="BQ13449" s="2"/>
      <c r="BR13449" s="2"/>
      <c r="BS13449" s="2"/>
      <c r="BT13449" s="2"/>
    </row>
    <row r="13450" spans="63:72" x14ac:dyDescent="0.3">
      <c r="BK13450" s="5"/>
      <c r="BL13450" s="5"/>
      <c r="BM13450" s="2"/>
      <c r="BN13450" s="151"/>
      <c r="BO13450" s="2"/>
      <c r="BP13450" s="2"/>
      <c r="BQ13450" s="2"/>
      <c r="BR13450" s="2"/>
      <c r="BS13450" s="2"/>
      <c r="BT13450" s="2"/>
    </row>
    <row r="13451" spans="63:72" x14ac:dyDescent="0.3">
      <c r="BK13451" s="5"/>
      <c r="BL13451" s="5"/>
      <c r="BM13451" s="2"/>
      <c r="BN13451" s="151"/>
      <c r="BO13451" s="2"/>
      <c r="BP13451" s="2"/>
      <c r="BQ13451" s="2"/>
      <c r="BR13451" s="2"/>
      <c r="BS13451" s="2"/>
      <c r="BT13451" s="2"/>
    </row>
    <row r="13452" spans="63:72" x14ac:dyDescent="0.3">
      <c r="BK13452" s="5"/>
      <c r="BL13452" s="5"/>
      <c r="BM13452" s="2"/>
      <c r="BN13452" s="151"/>
      <c r="BO13452" s="2"/>
      <c r="BP13452" s="2"/>
      <c r="BQ13452" s="2"/>
      <c r="BR13452" s="2"/>
      <c r="BS13452" s="2"/>
      <c r="BT13452" s="2"/>
    </row>
    <row r="13453" spans="63:72" x14ac:dyDescent="0.3">
      <c r="BK13453" s="5"/>
      <c r="BL13453" s="5"/>
      <c r="BM13453" s="2"/>
      <c r="BN13453" s="151"/>
      <c r="BO13453" s="2"/>
      <c r="BP13453" s="2"/>
      <c r="BQ13453" s="2"/>
      <c r="BR13453" s="2"/>
      <c r="BS13453" s="2"/>
      <c r="BT13453" s="2"/>
    </row>
    <row r="13454" spans="63:72" x14ac:dyDescent="0.3">
      <c r="BK13454" s="5"/>
      <c r="BL13454" s="5"/>
      <c r="BM13454" s="2"/>
      <c r="BN13454" s="151"/>
      <c r="BO13454" s="2"/>
      <c r="BP13454" s="2"/>
      <c r="BQ13454" s="2"/>
      <c r="BR13454" s="2"/>
      <c r="BS13454" s="2"/>
      <c r="BT13454" s="2"/>
    </row>
    <row r="13455" spans="63:72" x14ac:dyDescent="0.3">
      <c r="BK13455" s="5"/>
      <c r="BL13455" s="5"/>
      <c r="BM13455" s="2"/>
      <c r="BN13455" s="151"/>
      <c r="BO13455" s="2"/>
      <c r="BP13455" s="2"/>
      <c r="BQ13455" s="2"/>
      <c r="BR13455" s="2"/>
      <c r="BS13455" s="2"/>
      <c r="BT13455" s="2"/>
    </row>
    <row r="13456" spans="63:72" x14ac:dyDescent="0.3">
      <c r="BK13456" s="5"/>
      <c r="BL13456" s="5"/>
      <c r="BM13456" s="2"/>
      <c r="BN13456" s="151"/>
      <c r="BO13456" s="2"/>
      <c r="BP13456" s="2"/>
      <c r="BQ13456" s="2"/>
      <c r="BR13456" s="2"/>
      <c r="BS13456" s="2"/>
      <c r="BT13456" s="2"/>
    </row>
    <row r="13457" spans="63:72" x14ac:dyDescent="0.3">
      <c r="BK13457" s="5"/>
      <c r="BL13457" s="5"/>
      <c r="BM13457" s="2"/>
      <c r="BN13457" s="151"/>
      <c r="BO13457" s="2"/>
      <c r="BP13457" s="2"/>
      <c r="BQ13457" s="2"/>
      <c r="BR13457" s="2"/>
      <c r="BS13457" s="2"/>
      <c r="BT13457" s="2"/>
    </row>
    <row r="13458" spans="63:72" x14ac:dyDescent="0.3">
      <c r="BK13458" s="5"/>
      <c r="BL13458" s="5"/>
      <c r="BM13458" s="2"/>
      <c r="BN13458" s="151"/>
      <c r="BO13458" s="2"/>
      <c r="BP13458" s="2"/>
      <c r="BQ13458" s="2"/>
      <c r="BR13458" s="2"/>
      <c r="BS13458" s="2"/>
      <c r="BT13458" s="2"/>
    </row>
    <row r="13459" spans="63:72" x14ac:dyDescent="0.3">
      <c r="BK13459" s="5"/>
      <c r="BL13459" s="5"/>
      <c r="BM13459" s="2"/>
      <c r="BN13459" s="151"/>
      <c r="BO13459" s="2"/>
      <c r="BP13459" s="2"/>
      <c r="BQ13459" s="2"/>
      <c r="BR13459" s="2"/>
      <c r="BS13459" s="2"/>
      <c r="BT13459" s="2"/>
    </row>
    <row r="13460" spans="63:72" x14ac:dyDescent="0.3">
      <c r="BK13460" s="5"/>
      <c r="BL13460" s="5"/>
      <c r="BM13460" s="2"/>
      <c r="BN13460" s="151"/>
      <c r="BO13460" s="2"/>
      <c r="BP13460" s="2"/>
      <c r="BQ13460" s="2"/>
      <c r="BR13460" s="2"/>
      <c r="BS13460" s="2"/>
      <c r="BT13460" s="2"/>
    </row>
    <row r="13461" spans="63:72" x14ac:dyDescent="0.3">
      <c r="BK13461" s="5"/>
      <c r="BL13461" s="5"/>
      <c r="BM13461" s="2"/>
      <c r="BN13461" s="151"/>
      <c r="BO13461" s="2"/>
      <c r="BP13461" s="2"/>
      <c r="BQ13461" s="2"/>
      <c r="BR13461" s="2"/>
      <c r="BS13461" s="2"/>
      <c r="BT13461" s="2"/>
    </row>
    <row r="13462" spans="63:72" x14ac:dyDescent="0.3">
      <c r="BK13462" s="5"/>
      <c r="BL13462" s="5"/>
      <c r="BM13462" s="2"/>
      <c r="BN13462" s="151"/>
      <c r="BO13462" s="2"/>
      <c r="BP13462" s="2"/>
      <c r="BQ13462" s="2"/>
      <c r="BR13462" s="2"/>
      <c r="BS13462" s="2"/>
      <c r="BT13462" s="2"/>
    </row>
    <row r="13463" spans="63:72" x14ac:dyDescent="0.3">
      <c r="BK13463" s="5"/>
      <c r="BL13463" s="5"/>
      <c r="BM13463" s="2"/>
      <c r="BN13463" s="151"/>
      <c r="BO13463" s="2"/>
      <c r="BP13463" s="2"/>
      <c r="BQ13463" s="2"/>
      <c r="BR13463" s="2"/>
      <c r="BS13463" s="2"/>
      <c r="BT13463" s="2"/>
    </row>
    <row r="13464" spans="63:72" x14ac:dyDescent="0.3">
      <c r="BK13464" s="5"/>
      <c r="BL13464" s="5"/>
      <c r="BM13464" s="2"/>
      <c r="BN13464" s="151"/>
      <c r="BO13464" s="2"/>
      <c r="BP13464" s="2"/>
      <c r="BQ13464" s="2"/>
      <c r="BR13464" s="2"/>
      <c r="BS13464" s="2"/>
      <c r="BT13464" s="2"/>
    </row>
    <row r="13465" spans="63:72" x14ac:dyDescent="0.3">
      <c r="BK13465" s="5"/>
      <c r="BL13465" s="5"/>
      <c r="BM13465" s="2"/>
      <c r="BN13465" s="151"/>
      <c r="BO13465" s="2"/>
      <c r="BP13465" s="2"/>
      <c r="BQ13465" s="2"/>
      <c r="BR13465" s="2"/>
      <c r="BS13465" s="2"/>
      <c r="BT13465" s="2"/>
    </row>
    <row r="13466" spans="63:72" x14ac:dyDescent="0.3">
      <c r="BK13466" s="5"/>
      <c r="BL13466" s="5"/>
      <c r="BM13466" s="2"/>
      <c r="BN13466" s="151"/>
      <c r="BO13466" s="2"/>
      <c r="BP13466" s="2"/>
      <c r="BQ13466" s="2"/>
      <c r="BR13466" s="2"/>
      <c r="BS13466" s="2"/>
      <c r="BT13466" s="2"/>
    </row>
    <row r="13467" spans="63:72" x14ac:dyDescent="0.3">
      <c r="BK13467" s="5"/>
      <c r="BL13467" s="5"/>
      <c r="BM13467" s="2"/>
      <c r="BN13467" s="151"/>
      <c r="BO13467" s="2"/>
      <c r="BP13467" s="2"/>
      <c r="BQ13467" s="2"/>
      <c r="BR13467" s="2"/>
      <c r="BS13467" s="2"/>
      <c r="BT13467" s="2"/>
    </row>
    <row r="13468" spans="63:72" x14ac:dyDescent="0.3">
      <c r="BK13468" s="5"/>
      <c r="BL13468" s="5"/>
      <c r="BM13468" s="2"/>
      <c r="BN13468" s="151"/>
      <c r="BO13468" s="2"/>
      <c r="BP13468" s="2"/>
      <c r="BQ13468" s="2"/>
      <c r="BR13468" s="2"/>
      <c r="BS13468" s="2"/>
      <c r="BT13468" s="2"/>
    </row>
    <row r="13469" spans="63:72" x14ac:dyDescent="0.3">
      <c r="BK13469" s="5"/>
      <c r="BL13469" s="5"/>
      <c r="BM13469" s="2"/>
      <c r="BN13469" s="151"/>
      <c r="BO13469" s="2"/>
      <c r="BP13469" s="2"/>
      <c r="BQ13469" s="2"/>
      <c r="BR13469" s="2"/>
      <c r="BS13469" s="2"/>
      <c r="BT13469" s="2"/>
    </row>
    <row r="13470" spans="63:72" x14ac:dyDescent="0.3">
      <c r="BK13470" s="5"/>
      <c r="BL13470" s="5"/>
      <c r="BM13470" s="2"/>
      <c r="BN13470" s="151"/>
      <c r="BO13470" s="2"/>
      <c r="BP13470" s="2"/>
      <c r="BQ13470" s="2"/>
      <c r="BR13470" s="2"/>
      <c r="BS13470" s="2"/>
      <c r="BT13470" s="2"/>
    </row>
    <row r="13471" spans="63:72" x14ac:dyDescent="0.3">
      <c r="BK13471" s="5"/>
      <c r="BL13471" s="5"/>
      <c r="BM13471" s="2"/>
      <c r="BN13471" s="151"/>
      <c r="BO13471" s="2"/>
      <c r="BP13471" s="2"/>
      <c r="BQ13471" s="2"/>
      <c r="BR13471" s="2"/>
      <c r="BS13471" s="2"/>
      <c r="BT13471" s="2"/>
    </row>
    <row r="13472" spans="63:72" x14ac:dyDescent="0.3">
      <c r="BK13472" s="5"/>
      <c r="BL13472" s="5"/>
      <c r="BM13472" s="2"/>
      <c r="BN13472" s="151"/>
      <c r="BO13472" s="2"/>
      <c r="BP13472" s="2"/>
      <c r="BQ13472" s="2"/>
      <c r="BR13472" s="2"/>
      <c r="BS13472" s="2"/>
      <c r="BT13472" s="2"/>
    </row>
    <row r="13473" spans="63:72" x14ac:dyDescent="0.3">
      <c r="BK13473" s="5"/>
      <c r="BL13473" s="5"/>
      <c r="BM13473" s="2"/>
      <c r="BN13473" s="151"/>
      <c r="BO13473" s="2"/>
      <c r="BP13473" s="2"/>
      <c r="BQ13473" s="2"/>
      <c r="BR13473" s="2"/>
      <c r="BS13473" s="2"/>
      <c r="BT13473" s="2"/>
    </row>
    <row r="13474" spans="63:72" x14ac:dyDescent="0.3">
      <c r="BK13474" s="5"/>
      <c r="BL13474" s="5"/>
      <c r="BM13474" s="2"/>
      <c r="BN13474" s="151"/>
      <c r="BO13474" s="2"/>
      <c r="BP13474" s="2"/>
      <c r="BQ13474" s="2"/>
      <c r="BR13474" s="2"/>
      <c r="BS13474" s="2"/>
      <c r="BT13474" s="2"/>
    </row>
    <row r="13475" spans="63:72" x14ac:dyDescent="0.3">
      <c r="BK13475" s="5"/>
      <c r="BL13475" s="5"/>
      <c r="BM13475" s="2"/>
      <c r="BN13475" s="151"/>
      <c r="BO13475" s="2"/>
      <c r="BP13475" s="2"/>
      <c r="BQ13475" s="2"/>
      <c r="BR13475" s="2"/>
      <c r="BS13475" s="2"/>
      <c r="BT13475" s="2"/>
    </row>
    <row r="13476" spans="63:72" x14ac:dyDescent="0.3">
      <c r="BK13476" s="5"/>
      <c r="BL13476" s="5"/>
      <c r="BM13476" s="2"/>
      <c r="BN13476" s="151"/>
      <c r="BO13476" s="2"/>
      <c r="BP13476" s="2"/>
      <c r="BQ13476" s="2"/>
      <c r="BR13476" s="2"/>
      <c r="BS13476" s="2"/>
      <c r="BT13476" s="2"/>
    </row>
    <row r="13477" spans="63:72" x14ac:dyDescent="0.3">
      <c r="BK13477" s="5"/>
      <c r="BL13477" s="5"/>
      <c r="BM13477" s="2"/>
      <c r="BN13477" s="151"/>
      <c r="BO13477" s="2"/>
      <c r="BP13477" s="2"/>
      <c r="BQ13477" s="2"/>
      <c r="BR13477" s="2"/>
      <c r="BS13477" s="2"/>
      <c r="BT13477" s="2"/>
    </row>
    <row r="13478" spans="63:72" x14ac:dyDescent="0.3">
      <c r="BK13478" s="5"/>
      <c r="BL13478" s="5"/>
      <c r="BM13478" s="2"/>
      <c r="BN13478" s="151"/>
      <c r="BO13478" s="2"/>
      <c r="BP13478" s="2"/>
      <c r="BQ13478" s="2"/>
      <c r="BR13478" s="2"/>
      <c r="BS13478" s="2"/>
      <c r="BT13478" s="2"/>
    </row>
    <row r="13479" spans="63:72" x14ac:dyDescent="0.3">
      <c r="BK13479" s="5"/>
      <c r="BL13479" s="5"/>
      <c r="BM13479" s="2"/>
      <c r="BN13479" s="151"/>
      <c r="BO13479" s="2"/>
      <c r="BP13479" s="2"/>
      <c r="BQ13479" s="2"/>
      <c r="BR13479" s="2"/>
      <c r="BS13479" s="2"/>
      <c r="BT13479" s="2"/>
    </row>
    <row r="13480" spans="63:72" x14ac:dyDescent="0.3">
      <c r="BK13480" s="5"/>
      <c r="BL13480" s="5"/>
      <c r="BM13480" s="2"/>
      <c r="BN13480" s="151"/>
      <c r="BO13480" s="2"/>
      <c r="BP13480" s="2"/>
      <c r="BQ13480" s="2"/>
      <c r="BR13480" s="2"/>
      <c r="BS13480" s="2"/>
      <c r="BT13480" s="2"/>
    </row>
    <row r="13481" spans="63:72" x14ac:dyDescent="0.3">
      <c r="BK13481" s="5"/>
      <c r="BL13481" s="5"/>
      <c r="BM13481" s="2"/>
      <c r="BN13481" s="151"/>
      <c r="BO13481" s="2"/>
      <c r="BP13481" s="2"/>
      <c r="BQ13481" s="2"/>
      <c r="BR13481" s="2"/>
      <c r="BS13481" s="2"/>
      <c r="BT13481" s="2"/>
    </row>
    <row r="13482" spans="63:72" x14ac:dyDescent="0.3">
      <c r="BK13482" s="5"/>
      <c r="BL13482" s="5"/>
      <c r="BM13482" s="2"/>
      <c r="BN13482" s="151"/>
      <c r="BO13482" s="2"/>
      <c r="BP13482" s="2"/>
      <c r="BQ13482" s="2"/>
      <c r="BR13482" s="2"/>
      <c r="BS13482" s="2"/>
      <c r="BT13482" s="2"/>
    </row>
    <row r="13483" spans="63:72" x14ac:dyDescent="0.3">
      <c r="BK13483" s="5"/>
      <c r="BL13483" s="5"/>
      <c r="BM13483" s="2"/>
      <c r="BN13483" s="151"/>
      <c r="BO13483" s="2"/>
      <c r="BP13483" s="2"/>
      <c r="BQ13483" s="2"/>
      <c r="BR13483" s="2"/>
      <c r="BS13483" s="2"/>
      <c r="BT13483" s="2"/>
    </row>
    <row r="13484" spans="63:72" x14ac:dyDescent="0.3">
      <c r="BK13484" s="5"/>
      <c r="BL13484" s="5"/>
      <c r="BM13484" s="2"/>
      <c r="BN13484" s="151"/>
      <c r="BO13484" s="2"/>
      <c r="BP13484" s="2"/>
      <c r="BQ13484" s="2"/>
      <c r="BR13484" s="2"/>
      <c r="BS13484" s="2"/>
      <c r="BT13484" s="2"/>
    </row>
    <row r="13485" spans="63:72" x14ac:dyDescent="0.3">
      <c r="BK13485" s="5"/>
      <c r="BL13485" s="5"/>
      <c r="BM13485" s="2"/>
      <c r="BN13485" s="151"/>
      <c r="BO13485" s="2"/>
      <c r="BP13485" s="2"/>
      <c r="BQ13485" s="2"/>
      <c r="BR13485" s="2"/>
      <c r="BS13485" s="2"/>
      <c r="BT13485" s="2"/>
    </row>
    <row r="13486" spans="63:72" x14ac:dyDescent="0.3">
      <c r="BK13486" s="5"/>
      <c r="BL13486" s="5"/>
      <c r="BM13486" s="2"/>
      <c r="BN13486" s="151"/>
      <c r="BO13486" s="2"/>
      <c r="BP13486" s="2"/>
      <c r="BQ13486" s="2"/>
      <c r="BR13486" s="2"/>
      <c r="BS13486" s="2"/>
      <c r="BT13486" s="2"/>
    </row>
    <row r="13487" spans="63:72" x14ac:dyDescent="0.3">
      <c r="BK13487" s="5"/>
      <c r="BL13487" s="5"/>
      <c r="BM13487" s="2"/>
      <c r="BN13487" s="151"/>
      <c r="BO13487" s="2"/>
      <c r="BP13487" s="2"/>
      <c r="BQ13487" s="2"/>
      <c r="BR13487" s="2"/>
      <c r="BS13487" s="2"/>
      <c r="BT13487" s="2"/>
    </row>
    <row r="13488" spans="63:72" x14ac:dyDescent="0.3">
      <c r="BK13488" s="5"/>
      <c r="BL13488" s="5"/>
      <c r="BM13488" s="2"/>
      <c r="BN13488" s="151"/>
      <c r="BO13488" s="2"/>
      <c r="BP13488" s="2"/>
      <c r="BQ13488" s="2"/>
      <c r="BR13488" s="2"/>
      <c r="BS13488" s="2"/>
      <c r="BT13488" s="2"/>
    </row>
    <row r="13489" spans="63:72" x14ac:dyDescent="0.3">
      <c r="BK13489" s="5"/>
      <c r="BL13489" s="5"/>
      <c r="BM13489" s="2"/>
      <c r="BN13489" s="151"/>
      <c r="BO13489" s="2"/>
      <c r="BP13489" s="2"/>
      <c r="BQ13489" s="2"/>
      <c r="BR13489" s="2"/>
      <c r="BS13489" s="2"/>
      <c r="BT13489" s="2"/>
    </row>
    <row r="13490" spans="63:72" x14ac:dyDescent="0.3">
      <c r="BK13490" s="5"/>
      <c r="BL13490" s="5"/>
      <c r="BM13490" s="2"/>
      <c r="BN13490" s="151"/>
      <c r="BO13490" s="2"/>
      <c r="BP13490" s="2"/>
      <c r="BQ13490" s="2"/>
      <c r="BR13490" s="2"/>
      <c r="BS13490" s="2"/>
      <c r="BT13490" s="2"/>
    </row>
    <row r="13491" spans="63:72" x14ac:dyDescent="0.3">
      <c r="BK13491" s="5"/>
      <c r="BL13491" s="5"/>
      <c r="BM13491" s="2"/>
      <c r="BN13491" s="151"/>
      <c r="BO13491" s="2"/>
      <c r="BP13491" s="2"/>
      <c r="BQ13491" s="2"/>
      <c r="BR13491" s="2"/>
      <c r="BS13491" s="2"/>
      <c r="BT13491" s="2"/>
    </row>
    <row r="13492" spans="63:72" x14ac:dyDescent="0.3">
      <c r="BK13492" s="5"/>
      <c r="BL13492" s="5"/>
      <c r="BM13492" s="2"/>
      <c r="BN13492" s="151"/>
      <c r="BO13492" s="2"/>
      <c r="BP13492" s="2"/>
      <c r="BQ13492" s="2"/>
      <c r="BR13492" s="2"/>
      <c r="BS13492" s="2"/>
      <c r="BT13492" s="2"/>
    </row>
    <row r="13493" spans="63:72" x14ac:dyDescent="0.3">
      <c r="BK13493" s="5"/>
      <c r="BL13493" s="5"/>
      <c r="BM13493" s="2"/>
      <c r="BN13493" s="151"/>
      <c r="BO13493" s="2"/>
      <c r="BP13493" s="2"/>
      <c r="BQ13493" s="2"/>
      <c r="BR13493" s="2"/>
      <c r="BS13493" s="2"/>
      <c r="BT13493" s="2"/>
    </row>
    <row r="13494" spans="63:72" x14ac:dyDescent="0.3">
      <c r="BK13494" s="5"/>
      <c r="BL13494" s="5"/>
      <c r="BM13494" s="2"/>
      <c r="BN13494" s="151"/>
      <c r="BO13494" s="2"/>
      <c r="BP13494" s="2"/>
      <c r="BQ13494" s="2"/>
      <c r="BR13494" s="2"/>
      <c r="BS13494" s="2"/>
      <c r="BT13494" s="2"/>
    </row>
    <row r="13495" spans="63:72" x14ac:dyDescent="0.3">
      <c r="BK13495" s="5"/>
      <c r="BL13495" s="5"/>
      <c r="BM13495" s="2"/>
      <c r="BN13495" s="151"/>
      <c r="BO13495" s="2"/>
      <c r="BP13495" s="2"/>
      <c r="BQ13495" s="2"/>
      <c r="BR13495" s="2"/>
      <c r="BS13495" s="2"/>
      <c r="BT13495" s="2"/>
    </row>
    <row r="13496" spans="63:72" x14ac:dyDescent="0.3">
      <c r="BK13496" s="5"/>
      <c r="BL13496" s="5"/>
      <c r="BM13496" s="2"/>
      <c r="BN13496" s="151"/>
      <c r="BO13496" s="2"/>
      <c r="BP13496" s="2"/>
      <c r="BQ13496" s="2"/>
      <c r="BR13496" s="2"/>
      <c r="BS13496" s="2"/>
      <c r="BT13496" s="2"/>
    </row>
    <row r="13497" spans="63:72" x14ac:dyDescent="0.3">
      <c r="BK13497" s="5"/>
      <c r="BL13497" s="5"/>
      <c r="BM13497" s="2"/>
      <c r="BN13497" s="151"/>
      <c r="BO13497" s="2"/>
      <c r="BP13497" s="2"/>
      <c r="BQ13497" s="2"/>
      <c r="BR13497" s="2"/>
      <c r="BS13497" s="2"/>
      <c r="BT13497" s="2"/>
    </row>
    <row r="13498" spans="63:72" x14ac:dyDescent="0.3">
      <c r="BK13498" s="5"/>
      <c r="BL13498" s="5"/>
      <c r="BM13498" s="2"/>
      <c r="BN13498" s="151"/>
      <c r="BO13498" s="2"/>
      <c r="BP13498" s="2"/>
      <c r="BQ13498" s="2"/>
      <c r="BR13498" s="2"/>
      <c r="BS13498" s="2"/>
      <c r="BT13498" s="2"/>
    </row>
    <row r="13499" spans="63:72" x14ac:dyDescent="0.3">
      <c r="BK13499" s="5"/>
      <c r="BL13499" s="5"/>
      <c r="BM13499" s="2"/>
      <c r="BN13499" s="151"/>
      <c r="BO13499" s="2"/>
      <c r="BP13499" s="2"/>
      <c r="BQ13499" s="2"/>
      <c r="BR13499" s="2"/>
      <c r="BS13499" s="2"/>
      <c r="BT13499" s="2"/>
    </row>
    <row r="13500" spans="63:72" x14ac:dyDescent="0.3">
      <c r="BK13500" s="5"/>
      <c r="BL13500" s="5"/>
      <c r="BM13500" s="2"/>
      <c r="BN13500" s="151"/>
      <c r="BO13500" s="2"/>
      <c r="BP13500" s="2"/>
      <c r="BQ13500" s="2"/>
      <c r="BR13500" s="2"/>
      <c r="BS13500" s="2"/>
      <c r="BT13500" s="2"/>
    </row>
    <row r="13501" spans="63:72" x14ac:dyDescent="0.3">
      <c r="BK13501" s="5"/>
      <c r="BL13501" s="5"/>
      <c r="BM13501" s="2"/>
      <c r="BN13501" s="151"/>
      <c r="BO13501" s="2"/>
      <c r="BP13501" s="2"/>
      <c r="BQ13501" s="2"/>
      <c r="BR13501" s="2"/>
      <c r="BS13501" s="2"/>
      <c r="BT13501" s="2"/>
    </row>
    <row r="13502" spans="63:72" x14ac:dyDescent="0.3">
      <c r="BK13502" s="5"/>
      <c r="BL13502" s="5"/>
      <c r="BM13502" s="2"/>
      <c r="BN13502" s="151"/>
      <c r="BO13502" s="2"/>
      <c r="BP13502" s="2"/>
      <c r="BQ13502" s="2"/>
      <c r="BR13502" s="2"/>
      <c r="BS13502" s="2"/>
      <c r="BT13502" s="2"/>
    </row>
    <row r="13503" spans="63:72" x14ac:dyDescent="0.3">
      <c r="BK13503" s="5"/>
      <c r="BL13503" s="5"/>
      <c r="BM13503" s="2"/>
      <c r="BN13503" s="151"/>
      <c r="BO13503" s="2"/>
      <c r="BP13503" s="2"/>
      <c r="BQ13503" s="2"/>
      <c r="BR13503" s="2"/>
      <c r="BS13503" s="2"/>
      <c r="BT13503" s="2"/>
    </row>
    <row r="13504" spans="63:72" x14ac:dyDescent="0.3">
      <c r="BK13504" s="5"/>
      <c r="BL13504" s="5"/>
      <c r="BM13504" s="2"/>
      <c r="BN13504" s="151"/>
      <c r="BO13504" s="2"/>
      <c r="BP13504" s="2"/>
      <c r="BQ13504" s="2"/>
      <c r="BR13504" s="2"/>
      <c r="BS13504" s="2"/>
      <c r="BT13504" s="2"/>
    </row>
    <row r="13505" spans="63:72" x14ac:dyDescent="0.3">
      <c r="BK13505" s="5"/>
      <c r="BL13505" s="5"/>
      <c r="BM13505" s="2"/>
      <c r="BN13505" s="151"/>
      <c r="BO13505" s="2"/>
      <c r="BP13505" s="2"/>
      <c r="BQ13505" s="2"/>
      <c r="BR13505" s="2"/>
      <c r="BS13505" s="2"/>
      <c r="BT13505" s="2"/>
    </row>
    <row r="13506" spans="63:72" x14ac:dyDescent="0.3">
      <c r="BK13506" s="5"/>
      <c r="BL13506" s="5"/>
      <c r="BM13506" s="2"/>
      <c r="BN13506" s="151"/>
      <c r="BO13506" s="2"/>
      <c r="BP13506" s="2"/>
      <c r="BQ13506" s="2"/>
      <c r="BR13506" s="2"/>
      <c r="BS13506" s="2"/>
      <c r="BT13506" s="2"/>
    </row>
    <row r="13507" spans="63:72" x14ac:dyDescent="0.3">
      <c r="BK13507" s="5"/>
      <c r="BL13507" s="5"/>
      <c r="BM13507" s="2"/>
      <c r="BN13507" s="151"/>
      <c r="BO13507" s="2"/>
      <c r="BP13507" s="2"/>
      <c r="BQ13507" s="2"/>
      <c r="BR13507" s="2"/>
      <c r="BS13507" s="2"/>
      <c r="BT13507" s="2"/>
    </row>
    <row r="13508" spans="63:72" x14ac:dyDescent="0.3">
      <c r="BK13508" s="5"/>
      <c r="BL13508" s="5"/>
      <c r="BM13508" s="2"/>
      <c r="BN13508" s="151"/>
      <c r="BO13508" s="2"/>
      <c r="BP13508" s="2"/>
      <c r="BQ13508" s="2"/>
      <c r="BR13508" s="2"/>
      <c r="BS13508" s="2"/>
      <c r="BT13508" s="2"/>
    </row>
    <row r="13509" spans="63:72" x14ac:dyDescent="0.3">
      <c r="BK13509" s="5"/>
      <c r="BL13509" s="5"/>
      <c r="BM13509" s="2"/>
      <c r="BN13509" s="151"/>
      <c r="BO13509" s="2"/>
      <c r="BP13509" s="2"/>
      <c r="BQ13509" s="2"/>
      <c r="BR13509" s="2"/>
      <c r="BS13509" s="2"/>
      <c r="BT13509" s="2"/>
    </row>
    <row r="13510" spans="63:72" x14ac:dyDescent="0.3">
      <c r="BK13510" s="5"/>
      <c r="BL13510" s="5"/>
      <c r="BM13510" s="2"/>
      <c r="BN13510" s="151"/>
      <c r="BO13510" s="2"/>
      <c r="BP13510" s="2"/>
      <c r="BQ13510" s="2"/>
      <c r="BR13510" s="2"/>
      <c r="BS13510" s="2"/>
      <c r="BT13510" s="2"/>
    </row>
    <row r="13511" spans="63:72" x14ac:dyDescent="0.3">
      <c r="BK13511" s="5"/>
      <c r="BL13511" s="5"/>
      <c r="BM13511" s="2"/>
      <c r="BN13511" s="151"/>
      <c r="BO13511" s="2"/>
      <c r="BP13511" s="2"/>
      <c r="BQ13511" s="2"/>
      <c r="BR13511" s="2"/>
      <c r="BS13511" s="2"/>
      <c r="BT13511" s="2"/>
    </row>
    <row r="13512" spans="63:72" x14ac:dyDescent="0.3">
      <c r="BK13512" s="5"/>
      <c r="BL13512" s="5"/>
      <c r="BM13512" s="2"/>
      <c r="BN13512" s="151"/>
      <c r="BO13512" s="2"/>
      <c r="BP13512" s="2"/>
      <c r="BQ13512" s="2"/>
      <c r="BR13512" s="2"/>
      <c r="BS13512" s="2"/>
      <c r="BT13512" s="2"/>
    </row>
    <row r="13513" spans="63:72" x14ac:dyDescent="0.3">
      <c r="BK13513" s="5"/>
      <c r="BL13513" s="5"/>
      <c r="BM13513" s="2"/>
      <c r="BN13513" s="151"/>
      <c r="BO13513" s="2"/>
      <c r="BP13513" s="2"/>
      <c r="BQ13513" s="2"/>
      <c r="BR13513" s="2"/>
      <c r="BS13513" s="2"/>
      <c r="BT13513" s="2"/>
    </row>
    <row r="13514" spans="63:72" x14ac:dyDescent="0.3">
      <c r="BK13514" s="5"/>
      <c r="BL13514" s="5"/>
      <c r="BM13514" s="2"/>
      <c r="BN13514" s="151"/>
      <c r="BO13514" s="2"/>
      <c r="BP13514" s="2"/>
      <c r="BQ13514" s="2"/>
      <c r="BR13514" s="2"/>
      <c r="BS13514" s="2"/>
      <c r="BT13514" s="2"/>
    </row>
    <row r="13515" spans="63:72" x14ac:dyDescent="0.3">
      <c r="BK13515" s="5"/>
      <c r="BL13515" s="5"/>
      <c r="BM13515" s="2"/>
      <c r="BN13515" s="151"/>
      <c r="BO13515" s="2"/>
      <c r="BP13515" s="2"/>
      <c r="BQ13515" s="2"/>
      <c r="BR13515" s="2"/>
      <c r="BS13515" s="2"/>
      <c r="BT13515" s="2"/>
    </row>
    <row r="13516" spans="63:72" x14ac:dyDescent="0.3">
      <c r="BK13516" s="5"/>
      <c r="BL13516" s="5"/>
      <c r="BM13516" s="2"/>
      <c r="BN13516" s="151"/>
      <c r="BO13516" s="2"/>
      <c r="BP13516" s="2"/>
      <c r="BQ13516" s="2"/>
      <c r="BR13516" s="2"/>
      <c r="BS13516" s="2"/>
      <c r="BT13516" s="2"/>
    </row>
    <row r="13517" spans="63:72" x14ac:dyDescent="0.3">
      <c r="BK13517" s="5"/>
      <c r="BL13517" s="5"/>
      <c r="BM13517" s="2"/>
      <c r="BN13517" s="151"/>
      <c r="BO13517" s="2"/>
      <c r="BP13517" s="2"/>
      <c r="BQ13517" s="2"/>
      <c r="BR13517" s="2"/>
      <c r="BS13517" s="2"/>
      <c r="BT13517" s="2"/>
    </row>
    <row r="13518" spans="63:72" x14ac:dyDescent="0.3">
      <c r="BK13518" s="5"/>
      <c r="BL13518" s="5"/>
      <c r="BM13518" s="2"/>
      <c r="BN13518" s="151"/>
      <c r="BO13518" s="2"/>
      <c r="BP13518" s="2"/>
      <c r="BQ13518" s="2"/>
      <c r="BR13518" s="2"/>
      <c r="BS13518" s="2"/>
      <c r="BT13518" s="2"/>
    </row>
    <row r="13519" spans="63:72" x14ac:dyDescent="0.3">
      <c r="BK13519" s="5"/>
      <c r="BL13519" s="5"/>
      <c r="BM13519" s="2"/>
      <c r="BN13519" s="151"/>
      <c r="BO13519" s="2"/>
      <c r="BP13519" s="2"/>
      <c r="BQ13519" s="2"/>
      <c r="BR13519" s="2"/>
      <c r="BS13519" s="2"/>
      <c r="BT13519" s="2"/>
    </row>
    <row r="13520" spans="63:72" x14ac:dyDescent="0.3">
      <c r="BK13520" s="5"/>
      <c r="BL13520" s="5"/>
      <c r="BM13520" s="2"/>
      <c r="BN13520" s="151"/>
      <c r="BO13520" s="2"/>
      <c r="BP13520" s="2"/>
      <c r="BQ13520" s="2"/>
      <c r="BR13520" s="2"/>
      <c r="BS13520" s="2"/>
      <c r="BT13520" s="2"/>
    </row>
    <row r="13521" spans="63:72" x14ac:dyDescent="0.3">
      <c r="BK13521" s="5"/>
      <c r="BL13521" s="5"/>
      <c r="BM13521" s="2"/>
      <c r="BN13521" s="151"/>
      <c r="BO13521" s="2"/>
      <c r="BP13521" s="2"/>
      <c r="BQ13521" s="2"/>
      <c r="BR13521" s="2"/>
      <c r="BS13521" s="2"/>
      <c r="BT13521" s="2"/>
    </row>
    <row r="13522" spans="63:72" x14ac:dyDescent="0.3">
      <c r="BK13522" s="5"/>
      <c r="BL13522" s="5"/>
      <c r="BM13522" s="2"/>
      <c r="BN13522" s="151"/>
      <c r="BO13522" s="2"/>
      <c r="BP13522" s="2"/>
      <c r="BQ13522" s="2"/>
      <c r="BR13522" s="2"/>
      <c r="BS13522" s="2"/>
      <c r="BT13522" s="2"/>
    </row>
    <row r="13523" spans="63:72" x14ac:dyDescent="0.3">
      <c r="BK13523" s="5"/>
      <c r="BL13523" s="5"/>
      <c r="BM13523" s="2"/>
      <c r="BN13523" s="151"/>
      <c r="BO13523" s="2"/>
      <c r="BP13523" s="2"/>
      <c r="BQ13523" s="2"/>
      <c r="BR13523" s="2"/>
      <c r="BS13523" s="2"/>
      <c r="BT13523" s="2"/>
    </row>
    <row r="13524" spans="63:72" x14ac:dyDescent="0.3">
      <c r="BK13524" s="5"/>
      <c r="BL13524" s="5"/>
      <c r="BM13524" s="2"/>
      <c r="BN13524" s="151"/>
      <c r="BO13524" s="2"/>
      <c r="BP13524" s="2"/>
      <c r="BQ13524" s="2"/>
      <c r="BR13524" s="2"/>
      <c r="BS13524" s="2"/>
      <c r="BT13524" s="2"/>
    </row>
    <row r="13525" spans="63:72" x14ac:dyDescent="0.3">
      <c r="BK13525" s="5"/>
      <c r="BL13525" s="5"/>
      <c r="BM13525" s="2"/>
      <c r="BN13525" s="151"/>
      <c r="BO13525" s="2"/>
      <c r="BP13525" s="2"/>
      <c r="BQ13525" s="2"/>
      <c r="BR13525" s="2"/>
      <c r="BS13525" s="2"/>
      <c r="BT13525" s="2"/>
    </row>
    <row r="13526" spans="63:72" x14ac:dyDescent="0.3">
      <c r="BK13526" s="5"/>
      <c r="BL13526" s="5"/>
      <c r="BM13526" s="2"/>
      <c r="BN13526" s="151"/>
      <c r="BO13526" s="2"/>
      <c r="BP13526" s="2"/>
      <c r="BQ13526" s="2"/>
      <c r="BR13526" s="2"/>
      <c r="BS13526" s="2"/>
      <c r="BT13526" s="2"/>
    </row>
    <row r="13527" spans="63:72" x14ac:dyDescent="0.3">
      <c r="BK13527" s="5"/>
      <c r="BL13527" s="5"/>
      <c r="BM13527" s="2"/>
      <c r="BN13527" s="151"/>
      <c r="BO13527" s="2"/>
      <c r="BP13527" s="2"/>
      <c r="BQ13527" s="2"/>
      <c r="BR13527" s="2"/>
      <c r="BS13527" s="2"/>
      <c r="BT13527" s="2"/>
    </row>
    <row r="13528" spans="63:72" x14ac:dyDescent="0.3">
      <c r="BK13528" s="5"/>
      <c r="BL13528" s="5"/>
      <c r="BM13528" s="2"/>
      <c r="BN13528" s="151"/>
      <c r="BO13528" s="2"/>
      <c r="BP13528" s="2"/>
      <c r="BQ13528" s="2"/>
      <c r="BR13528" s="2"/>
      <c r="BS13528" s="2"/>
      <c r="BT13528" s="2"/>
    </row>
    <row r="13529" spans="63:72" x14ac:dyDescent="0.3">
      <c r="BK13529" s="5"/>
      <c r="BL13529" s="5"/>
      <c r="BM13529" s="2"/>
      <c r="BN13529" s="151"/>
      <c r="BO13529" s="2"/>
      <c r="BP13529" s="2"/>
      <c r="BQ13529" s="2"/>
      <c r="BR13529" s="2"/>
      <c r="BS13529" s="2"/>
      <c r="BT13529" s="2"/>
    </row>
    <row r="13530" spans="63:72" x14ac:dyDescent="0.3">
      <c r="BK13530" s="5"/>
      <c r="BL13530" s="5"/>
      <c r="BM13530" s="2"/>
      <c r="BN13530" s="151"/>
      <c r="BO13530" s="2"/>
      <c r="BP13530" s="2"/>
      <c r="BQ13530" s="2"/>
      <c r="BR13530" s="2"/>
      <c r="BS13530" s="2"/>
      <c r="BT13530" s="2"/>
    </row>
    <row r="13531" spans="63:72" x14ac:dyDescent="0.3">
      <c r="BK13531" s="5"/>
      <c r="BL13531" s="5"/>
      <c r="BM13531" s="2"/>
      <c r="BN13531" s="151"/>
      <c r="BO13531" s="2"/>
      <c r="BP13531" s="2"/>
      <c r="BQ13531" s="2"/>
      <c r="BR13531" s="2"/>
      <c r="BS13531" s="2"/>
      <c r="BT13531" s="2"/>
    </row>
    <row r="13532" spans="63:72" x14ac:dyDescent="0.3">
      <c r="BK13532" s="5"/>
      <c r="BL13532" s="5"/>
      <c r="BM13532" s="2"/>
      <c r="BN13532" s="151"/>
      <c r="BO13532" s="2"/>
      <c r="BP13532" s="2"/>
      <c r="BQ13532" s="2"/>
      <c r="BR13532" s="2"/>
      <c r="BS13532" s="2"/>
      <c r="BT13532" s="2"/>
    </row>
    <row r="13533" spans="63:72" x14ac:dyDescent="0.3">
      <c r="BK13533" s="5"/>
      <c r="BL13533" s="5"/>
      <c r="BM13533" s="2"/>
      <c r="BN13533" s="151"/>
      <c r="BO13533" s="2"/>
      <c r="BP13533" s="2"/>
      <c r="BQ13533" s="2"/>
      <c r="BR13533" s="2"/>
      <c r="BS13533" s="2"/>
      <c r="BT13533" s="2"/>
    </row>
    <row r="13534" spans="63:72" x14ac:dyDescent="0.3">
      <c r="BK13534" s="5"/>
      <c r="BL13534" s="5"/>
      <c r="BM13534" s="2"/>
      <c r="BN13534" s="151"/>
      <c r="BO13534" s="2"/>
      <c r="BP13534" s="2"/>
      <c r="BQ13534" s="2"/>
      <c r="BR13534" s="2"/>
      <c r="BS13534" s="2"/>
      <c r="BT13534" s="2"/>
    </row>
    <row r="13535" spans="63:72" x14ac:dyDescent="0.3">
      <c r="BK13535" s="5"/>
      <c r="BL13535" s="5"/>
      <c r="BM13535" s="2"/>
      <c r="BN13535" s="151"/>
      <c r="BO13535" s="2"/>
      <c r="BP13535" s="2"/>
      <c r="BQ13535" s="2"/>
      <c r="BR13535" s="2"/>
      <c r="BS13535" s="2"/>
      <c r="BT13535" s="2"/>
    </row>
    <row r="13536" spans="63:72" x14ac:dyDescent="0.3">
      <c r="BK13536" s="5"/>
      <c r="BL13536" s="5"/>
      <c r="BM13536" s="2"/>
      <c r="BN13536" s="151"/>
      <c r="BO13536" s="2"/>
      <c r="BP13536" s="2"/>
      <c r="BQ13536" s="2"/>
      <c r="BR13536" s="2"/>
      <c r="BS13536" s="2"/>
      <c r="BT13536" s="2"/>
    </row>
    <row r="13537" spans="63:72" x14ac:dyDescent="0.3">
      <c r="BK13537" s="5"/>
      <c r="BL13537" s="5"/>
      <c r="BM13537" s="2"/>
      <c r="BN13537" s="151"/>
      <c r="BO13537" s="2"/>
      <c r="BP13537" s="2"/>
      <c r="BQ13537" s="2"/>
      <c r="BR13537" s="2"/>
      <c r="BS13537" s="2"/>
      <c r="BT13537" s="2"/>
    </row>
    <row r="13538" spans="63:72" x14ac:dyDescent="0.3">
      <c r="BK13538" s="5"/>
      <c r="BL13538" s="5"/>
      <c r="BM13538" s="2"/>
      <c r="BN13538" s="151"/>
      <c r="BO13538" s="2"/>
      <c r="BP13538" s="2"/>
      <c r="BQ13538" s="2"/>
      <c r="BR13538" s="2"/>
      <c r="BS13538" s="2"/>
      <c r="BT13538" s="2"/>
    </row>
    <row r="13539" spans="63:72" x14ac:dyDescent="0.3">
      <c r="BK13539" s="5"/>
      <c r="BL13539" s="5"/>
      <c r="BM13539" s="2"/>
      <c r="BN13539" s="151"/>
      <c r="BO13539" s="2"/>
      <c r="BP13539" s="2"/>
      <c r="BQ13539" s="2"/>
      <c r="BR13539" s="2"/>
      <c r="BS13539" s="2"/>
      <c r="BT13539" s="2"/>
    </row>
    <row r="13540" spans="63:72" x14ac:dyDescent="0.3">
      <c r="BK13540" s="5"/>
      <c r="BL13540" s="5"/>
      <c r="BM13540" s="2"/>
      <c r="BN13540" s="151"/>
      <c r="BO13540" s="2"/>
      <c r="BP13540" s="2"/>
      <c r="BQ13540" s="2"/>
      <c r="BR13540" s="2"/>
      <c r="BS13540" s="2"/>
      <c r="BT13540" s="2"/>
    </row>
    <row r="13541" spans="63:72" x14ac:dyDescent="0.3">
      <c r="BK13541" s="5"/>
      <c r="BL13541" s="5"/>
      <c r="BM13541" s="2"/>
      <c r="BN13541" s="151"/>
      <c r="BO13541" s="2"/>
      <c r="BP13541" s="2"/>
      <c r="BQ13541" s="2"/>
      <c r="BR13541" s="2"/>
      <c r="BS13541" s="2"/>
      <c r="BT13541" s="2"/>
    </row>
    <row r="13542" spans="63:72" x14ac:dyDescent="0.3">
      <c r="BK13542" s="5"/>
      <c r="BL13542" s="5"/>
      <c r="BM13542" s="2"/>
      <c r="BN13542" s="151"/>
      <c r="BO13542" s="2"/>
      <c r="BP13542" s="2"/>
      <c r="BQ13542" s="2"/>
      <c r="BR13542" s="2"/>
      <c r="BS13542" s="2"/>
      <c r="BT13542" s="2"/>
    </row>
    <row r="13543" spans="63:72" x14ac:dyDescent="0.3">
      <c r="BK13543" s="5"/>
      <c r="BL13543" s="5"/>
      <c r="BM13543" s="2"/>
      <c r="BN13543" s="151"/>
      <c r="BO13543" s="2"/>
      <c r="BP13543" s="2"/>
      <c r="BQ13543" s="2"/>
      <c r="BR13543" s="2"/>
      <c r="BS13543" s="2"/>
      <c r="BT13543" s="2"/>
    </row>
    <row r="13544" spans="63:72" x14ac:dyDescent="0.3">
      <c r="BK13544" s="5"/>
      <c r="BL13544" s="5"/>
      <c r="BM13544" s="2"/>
      <c r="BN13544" s="151"/>
      <c r="BO13544" s="2"/>
      <c r="BP13544" s="2"/>
      <c r="BQ13544" s="2"/>
      <c r="BR13544" s="2"/>
      <c r="BS13544" s="2"/>
      <c r="BT13544" s="2"/>
    </row>
    <row r="13545" spans="63:72" x14ac:dyDescent="0.3">
      <c r="BK13545" s="5"/>
      <c r="BL13545" s="5"/>
      <c r="BM13545" s="2"/>
      <c r="BN13545" s="151"/>
      <c r="BO13545" s="2"/>
      <c r="BP13545" s="2"/>
      <c r="BQ13545" s="2"/>
      <c r="BR13545" s="2"/>
      <c r="BS13545" s="2"/>
      <c r="BT13545" s="2"/>
    </row>
    <row r="13546" spans="63:72" x14ac:dyDescent="0.3">
      <c r="BK13546" s="5"/>
      <c r="BL13546" s="5"/>
      <c r="BM13546" s="2"/>
      <c r="BN13546" s="151"/>
      <c r="BO13546" s="2"/>
      <c r="BP13546" s="2"/>
      <c r="BQ13546" s="2"/>
      <c r="BR13546" s="2"/>
      <c r="BS13546" s="2"/>
      <c r="BT13546" s="2"/>
    </row>
    <row r="13547" spans="63:72" x14ac:dyDescent="0.3">
      <c r="BK13547" s="5"/>
      <c r="BL13547" s="5"/>
      <c r="BM13547" s="2"/>
      <c r="BN13547" s="151"/>
      <c r="BO13547" s="2"/>
      <c r="BP13547" s="2"/>
      <c r="BQ13547" s="2"/>
      <c r="BR13547" s="2"/>
      <c r="BS13547" s="2"/>
      <c r="BT13547" s="2"/>
    </row>
    <row r="13548" spans="63:72" x14ac:dyDescent="0.3">
      <c r="BK13548" s="5"/>
      <c r="BL13548" s="5"/>
      <c r="BM13548" s="2"/>
      <c r="BN13548" s="151"/>
      <c r="BO13548" s="2"/>
      <c r="BP13548" s="2"/>
      <c r="BQ13548" s="2"/>
      <c r="BR13548" s="2"/>
      <c r="BS13548" s="2"/>
      <c r="BT13548" s="2"/>
    </row>
    <row r="13549" spans="63:72" x14ac:dyDescent="0.3">
      <c r="BK13549" s="5"/>
      <c r="BL13549" s="5"/>
      <c r="BM13549" s="2"/>
      <c r="BN13549" s="151"/>
      <c r="BO13549" s="2"/>
      <c r="BP13549" s="2"/>
      <c r="BQ13549" s="2"/>
      <c r="BR13549" s="2"/>
      <c r="BS13549" s="2"/>
      <c r="BT13549" s="2"/>
    </row>
    <row r="13550" spans="63:72" x14ac:dyDescent="0.3">
      <c r="BK13550" s="5"/>
      <c r="BL13550" s="5"/>
      <c r="BM13550" s="2"/>
      <c r="BN13550" s="151"/>
      <c r="BO13550" s="2"/>
      <c r="BP13550" s="2"/>
      <c r="BQ13550" s="2"/>
      <c r="BR13550" s="2"/>
      <c r="BS13550" s="2"/>
      <c r="BT13550" s="2"/>
    </row>
    <row r="13551" spans="63:72" x14ac:dyDescent="0.3">
      <c r="BK13551" s="5"/>
      <c r="BL13551" s="5"/>
      <c r="BM13551" s="2"/>
      <c r="BN13551" s="151"/>
      <c r="BO13551" s="2"/>
      <c r="BP13551" s="2"/>
      <c r="BQ13551" s="2"/>
      <c r="BR13551" s="2"/>
      <c r="BS13551" s="2"/>
      <c r="BT13551" s="2"/>
    </row>
    <row r="13552" spans="63:72" x14ac:dyDescent="0.3">
      <c r="BK13552" s="5"/>
      <c r="BL13552" s="5"/>
      <c r="BM13552" s="2"/>
      <c r="BN13552" s="151"/>
      <c r="BO13552" s="2"/>
      <c r="BP13552" s="2"/>
      <c r="BQ13552" s="2"/>
      <c r="BR13552" s="2"/>
      <c r="BS13552" s="2"/>
      <c r="BT13552" s="2"/>
    </row>
    <row r="13553" spans="63:72" x14ac:dyDescent="0.3">
      <c r="BK13553" s="5"/>
      <c r="BL13553" s="5"/>
      <c r="BM13553" s="2"/>
      <c r="BN13553" s="151"/>
      <c r="BO13553" s="2"/>
      <c r="BP13553" s="2"/>
      <c r="BQ13553" s="2"/>
      <c r="BR13553" s="2"/>
      <c r="BS13553" s="2"/>
      <c r="BT13553" s="2"/>
    </row>
    <row r="13554" spans="63:72" x14ac:dyDescent="0.3">
      <c r="BK13554" s="5"/>
      <c r="BL13554" s="5"/>
      <c r="BM13554" s="2"/>
      <c r="BN13554" s="151"/>
      <c r="BO13554" s="2"/>
      <c r="BP13554" s="2"/>
      <c r="BQ13554" s="2"/>
      <c r="BR13554" s="2"/>
      <c r="BS13554" s="2"/>
      <c r="BT13554" s="2"/>
    </row>
    <row r="13555" spans="63:72" x14ac:dyDescent="0.3">
      <c r="BK13555" s="5"/>
      <c r="BL13555" s="5"/>
      <c r="BM13555" s="2"/>
      <c r="BN13555" s="151"/>
      <c r="BO13555" s="2"/>
      <c r="BP13555" s="2"/>
      <c r="BQ13555" s="2"/>
      <c r="BR13555" s="2"/>
      <c r="BS13555" s="2"/>
      <c r="BT13555" s="2"/>
    </row>
    <row r="13556" spans="63:72" x14ac:dyDescent="0.3">
      <c r="BK13556" s="5"/>
      <c r="BL13556" s="5"/>
      <c r="BM13556" s="2"/>
      <c r="BN13556" s="151"/>
      <c r="BO13556" s="2"/>
      <c r="BP13556" s="2"/>
      <c r="BQ13556" s="2"/>
      <c r="BR13556" s="2"/>
      <c r="BS13556" s="2"/>
      <c r="BT13556" s="2"/>
    </row>
    <row r="13557" spans="63:72" x14ac:dyDescent="0.3">
      <c r="BK13557" s="5"/>
      <c r="BL13557" s="5"/>
      <c r="BM13557" s="2"/>
      <c r="BN13557" s="151"/>
      <c r="BO13557" s="2"/>
      <c r="BP13557" s="2"/>
      <c r="BQ13557" s="2"/>
      <c r="BR13557" s="2"/>
      <c r="BS13557" s="2"/>
      <c r="BT13557" s="2"/>
    </row>
    <row r="13558" spans="63:72" x14ac:dyDescent="0.3">
      <c r="BK13558" s="5"/>
      <c r="BL13558" s="5"/>
      <c r="BM13558" s="2"/>
      <c r="BN13558" s="151"/>
      <c r="BO13558" s="2"/>
      <c r="BP13558" s="2"/>
      <c r="BQ13558" s="2"/>
      <c r="BR13558" s="2"/>
      <c r="BS13558" s="2"/>
      <c r="BT13558" s="2"/>
    </row>
    <row r="13559" spans="63:72" x14ac:dyDescent="0.3">
      <c r="BK13559" s="5"/>
      <c r="BL13559" s="5"/>
      <c r="BM13559" s="2"/>
      <c r="BN13559" s="151"/>
      <c r="BO13559" s="2"/>
      <c r="BP13559" s="2"/>
      <c r="BQ13559" s="2"/>
      <c r="BR13559" s="2"/>
      <c r="BS13559" s="2"/>
      <c r="BT13559" s="2"/>
    </row>
    <row r="13560" spans="63:72" x14ac:dyDescent="0.3">
      <c r="BK13560" s="5"/>
      <c r="BL13560" s="5"/>
      <c r="BM13560" s="2"/>
      <c r="BN13560" s="151"/>
      <c r="BO13560" s="2"/>
      <c r="BP13560" s="2"/>
      <c r="BQ13560" s="2"/>
      <c r="BR13560" s="2"/>
      <c r="BS13560" s="2"/>
      <c r="BT13560" s="2"/>
    </row>
    <row r="13561" spans="63:72" x14ac:dyDescent="0.3">
      <c r="BK13561" s="5"/>
      <c r="BL13561" s="5"/>
      <c r="BM13561" s="2"/>
      <c r="BN13561" s="151"/>
      <c r="BO13561" s="2"/>
      <c r="BP13561" s="2"/>
      <c r="BQ13561" s="2"/>
      <c r="BR13561" s="2"/>
      <c r="BS13561" s="2"/>
      <c r="BT13561" s="2"/>
    </row>
    <row r="13562" spans="63:72" x14ac:dyDescent="0.3">
      <c r="BK13562" s="5"/>
      <c r="BL13562" s="5"/>
      <c r="BM13562" s="2"/>
      <c r="BN13562" s="151"/>
      <c r="BO13562" s="2"/>
      <c r="BP13562" s="2"/>
      <c r="BQ13562" s="2"/>
      <c r="BR13562" s="2"/>
      <c r="BS13562" s="2"/>
      <c r="BT13562" s="2"/>
    </row>
    <row r="13563" spans="63:72" x14ac:dyDescent="0.3">
      <c r="BK13563" s="5"/>
      <c r="BL13563" s="5"/>
      <c r="BM13563" s="2"/>
      <c r="BN13563" s="151"/>
      <c r="BO13563" s="2"/>
      <c r="BP13563" s="2"/>
      <c r="BQ13563" s="2"/>
      <c r="BR13563" s="2"/>
      <c r="BS13563" s="2"/>
      <c r="BT13563" s="2"/>
    </row>
    <row r="13564" spans="63:72" x14ac:dyDescent="0.3">
      <c r="BK13564" s="5"/>
      <c r="BL13564" s="5"/>
      <c r="BM13564" s="2"/>
      <c r="BN13564" s="151"/>
      <c r="BO13564" s="2"/>
      <c r="BP13564" s="2"/>
      <c r="BQ13564" s="2"/>
      <c r="BR13564" s="2"/>
      <c r="BS13564" s="2"/>
      <c r="BT13564" s="2"/>
    </row>
    <row r="13565" spans="63:72" x14ac:dyDescent="0.3">
      <c r="BK13565" s="5"/>
      <c r="BL13565" s="5"/>
      <c r="BM13565" s="2"/>
      <c r="BN13565" s="151"/>
      <c r="BO13565" s="2"/>
      <c r="BP13565" s="2"/>
      <c r="BQ13565" s="2"/>
      <c r="BR13565" s="2"/>
      <c r="BS13565" s="2"/>
      <c r="BT13565" s="2"/>
    </row>
    <row r="13566" spans="63:72" x14ac:dyDescent="0.3">
      <c r="BK13566" s="5"/>
      <c r="BL13566" s="5"/>
      <c r="BM13566" s="2"/>
      <c r="BN13566" s="151"/>
      <c r="BO13566" s="2"/>
      <c r="BP13566" s="2"/>
      <c r="BQ13566" s="2"/>
      <c r="BR13566" s="2"/>
      <c r="BS13566" s="2"/>
      <c r="BT13566" s="2"/>
    </row>
    <row r="13567" spans="63:72" x14ac:dyDescent="0.3">
      <c r="BK13567" s="5"/>
      <c r="BL13567" s="5"/>
      <c r="BM13567" s="2"/>
      <c r="BN13567" s="151"/>
      <c r="BO13567" s="2"/>
      <c r="BP13567" s="2"/>
      <c r="BQ13567" s="2"/>
      <c r="BR13567" s="2"/>
      <c r="BS13567" s="2"/>
      <c r="BT13567" s="2"/>
    </row>
    <row r="13568" spans="63:72" x14ac:dyDescent="0.3">
      <c r="BK13568" s="5"/>
      <c r="BL13568" s="5"/>
      <c r="BM13568" s="2"/>
      <c r="BN13568" s="151"/>
      <c r="BO13568" s="2"/>
      <c r="BP13568" s="2"/>
      <c r="BQ13568" s="2"/>
      <c r="BR13568" s="2"/>
      <c r="BS13568" s="2"/>
      <c r="BT13568" s="2"/>
    </row>
    <row r="13569" spans="63:72" x14ac:dyDescent="0.3">
      <c r="BK13569" s="5"/>
      <c r="BL13569" s="5"/>
      <c r="BM13569" s="2"/>
      <c r="BN13569" s="151"/>
      <c r="BO13569" s="2"/>
      <c r="BP13569" s="2"/>
      <c r="BQ13569" s="2"/>
      <c r="BR13569" s="2"/>
      <c r="BS13569" s="2"/>
      <c r="BT13569" s="2"/>
    </row>
    <row r="13570" spans="63:72" x14ac:dyDescent="0.3">
      <c r="BK13570" s="5"/>
      <c r="BL13570" s="5"/>
      <c r="BM13570" s="2"/>
      <c r="BN13570" s="151"/>
      <c r="BO13570" s="2"/>
      <c r="BP13570" s="2"/>
      <c r="BQ13570" s="2"/>
      <c r="BR13570" s="2"/>
      <c r="BS13570" s="2"/>
      <c r="BT13570" s="2"/>
    </row>
    <row r="13571" spans="63:72" x14ac:dyDescent="0.3">
      <c r="BK13571" s="5"/>
      <c r="BL13571" s="5"/>
      <c r="BM13571" s="2"/>
      <c r="BN13571" s="151"/>
      <c r="BO13571" s="2"/>
      <c r="BP13571" s="2"/>
      <c r="BQ13571" s="2"/>
      <c r="BR13571" s="2"/>
      <c r="BS13571" s="2"/>
      <c r="BT13571" s="2"/>
    </row>
    <row r="13572" spans="63:72" x14ac:dyDescent="0.3">
      <c r="BK13572" s="5"/>
      <c r="BL13572" s="5"/>
      <c r="BM13572" s="2"/>
      <c r="BN13572" s="151"/>
      <c r="BO13572" s="2"/>
      <c r="BP13572" s="2"/>
      <c r="BQ13572" s="2"/>
      <c r="BR13572" s="2"/>
      <c r="BS13572" s="2"/>
      <c r="BT13572" s="2"/>
    </row>
    <row r="13573" spans="63:72" x14ac:dyDescent="0.3">
      <c r="BK13573" s="5"/>
      <c r="BL13573" s="5"/>
      <c r="BM13573" s="2"/>
      <c r="BN13573" s="151"/>
      <c r="BO13573" s="2"/>
      <c r="BP13573" s="2"/>
      <c r="BQ13573" s="2"/>
      <c r="BR13573" s="2"/>
      <c r="BS13573" s="2"/>
      <c r="BT13573" s="2"/>
    </row>
    <row r="13574" spans="63:72" x14ac:dyDescent="0.3">
      <c r="BK13574" s="5"/>
      <c r="BL13574" s="5"/>
      <c r="BM13574" s="2"/>
      <c r="BN13574" s="151"/>
      <c r="BO13574" s="2"/>
      <c r="BP13574" s="2"/>
      <c r="BQ13574" s="2"/>
      <c r="BR13574" s="2"/>
      <c r="BS13574" s="2"/>
      <c r="BT13574" s="2"/>
    </row>
    <row r="13575" spans="63:72" x14ac:dyDescent="0.3">
      <c r="BK13575" s="5"/>
      <c r="BL13575" s="5"/>
      <c r="BM13575" s="2"/>
      <c r="BN13575" s="151"/>
      <c r="BO13575" s="2"/>
      <c r="BP13575" s="2"/>
      <c r="BQ13575" s="2"/>
      <c r="BR13575" s="2"/>
      <c r="BS13575" s="2"/>
      <c r="BT13575" s="2"/>
    </row>
    <row r="13576" spans="63:72" x14ac:dyDescent="0.3">
      <c r="BK13576" s="5"/>
      <c r="BL13576" s="5"/>
      <c r="BM13576" s="2"/>
      <c r="BN13576" s="151"/>
      <c r="BO13576" s="2"/>
      <c r="BP13576" s="2"/>
      <c r="BQ13576" s="2"/>
      <c r="BR13576" s="2"/>
      <c r="BS13576" s="2"/>
      <c r="BT13576" s="2"/>
    </row>
    <row r="13577" spans="63:72" x14ac:dyDescent="0.3">
      <c r="BK13577" s="5"/>
      <c r="BL13577" s="5"/>
      <c r="BM13577" s="2"/>
      <c r="BN13577" s="151"/>
      <c r="BO13577" s="2"/>
      <c r="BP13577" s="2"/>
      <c r="BQ13577" s="2"/>
      <c r="BR13577" s="2"/>
      <c r="BS13577" s="2"/>
      <c r="BT13577" s="2"/>
    </row>
    <row r="13578" spans="63:72" x14ac:dyDescent="0.3">
      <c r="BK13578" s="5"/>
      <c r="BL13578" s="5"/>
      <c r="BM13578" s="2"/>
      <c r="BN13578" s="151"/>
      <c r="BO13578" s="2"/>
      <c r="BP13578" s="2"/>
      <c r="BQ13578" s="2"/>
      <c r="BR13578" s="2"/>
      <c r="BS13578" s="2"/>
      <c r="BT13578" s="2"/>
    </row>
    <row r="13579" spans="63:72" x14ac:dyDescent="0.3">
      <c r="BK13579" s="5"/>
      <c r="BL13579" s="5"/>
      <c r="BM13579" s="2"/>
      <c r="BN13579" s="151"/>
      <c r="BO13579" s="2"/>
      <c r="BP13579" s="2"/>
      <c r="BQ13579" s="2"/>
      <c r="BR13579" s="2"/>
      <c r="BS13579" s="2"/>
      <c r="BT13579" s="2"/>
    </row>
    <row r="13580" spans="63:72" x14ac:dyDescent="0.3">
      <c r="BK13580" s="5"/>
      <c r="BL13580" s="5"/>
      <c r="BM13580" s="2"/>
      <c r="BN13580" s="151"/>
      <c r="BO13580" s="2"/>
      <c r="BP13580" s="2"/>
      <c r="BQ13580" s="2"/>
      <c r="BR13580" s="2"/>
      <c r="BS13580" s="2"/>
      <c r="BT13580" s="2"/>
    </row>
    <row r="13581" spans="63:72" x14ac:dyDescent="0.3">
      <c r="BK13581" s="5"/>
      <c r="BL13581" s="5"/>
      <c r="BM13581" s="2"/>
      <c r="BN13581" s="151"/>
      <c r="BO13581" s="2"/>
      <c r="BP13581" s="2"/>
      <c r="BQ13581" s="2"/>
      <c r="BR13581" s="2"/>
      <c r="BS13581" s="2"/>
      <c r="BT13581" s="2"/>
    </row>
    <row r="13582" spans="63:72" x14ac:dyDescent="0.3">
      <c r="BK13582" s="5"/>
      <c r="BL13582" s="5"/>
      <c r="BM13582" s="2"/>
      <c r="BN13582" s="151"/>
      <c r="BO13582" s="2"/>
      <c r="BP13582" s="2"/>
      <c r="BQ13582" s="2"/>
      <c r="BR13582" s="2"/>
      <c r="BS13582" s="2"/>
      <c r="BT13582" s="2"/>
    </row>
    <row r="13583" spans="63:72" x14ac:dyDescent="0.3">
      <c r="BK13583" s="5"/>
      <c r="BL13583" s="5"/>
      <c r="BM13583" s="2"/>
      <c r="BN13583" s="151"/>
      <c r="BO13583" s="2"/>
      <c r="BP13583" s="2"/>
      <c r="BQ13583" s="2"/>
      <c r="BR13583" s="2"/>
      <c r="BS13583" s="2"/>
      <c r="BT13583" s="2"/>
    </row>
    <row r="13584" spans="63:72" x14ac:dyDescent="0.3">
      <c r="BK13584" s="5"/>
      <c r="BL13584" s="5"/>
      <c r="BM13584" s="2"/>
      <c r="BN13584" s="151"/>
      <c r="BO13584" s="2"/>
      <c r="BP13584" s="2"/>
      <c r="BQ13584" s="2"/>
      <c r="BR13584" s="2"/>
      <c r="BS13584" s="2"/>
      <c r="BT13584" s="2"/>
    </row>
    <row r="13585" spans="63:72" x14ac:dyDescent="0.3">
      <c r="BK13585" s="5"/>
      <c r="BL13585" s="5"/>
      <c r="BM13585" s="2"/>
      <c r="BN13585" s="151"/>
      <c r="BO13585" s="2"/>
      <c r="BP13585" s="2"/>
      <c r="BQ13585" s="2"/>
      <c r="BR13585" s="2"/>
      <c r="BS13585" s="2"/>
      <c r="BT13585" s="2"/>
    </row>
    <row r="13586" spans="63:72" x14ac:dyDescent="0.3">
      <c r="BK13586" s="5"/>
      <c r="BL13586" s="5"/>
      <c r="BM13586" s="2"/>
      <c r="BN13586" s="151"/>
      <c r="BO13586" s="2"/>
      <c r="BP13586" s="2"/>
      <c r="BQ13586" s="2"/>
      <c r="BR13586" s="2"/>
      <c r="BS13586" s="2"/>
      <c r="BT13586" s="2"/>
    </row>
    <row r="13587" spans="63:72" x14ac:dyDescent="0.3">
      <c r="BK13587" s="5"/>
      <c r="BL13587" s="5"/>
      <c r="BM13587" s="2"/>
      <c r="BN13587" s="151"/>
      <c r="BO13587" s="2"/>
      <c r="BP13587" s="2"/>
      <c r="BQ13587" s="2"/>
      <c r="BR13587" s="2"/>
      <c r="BS13587" s="2"/>
      <c r="BT13587" s="2"/>
    </row>
    <row r="13588" spans="63:72" x14ac:dyDescent="0.3">
      <c r="BK13588" s="5"/>
      <c r="BL13588" s="5"/>
      <c r="BM13588" s="2"/>
      <c r="BN13588" s="151"/>
      <c r="BO13588" s="2"/>
      <c r="BP13588" s="2"/>
      <c r="BQ13588" s="2"/>
      <c r="BR13588" s="2"/>
      <c r="BS13588" s="2"/>
      <c r="BT13588" s="2"/>
    </row>
    <row r="13589" spans="63:72" x14ac:dyDescent="0.3">
      <c r="BK13589" s="5"/>
      <c r="BL13589" s="5"/>
      <c r="BM13589" s="2"/>
      <c r="BN13589" s="151"/>
      <c r="BO13589" s="2"/>
      <c r="BP13589" s="2"/>
      <c r="BQ13589" s="2"/>
      <c r="BR13589" s="2"/>
      <c r="BS13589" s="2"/>
      <c r="BT13589" s="2"/>
    </row>
    <row r="13590" spans="63:72" x14ac:dyDescent="0.3">
      <c r="BK13590" s="5"/>
      <c r="BL13590" s="5"/>
      <c r="BM13590" s="2"/>
      <c r="BN13590" s="151"/>
      <c r="BO13590" s="2"/>
      <c r="BP13590" s="2"/>
      <c r="BQ13590" s="2"/>
      <c r="BR13590" s="2"/>
      <c r="BS13590" s="2"/>
      <c r="BT13590" s="2"/>
    </row>
    <row r="13591" spans="63:72" x14ac:dyDescent="0.3">
      <c r="BK13591" s="5"/>
      <c r="BL13591" s="5"/>
      <c r="BM13591" s="2"/>
      <c r="BN13591" s="151"/>
      <c r="BO13591" s="2"/>
      <c r="BP13591" s="2"/>
      <c r="BQ13591" s="2"/>
      <c r="BR13591" s="2"/>
      <c r="BS13591" s="2"/>
      <c r="BT13591" s="2"/>
    </row>
    <row r="13592" spans="63:72" x14ac:dyDescent="0.3">
      <c r="BK13592" s="5"/>
      <c r="BL13592" s="5"/>
      <c r="BM13592" s="2"/>
      <c r="BN13592" s="151"/>
      <c r="BO13592" s="2"/>
      <c r="BP13592" s="2"/>
      <c r="BQ13592" s="2"/>
      <c r="BR13592" s="2"/>
      <c r="BS13592" s="2"/>
      <c r="BT13592" s="2"/>
    </row>
    <row r="13593" spans="63:72" x14ac:dyDescent="0.3">
      <c r="BK13593" s="5"/>
      <c r="BL13593" s="5"/>
      <c r="BM13593" s="2"/>
      <c r="BN13593" s="151"/>
      <c r="BO13593" s="2"/>
      <c r="BP13593" s="2"/>
      <c r="BQ13593" s="2"/>
      <c r="BR13593" s="2"/>
      <c r="BS13593" s="2"/>
      <c r="BT13593" s="2"/>
    </row>
    <row r="13594" spans="63:72" x14ac:dyDescent="0.3">
      <c r="BK13594" s="5"/>
      <c r="BL13594" s="5"/>
      <c r="BM13594" s="2"/>
      <c r="BN13594" s="151"/>
      <c r="BO13594" s="2"/>
      <c r="BP13594" s="2"/>
      <c r="BQ13594" s="2"/>
      <c r="BR13594" s="2"/>
      <c r="BS13594" s="2"/>
      <c r="BT13594" s="2"/>
    </row>
    <row r="13595" spans="63:72" x14ac:dyDescent="0.3">
      <c r="BK13595" s="5"/>
      <c r="BL13595" s="5"/>
      <c r="BM13595" s="2"/>
      <c r="BN13595" s="151"/>
      <c r="BO13595" s="2"/>
      <c r="BP13595" s="2"/>
      <c r="BQ13595" s="2"/>
      <c r="BR13595" s="2"/>
      <c r="BS13595" s="2"/>
      <c r="BT13595" s="2"/>
    </row>
    <row r="13596" spans="63:72" x14ac:dyDescent="0.3">
      <c r="BK13596" s="5"/>
      <c r="BL13596" s="5"/>
      <c r="BM13596" s="2"/>
      <c r="BN13596" s="151"/>
      <c r="BO13596" s="2"/>
      <c r="BP13596" s="2"/>
      <c r="BQ13596" s="2"/>
      <c r="BR13596" s="2"/>
      <c r="BS13596" s="2"/>
      <c r="BT13596" s="2"/>
    </row>
    <row r="13597" spans="63:72" x14ac:dyDescent="0.3">
      <c r="BK13597" s="5"/>
      <c r="BL13597" s="5"/>
      <c r="BM13597" s="2"/>
      <c r="BN13597" s="151"/>
      <c r="BO13597" s="2"/>
      <c r="BP13597" s="2"/>
      <c r="BQ13597" s="2"/>
      <c r="BR13597" s="2"/>
      <c r="BS13597" s="2"/>
      <c r="BT13597" s="2"/>
    </row>
    <row r="13598" spans="63:72" x14ac:dyDescent="0.3">
      <c r="BK13598" s="5"/>
      <c r="BL13598" s="5"/>
      <c r="BM13598" s="2"/>
      <c r="BN13598" s="151"/>
      <c r="BO13598" s="2"/>
      <c r="BP13598" s="2"/>
      <c r="BQ13598" s="2"/>
      <c r="BR13598" s="2"/>
      <c r="BS13598" s="2"/>
      <c r="BT13598" s="2"/>
    </row>
    <row r="13599" spans="63:72" x14ac:dyDescent="0.3">
      <c r="BK13599" s="5"/>
      <c r="BL13599" s="5"/>
      <c r="BM13599" s="2"/>
      <c r="BN13599" s="151"/>
      <c r="BO13599" s="2"/>
      <c r="BP13599" s="2"/>
      <c r="BQ13599" s="2"/>
      <c r="BR13599" s="2"/>
      <c r="BS13599" s="2"/>
      <c r="BT13599" s="2"/>
    </row>
    <row r="13600" spans="63:72" x14ac:dyDescent="0.3">
      <c r="BK13600" s="5"/>
      <c r="BL13600" s="5"/>
      <c r="BM13600" s="2"/>
      <c r="BN13600" s="151"/>
      <c r="BO13600" s="2"/>
      <c r="BP13600" s="2"/>
      <c r="BQ13600" s="2"/>
      <c r="BR13600" s="2"/>
      <c r="BS13600" s="2"/>
      <c r="BT13600" s="2"/>
    </row>
    <row r="13601" spans="63:72" x14ac:dyDescent="0.3">
      <c r="BK13601" s="5"/>
      <c r="BL13601" s="5"/>
      <c r="BM13601" s="2"/>
      <c r="BN13601" s="151"/>
      <c r="BO13601" s="2"/>
      <c r="BP13601" s="2"/>
      <c r="BQ13601" s="2"/>
      <c r="BR13601" s="2"/>
      <c r="BS13601" s="2"/>
      <c r="BT13601" s="2"/>
    </row>
    <row r="13602" spans="63:72" x14ac:dyDescent="0.3">
      <c r="BK13602" s="5"/>
      <c r="BL13602" s="5"/>
      <c r="BM13602" s="2"/>
      <c r="BN13602" s="151"/>
      <c r="BO13602" s="2"/>
      <c r="BP13602" s="2"/>
      <c r="BQ13602" s="2"/>
      <c r="BR13602" s="2"/>
      <c r="BS13602" s="2"/>
      <c r="BT13602" s="2"/>
    </row>
    <row r="13603" spans="63:72" x14ac:dyDescent="0.3">
      <c r="BK13603" s="5"/>
      <c r="BL13603" s="5"/>
      <c r="BM13603" s="2"/>
      <c r="BN13603" s="151"/>
      <c r="BO13603" s="2"/>
      <c r="BP13603" s="2"/>
      <c r="BQ13603" s="2"/>
      <c r="BR13603" s="2"/>
      <c r="BS13603" s="2"/>
      <c r="BT13603" s="2"/>
    </row>
    <row r="13604" spans="63:72" x14ac:dyDescent="0.3">
      <c r="BK13604" s="5"/>
      <c r="BL13604" s="5"/>
      <c r="BM13604" s="2"/>
      <c r="BN13604" s="151"/>
      <c r="BO13604" s="2"/>
      <c r="BP13604" s="2"/>
      <c r="BQ13604" s="2"/>
      <c r="BR13604" s="2"/>
      <c r="BS13604" s="2"/>
      <c r="BT13604" s="2"/>
    </row>
    <row r="13605" spans="63:72" x14ac:dyDescent="0.3">
      <c r="BK13605" s="5"/>
      <c r="BL13605" s="5"/>
      <c r="BM13605" s="2"/>
      <c r="BN13605" s="151"/>
      <c r="BO13605" s="2"/>
      <c r="BP13605" s="2"/>
      <c r="BQ13605" s="2"/>
      <c r="BR13605" s="2"/>
      <c r="BS13605" s="2"/>
      <c r="BT13605" s="2"/>
    </row>
    <row r="13606" spans="63:72" x14ac:dyDescent="0.3">
      <c r="BK13606" s="5"/>
      <c r="BL13606" s="5"/>
      <c r="BM13606" s="2"/>
      <c r="BN13606" s="151"/>
      <c r="BO13606" s="2"/>
      <c r="BP13606" s="2"/>
      <c r="BQ13606" s="2"/>
      <c r="BR13606" s="2"/>
      <c r="BS13606" s="2"/>
      <c r="BT13606" s="2"/>
    </row>
    <row r="13607" spans="63:72" x14ac:dyDescent="0.3">
      <c r="BK13607" s="5"/>
      <c r="BL13607" s="5"/>
      <c r="BM13607" s="2"/>
      <c r="BN13607" s="151"/>
      <c r="BO13607" s="2"/>
      <c r="BP13607" s="2"/>
      <c r="BQ13607" s="2"/>
      <c r="BR13607" s="2"/>
      <c r="BS13607" s="2"/>
      <c r="BT13607" s="2"/>
    </row>
    <row r="13608" spans="63:72" x14ac:dyDescent="0.3">
      <c r="BK13608" s="5"/>
      <c r="BL13608" s="5"/>
      <c r="BM13608" s="2"/>
      <c r="BN13608" s="151"/>
      <c r="BO13608" s="2"/>
      <c r="BP13608" s="2"/>
      <c r="BQ13608" s="2"/>
      <c r="BR13608" s="2"/>
      <c r="BS13608" s="2"/>
      <c r="BT13608" s="2"/>
    </row>
    <row r="13609" spans="63:72" x14ac:dyDescent="0.3">
      <c r="BK13609" s="5"/>
      <c r="BL13609" s="5"/>
      <c r="BM13609" s="2"/>
      <c r="BN13609" s="151"/>
      <c r="BO13609" s="2"/>
      <c r="BP13609" s="2"/>
      <c r="BQ13609" s="2"/>
      <c r="BR13609" s="2"/>
      <c r="BS13609" s="2"/>
      <c r="BT13609" s="2"/>
    </row>
    <row r="13610" spans="63:72" x14ac:dyDescent="0.3">
      <c r="BK13610" s="5"/>
      <c r="BL13610" s="5"/>
      <c r="BM13610" s="2"/>
      <c r="BN13610" s="151"/>
      <c r="BO13610" s="2"/>
      <c r="BP13610" s="2"/>
      <c r="BQ13610" s="2"/>
      <c r="BR13610" s="2"/>
      <c r="BS13610" s="2"/>
      <c r="BT13610" s="2"/>
    </row>
    <row r="13611" spans="63:72" x14ac:dyDescent="0.3">
      <c r="BK13611" s="5"/>
      <c r="BL13611" s="5"/>
      <c r="BM13611" s="2"/>
      <c r="BN13611" s="151"/>
      <c r="BO13611" s="2"/>
      <c r="BP13611" s="2"/>
      <c r="BQ13611" s="2"/>
      <c r="BR13611" s="2"/>
      <c r="BS13611" s="2"/>
      <c r="BT13611" s="2"/>
    </row>
    <row r="13612" spans="63:72" x14ac:dyDescent="0.3">
      <c r="BK13612" s="5"/>
      <c r="BL13612" s="5"/>
      <c r="BM13612" s="2"/>
      <c r="BN13612" s="151"/>
      <c r="BO13612" s="2"/>
      <c r="BP13612" s="2"/>
      <c r="BQ13612" s="2"/>
      <c r="BR13612" s="2"/>
      <c r="BS13612" s="2"/>
      <c r="BT13612" s="2"/>
    </row>
    <row r="13613" spans="63:72" x14ac:dyDescent="0.3">
      <c r="BK13613" s="5"/>
      <c r="BL13613" s="5"/>
      <c r="BM13613" s="2"/>
      <c r="BN13613" s="151"/>
      <c r="BO13613" s="2"/>
      <c r="BP13613" s="2"/>
      <c r="BQ13613" s="2"/>
      <c r="BR13613" s="2"/>
      <c r="BS13613" s="2"/>
      <c r="BT13613" s="2"/>
    </row>
    <row r="13614" spans="63:72" x14ac:dyDescent="0.3">
      <c r="BK13614" s="5"/>
      <c r="BL13614" s="5"/>
      <c r="BM13614" s="2"/>
      <c r="BN13614" s="151"/>
      <c r="BO13614" s="2"/>
      <c r="BP13614" s="2"/>
      <c r="BQ13614" s="2"/>
      <c r="BR13614" s="2"/>
      <c r="BS13614" s="2"/>
      <c r="BT13614" s="2"/>
    </row>
    <row r="13615" spans="63:72" x14ac:dyDescent="0.3">
      <c r="BK13615" s="5"/>
      <c r="BL13615" s="5"/>
      <c r="BM13615" s="2"/>
      <c r="BN13615" s="151"/>
      <c r="BO13615" s="2"/>
      <c r="BP13615" s="2"/>
      <c r="BQ13615" s="2"/>
      <c r="BR13615" s="2"/>
      <c r="BS13615" s="2"/>
      <c r="BT13615" s="2"/>
    </row>
    <row r="13616" spans="63:72" x14ac:dyDescent="0.3">
      <c r="BK13616" s="5"/>
      <c r="BL13616" s="5"/>
      <c r="BM13616" s="2"/>
      <c r="BN13616" s="151"/>
      <c r="BO13616" s="2"/>
      <c r="BP13616" s="2"/>
      <c r="BQ13616" s="2"/>
      <c r="BR13616" s="2"/>
      <c r="BS13616" s="2"/>
      <c r="BT13616" s="2"/>
    </row>
    <row r="13617" spans="63:72" x14ac:dyDescent="0.3">
      <c r="BK13617" s="5"/>
      <c r="BL13617" s="5"/>
      <c r="BM13617" s="2"/>
      <c r="BN13617" s="151"/>
      <c r="BO13617" s="2"/>
      <c r="BP13617" s="2"/>
      <c r="BQ13617" s="2"/>
      <c r="BR13617" s="2"/>
      <c r="BS13617" s="2"/>
      <c r="BT13617" s="2"/>
    </row>
    <row r="13618" spans="63:72" x14ac:dyDescent="0.3">
      <c r="BK13618" s="5"/>
      <c r="BL13618" s="5"/>
      <c r="BM13618" s="2"/>
      <c r="BN13618" s="151"/>
      <c r="BO13618" s="2"/>
      <c r="BP13618" s="2"/>
      <c r="BQ13618" s="2"/>
      <c r="BR13618" s="2"/>
      <c r="BS13618" s="2"/>
      <c r="BT13618" s="2"/>
    </row>
    <row r="13619" spans="63:72" x14ac:dyDescent="0.3">
      <c r="BK13619" s="5"/>
      <c r="BL13619" s="5"/>
      <c r="BM13619" s="2"/>
      <c r="BN13619" s="151"/>
      <c r="BO13619" s="2"/>
      <c r="BP13619" s="2"/>
      <c r="BQ13619" s="2"/>
      <c r="BR13619" s="2"/>
      <c r="BS13619" s="2"/>
      <c r="BT13619" s="2"/>
    </row>
    <row r="13620" spans="63:72" x14ac:dyDescent="0.3">
      <c r="BK13620" s="5"/>
      <c r="BL13620" s="5"/>
      <c r="BM13620" s="2"/>
      <c r="BN13620" s="151"/>
      <c r="BO13620" s="2"/>
      <c r="BP13620" s="2"/>
      <c r="BQ13620" s="2"/>
      <c r="BR13620" s="2"/>
      <c r="BS13620" s="2"/>
      <c r="BT13620" s="2"/>
    </row>
    <row r="13621" spans="63:72" x14ac:dyDescent="0.3">
      <c r="BK13621" s="5"/>
      <c r="BL13621" s="5"/>
      <c r="BM13621" s="2"/>
      <c r="BN13621" s="151"/>
      <c r="BO13621" s="2"/>
      <c r="BP13621" s="2"/>
      <c r="BQ13621" s="2"/>
      <c r="BR13621" s="2"/>
      <c r="BS13621" s="2"/>
      <c r="BT13621" s="2"/>
    </row>
    <row r="13622" spans="63:72" x14ac:dyDescent="0.3">
      <c r="BK13622" s="5"/>
      <c r="BL13622" s="5"/>
      <c r="BM13622" s="2"/>
      <c r="BN13622" s="151"/>
      <c r="BO13622" s="2"/>
      <c r="BP13622" s="2"/>
      <c r="BQ13622" s="2"/>
      <c r="BR13622" s="2"/>
      <c r="BS13622" s="2"/>
      <c r="BT13622" s="2"/>
    </row>
    <row r="13623" spans="63:72" x14ac:dyDescent="0.3">
      <c r="BK13623" s="5"/>
      <c r="BL13623" s="5"/>
      <c r="BM13623" s="2"/>
      <c r="BN13623" s="151"/>
      <c r="BO13623" s="2"/>
      <c r="BP13623" s="2"/>
      <c r="BQ13623" s="2"/>
      <c r="BR13623" s="2"/>
      <c r="BS13623" s="2"/>
      <c r="BT13623" s="2"/>
    </row>
    <row r="13624" spans="63:72" x14ac:dyDescent="0.3">
      <c r="BK13624" s="5"/>
      <c r="BL13624" s="5"/>
      <c r="BM13624" s="2"/>
      <c r="BN13624" s="151"/>
      <c r="BO13624" s="2"/>
      <c r="BP13624" s="2"/>
      <c r="BQ13624" s="2"/>
      <c r="BR13624" s="2"/>
      <c r="BS13624" s="2"/>
      <c r="BT13624" s="2"/>
    </row>
    <row r="13625" spans="63:72" x14ac:dyDescent="0.3">
      <c r="BK13625" s="5"/>
      <c r="BL13625" s="5"/>
      <c r="BM13625" s="2"/>
      <c r="BN13625" s="151"/>
      <c r="BO13625" s="2"/>
      <c r="BP13625" s="2"/>
      <c r="BQ13625" s="2"/>
      <c r="BR13625" s="2"/>
      <c r="BS13625" s="2"/>
      <c r="BT13625" s="2"/>
    </row>
    <row r="13626" spans="63:72" x14ac:dyDescent="0.3">
      <c r="BK13626" s="5"/>
      <c r="BL13626" s="5"/>
      <c r="BM13626" s="2"/>
      <c r="BN13626" s="151"/>
      <c r="BO13626" s="2"/>
      <c r="BP13626" s="2"/>
      <c r="BQ13626" s="2"/>
      <c r="BR13626" s="2"/>
      <c r="BS13626" s="2"/>
      <c r="BT13626" s="2"/>
    </row>
    <row r="13627" spans="63:72" x14ac:dyDescent="0.3">
      <c r="BK13627" s="5"/>
      <c r="BL13627" s="5"/>
      <c r="BM13627" s="2"/>
      <c r="BN13627" s="151"/>
      <c r="BO13627" s="2"/>
      <c r="BP13627" s="2"/>
      <c r="BQ13627" s="2"/>
      <c r="BR13627" s="2"/>
      <c r="BS13627" s="2"/>
      <c r="BT13627" s="2"/>
    </row>
    <row r="13628" spans="63:72" x14ac:dyDescent="0.3">
      <c r="BK13628" s="5"/>
      <c r="BL13628" s="5"/>
      <c r="BM13628" s="2"/>
      <c r="BN13628" s="151"/>
      <c r="BO13628" s="2"/>
      <c r="BP13628" s="2"/>
      <c r="BQ13628" s="2"/>
      <c r="BR13628" s="2"/>
      <c r="BS13628" s="2"/>
      <c r="BT13628" s="2"/>
    </row>
    <row r="13629" spans="63:72" x14ac:dyDescent="0.3">
      <c r="BK13629" s="5"/>
      <c r="BL13629" s="5"/>
      <c r="BM13629" s="2"/>
      <c r="BN13629" s="151"/>
      <c r="BO13629" s="2"/>
      <c r="BP13629" s="2"/>
      <c r="BQ13629" s="2"/>
      <c r="BR13629" s="2"/>
      <c r="BS13629" s="2"/>
      <c r="BT13629" s="2"/>
    </row>
    <row r="13630" spans="63:72" x14ac:dyDescent="0.3">
      <c r="BK13630" s="5"/>
      <c r="BL13630" s="5"/>
      <c r="BM13630" s="2"/>
      <c r="BN13630" s="151"/>
      <c r="BO13630" s="2"/>
      <c r="BP13630" s="2"/>
      <c r="BQ13630" s="2"/>
      <c r="BR13630" s="2"/>
      <c r="BS13630" s="2"/>
      <c r="BT13630" s="2"/>
    </row>
    <row r="13631" spans="63:72" x14ac:dyDescent="0.3">
      <c r="BK13631" s="5"/>
      <c r="BL13631" s="5"/>
      <c r="BM13631" s="2"/>
      <c r="BN13631" s="151"/>
      <c r="BO13631" s="2"/>
      <c r="BP13631" s="2"/>
      <c r="BQ13631" s="2"/>
      <c r="BR13631" s="2"/>
      <c r="BS13631" s="2"/>
      <c r="BT13631" s="2"/>
    </row>
    <row r="13632" spans="63:72" x14ac:dyDescent="0.3">
      <c r="BK13632" s="5"/>
      <c r="BL13632" s="5"/>
      <c r="BM13632" s="2"/>
      <c r="BN13632" s="151"/>
      <c r="BO13632" s="2"/>
      <c r="BP13632" s="2"/>
      <c r="BQ13632" s="2"/>
      <c r="BR13632" s="2"/>
      <c r="BS13632" s="2"/>
      <c r="BT13632" s="2"/>
    </row>
    <row r="13633" spans="63:72" x14ac:dyDescent="0.3">
      <c r="BK13633" s="5"/>
      <c r="BL13633" s="5"/>
      <c r="BM13633" s="2"/>
      <c r="BN13633" s="151"/>
      <c r="BO13633" s="2"/>
      <c r="BP13633" s="2"/>
      <c r="BQ13633" s="2"/>
      <c r="BR13633" s="2"/>
      <c r="BS13633" s="2"/>
      <c r="BT13633" s="2"/>
    </row>
    <row r="13634" spans="63:72" x14ac:dyDescent="0.3">
      <c r="BK13634" s="5"/>
      <c r="BL13634" s="5"/>
      <c r="BM13634" s="2"/>
      <c r="BN13634" s="151"/>
      <c r="BO13634" s="2"/>
      <c r="BP13634" s="2"/>
      <c r="BQ13634" s="2"/>
      <c r="BR13634" s="2"/>
      <c r="BS13634" s="2"/>
      <c r="BT13634" s="2"/>
    </row>
    <row r="13635" spans="63:72" x14ac:dyDescent="0.3">
      <c r="BK13635" s="5"/>
      <c r="BL13635" s="5"/>
      <c r="BM13635" s="2"/>
      <c r="BN13635" s="151"/>
      <c r="BO13635" s="2"/>
      <c r="BP13635" s="2"/>
      <c r="BQ13635" s="2"/>
      <c r="BR13635" s="2"/>
      <c r="BS13635" s="2"/>
      <c r="BT13635" s="2"/>
    </row>
    <row r="13636" spans="63:72" x14ac:dyDescent="0.3">
      <c r="BK13636" s="5"/>
      <c r="BL13636" s="5"/>
      <c r="BM13636" s="2"/>
      <c r="BN13636" s="151"/>
      <c r="BO13636" s="2"/>
      <c r="BP13636" s="2"/>
      <c r="BQ13636" s="2"/>
      <c r="BR13636" s="2"/>
      <c r="BS13636" s="2"/>
      <c r="BT13636" s="2"/>
    </row>
    <row r="13637" spans="63:72" x14ac:dyDescent="0.3">
      <c r="BK13637" s="5"/>
      <c r="BL13637" s="5"/>
      <c r="BM13637" s="2"/>
      <c r="BN13637" s="151"/>
      <c r="BO13637" s="2"/>
      <c r="BP13637" s="2"/>
      <c r="BQ13637" s="2"/>
      <c r="BR13637" s="2"/>
      <c r="BS13637" s="2"/>
      <c r="BT13637" s="2"/>
    </row>
    <row r="13638" spans="63:72" x14ac:dyDescent="0.3">
      <c r="BK13638" s="5"/>
      <c r="BL13638" s="5"/>
      <c r="BM13638" s="2"/>
      <c r="BN13638" s="151"/>
      <c r="BO13638" s="2"/>
      <c r="BP13638" s="2"/>
      <c r="BQ13638" s="2"/>
      <c r="BR13638" s="2"/>
      <c r="BS13638" s="2"/>
      <c r="BT13638" s="2"/>
    </row>
    <row r="13639" spans="63:72" x14ac:dyDescent="0.3">
      <c r="BK13639" s="5"/>
      <c r="BL13639" s="5"/>
      <c r="BM13639" s="2"/>
      <c r="BN13639" s="151"/>
      <c r="BO13639" s="2"/>
      <c r="BP13639" s="2"/>
      <c r="BQ13639" s="2"/>
      <c r="BR13639" s="2"/>
      <c r="BS13639" s="2"/>
      <c r="BT13639" s="2"/>
    </row>
    <row r="13640" spans="63:72" x14ac:dyDescent="0.3">
      <c r="BK13640" s="5"/>
      <c r="BL13640" s="5"/>
      <c r="BM13640" s="2"/>
      <c r="BN13640" s="151"/>
      <c r="BO13640" s="2"/>
      <c r="BP13640" s="2"/>
      <c r="BQ13640" s="2"/>
      <c r="BR13640" s="2"/>
      <c r="BS13640" s="2"/>
      <c r="BT13640" s="2"/>
    </row>
    <row r="13641" spans="63:72" x14ac:dyDescent="0.3">
      <c r="BK13641" s="5"/>
      <c r="BL13641" s="5"/>
      <c r="BM13641" s="2"/>
      <c r="BN13641" s="151"/>
      <c r="BO13641" s="2"/>
      <c r="BP13641" s="2"/>
      <c r="BQ13641" s="2"/>
      <c r="BR13641" s="2"/>
      <c r="BS13641" s="2"/>
      <c r="BT13641" s="2"/>
    </row>
    <row r="13642" spans="63:72" x14ac:dyDescent="0.3">
      <c r="BK13642" s="5"/>
      <c r="BL13642" s="5"/>
      <c r="BM13642" s="2"/>
      <c r="BN13642" s="151"/>
      <c r="BO13642" s="2"/>
      <c r="BP13642" s="2"/>
      <c r="BQ13642" s="2"/>
      <c r="BR13642" s="2"/>
      <c r="BS13642" s="2"/>
      <c r="BT13642" s="2"/>
    </row>
    <row r="13643" spans="63:72" x14ac:dyDescent="0.3">
      <c r="BK13643" s="5"/>
      <c r="BL13643" s="5"/>
      <c r="BM13643" s="2"/>
      <c r="BN13643" s="151"/>
      <c r="BO13643" s="2"/>
      <c r="BP13643" s="2"/>
      <c r="BQ13643" s="2"/>
      <c r="BR13643" s="2"/>
      <c r="BS13643" s="2"/>
      <c r="BT13643" s="2"/>
    </row>
    <row r="13644" spans="63:72" x14ac:dyDescent="0.3">
      <c r="BK13644" s="5"/>
      <c r="BL13644" s="5"/>
      <c r="BM13644" s="2"/>
      <c r="BN13644" s="151"/>
      <c r="BO13644" s="2"/>
      <c r="BP13644" s="2"/>
      <c r="BQ13644" s="2"/>
      <c r="BR13644" s="2"/>
      <c r="BS13644" s="2"/>
      <c r="BT13644" s="2"/>
    </row>
    <row r="13645" spans="63:72" x14ac:dyDescent="0.3">
      <c r="BK13645" s="5"/>
      <c r="BL13645" s="5"/>
      <c r="BM13645" s="2"/>
      <c r="BN13645" s="151"/>
      <c r="BO13645" s="2"/>
      <c r="BP13645" s="2"/>
      <c r="BQ13645" s="2"/>
      <c r="BR13645" s="2"/>
      <c r="BS13645" s="2"/>
      <c r="BT13645" s="2"/>
    </row>
    <row r="13646" spans="63:72" x14ac:dyDescent="0.3">
      <c r="BK13646" s="5"/>
      <c r="BL13646" s="5"/>
      <c r="BM13646" s="2"/>
      <c r="BN13646" s="151"/>
      <c r="BO13646" s="2"/>
      <c r="BP13646" s="2"/>
      <c r="BQ13646" s="2"/>
      <c r="BR13646" s="2"/>
      <c r="BS13646" s="2"/>
      <c r="BT13646" s="2"/>
    </row>
    <row r="13647" spans="63:72" x14ac:dyDescent="0.3">
      <c r="BK13647" s="5"/>
      <c r="BL13647" s="5"/>
      <c r="BM13647" s="2"/>
      <c r="BN13647" s="151"/>
      <c r="BO13647" s="2"/>
      <c r="BP13647" s="2"/>
      <c r="BQ13647" s="2"/>
      <c r="BR13647" s="2"/>
      <c r="BS13647" s="2"/>
      <c r="BT13647" s="2"/>
    </row>
    <row r="13648" spans="63:72" x14ac:dyDescent="0.3">
      <c r="BK13648" s="5"/>
      <c r="BL13648" s="5"/>
      <c r="BM13648" s="2"/>
      <c r="BN13648" s="151"/>
      <c r="BO13648" s="2"/>
      <c r="BP13648" s="2"/>
      <c r="BQ13648" s="2"/>
      <c r="BR13648" s="2"/>
      <c r="BS13648" s="2"/>
      <c r="BT13648" s="2"/>
    </row>
    <row r="13649" spans="63:72" x14ac:dyDescent="0.3">
      <c r="BK13649" s="5"/>
      <c r="BL13649" s="5"/>
      <c r="BM13649" s="2"/>
      <c r="BN13649" s="151"/>
      <c r="BO13649" s="2"/>
      <c r="BP13649" s="2"/>
      <c r="BQ13649" s="2"/>
      <c r="BR13649" s="2"/>
      <c r="BS13649" s="2"/>
      <c r="BT13649" s="2"/>
    </row>
    <row r="13650" spans="63:72" x14ac:dyDescent="0.3">
      <c r="BK13650" s="5"/>
      <c r="BL13650" s="5"/>
      <c r="BM13650" s="2"/>
      <c r="BN13650" s="151"/>
      <c r="BO13650" s="2"/>
      <c r="BP13650" s="2"/>
      <c r="BQ13650" s="2"/>
      <c r="BR13650" s="2"/>
      <c r="BS13650" s="2"/>
      <c r="BT13650" s="2"/>
    </row>
    <row r="13651" spans="63:72" x14ac:dyDescent="0.3">
      <c r="BK13651" s="5"/>
      <c r="BL13651" s="5"/>
      <c r="BM13651" s="2"/>
      <c r="BN13651" s="151"/>
      <c r="BO13651" s="2"/>
      <c r="BP13651" s="2"/>
      <c r="BQ13651" s="2"/>
      <c r="BR13651" s="2"/>
      <c r="BS13651" s="2"/>
      <c r="BT13651" s="2"/>
    </row>
    <row r="13652" spans="63:72" x14ac:dyDescent="0.3">
      <c r="BK13652" s="5"/>
      <c r="BL13652" s="5"/>
      <c r="BM13652" s="2"/>
      <c r="BN13652" s="151"/>
      <c r="BO13652" s="2"/>
      <c r="BP13652" s="2"/>
      <c r="BQ13652" s="2"/>
      <c r="BR13652" s="2"/>
      <c r="BS13652" s="2"/>
      <c r="BT13652" s="2"/>
    </row>
    <row r="13653" spans="63:72" x14ac:dyDescent="0.3">
      <c r="BK13653" s="5"/>
      <c r="BL13653" s="5"/>
      <c r="BM13653" s="2"/>
      <c r="BN13653" s="151"/>
      <c r="BO13653" s="2"/>
      <c r="BP13653" s="2"/>
      <c r="BQ13653" s="2"/>
      <c r="BR13653" s="2"/>
      <c r="BS13653" s="2"/>
      <c r="BT13653" s="2"/>
    </row>
    <row r="13654" spans="63:72" x14ac:dyDescent="0.3">
      <c r="BK13654" s="5"/>
      <c r="BL13654" s="5"/>
      <c r="BM13654" s="2"/>
      <c r="BN13654" s="151"/>
      <c r="BO13654" s="2"/>
      <c r="BP13654" s="2"/>
      <c r="BQ13654" s="2"/>
      <c r="BR13654" s="2"/>
      <c r="BS13654" s="2"/>
      <c r="BT13654" s="2"/>
    </row>
    <row r="13655" spans="63:72" x14ac:dyDescent="0.3">
      <c r="BK13655" s="5"/>
      <c r="BL13655" s="5"/>
      <c r="BM13655" s="2"/>
      <c r="BN13655" s="151"/>
      <c r="BO13655" s="2"/>
      <c r="BP13655" s="2"/>
      <c r="BQ13655" s="2"/>
      <c r="BR13655" s="2"/>
      <c r="BS13655" s="2"/>
      <c r="BT13655" s="2"/>
    </row>
    <row r="13656" spans="63:72" x14ac:dyDescent="0.3">
      <c r="BK13656" s="5"/>
      <c r="BL13656" s="5"/>
      <c r="BM13656" s="2"/>
      <c r="BN13656" s="151"/>
      <c r="BO13656" s="2"/>
      <c r="BP13656" s="2"/>
      <c r="BQ13656" s="2"/>
      <c r="BR13656" s="2"/>
      <c r="BS13656" s="2"/>
      <c r="BT13656" s="2"/>
    </row>
    <row r="13657" spans="63:72" x14ac:dyDescent="0.3">
      <c r="BK13657" s="5"/>
      <c r="BL13657" s="5"/>
      <c r="BM13657" s="2"/>
      <c r="BN13657" s="151"/>
      <c r="BO13657" s="2"/>
      <c r="BP13657" s="2"/>
      <c r="BQ13657" s="2"/>
      <c r="BR13657" s="2"/>
      <c r="BS13657" s="2"/>
      <c r="BT13657" s="2"/>
    </row>
    <row r="13658" spans="63:72" x14ac:dyDescent="0.3">
      <c r="BK13658" s="5"/>
      <c r="BL13658" s="5"/>
      <c r="BM13658" s="2"/>
      <c r="BN13658" s="151"/>
      <c r="BO13658" s="2"/>
      <c r="BP13658" s="2"/>
      <c r="BQ13658" s="2"/>
      <c r="BR13658" s="2"/>
      <c r="BS13658" s="2"/>
      <c r="BT13658" s="2"/>
    </row>
    <row r="13659" spans="63:72" x14ac:dyDescent="0.3">
      <c r="BK13659" s="5"/>
      <c r="BL13659" s="5"/>
      <c r="BM13659" s="2"/>
      <c r="BN13659" s="151"/>
      <c r="BO13659" s="2"/>
      <c r="BP13659" s="2"/>
      <c r="BQ13659" s="2"/>
      <c r="BR13659" s="2"/>
      <c r="BS13659" s="2"/>
      <c r="BT13659" s="2"/>
    </row>
    <row r="13660" spans="63:72" x14ac:dyDescent="0.3">
      <c r="BK13660" s="5"/>
      <c r="BL13660" s="5"/>
      <c r="BM13660" s="2"/>
      <c r="BN13660" s="151"/>
      <c r="BO13660" s="2"/>
      <c r="BP13660" s="2"/>
      <c r="BQ13660" s="2"/>
      <c r="BR13660" s="2"/>
      <c r="BS13660" s="2"/>
      <c r="BT13660" s="2"/>
    </row>
    <row r="13661" spans="63:72" x14ac:dyDescent="0.3">
      <c r="BK13661" s="5"/>
      <c r="BL13661" s="5"/>
      <c r="BM13661" s="2"/>
      <c r="BN13661" s="151"/>
      <c r="BO13661" s="2"/>
      <c r="BP13661" s="2"/>
      <c r="BQ13661" s="2"/>
      <c r="BR13661" s="2"/>
      <c r="BS13661" s="2"/>
      <c r="BT13661" s="2"/>
    </row>
    <row r="13662" spans="63:72" x14ac:dyDescent="0.3">
      <c r="BK13662" s="5"/>
      <c r="BL13662" s="5"/>
      <c r="BM13662" s="2"/>
      <c r="BN13662" s="151"/>
      <c r="BO13662" s="2"/>
      <c r="BP13662" s="2"/>
      <c r="BQ13662" s="2"/>
      <c r="BR13662" s="2"/>
      <c r="BS13662" s="2"/>
      <c r="BT13662" s="2"/>
    </row>
    <row r="13663" spans="63:72" x14ac:dyDescent="0.3">
      <c r="BK13663" s="5"/>
      <c r="BL13663" s="5"/>
      <c r="BM13663" s="2"/>
      <c r="BN13663" s="151"/>
      <c r="BO13663" s="2"/>
      <c r="BP13663" s="2"/>
      <c r="BQ13663" s="2"/>
      <c r="BR13663" s="2"/>
      <c r="BS13663" s="2"/>
      <c r="BT13663" s="2"/>
    </row>
    <row r="13664" spans="63:72" x14ac:dyDescent="0.3">
      <c r="BK13664" s="5"/>
      <c r="BL13664" s="5"/>
      <c r="BM13664" s="2"/>
      <c r="BN13664" s="151"/>
      <c r="BO13664" s="2"/>
      <c r="BP13664" s="2"/>
      <c r="BQ13664" s="2"/>
      <c r="BR13664" s="2"/>
      <c r="BS13664" s="2"/>
      <c r="BT13664" s="2"/>
    </row>
    <row r="13665" spans="63:72" x14ac:dyDescent="0.3">
      <c r="BK13665" s="5"/>
      <c r="BL13665" s="5"/>
      <c r="BM13665" s="2"/>
      <c r="BN13665" s="151"/>
      <c r="BO13665" s="2"/>
      <c r="BP13665" s="2"/>
      <c r="BQ13665" s="2"/>
      <c r="BR13665" s="2"/>
      <c r="BS13665" s="2"/>
      <c r="BT13665" s="2"/>
    </row>
    <row r="13666" spans="63:72" x14ac:dyDescent="0.3">
      <c r="BK13666" s="5"/>
      <c r="BL13666" s="5"/>
      <c r="BM13666" s="2"/>
      <c r="BN13666" s="151"/>
      <c r="BO13666" s="2"/>
      <c r="BP13666" s="2"/>
      <c r="BQ13666" s="2"/>
      <c r="BR13666" s="2"/>
      <c r="BS13666" s="2"/>
      <c r="BT13666" s="2"/>
    </row>
    <row r="13667" spans="63:72" x14ac:dyDescent="0.3">
      <c r="BK13667" s="5"/>
      <c r="BL13667" s="5"/>
      <c r="BM13667" s="2"/>
      <c r="BN13667" s="151"/>
      <c r="BO13667" s="2"/>
      <c r="BP13667" s="2"/>
      <c r="BQ13667" s="2"/>
      <c r="BR13667" s="2"/>
      <c r="BS13667" s="2"/>
      <c r="BT13667" s="2"/>
    </row>
    <row r="13668" spans="63:72" x14ac:dyDescent="0.3">
      <c r="BK13668" s="5"/>
      <c r="BL13668" s="5"/>
      <c r="BM13668" s="2"/>
      <c r="BN13668" s="151"/>
      <c r="BO13668" s="2"/>
      <c r="BP13668" s="2"/>
      <c r="BQ13668" s="2"/>
      <c r="BR13668" s="2"/>
      <c r="BS13668" s="2"/>
      <c r="BT13668" s="2"/>
    </row>
    <row r="13669" spans="63:72" x14ac:dyDescent="0.3">
      <c r="BK13669" s="5"/>
      <c r="BL13669" s="5"/>
      <c r="BM13669" s="2"/>
      <c r="BN13669" s="151"/>
      <c r="BO13669" s="2"/>
      <c r="BP13669" s="2"/>
      <c r="BQ13669" s="2"/>
      <c r="BR13669" s="2"/>
      <c r="BS13669" s="2"/>
      <c r="BT13669" s="2"/>
    </row>
    <row r="13670" spans="63:72" x14ac:dyDescent="0.3">
      <c r="BK13670" s="5"/>
      <c r="BL13670" s="5"/>
      <c r="BM13670" s="2"/>
      <c r="BN13670" s="151"/>
      <c r="BO13670" s="2"/>
      <c r="BP13670" s="2"/>
      <c r="BQ13670" s="2"/>
      <c r="BR13670" s="2"/>
      <c r="BS13670" s="2"/>
      <c r="BT13670" s="2"/>
    </row>
    <row r="13671" spans="63:72" x14ac:dyDescent="0.3">
      <c r="BK13671" s="5"/>
      <c r="BL13671" s="5"/>
      <c r="BM13671" s="2"/>
      <c r="BN13671" s="151"/>
      <c r="BO13671" s="2"/>
      <c r="BP13671" s="2"/>
      <c r="BQ13671" s="2"/>
      <c r="BR13671" s="2"/>
      <c r="BS13671" s="2"/>
      <c r="BT13671" s="2"/>
    </row>
    <row r="13672" spans="63:72" x14ac:dyDescent="0.3">
      <c r="BK13672" s="5"/>
      <c r="BL13672" s="5"/>
      <c r="BM13672" s="2"/>
      <c r="BN13672" s="151"/>
      <c r="BO13672" s="2"/>
      <c r="BP13672" s="2"/>
      <c r="BQ13672" s="2"/>
      <c r="BR13672" s="2"/>
      <c r="BS13672" s="2"/>
      <c r="BT13672" s="2"/>
    </row>
    <row r="13673" spans="63:72" x14ac:dyDescent="0.3">
      <c r="BK13673" s="5"/>
      <c r="BL13673" s="5"/>
      <c r="BM13673" s="2"/>
      <c r="BN13673" s="151"/>
      <c r="BO13673" s="2"/>
      <c r="BP13673" s="2"/>
      <c r="BQ13673" s="2"/>
      <c r="BR13673" s="2"/>
      <c r="BS13673" s="2"/>
      <c r="BT13673" s="2"/>
    </row>
    <row r="13674" spans="63:72" x14ac:dyDescent="0.3">
      <c r="BK13674" s="5"/>
      <c r="BL13674" s="5"/>
      <c r="BM13674" s="2"/>
      <c r="BN13674" s="151"/>
      <c r="BO13674" s="2"/>
      <c r="BP13674" s="2"/>
      <c r="BQ13674" s="2"/>
      <c r="BR13674" s="2"/>
      <c r="BS13674" s="2"/>
      <c r="BT13674" s="2"/>
    </row>
    <row r="13675" spans="63:72" x14ac:dyDescent="0.3">
      <c r="BK13675" s="5"/>
      <c r="BL13675" s="5"/>
      <c r="BM13675" s="2"/>
      <c r="BN13675" s="151"/>
      <c r="BO13675" s="2"/>
      <c r="BP13675" s="2"/>
      <c r="BQ13675" s="2"/>
      <c r="BR13675" s="2"/>
      <c r="BS13675" s="2"/>
      <c r="BT13675" s="2"/>
    </row>
    <row r="13676" spans="63:72" x14ac:dyDescent="0.3">
      <c r="BK13676" s="5"/>
      <c r="BL13676" s="5"/>
      <c r="BM13676" s="2"/>
      <c r="BN13676" s="151"/>
      <c r="BO13676" s="2"/>
      <c r="BP13676" s="2"/>
      <c r="BQ13676" s="2"/>
      <c r="BR13676" s="2"/>
      <c r="BS13676" s="2"/>
      <c r="BT13676" s="2"/>
    </row>
    <row r="13677" spans="63:72" x14ac:dyDescent="0.3">
      <c r="BK13677" s="5"/>
      <c r="BL13677" s="5"/>
      <c r="BM13677" s="2"/>
      <c r="BN13677" s="151"/>
      <c r="BO13677" s="2"/>
      <c r="BP13677" s="2"/>
      <c r="BQ13677" s="2"/>
      <c r="BR13677" s="2"/>
      <c r="BS13677" s="2"/>
      <c r="BT13677" s="2"/>
    </row>
    <row r="13678" spans="63:72" x14ac:dyDescent="0.3">
      <c r="BK13678" s="5"/>
      <c r="BL13678" s="5"/>
      <c r="BM13678" s="2"/>
      <c r="BN13678" s="151"/>
      <c r="BO13678" s="2"/>
      <c r="BP13678" s="2"/>
      <c r="BQ13678" s="2"/>
      <c r="BR13678" s="2"/>
      <c r="BS13678" s="2"/>
      <c r="BT13678" s="2"/>
    </row>
    <row r="13679" spans="63:72" x14ac:dyDescent="0.3">
      <c r="BK13679" s="5"/>
      <c r="BL13679" s="5"/>
      <c r="BM13679" s="2"/>
      <c r="BN13679" s="151"/>
      <c r="BO13679" s="2"/>
      <c r="BP13679" s="2"/>
      <c r="BQ13679" s="2"/>
      <c r="BR13679" s="2"/>
      <c r="BS13679" s="2"/>
      <c r="BT13679" s="2"/>
    </row>
    <row r="13680" spans="63:72" x14ac:dyDescent="0.3">
      <c r="BK13680" s="5"/>
      <c r="BL13680" s="5"/>
      <c r="BM13680" s="2"/>
      <c r="BN13680" s="151"/>
      <c r="BO13680" s="2"/>
      <c r="BP13680" s="2"/>
      <c r="BQ13680" s="2"/>
      <c r="BR13680" s="2"/>
      <c r="BS13680" s="2"/>
      <c r="BT13680" s="2"/>
    </row>
    <row r="13681" spans="63:72" x14ac:dyDescent="0.3">
      <c r="BK13681" s="5"/>
      <c r="BL13681" s="5"/>
      <c r="BM13681" s="2"/>
      <c r="BN13681" s="151"/>
      <c r="BO13681" s="2"/>
      <c r="BP13681" s="2"/>
      <c r="BQ13681" s="2"/>
      <c r="BR13681" s="2"/>
      <c r="BS13681" s="2"/>
      <c r="BT13681" s="2"/>
    </row>
    <row r="13682" spans="63:72" x14ac:dyDescent="0.3">
      <c r="BK13682" s="5"/>
      <c r="BL13682" s="5"/>
      <c r="BM13682" s="2"/>
      <c r="BN13682" s="151"/>
      <c r="BO13682" s="2"/>
      <c r="BP13682" s="2"/>
      <c r="BQ13682" s="2"/>
      <c r="BR13682" s="2"/>
      <c r="BS13682" s="2"/>
      <c r="BT13682" s="2"/>
    </row>
    <row r="13683" spans="63:72" x14ac:dyDescent="0.3">
      <c r="BK13683" s="5"/>
      <c r="BL13683" s="5"/>
      <c r="BM13683" s="2"/>
      <c r="BN13683" s="151"/>
      <c r="BO13683" s="2"/>
      <c r="BP13683" s="2"/>
      <c r="BQ13683" s="2"/>
      <c r="BR13683" s="2"/>
      <c r="BS13683" s="2"/>
      <c r="BT13683" s="2"/>
    </row>
    <row r="13684" spans="63:72" x14ac:dyDescent="0.3">
      <c r="BK13684" s="5"/>
      <c r="BL13684" s="5"/>
      <c r="BM13684" s="2"/>
      <c r="BN13684" s="151"/>
      <c r="BO13684" s="2"/>
      <c r="BP13684" s="2"/>
      <c r="BQ13684" s="2"/>
      <c r="BR13684" s="2"/>
      <c r="BS13684" s="2"/>
      <c r="BT13684" s="2"/>
    </row>
    <row r="13685" spans="63:72" x14ac:dyDescent="0.3">
      <c r="BK13685" s="5"/>
      <c r="BL13685" s="5"/>
      <c r="BM13685" s="2"/>
      <c r="BN13685" s="151"/>
      <c r="BO13685" s="2"/>
      <c r="BP13685" s="2"/>
      <c r="BQ13685" s="2"/>
      <c r="BR13685" s="2"/>
      <c r="BS13685" s="2"/>
      <c r="BT13685" s="2"/>
    </row>
    <row r="13686" spans="63:72" x14ac:dyDescent="0.3">
      <c r="BK13686" s="5"/>
      <c r="BL13686" s="5"/>
      <c r="BM13686" s="2"/>
      <c r="BN13686" s="151"/>
      <c r="BO13686" s="2"/>
      <c r="BP13686" s="2"/>
      <c r="BQ13686" s="2"/>
      <c r="BR13686" s="2"/>
      <c r="BS13686" s="2"/>
      <c r="BT13686" s="2"/>
    </row>
    <row r="13687" spans="63:72" x14ac:dyDescent="0.3">
      <c r="BK13687" s="5"/>
      <c r="BL13687" s="5"/>
      <c r="BM13687" s="2"/>
      <c r="BN13687" s="151"/>
      <c r="BO13687" s="2"/>
      <c r="BP13687" s="2"/>
      <c r="BQ13687" s="2"/>
      <c r="BR13687" s="2"/>
      <c r="BS13687" s="2"/>
      <c r="BT13687" s="2"/>
    </row>
    <row r="13688" spans="63:72" x14ac:dyDescent="0.3">
      <c r="BK13688" s="5"/>
      <c r="BL13688" s="5"/>
      <c r="BM13688" s="2"/>
      <c r="BN13688" s="151"/>
      <c r="BO13688" s="2"/>
      <c r="BP13688" s="2"/>
      <c r="BQ13688" s="2"/>
      <c r="BR13688" s="2"/>
      <c r="BS13688" s="2"/>
      <c r="BT13688" s="2"/>
    </row>
    <row r="13689" spans="63:72" x14ac:dyDescent="0.3">
      <c r="BK13689" s="5"/>
      <c r="BL13689" s="5"/>
      <c r="BM13689" s="2"/>
      <c r="BN13689" s="151"/>
      <c r="BO13689" s="2"/>
      <c r="BP13689" s="2"/>
      <c r="BQ13689" s="2"/>
      <c r="BR13689" s="2"/>
      <c r="BS13689" s="2"/>
      <c r="BT13689" s="2"/>
    </row>
    <row r="13690" spans="63:72" x14ac:dyDescent="0.3">
      <c r="BK13690" s="5"/>
      <c r="BL13690" s="5"/>
      <c r="BM13690" s="2"/>
      <c r="BN13690" s="151"/>
      <c r="BO13690" s="2"/>
      <c r="BP13690" s="2"/>
      <c r="BQ13690" s="2"/>
      <c r="BR13690" s="2"/>
      <c r="BS13690" s="2"/>
      <c r="BT13690" s="2"/>
    </row>
    <row r="13691" spans="63:72" x14ac:dyDescent="0.3">
      <c r="BK13691" s="5"/>
      <c r="BL13691" s="5"/>
      <c r="BM13691" s="2"/>
      <c r="BN13691" s="151"/>
      <c r="BO13691" s="2"/>
      <c r="BP13691" s="2"/>
      <c r="BQ13691" s="2"/>
      <c r="BR13691" s="2"/>
      <c r="BS13691" s="2"/>
      <c r="BT13691" s="2"/>
    </row>
    <row r="13692" spans="63:72" x14ac:dyDescent="0.3">
      <c r="BK13692" s="5"/>
      <c r="BL13692" s="5"/>
      <c r="BM13692" s="2"/>
      <c r="BN13692" s="151"/>
      <c r="BO13692" s="2"/>
      <c r="BP13692" s="2"/>
      <c r="BQ13692" s="2"/>
      <c r="BR13692" s="2"/>
      <c r="BS13692" s="2"/>
      <c r="BT13692" s="2"/>
    </row>
    <row r="13693" spans="63:72" x14ac:dyDescent="0.3">
      <c r="BK13693" s="5"/>
      <c r="BL13693" s="5"/>
      <c r="BM13693" s="2"/>
      <c r="BN13693" s="151"/>
      <c r="BO13693" s="2"/>
      <c r="BP13693" s="2"/>
      <c r="BQ13693" s="2"/>
      <c r="BR13693" s="2"/>
      <c r="BS13693" s="2"/>
      <c r="BT13693" s="2"/>
    </row>
    <row r="13694" spans="63:72" x14ac:dyDescent="0.3">
      <c r="BK13694" s="5"/>
      <c r="BL13694" s="5"/>
      <c r="BM13694" s="2"/>
      <c r="BN13694" s="151"/>
      <c r="BO13694" s="2"/>
      <c r="BP13694" s="2"/>
      <c r="BQ13694" s="2"/>
      <c r="BR13694" s="2"/>
      <c r="BS13694" s="2"/>
      <c r="BT13694" s="2"/>
    </row>
    <row r="13695" spans="63:72" x14ac:dyDescent="0.3">
      <c r="BK13695" s="5"/>
      <c r="BL13695" s="5"/>
      <c r="BM13695" s="2"/>
      <c r="BN13695" s="151"/>
      <c r="BO13695" s="2"/>
      <c r="BP13695" s="2"/>
      <c r="BQ13695" s="2"/>
      <c r="BR13695" s="2"/>
      <c r="BS13695" s="2"/>
      <c r="BT13695" s="2"/>
    </row>
    <row r="13696" spans="63:72" x14ac:dyDescent="0.3">
      <c r="BK13696" s="5"/>
      <c r="BL13696" s="5"/>
      <c r="BM13696" s="2"/>
      <c r="BN13696" s="151"/>
      <c r="BO13696" s="2"/>
      <c r="BP13696" s="2"/>
      <c r="BQ13696" s="2"/>
      <c r="BR13696" s="2"/>
      <c r="BS13696" s="2"/>
      <c r="BT13696" s="2"/>
    </row>
    <row r="13697" spans="63:72" x14ac:dyDescent="0.3">
      <c r="BK13697" s="5"/>
      <c r="BL13697" s="5"/>
      <c r="BM13697" s="2"/>
      <c r="BN13697" s="151"/>
      <c r="BO13697" s="2"/>
      <c r="BP13697" s="2"/>
      <c r="BQ13697" s="2"/>
      <c r="BR13697" s="2"/>
      <c r="BS13697" s="2"/>
      <c r="BT13697" s="2"/>
    </row>
    <row r="13698" spans="63:72" x14ac:dyDescent="0.3">
      <c r="BK13698" s="5"/>
      <c r="BL13698" s="5"/>
      <c r="BM13698" s="2"/>
      <c r="BN13698" s="151"/>
      <c r="BO13698" s="2"/>
      <c r="BP13698" s="2"/>
      <c r="BQ13698" s="2"/>
      <c r="BR13698" s="2"/>
      <c r="BS13698" s="2"/>
      <c r="BT13698" s="2"/>
    </row>
    <row r="13699" spans="63:72" x14ac:dyDescent="0.3">
      <c r="BK13699" s="5"/>
      <c r="BL13699" s="5"/>
      <c r="BM13699" s="2"/>
      <c r="BN13699" s="151"/>
      <c r="BO13699" s="2"/>
      <c r="BP13699" s="2"/>
      <c r="BQ13699" s="2"/>
      <c r="BR13699" s="2"/>
      <c r="BS13699" s="2"/>
      <c r="BT13699" s="2"/>
    </row>
    <row r="13700" spans="63:72" x14ac:dyDescent="0.3">
      <c r="BK13700" s="5"/>
      <c r="BL13700" s="5"/>
      <c r="BM13700" s="2"/>
      <c r="BN13700" s="151"/>
      <c r="BO13700" s="2"/>
      <c r="BP13700" s="2"/>
      <c r="BQ13700" s="2"/>
      <c r="BR13700" s="2"/>
      <c r="BS13700" s="2"/>
      <c r="BT13700" s="2"/>
    </row>
    <row r="13701" spans="63:72" x14ac:dyDescent="0.3">
      <c r="BK13701" s="5"/>
      <c r="BL13701" s="5"/>
      <c r="BM13701" s="2"/>
      <c r="BN13701" s="151"/>
      <c r="BO13701" s="2"/>
      <c r="BP13701" s="2"/>
      <c r="BQ13701" s="2"/>
      <c r="BR13701" s="2"/>
      <c r="BS13701" s="2"/>
      <c r="BT13701" s="2"/>
    </row>
    <row r="13702" spans="63:72" x14ac:dyDescent="0.3">
      <c r="BK13702" s="5"/>
      <c r="BL13702" s="5"/>
      <c r="BM13702" s="2"/>
      <c r="BN13702" s="151"/>
      <c r="BO13702" s="2"/>
      <c r="BP13702" s="2"/>
      <c r="BQ13702" s="2"/>
      <c r="BR13702" s="2"/>
      <c r="BS13702" s="2"/>
      <c r="BT13702" s="2"/>
    </row>
    <row r="13703" spans="63:72" x14ac:dyDescent="0.3">
      <c r="BK13703" s="5"/>
      <c r="BL13703" s="5"/>
      <c r="BM13703" s="2"/>
      <c r="BN13703" s="151"/>
      <c r="BO13703" s="2"/>
      <c r="BP13703" s="2"/>
      <c r="BQ13703" s="2"/>
      <c r="BR13703" s="2"/>
      <c r="BS13703" s="2"/>
      <c r="BT13703" s="2"/>
    </row>
    <row r="13704" spans="63:72" x14ac:dyDescent="0.3">
      <c r="BK13704" s="5"/>
      <c r="BL13704" s="5"/>
      <c r="BM13704" s="2"/>
      <c r="BN13704" s="151"/>
      <c r="BO13704" s="2"/>
      <c r="BP13704" s="2"/>
      <c r="BQ13704" s="2"/>
      <c r="BR13704" s="2"/>
      <c r="BS13704" s="2"/>
      <c r="BT13704" s="2"/>
    </row>
    <row r="13705" spans="63:72" x14ac:dyDescent="0.3">
      <c r="BK13705" s="5"/>
      <c r="BL13705" s="5"/>
      <c r="BM13705" s="2"/>
      <c r="BN13705" s="151"/>
      <c r="BO13705" s="2"/>
      <c r="BP13705" s="2"/>
      <c r="BQ13705" s="2"/>
      <c r="BR13705" s="2"/>
      <c r="BS13705" s="2"/>
      <c r="BT13705" s="2"/>
    </row>
    <row r="13706" spans="63:72" x14ac:dyDescent="0.3">
      <c r="BK13706" s="5"/>
      <c r="BL13706" s="5"/>
      <c r="BM13706" s="2"/>
      <c r="BN13706" s="151"/>
      <c r="BO13706" s="2"/>
      <c r="BP13706" s="2"/>
      <c r="BQ13706" s="2"/>
      <c r="BR13706" s="2"/>
      <c r="BS13706" s="2"/>
      <c r="BT13706" s="2"/>
    </row>
    <row r="13707" spans="63:72" x14ac:dyDescent="0.3">
      <c r="BK13707" s="5"/>
      <c r="BL13707" s="5"/>
      <c r="BM13707" s="2"/>
      <c r="BN13707" s="151"/>
      <c r="BO13707" s="2"/>
      <c r="BP13707" s="2"/>
      <c r="BQ13707" s="2"/>
      <c r="BR13707" s="2"/>
      <c r="BS13707" s="2"/>
      <c r="BT13707" s="2"/>
    </row>
    <row r="13708" spans="63:72" x14ac:dyDescent="0.3">
      <c r="BK13708" s="5"/>
      <c r="BL13708" s="5"/>
      <c r="BM13708" s="2"/>
      <c r="BN13708" s="151"/>
      <c r="BO13708" s="2"/>
      <c r="BP13708" s="2"/>
      <c r="BQ13708" s="2"/>
      <c r="BR13708" s="2"/>
      <c r="BS13708" s="2"/>
      <c r="BT13708" s="2"/>
    </row>
    <row r="13709" spans="63:72" x14ac:dyDescent="0.3">
      <c r="BK13709" s="5"/>
      <c r="BL13709" s="5"/>
      <c r="BM13709" s="2"/>
      <c r="BN13709" s="151"/>
      <c r="BO13709" s="2"/>
      <c r="BP13709" s="2"/>
      <c r="BQ13709" s="2"/>
      <c r="BR13709" s="2"/>
      <c r="BS13709" s="2"/>
      <c r="BT13709" s="2"/>
    </row>
    <row r="13710" spans="63:72" x14ac:dyDescent="0.3">
      <c r="BK13710" s="5"/>
      <c r="BL13710" s="5"/>
      <c r="BM13710" s="2"/>
      <c r="BN13710" s="151"/>
      <c r="BO13710" s="2"/>
      <c r="BP13710" s="2"/>
      <c r="BQ13710" s="2"/>
      <c r="BR13710" s="2"/>
      <c r="BS13710" s="2"/>
      <c r="BT13710" s="2"/>
    </row>
    <row r="13711" spans="63:72" x14ac:dyDescent="0.3">
      <c r="BK13711" s="5"/>
      <c r="BL13711" s="5"/>
      <c r="BM13711" s="2"/>
      <c r="BN13711" s="151"/>
      <c r="BO13711" s="2"/>
      <c r="BP13711" s="2"/>
      <c r="BQ13711" s="2"/>
      <c r="BR13711" s="2"/>
      <c r="BS13711" s="2"/>
      <c r="BT13711" s="2"/>
    </row>
    <row r="13712" spans="63:72" x14ac:dyDescent="0.3">
      <c r="BK13712" s="5"/>
      <c r="BL13712" s="5"/>
      <c r="BM13712" s="2"/>
      <c r="BN13712" s="151"/>
      <c r="BO13712" s="2"/>
      <c r="BP13712" s="2"/>
      <c r="BQ13712" s="2"/>
      <c r="BR13712" s="2"/>
      <c r="BS13712" s="2"/>
      <c r="BT13712" s="2"/>
    </row>
    <row r="13713" spans="63:72" x14ac:dyDescent="0.3">
      <c r="BK13713" s="5"/>
      <c r="BL13713" s="5"/>
      <c r="BM13713" s="2"/>
      <c r="BN13713" s="151"/>
      <c r="BO13713" s="2"/>
      <c r="BP13713" s="2"/>
      <c r="BQ13713" s="2"/>
      <c r="BR13713" s="2"/>
      <c r="BS13713" s="2"/>
      <c r="BT13713" s="2"/>
    </row>
    <row r="13714" spans="63:72" x14ac:dyDescent="0.3">
      <c r="BK13714" s="5"/>
      <c r="BL13714" s="5"/>
      <c r="BM13714" s="2"/>
      <c r="BN13714" s="151"/>
      <c r="BO13714" s="2"/>
      <c r="BP13714" s="2"/>
      <c r="BQ13714" s="2"/>
      <c r="BR13714" s="2"/>
      <c r="BS13714" s="2"/>
      <c r="BT13714" s="2"/>
    </row>
    <row r="13715" spans="63:72" x14ac:dyDescent="0.3">
      <c r="BK13715" s="5"/>
      <c r="BL13715" s="5"/>
      <c r="BM13715" s="2"/>
      <c r="BN13715" s="151"/>
      <c r="BO13715" s="2"/>
      <c r="BP13715" s="2"/>
      <c r="BQ13715" s="2"/>
      <c r="BR13715" s="2"/>
      <c r="BS13715" s="2"/>
      <c r="BT13715" s="2"/>
    </row>
    <row r="13716" spans="63:72" x14ac:dyDescent="0.3">
      <c r="BK13716" s="5"/>
      <c r="BL13716" s="5"/>
      <c r="BM13716" s="2"/>
      <c r="BN13716" s="151"/>
      <c r="BO13716" s="2"/>
      <c r="BP13716" s="2"/>
      <c r="BQ13716" s="2"/>
      <c r="BR13716" s="2"/>
      <c r="BS13716" s="2"/>
      <c r="BT13716" s="2"/>
    </row>
    <row r="13717" spans="63:72" x14ac:dyDescent="0.3">
      <c r="BK13717" s="5"/>
      <c r="BL13717" s="5"/>
      <c r="BM13717" s="2"/>
      <c r="BN13717" s="151"/>
      <c r="BO13717" s="2"/>
      <c r="BP13717" s="2"/>
      <c r="BQ13717" s="2"/>
      <c r="BR13717" s="2"/>
      <c r="BS13717" s="2"/>
      <c r="BT13717" s="2"/>
    </row>
    <row r="13718" spans="63:72" x14ac:dyDescent="0.3">
      <c r="BK13718" s="5"/>
      <c r="BL13718" s="5"/>
      <c r="BM13718" s="2"/>
      <c r="BN13718" s="151"/>
      <c r="BO13718" s="2"/>
      <c r="BP13718" s="2"/>
      <c r="BQ13718" s="2"/>
      <c r="BR13718" s="2"/>
      <c r="BS13718" s="2"/>
      <c r="BT13718" s="2"/>
    </row>
    <row r="13719" spans="63:72" x14ac:dyDescent="0.3">
      <c r="BK13719" s="5"/>
      <c r="BL13719" s="5"/>
      <c r="BM13719" s="2"/>
      <c r="BN13719" s="151"/>
      <c r="BO13719" s="2"/>
      <c r="BP13719" s="2"/>
      <c r="BQ13719" s="2"/>
      <c r="BR13719" s="2"/>
      <c r="BS13719" s="2"/>
      <c r="BT13719" s="2"/>
    </row>
    <row r="13720" spans="63:72" x14ac:dyDescent="0.3">
      <c r="BK13720" s="5"/>
      <c r="BL13720" s="5"/>
      <c r="BM13720" s="2"/>
      <c r="BN13720" s="151"/>
      <c r="BO13720" s="2"/>
      <c r="BP13720" s="2"/>
      <c r="BQ13720" s="2"/>
      <c r="BR13720" s="2"/>
      <c r="BS13720" s="2"/>
      <c r="BT13720" s="2"/>
    </row>
    <row r="13721" spans="63:72" x14ac:dyDescent="0.3">
      <c r="BK13721" s="5"/>
      <c r="BL13721" s="5"/>
      <c r="BM13721" s="2"/>
      <c r="BN13721" s="151"/>
      <c r="BO13721" s="2"/>
      <c r="BP13721" s="2"/>
      <c r="BQ13721" s="2"/>
      <c r="BR13721" s="2"/>
      <c r="BS13721" s="2"/>
      <c r="BT13721" s="2"/>
    </row>
    <row r="13722" spans="63:72" x14ac:dyDescent="0.3">
      <c r="BK13722" s="5"/>
      <c r="BL13722" s="5"/>
      <c r="BM13722" s="2"/>
      <c r="BN13722" s="151"/>
      <c r="BO13722" s="2"/>
      <c r="BP13722" s="2"/>
      <c r="BQ13722" s="2"/>
      <c r="BR13722" s="2"/>
      <c r="BS13722" s="2"/>
      <c r="BT13722" s="2"/>
    </row>
    <row r="13723" spans="63:72" x14ac:dyDescent="0.3">
      <c r="BK13723" s="5"/>
      <c r="BL13723" s="5"/>
      <c r="BM13723" s="2"/>
      <c r="BN13723" s="151"/>
      <c r="BO13723" s="2"/>
      <c r="BP13723" s="2"/>
      <c r="BQ13723" s="2"/>
      <c r="BR13723" s="2"/>
      <c r="BS13723" s="2"/>
      <c r="BT13723" s="2"/>
    </row>
    <row r="13724" spans="63:72" x14ac:dyDescent="0.3">
      <c r="BK13724" s="5"/>
      <c r="BL13724" s="5"/>
      <c r="BM13724" s="2"/>
      <c r="BN13724" s="151"/>
      <c r="BO13724" s="2"/>
      <c r="BP13724" s="2"/>
      <c r="BQ13724" s="2"/>
      <c r="BR13724" s="2"/>
      <c r="BS13724" s="2"/>
      <c r="BT13724" s="2"/>
    </row>
    <row r="13725" spans="63:72" x14ac:dyDescent="0.3">
      <c r="BK13725" s="5"/>
      <c r="BL13725" s="5"/>
      <c r="BM13725" s="2"/>
      <c r="BN13725" s="151"/>
      <c r="BO13725" s="2"/>
      <c r="BP13725" s="2"/>
      <c r="BQ13725" s="2"/>
      <c r="BR13725" s="2"/>
      <c r="BS13725" s="2"/>
      <c r="BT13725" s="2"/>
    </row>
    <row r="13726" spans="63:72" x14ac:dyDescent="0.3">
      <c r="BK13726" s="5"/>
      <c r="BL13726" s="5"/>
      <c r="BM13726" s="2"/>
      <c r="BN13726" s="151"/>
      <c r="BO13726" s="2"/>
      <c r="BP13726" s="2"/>
      <c r="BQ13726" s="2"/>
      <c r="BR13726" s="2"/>
      <c r="BS13726" s="2"/>
      <c r="BT13726" s="2"/>
    </row>
    <row r="13727" spans="63:72" x14ac:dyDescent="0.3">
      <c r="BK13727" s="5"/>
      <c r="BL13727" s="5"/>
      <c r="BM13727" s="2"/>
      <c r="BN13727" s="151"/>
      <c r="BO13727" s="2"/>
      <c r="BP13727" s="2"/>
      <c r="BQ13727" s="2"/>
      <c r="BR13727" s="2"/>
      <c r="BS13727" s="2"/>
      <c r="BT13727" s="2"/>
    </row>
    <row r="13728" spans="63:72" x14ac:dyDescent="0.3">
      <c r="BK13728" s="5"/>
      <c r="BL13728" s="5"/>
      <c r="BM13728" s="2"/>
      <c r="BN13728" s="151"/>
      <c r="BO13728" s="2"/>
      <c r="BP13728" s="2"/>
      <c r="BQ13728" s="2"/>
      <c r="BR13728" s="2"/>
      <c r="BS13728" s="2"/>
      <c r="BT13728" s="2"/>
    </row>
    <row r="13729" spans="63:72" x14ac:dyDescent="0.3">
      <c r="BK13729" s="5"/>
      <c r="BL13729" s="5"/>
      <c r="BM13729" s="2"/>
      <c r="BN13729" s="151"/>
      <c r="BO13729" s="2"/>
      <c r="BP13729" s="2"/>
      <c r="BQ13729" s="2"/>
      <c r="BR13729" s="2"/>
      <c r="BS13729" s="2"/>
      <c r="BT13729" s="2"/>
    </row>
    <row r="13730" spans="63:72" x14ac:dyDescent="0.3">
      <c r="BK13730" s="5"/>
      <c r="BL13730" s="5"/>
      <c r="BM13730" s="2"/>
      <c r="BN13730" s="151"/>
      <c r="BO13730" s="2"/>
      <c r="BP13730" s="2"/>
      <c r="BQ13730" s="2"/>
      <c r="BR13730" s="2"/>
      <c r="BS13730" s="2"/>
      <c r="BT13730" s="2"/>
    </row>
    <row r="13731" spans="63:72" x14ac:dyDescent="0.3">
      <c r="BK13731" s="5"/>
      <c r="BL13731" s="5"/>
      <c r="BM13731" s="2"/>
      <c r="BN13731" s="151"/>
      <c r="BO13731" s="2"/>
      <c r="BP13731" s="2"/>
      <c r="BQ13731" s="2"/>
      <c r="BR13731" s="2"/>
      <c r="BS13731" s="2"/>
      <c r="BT13731" s="2"/>
    </row>
    <row r="13732" spans="63:72" x14ac:dyDescent="0.3">
      <c r="BK13732" s="5"/>
      <c r="BL13732" s="5"/>
      <c r="BM13732" s="2"/>
      <c r="BN13732" s="151"/>
      <c r="BO13732" s="2"/>
      <c r="BP13732" s="2"/>
      <c r="BQ13732" s="2"/>
      <c r="BR13732" s="2"/>
      <c r="BS13732" s="2"/>
      <c r="BT13732" s="2"/>
    </row>
    <row r="13733" spans="63:72" x14ac:dyDescent="0.3">
      <c r="BK13733" s="5"/>
      <c r="BL13733" s="5"/>
      <c r="BM13733" s="2"/>
      <c r="BN13733" s="151"/>
      <c r="BO13733" s="2"/>
      <c r="BP13733" s="2"/>
      <c r="BQ13733" s="2"/>
      <c r="BR13733" s="2"/>
      <c r="BS13733" s="2"/>
      <c r="BT13733" s="2"/>
    </row>
    <row r="13734" spans="63:72" x14ac:dyDescent="0.3">
      <c r="BK13734" s="5"/>
      <c r="BL13734" s="5"/>
      <c r="BM13734" s="2"/>
      <c r="BN13734" s="151"/>
      <c r="BO13734" s="2"/>
      <c r="BP13734" s="2"/>
      <c r="BQ13734" s="2"/>
      <c r="BR13734" s="2"/>
      <c r="BS13734" s="2"/>
      <c r="BT13734" s="2"/>
    </row>
    <row r="13735" spans="63:72" x14ac:dyDescent="0.3">
      <c r="BK13735" s="5"/>
      <c r="BL13735" s="5"/>
      <c r="BM13735" s="2"/>
      <c r="BN13735" s="151"/>
      <c r="BO13735" s="2"/>
      <c r="BP13735" s="2"/>
      <c r="BQ13735" s="2"/>
      <c r="BR13735" s="2"/>
      <c r="BS13735" s="2"/>
      <c r="BT13735" s="2"/>
    </row>
    <row r="13736" spans="63:72" x14ac:dyDescent="0.3">
      <c r="BK13736" s="5"/>
      <c r="BL13736" s="5"/>
      <c r="BM13736" s="2"/>
      <c r="BN13736" s="151"/>
      <c r="BO13736" s="2"/>
      <c r="BP13736" s="2"/>
      <c r="BQ13736" s="2"/>
      <c r="BR13736" s="2"/>
      <c r="BS13736" s="2"/>
      <c r="BT13736" s="2"/>
    </row>
    <row r="13737" spans="63:72" x14ac:dyDescent="0.3">
      <c r="BK13737" s="5"/>
      <c r="BL13737" s="5"/>
      <c r="BM13737" s="2"/>
      <c r="BN13737" s="151"/>
      <c r="BO13737" s="2"/>
      <c r="BP13737" s="2"/>
      <c r="BQ13737" s="2"/>
      <c r="BR13737" s="2"/>
      <c r="BS13737" s="2"/>
      <c r="BT13737" s="2"/>
    </row>
    <row r="13738" spans="63:72" x14ac:dyDescent="0.3">
      <c r="BK13738" s="5"/>
      <c r="BL13738" s="5"/>
      <c r="BM13738" s="2"/>
      <c r="BN13738" s="151"/>
      <c r="BO13738" s="2"/>
      <c r="BP13738" s="2"/>
      <c r="BQ13738" s="2"/>
      <c r="BR13738" s="2"/>
      <c r="BS13738" s="2"/>
      <c r="BT13738" s="2"/>
    </row>
    <row r="13739" spans="63:72" x14ac:dyDescent="0.3">
      <c r="BK13739" s="5"/>
      <c r="BL13739" s="5"/>
      <c r="BM13739" s="2"/>
      <c r="BN13739" s="151"/>
      <c r="BO13739" s="2"/>
      <c r="BP13739" s="2"/>
      <c r="BQ13739" s="2"/>
      <c r="BR13739" s="2"/>
      <c r="BS13739" s="2"/>
      <c r="BT13739" s="2"/>
    </row>
    <row r="13740" spans="63:72" x14ac:dyDescent="0.3">
      <c r="BK13740" s="5"/>
      <c r="BL13740" s="5"/>
      <c r="BM13740" s="2"/>
      <c r="BN13740" s="151"/>
      <c r="BO13740" s="2"/>
      <c r="BP13740" s="2"/>
      <c r="BQ13740" s="2"/>
      <c r="BR13740" s="2"/>
      <c r="BS13740" s="2"/>
      <c r="BT13740" s="2"/>
    </row>
    <row r="13741" spans="63:72" x14ac:dyDescent="0.3">
      <c r="BK13741" s="5"/>
      <c r="BL13741" s="5"/>
      <c r="BM13741" s="2"/>
      <c r="BN13741" s="151"/>
      <c r="BO13741" s="2"/>
      <c r="BP13741" s="2"/>
      <c r="BQ13741" s="2"/>
      <c r="BR13741" s="2"/>
      <c r="BS13741" s="2"/>
      <c r="BT13741" s="2"/>
    </row>
    <row r="13742" spans="63:72" x14ac:dyDescent="0.3">
      <c r="BK13742" s="5"/>
      <c r="BL13742" s="5"/>
      <c r="BM13742" s="2"/>
      <c r="BN13742" s="151"/>
      <c r="BO13742" s="2"/>
      <c r="BP13742" s="2"/>
      <c r="BQ13742" s="2"/>
      <c r="BR13742" s="2"/>
      <c r="BS13742" s="2"/>
      <c r="BT13742" s="2"/>
    </row>
    <row r="13743" spans="63:72" x14ac:dyDescent="0.3">
      <c r="BK13743" s="5"/>
      <c r="BL13743" s="5"/>
      <c r="BM13743" s="2"/>
      <c r="BN13743" s="151"/>
      <c r="BO13743" s="2"/>
      <c r="BP13743" s="2"/>
      <c r="BQ13743" s="2"/>
      <c r="BR13743" s="2"/>
      <c r="BS13743" s="2"/>
      <c r="BT13743" s="2"/>
    </row>
    <row r="13744" spans="63:72" x14ac:dyDescent="0.3">
      <c r="BK13744" s="5"/>
      <c r="BL13744" s="5"/>
      <c r="BM13744" s="2"/>
      <c r="BN13744" s="151"/>
      <c r="BO13744" s="2"/>
      <c r="BP13744" s="2"/>
      <c r="BQ13744" s="2"/>
      <c r="BR13744" s="2"/>
      <c r="BS13744" s="2"/>
      <c r="BT13744" s="2"/>
    </row>
    <row r="13745" spans="63:72" x14ac:dyDescent="0.3">
      <c r="BK13745" s="5"/>
      <c r="BL13745" s="5"/>
      <c r="BM13745" s="2"/>
      <c r="BN13745" s="151"/>
      <c r="BO13745" s="2"/>
      <c r="BP13745" s="2"/>
      <c r="BQ13745" s="2"/>
      <c r="BR13745" s="2"/>
      <c r="BS13745" s="2"/>
      <c r="BT13745" s="2"/>
    </row>
    <row r="13746" spans="63:72" x14ac:dyDescent="0.3">
      <c r="BK13746" s="5"/>
      <c r="BL13746" s="5"/>
      <c r="BM13746" s="2"/>
      <c r="BN13746" s="151"/>
      <c r="BO13746" s="2"/>
      <c r="BP13746" s="2"/>
      <c r="BQ13746" s="2"/>
      <c r="BR13746" s="2"/>
      <c r="BS13746" s="2"/>
      <c r="BT13746" s="2"/>
    </row>
    <row r="13747" spans="63:72" x14ac:dyDescent="0.3">
      <c r="BK13747" s="5"/>
      <c r="BL13747" s="5"/>
      <c r="BM13747" s="2"/>
      <c r="BN13747" s="151"/>
      <c r="BO13747" s="2"/>
      <c r="BP13747" s="2"/>
      <c r="BQ13747" s="2"/>
      <c r="BR13747" s="2"/>
      <c r="BS13747" s="2"/>
      <c r="BT13747" s="2"/>
    </row>
    <row r="13748" spans="63:72" x14ac:dyDescent="0.3">
      <c r="BK13748" s="5"/>
      <c r="BL13748" s="5"/>
      <c r="BM13748" s="2"/>
      <c r="BN13748" s="151"/>
      <c r="BO13748" s="2"/>
      <c r="BP13748" s="2"/>
      <c r="BQ13748" s="2"/>
      <c r="BR13748" s="2"/>
      <c r="BS13748" s="2"/>
      <c r="BT13748" s="2"/>
    </row>
    <row r="13749" spans="63:72" x14ac:dyDescent="0.3">
      <c r="BK13749" s="5"/>
      <c r="BL13749" s="5"/>
      <c r="BM13749" s="2"/>
      <c r="BN13749" s="151"/>
      <c r="BO13749" s="2"/>
      <c r="BP13749" s="2"/>
      <c r="BQ13749" s="2"/>
      <c r="BR13749" s="2"/>
      <c r="BS13749" s="2"/>
      <c r="BT13749" s="2"/>
    </row>
    <row r="13750" spans="63:72" x14ac:dyDescent="0.3">
      <c r="BK13750" s="5"/>
      <c r="BL13750" s="5"/>
      <c r="BM13750" s="2"/>
      <c r="BN13750" s="151"/>
      <c r="BO13750" s="2"/>
      <c r="BP13750" s="2"/>
      <c r="BQ13750" s="2"/>
      <c r="BR13750" s="2"/>
      <c r="BS13750" s="2"/>
      <c r="BT13750" s="2"/>
    </row>
    <row r="13751" spans="63:72" x14ac:dyDescent="0.3">
      <c r="BK13751" s="5"/>
      <c r="BL13751" s="5"/>
      <c r="BM13751" s="2"/>
      <c r="BN13751" s="151"/>
      <c r="BO13751" s="2"/>
      <c r="BP13751" s="2"/>
      <c r="BQ13751" s="2"/>
      <c r="BR13751" s="2"/>
      <c r="BS13751" s="2"/>
      <c r="BT13751" s="2"/>
    </row>
    <row r="13752" spans="63:72" x14ac:dyDescent="0.3">
      <c r="BK13752" s="5"/>
      <c r="BL13752" s="5"/>
      <c r="BM13752" s="2"/>
      <c r="BN13752" s="151"/>
      <c r="BO13752" s="2"/>
      <c r="BP13752" s="2"/>
      <c r="BQ13752" s="2"/>
      <c r="BR13752" s="2"/>
      <c r="BS13752" s="2"/>
      <c r="BT13752" s="2"/>
    </row>
    <row r="13753" spans="63:72" x14ac:dyDescent="0.3">
      <c r="BK13753" s="5"/>
      <c r="BL13753" s="5"/>
      <c r="BM13753" s="2"/>
      <c r="BN13753" s="151"/>
      <c r="BO13753" s="2"/>
      <c r="BP13753" s="2"/>
      <c r="BQ13753" s="2"/>
      <c r="BR13753" s="2"/>
      <c r="BS13753" s="2"/>
      <c r="BT13753" s="2"/>
    </row>
    <row r="13754" spans="63:72" x14ac:dyDescent="0.3">
      <c r="BK13754" s="5"/>
      <c r="BL13754" s="5"/>
      <c r="BM13754" s="2"/>
      <c r="BN13754" s="151"/>
      <c r="BO13754" s="2"/>
      <c r="BP13754" s="2"/>
      <c r="BQ13754" s="2"/>
      <c r="BR13754" s="2"/>
      <c r="BS13754" s="2"/>
      <c r="BT13754" s="2"/>
    </row>
    <row r="13755" spans="63:72" x14ac:dyDescent="0.3">
      <c r="BK13755" s="5"/>
      <c r="BL13755" s="5"/>
      <c r="BM13755" s="2"/>
      <c r="BN13755" s="151"/>
      <c r="BO13755" s="2"/>
      <c r="BP13755" s="2"/>
      <c r="BQ13755" s="2"/>
      <c r="BR13755" s="2"/>
      <c r="BS13755" s="2"/>
      <c r="BT13755" s="2"/>
    </row>
    <row r="13756" spans="63:72" x14ac:dyDescent="0.3">
      <c r="BK13756" s="5"/>
      <c r="BL13756" s="5"/>
      <c r="BM13756" s="2"/>
      <c r="BN13756" s="151"/>
      <c r="BO13756" s="2"/>
      <c r="BP13756" s="2"/>
      <c r="BQ13756" s="2"/>
      <c r="BR13756" s="2"/>
      <c r="BS13756" s="2"/>
      <c r="BT13756" s="2"/>
    </row>
    <row r="13757" spans="63:72" x14ac:dyDescent="0.3">
      <c r="BK13757" s="5"/>
      <c r="BL13757" s="5"/>
      <c r="BM13757" s="2"/>
      <c r="BN13757" s="151"/>
      <c r="BO13757" s="2"/>
      <c r="BP13757" s="2"/>
      <c r="BQ13757" s="2"/>
      <c r="BR13757" s="2"/>
      <c r="BS13757" s="2"/>
      <c r="BT13757" s="2"/>
    </row>
    <row r="13758" spans="63:72" x14ac:dyDescent="0.3">
      <c r="BK13758" s="5"/>
      <c r="BL13758" s="5"/>
      <c r="BM13758" s="2"/>
      <c r="BN13758" s="151"/>
      <c r="BO13758" s="2"/>
      <c r="BP13758" s="2"/>
      <c r="BQ13758" s="2"/>
      <c r="BR13758" s="2"/>
      <c r="BS13758" s="2"/>
      <c r="BT13758" s="2"/>
    </row>
    <row r="13759" spans="63:72" x14ac:dyDescent="0.3">
      <c r="BK13759" s="5"/>
      <c r="BL13759" s="5"/>
      <c r="BM13759" s="2"/>
      <c r="BN13759" s="151"/>
      <c r="BO13759" s="2"/>
      <c r="BP13759" s="2"/>
      <c r="BQ13759" s="2"/>
      <c r="BR13759" s="2"/>
      <c r="BS13759" s="2"/>
      <c r="BT13759" s="2"/>
    </row>
    <row r="13760" spans="63:72" x14ac:dyDescent="0.3">
      <c r="BK13760" s="5"/>
      <c r="BL13760" s="5"/>
      <c r="BM13760" s="2"/>
      <c r="BN13760" s="151"/>
      <c r="BO13760" s="2"/>
      <c r="BP13760" s="2"/>
      <c r="BQ13760" s="2"/>
      <c r="BR13760" s="2"/>
      <c r="BS13760" s="2"/>
      <c r="BT13760" s="2"/>
    </row>
    <row r="13761" spans="63:72" x14ac:dyDescent="0.3">
      <c r="BK13761" s="5"/>
      <c r="BL13761" s="5"/>
      <c r="BM13761" s="2"/>
      <c r="BN13761" s="151"/>
      <c r="BO13761" s="2"/>
      <c r="BP13761" s="2"/>
      <c r="BQ13761" s="2"/>
      <c r="BR13761" s="2"/>
      <c r="BS13761" s="2"/>
      <c r="BT13761" s="2"/>
    </row>
    <row r="13762" spans="63:72" x14ac:dyDescent="0.3">
      <c r="BK13762" s="5"/>
      <c r="BL13762" s="5"/>
      <c r="BM13762" s="2"/>
      <c r="BN13762" s="151"/>
      <c r="BO13762" s="2"/>
      <c r="BP13762" s="2"/>
      <c r="BQ13762" s="2"/>
      <c r="BR13762" s="2"/>
      <c r="BS13762" s="2"/>
      <c r="BT13762" s="2"/>
    </row>
    <row r="13763" spans="63:72" x14ac:dyDescent="0.3">
      <c r="BK13763" s="5"/>
      <c r="BL13763" s="5"/>
      <c r="BM13763" s="2"/>
      <c r="BN13763" s="151"/>
      <c r="BO13763" s="2"/>
      <c r="BP13763" s="2"/>
      <c r="BQ13763" s="2"/>
      <c r="BR13763" s="2"/>
      <c r="BS13763" s="2"/>
      <c r="BT13763" s="2"/>
    </row>
    <row r="13764" spans="63:72" x14ac:dyDescent="0.3">
      <c r="BK13764" s="5"/>
      <c r="BL13764" s="5"/>
      <c r="BM13764" s="2"/>
      <c r="BN13764" s="151"/>
      <c r="BO13764" s="2"/>
      <c r="BP13764" s="2"/>
      <c r="BQ13764" s="2"/>
      <c r="BR13764" s="2"/>
      <c r="BS13764" s="2"/>
      <c r="BT13764" s="2"/>
    </row>
    <row r="13765" spans="63:72" x14ac:dyDescent="0.3">
      <c r="BK13765" s="5"/>
      <c r="BL13765" s="5"/>
      <c r="BM13765" s="2"/>
      <c r="BN13765" s="151"/>
      <c r="BO13765" s="2"/>
      <c r="BP13765" s="2"/>
      <c r="BQ13765" s="2"/>
      <c r="BR13765" s="2"/>
      <c r="BS13765" s="2"/>
      <c r="BT13765" s="2"/>
    </row>
    <row r="13766" spans="63:72" x14ac:dyDescent="0.3">
      <c r="BK13766" s="5"/>
      <c r="BL13766" s="5"/>
      <c r="BM13766" s="2"/>
      <c r="BN13766" s="151"/>
      <c r="BO13766" s="2"/>
      <c r="BP13766" s="2"/>
      <c r="BQ13766" s="2"/>
      <c r="BR13766" s="2"/>
      <c r="BS13766" s="2"/>
      <c r="BT13766" s="2"/>
    </row>
    <row r="13767" spans="63:72" x14ac:dyDescent="0.3">
      <c r="BK13767" s="5"/>
      <c r="BL13767" s="5"/>
      <c r="BM13767" s="2"/>
      <c r="BN13767" s="151"/>
      <c r="BO13767" s="2"/>
      <c r="BP13767" s="2"/>
      <c r="BQ13767" s="2"/>
      <c r="BR13767" s="2"/>
      <c r="BS13767" s="2"/>
      <c r="BT13767" s="2"/>
    </row>
    <row r="13768" spans="63:72" x14ac:dyDescent="0.3">
      <c r="BK13768" s="5"/>
      <c r="BL13768" s="5"/>
      <c r="BM13768" s="2"/>
      <c r="BN13768" s="151"/>
      <c r="BO13768" s="2"/>
      <c r="BP13768" s="2"/>
      <c r="BQ13768" s="2"/>
      <c r="BR13768" s="2"/>
      <c r="BS13768" s="2"/>
      <c r="BT13768" s="2"/>
    </row>
    <row r="13769" spans="63:72" x14ac:dyDescent="0.3">
      <c r="BK13769" s="5"/>
      <c r="BL13769" s="5"/>
      <c r="BM13769" s="2"/>
      <c r="BN13769" s="151"/>
      <c r="BO13769" s="2"/>
      <c r="BP13769" s="2"/>
      <c r="BQ13769" s="2"/>
      <c r="BR13769" s="2"/>
      <c r="BS13769" s="2"/>
      <c r="BT13769" s="2"/>
    </row>
    <row r="13770" spans="63:72" x14ac:dyDescent="0.3">
      <c r="BK13770" s="5"/>
      <c r="BL13770" s="5"/>
      <c r="BM13770" s="2"/>
      <c r="BN13770" s="151"/>
      <c r="BO13770" s="2"/>
      <c r="BP13770" s="2"/>
      <c r="BQ13770" s="2"/>
      <c r="BR13770" s="2"/>
      <c r="BS13770" s="2"/>
      <c r="BT13770" s="2"/>
    </row>
    <row r="13771" spans="63:72" x14ac:dyDescent="0.3">
      <c r="BK13771" s="5"/>
      <c r="BL13771" s="5"/>
      <c r="BM13771" s="2"/>
      <c r="BN13771" s="151"/>
      <c r="BO13771" s="2"/>
      <c r="BP13771" s="2"/>
      <c r="BQ13771" s="2"/>
      <c r="BR13771" s="2"/>
      <c r="BS13771" s="2"/>
      <c r="BT13771" s="2"/>
    </row>
    <row r="13772" spans="63:72" x14ac:dyDescent="0.3">
      <c r="BK13772" s="5"/>
      <c r="BL13772" s="5"/>
      <c r="BM13772" s="2"/>
      <c r="BN13772" s="151"/>
      <c r="BO13772" s="2"/>
      <c r="BP13772" s="2"/>
      <c r="BQ13772" s="2"/>
      <c r="BR13772" s="2"/>
      <c r="BS13772" s="2"/>
      <c r="BT13772" s="2"/>
    </row>
    <row r="13773" spans="63:72" x14ac:dyDescent="0.3">
      <c r="BK13773" s="5"/>
      <c r="BL13773" s="5"/>
      <c r="BM13773" s="2"/>
      <c r="BN13773" s="151"/>
      <c r="BO13773" s="2"/>
      <c r="BP13773" s="2"/>
      <c r="BQ13773" s="2"/>
      <c r="BR13773" s="2"/>
      <c r="BS13773" s="2"/>
      <c r="BT13773" s="2"/>
    </row>
    <row r="13774" spans="63:72" x14ac:dyDescent="0.3">
      <c r="BK13774" s="5"/>
      <c r="BL13774" s="5"/>
      <c r="BM13774" s="2"/>
      <c r="BN13774" s="151"/>
      <c r="BO13774" s="2"/>
      <c r="BP13774" s="2"/>
      <c r="BQ13774" s="2"/>
      <c r="BR13774" s="2"/>
      <c r="BS13774" s="2"/>
      <c r="BT13774" s="2"/>
    </row>
    <row r="13775" spans="63:72" x14ac:dyDescent="0.3">
      <c r="BK13775" s="5"/>
      <c r="BL13775" s="5"/>
      <c r="BM13775" s="2"/>
      <c r="BN13775" s="151"/>
      <c r="BO13775" s="2"/>
      <c r="BP13775" s="2"/>
      <c r="BQ13775" s="2"/>
      <c r="BR13775" s="2"/>
      <c r="BS13775" s="2"/>
      <c r="BT13775" s="2"/>
    </row>
    <row r="13776" spans="63:72" x14ac:dyDescent="0.3">
      <c r="BK13776" s="5"/>
      <c r="BL13776" s="5"/>
      <c r="BM13776" s="2"/>
      <c r="BN13776" s="151"/>
      <c r="BO13776" s="2"/>
      <c r="BP13776" s="2"/>
      <c r="BQ13776" s="2"/>
      <c r="BR13776" s="2"/>
      <c r="BS13776" s="2"/>
      <c r="BT13776" s="2"/>
    </row>
    <row r="13777" spans="63:72" x14ac:dyDescent="0.3">
      <c r="BK13777" s="5"/>
      <c r="BL13777" s="5"/>
      <c r="BM13777" s="2"/>
      <c r="BN13777" s="151"/>
      <c r="BO13777" s="2"/>
      <c r="BP13777" s="2"/>
      <c r="BQ13777" s="2"/>
      <c r="BR13777" s="2"/>
      <c r="BS13777" s="2"/>
      <c r="BT13777" s="2"/>
    </row>
    <row r="13778" spans="63:72" x14ac:dyDescent="0.3">
      <c r="BK13778" s="5"/>
      <c r="BL13778" s="5"/>
      <c r="BM13778" s="2"/>
      <c r="BN13778" s="151"/>
      <c r="BO13778" s="2"/>
      <c r="BP13778" s="2"/>
      <c r="BQ13778" s="2"/>
      <c r="BR13778" s="2"/>
      <c r="BS13778" s="2"/>
      <c r="BT13778" s="2"/>
    </row>
    <row r="13779" spans="63:72" x14ac:dyDescent="0.3">
      <c r="BK13779" s="5"/>
      <c r="BL13779" s="5"/>
      <c r="BM13779" s="2"/>
      <c r="BN13779" s="151"/>
      <c r="BO13779" s="2"/>
      <c r="BP13779" s="2"/>
      <c r="BQ13779" s="2"/>
      <c r="BR13779" s="2"/>
      <c r="BS13779" s="2"/>
      <c r="BT13779" s="2"/>
    </row>
    <row r="13780" spans="63:72" x14ac:dyDescent="0.3">
      <c r="BK13780" s="5"/>
      <c r="BL13780" s="5"/>
      <c r="BM13780" s="2"/>
      <c r="BN13780" s="151"/>
      <c r="BO13780" s="2"/>
      <c r="BP13780" s="2"/>
      <c r="BQ13780" s="2"/>
      <c r="BR13780" s="2"/>
      <c r="BS13780" s="2"/>
      <c r="BT13780" s="2"/>
    </row>
    <row r="13781" spans="63:72" x14ac:dyDescent="0.3">
      <c r="BK13781" s="5"/>
      <c r="BL13781" s="5"/>
      <c r="BM13781" s="2"/>
      <c r="BN13781" s="151"/>
      <c r="BO13781" s="2"/>
      <c r="BP13781" s="2"/>
      <c r="BQ13781" s="2"/>
      <c r="BR13781" s="2"/>
      <c r="BS13781" s="2"/>
      <c r="BT13781" s="2"/>
    </row>
    <row r="13782" spans="63:72" x14ac:dyDescent="0.3">
      <c r="BK13782" s="5"/>
      <c r="BL13782" s="5"/>
      <c r="BM13782" s="2"/>
      <c r="BN13782" s="151"/>
      <c r="BO13782" s="2"/>
      <c r="BP13782" s="2"/>
      <c r="BQ13782" s="2"/>
      <c r="BR13782" s="2"/>
      <c r="BS13782" s="2"/>
      <c r="BT13782" s="2"/>
    </row>
    <row r="13783" spans="63:72" x14ac:dyDescent="0.3">
      <c r="BK13783" s="5"/>
      <c r="BL13783" s="5"/>
      <c r="BM13783" s="2"/>
      <c r="BN13783" s="151"/>
      <c r="BO13783" s="2"/>
      <c r="BP13783" s="2"/>
      <c r="BQ13783" s="2"/>
      <c r="BR13783" s="2"/>
      <c r="BS13783" s="2"/>
      <c r="BT13783" s="2"/>
    </row>
    <row r="13784" spans="63:72" x14ac:dyDescent="0.3">
      <c r="BK13784" s="5"/>
      <c r="BL13784" s="5"/>
      <c r="BM13784" s="2"/>
      <c r="BN13784" s="151"/>
      <c r="BO13784" s="2"/>
      <c r="BP13784" s="2"/>
      <c r="BQ13784" s="2"/>
      <c r="BR13784" s="2"/>
      <c r="BS13784" s="2"/>
      <c r="BT13784" s="2"/>
    </row>
    <row r="13785" spans="63:72" x14ac:dyDescent="0.3">
      <c r="BK13785" s="5"/>
      <c r="BL13785" s="5"/>
      <c r="BM13785" s="2"/>
      <c r="BN13785" s="151"/>
      <c r="BO13785" s="2"/>
      <c r="BP13785" s="2"/>
      <c r="BQ13785" s="2"/>
      <c r="BR13785" s="2"/>
      <c r="BS13785" s="2"/>
      <c r="BT13785" s="2"/>
    </row>
    <row r="13786" spans="63:72" x14ac:dyDescent="0.3">
      <c r="BK13786" s="5"/>
      <c r="BL13786" s="5"/>
      <c r="BM13786" s="2"/>
      <c r="BN13786" s="151"/>
      <c r="BO13786" s="2"/>
      <c r="BP13786" s="2"/>
      <c r="BQ13786" s="2"/>
      <c r="BR13786" s="2"/>
      <c r="BS13786" s="2"/>
      <c r="BT13786" s="2"/>
    </row>
    <row r="13787" spans="63:72" x14ac:dyDescent="0.3">
      <c r="BK13787" s="5"/>
      <c r="BL13787" s="5"/>
      <c r="BM13787" s="2"/>
      <c r="BN13787" s="151"/>
      <c r="BO13787" s="2"/>
      <c r="BP13787" s="2"/>
      <c r="BQ13787" s="2"/>
      <c r="BR13787" s="2"/>
      <c r="BS13787" s="2"/>
      <c r="BT13787" s="2"/>
    </row>
    <row r="13788" spans="63:72" x14ac:dyDescent="0.3">
      <c r="BK13788" s="5"/>
      <c r="BL13788" s="5"/>
      <c r="BM13788" s="2"/>
      <c r="BN13788" s="151"/>
      <c r="BO13788" s="2"/>
      <c r="BP13788" s="2"/>
      <c r="BQ13788" s="2"/>
      <c r="BR13788" s="2"/>
      <c r="BS13788" s="2"/>
      <c r="BT13788" s="2"/>
    </row>
    <row r="13789" spans="63:72" x14ac:dyDescent="0.3">
      <c r="BK13789" s="5"/>
      <c r="BL13789" s="5"/>
      <c r="BM13789" s="2"/>
      <c r="BN13789" s="151"/>
      <c r="BO13789" s="2"/>
      <c r="BP13789" s="2"/>
      <c r="BQ13789" s="2"/>
      <c r="BR13789" s="2"/>
      <c r="BS13789" s="2"/>
      <c r="BT13789" s="2"/>
    </row>
    <row r="13790" spans="63:72" x14ac:dyDescent="0.3">
      <c r="BK13790" s="5"/>
      <c r="BL13790" s="5"/>
      <c r="BM13790" s="2"/>
      <c r="BN13790" s="151"/>
      <c r="BO13790" s="2"/>
      <c r="BP13790" s="2"/>
      <c r="BQ13790" s="2"/>
      <c r="BR13790" s="2"/>
      <c r="BS13790" s="2"/>
      <c r="BT13790" s="2"/>
    </row>
    <row r="13791" spans="63:72" x14ac:dyDescent="0.3">
      <c r="BK13791" s="5"/>
      <c r="BL13791" s="5"/>
      <c r="BM13791" s="2"/>
      <c r="BN13791" s="151"/>
      <c r="BO13791" s="2"/>
      <c r="BP13791" s="2"/>
      <c r="BQ13791" s="2"/>
      <c r="BR13791" s="2"/>
      <c r="BS13791" s="2"/>
      <c r="BT13791" s="2"/>
    </row>
    <row r="13792" spans="63:72" x14ac:dyDescent="0.3">
      <c r="BK13792" s="5"/>
      <c r="BL13792" s="5"/>
      <c r="BM13792" s="2"/>
      <c r="BN13792" s="151"/>
      <c r="BO13792" s="2"/>
      <c r="BP13792" s="2"/>
      <c r="BQ13792" s="2"/>
      <c r="BR13792" s="2"/>
      <c r="BS13792" s="2"/>
      <c r="BT13792" s="2"/>
    </row>
    <row r="13793" spans="63:72" x14ac:dyDescent="0.3">
      <c r="BK13793" s="5"/>
      <c r="BL13793" s="5"/>
      <c r="BM13793" s="2"/>
      <c r="BN13793" s="151"/>
      <c r="BO13793" s="2"/>
      <c r="BP13793" s="2"/>
      <c r="BQ13793" s="2"/>
      <c r="BR13793" s="2"/>
      <c r="BS13793" s="2"/>
      <c r="BT13793" s="2"/>
    </row>
    <row r="13794" spans="63:72" x14ac:dyDescent="0.3">
      <c r="BK13794" s="5"/>
      <c r="BL13794" s="5"/>
      <c r="BM13794" s="2"/>
      <c r="BN13794" s="151"/>
      <c r="BO13794" s="2"/>
      <c r="BP13794" s="2"/>
      <c r="BQ13794" s="2"/>
      <c r="BR13794" s="2"/>
      <c r="BS13794" s="2"/>
      <c r="BT13794" s="2"/>
    </row>
    <row r="13795" spans="63:72" x14ac:dyDescent="0.3">
      <c r="BK13795" s="5"/>
      <c r="BL13795" s="5"/>
      <c r="BM13795" s="2"/>
      <c r="BN13795" s="151"/>
      <c r="BO13795" s="2"/>
      <c r="BP13795" s="2"/>
      <c r="BQ13795" s="2"/>
      <c r="BR13795" s="2"/>
      <c r="BS13795" s="2"/>
      <c r="BT13795" s="2"/>
    </row>
    <row r="13796" spans="63:72" x14ac:dyDescent="0.3">
      <c r="BK13796" s="5"/>
      <c r="BL13796" s="5"/>
      <c r="BM13796" s="2"/>
      <c r="BN13796" s="151"/>
      <c r="BO13796" s="2"/>
      <c r="BP13796" s="2"/>
      <c r="BQ13796" s="2"/>
      <c r="BR13796" s="2"/>
      <c r="BS13796" s="2"/>
      <c r="BT13796" s="2"/>
    </row>
    <row r="13797" spans="63:72" x14ac:dyDescent="0.3">
      <c r="BK13797" s="5"/>
      <c r="BL13797" s="5"/>
      <c r="BM13797" s="2"/>
      <c r="BN13797" s="151"/>
      <c r="BO13797" s="2"/>
      <c r="BP13797" s="2"/>
      <c r="BQ13797" s="2"/>
      <c r="BR13797" s="2"/>
      <c r="BS13797" s="2"/>
      <c r="BT13797" s="2"/>
    </row>
    <row r="13798" spans="63:72" x14ac:dyDescent="0.3">
      <c r="BK13798" s="5"/>
      <c r="BL13798" s="5"/>
      <c r="BM13798" s="2"/>
      <c r="BN13798" s="151"/>
      <c r="BO13798" s="2"/>
      <c r="BP13798" s="2"/>
      <c r="BQ13798" s="2"/>
      <c r="BR13798" s="2"/>
      <c r="BS13798" s="2"/>
      <c r="BT13798" s="2"/>
    </row>
    <row r="13799" spans="63:72" x14ac:dyDescent="0.3">
      <c r="BK13799" s="5"/>
      <c r="BL13799" s="5"/>
      <c r="BM13799" s="2"/>
      <c r="BN13799" s="151"/>
      <c r="BO13799" s="2"/>
      <c r="BP13799" s="2"/>
      <c r="BQ13799" s="2"/>
      <c r="BR13799" s="2"/>
      <c r="BS13799" s="2"/>
      <c r="BT13799" s="2"/>
    </row>
    <row r="13800" spans="63:72" x14ac:dyDescent="0.3">
      <c r="BK13800" s="5"/>
      <c r="BL13800" s="5"/>
      <c r="BM13800" s="2"/>
      <c r="BN13800" s="151"/>
      <c r="BO13800" s="2"/>
      <c r="BP13800" s="2"/>
      <c r="BQ13800" s="2"/>
      <c r="BR13800" s="2"/>
      <c r="BS13800" s="2"/>
      <c r="BT13800" s="2"/>
    </row>
    <row r="13801" spans="63:72" x14ac:dyDescent="0.3">
      <c r="BK13801" s="5"/>
      <c r="BL13801" s="5"/>
      <c r="BM13801" s="2"/>
      <c r="BN13801" s="151"/>
      <c r="BO13801" s="2"/>
      <c r="BP13801" s="2"/>
      <c r="BQ13801" s="2"/>
      <c r="BR13801" s="2"/>
      <c r="BS13801" s="2"/>
      <c r="BT13801" s="2"/>
    </row>
    <row r="13802" spans="63:72" x14ac:dyDescent="0.3">
      <c r="BK13802" s="5"/>
      <c r="BL13802" s="5"/>
      <c r="BM13802" s="2"/>
      <c r="BN13802" s="151"/>
      <c r="BO13802" s="2"/>
      <c r="BP13802" s="2"/>
      <c r="BQ13802" s="2"/>
      <c r="BR13802" s="2"/>
      <c r="BS13802" s="2"/>
      <c r="BT13802" s="2"/>
    </row>
    <row r="13803" spans="63:72" x14ac:dyDescent="0.3">
      <c r="BK13803" s="5"/>
      <c r="BL13803" s="5"/>
      <c r="BM13803" s="2"/>
      <c r="BN13803" s="151"/>
      <c r="BO13803" s="2"/>
      <c r="BP13803" s="2"/>
      <c r="BQ13803" s="2"/>
      <c r="BR13803" s="2"/>
      <c r="BS13803" s="2"/>
      <c r="BT13803" s="2"/>
    </row>
    <row r="13804" spans="63:72" x14ac:dyDescent="0.3">
      <c r="BK13804" s="5"/>
      <c r="BL13804" s="5"/>
      <c r="BM13804" s="2"/>
      <c r="BN13804" s="151"/>
      <c r="BO13804" s="2"/>
      <c r="BP13804" s="2"/>
      <c r="BQ13804" s="2"/>
      <c r="BR13804" s="2"/>
      <c r="BS13804" s="2"/>
      <c r="BT13804" s="2"/>
    </row>
    <row r="13805" spans="63:72" x14ac:dyDescent="0.3">
      <c r="BK13805" s="5"/>
      <c r="BL13805" s="5"/>
      <c r="BM13805" s="2"/>
      <c r="BN13805" s="151"/>
      <c r="BO13805" s="2"/>
      <c r="BP13805" s="2"/>
      <c r="BQ13805" s="2"/>
      <c r="BR13805" s="2"/>
      <c r="BS13805" s="2"/>
      <c r="BT13805" s="2"/>
    </row>
    <row r="13806" spans="63:72" x14ac:dyDescent="0.3">
      <c r="BK13806" s="5"/>
      <c r="BL13806" s="5"/>
      <c r="BM13806" s="2"/>
      <c r="BN13806" s="151"/>
      <c r="BO13806" s="2"/>
      <c r="BP13806" s="2"/>
      <c r="BQ13806" s="2"/>
      <c r="BR13806" s="2"/>
      <c r="BS13806" s="2"/>
      <c r="BT13806" s="2"/>
    </row>
    <row r="13807" spans="63:72" x14ac:dyDescent="0.3">
      <c r="BK13807" s="5"/>
      <c r="BL13807" s="5"/>
      <c r="BM13807" s="2"/>
      <c r="BN13807" s="151"/>
      <c r="BO13807" s="2"/>
      <c r="BP13807" s="2"/>
      <c r="BQ13807" s="2"/>
      <c r="BR13807" s="2"/>
      <c r="BS13807" s="2"/>
      <c r="BT13807" s="2"/>
    </row>
    <row r="13808" spans="63:72" x14ac:dyDescent="0.3">
      <c r="BK13808" s="5"/>
      <c r="BL13808" s="5"/>
      <c r="BM13808" s="2"/>
      <c r="BN13808" s="151"/>
      <c r="BO13808" s="2"/>
      <c r="BP13808" s="2"/>
      <c r="BQ13808" s="2"/>
      <c r="BR13808" s="2"/>
      <c r="BS13808" s="2"/>
      <c r="BT13808" s="2"/>
    </row>
    <row r="13809" spans="63:72" x14ac:dyDescent="0.3">
      <c r="BK13809" s="5"/>
      <c r="BL13809" s="5"/>
      <c r="BM13809" s="2"/>
      <c r="BN13809" s="151"/>
      <c r="BO13809" s="2"/>
      <c r="BP13809" s="2"/>
      <c r="BQ13809" s="2"/>
      <c r="BR13809" s="2"/>
      <c r="BS13809" s="2"/>
      <c r="BT13809" s="2"/>
    </row>
    <row r="13810" spans="63:72" x14ac:dyDescent="0.3">
      <c r="BK13810" s="5"/>
      <c r="BL13810" s="5"/>
      <c r="BM13810" s="2"/>
      <c r="BN13810" s="151"/>
      <c r="BO13810" s="2"/>
      <c r="BP13810" s="2"/>
      <c r="BQ13810" s="2"/>
      <c r="BR13810" s="2"/>
      <c r="BS13810" s="2"/>
      <c r="BT13810" s="2"/>
    </row>
    <row r="13811" spans="63:72" x14ac:dyDescent="0.3">
      <c r="BK13811" s="5"/>
      <c r="BL13811" s="5"/>
      <c r="BM13811" s="2"/>
      <c r="BN13811" s="151"/>
      <c r="BO13811" s="2"/>
      <c r="BP13811" s="2"/>
      <c r="BQ13811" s="2"/>
      <c r="BR13811" s="2"/>
      <c r="BS13811" s="2"/>
      <c r="BT13811" s="2"/>
    </row>
    <row r="13812" spans="63:72" x14ac:dyDescent="0.3">
      <c r="BK13812" s="5"/>
      <c r="BL13812" s="5"/>
      <c r="BM13812" s="2"/>
      <c r="BN13812" s="151"/>
      <c r="BO13812" s="2"/>
      <c r="BP13812" s="2"/>
      <c r="BQ13812" s="2"/>
      <c r="BR13812" s="2"/>
      <c r="BS13812" s="2"/>
      <c r="BT13812" s="2"/>
    </row>
    <row r="13813" spans="63:72" x14ac:dyDescent="0.3">
      <c r="BK13813" s="5"/>
      <c r="BL13813" s="5"/>
      <c r="BM13813" s="2"/>
      <c r="BN13813" s="151"/>
      <c r="BO13813" s="2"/>
      <c r="BP13813" s="2"/>
      <c r="BQ13813" s="2"/>
      <c r="BR13813" s="2"/>
      <c r="BS13813" s="2"/>
      <c r="BT13813" s="2"/>
    </row>
    <row r="13814" spans="63:72" x14ac:dyDescent="0.3">
      <c r="BK13814" s="5"/>
      <c r="BL13814" s="5"/>
      <c r="BM13814" s="2"/>
      <c r="BN13814" s="151"/>
      <c r="BO13814" s="2"/>
      <c r="BP13814" s="2"/>
      <c r="BQ13814" s="2"/>
      <c r="BR13814" s="2"/>
      <c r="BS13814" s="2"/>
      <c r="BT13814" s="2"/>
    </row>
    <row r="13815" spans="63:72" x14ac:dyDescent="0.3">
      <c r="BK13815" s="5"/>
      <c r="BL13815" s="5"/>
      <c r="BM13815" s="2"/>
      <c r="BN13815" s="151"/>
      <c r="BO13815" s="2"/>
      <c r="BP13815" s="2"/>
      <c r="BQ13815" s="2"/>
      <c r="BR13815" s="2"/>
      <c r="BS13815" s="2"/>
      <c r="BT13815" s="2"/>
    </row>
    <row r="13816" spans="63:72" x14ac:dyDescent="0.3">
      <c r="BK13816" s="5"/>
      <c r="BL13816" s="5"/>
      <c r="BM13816" s="2"/>
      <c r="BN13816" s="151"/>
      <c r="BO13816" s="2"/>
      <c r="BP13816" s="2"/>
      <c r="BQ13816" s="2"/>
      <c r="BR13816" s="2"/>
      <c r="BS13816" s="2"/>
      <c r="BT13816" s="2"/>
    </row>
    <row r="13817" spans="63:72" x14ac:dyDescent="0.3">
      <c r="BK13817" s="5"/>
      <c r="BL13817" s="5"/>
      <c r="BM13817" s="2"/>
      <c r="BN13817" s="151"/>
      <c r="BO13817" s="2"/>
      <c r="BP13817" s="2"/>
      <c r="BQ13817" s="2"/>
      <c r="BR13817" s="2"/>
      <c r="BS13817" s="2"/>
      <c r="BT13817" s="2"/>
    </row>
    <row r="13818" spans="63:72" x14ac:dyDescent="0.3">
      <c r="BK13818" s="5"/>
      <c r="BL13818" s="5"/>
      <c r="BM13818" s="2"/>
      <c r="BN13818" s="151"/>
      <c r="BO13818" s="2"/>
      <c r="BP13818" s="2"/>
      <c r="BQ13818" s="2"/>
      <c r="BR13818" s="2"/>
      <c r="BS13818" s="2"/>
      <c r="BT13818" s="2"/>
    </row>
    <row r="13819" spans="63:72" x14ac:dyDescent="0.3">
      <c r="BK13819" s="5"/>
      <c r="BL13819" s="5"/>
      <c r="BM13819" s="2"/>
      <c r="BN13819" s="151"/>
      <c r="BO13819" s="2"/>
      <c r="BP13819" s="2"/>
      <c r="BQ13819" s="2"/>
      <c r="BR13819" s="2"/>
      <c r="BS13819" s="2"/>
      <c r="BT13819" s="2"/>
    </row>
    <row r="13820" spans="63:72" x14ac:dyDescent="0.3">
      <c r="BK13820" s="5"/>
      <c r="BL13820" s="5"/>
      <c r="BM13820" s="2"/>
      <c r="BN13820" s="151"/>
      <c r="BO13820" s="2"/>
      <c r="BP13820" s="2"/>
      <c r="BQ13820" s="2"/>
      <c r="BR13820" s="2"/>
      <c r="BS13820" s="2"/>
      <c r="BT13820" s="2"/>
    </row>
    <row r="13821" spans="63:72" x14ac:dyDescent="0.3">
      <c r="BK13821" s="5"/>
      <c r="BL13821" s="5"/>
      <c r="BM13821" s="2"/>
      <c r="BN13821" s="151"/>
      <c r="BO13821" s="2"/>
      <c r="BP13821" s="2"/>
      <c r="BQ13821" s="2"/>
      <c r="BR13821" s="2"/>
      <c r="BS13821" s="2"/>
      <c r="BT13821" s="2"/>
    </row>
    <row r="13822" spans="63:72" x14ac:dyDescent="0.3">
      <c r="BK13822" s="5"/>
      <c r="BL13822" s="5"/>
      <c r="BM13822" s="2"/>
      <c r="BN13822" s="151"/>
      <c r="BO13822" s="2"/>
      <c r="BP13822" s="2"/>
      <c r="BQ13822" s="2"/>
      <c r="BR13822" s="2"/>
      <c r="BS13822" s="2"/>
      <c r="BT13822" s="2"/>
    </row>
    <row r="13823" spans="63:72" x14ac:dyDescent="0.3">
      <c r="BK13823" s="5"/>
      <c r="BL13823" s="5"/>
      <c r="BM13823" s="2"/>
      <c r="BN13823" s="151"/>
      <c r="BO13823" s="2"/>
      <c r="BP13823" s="2"/>
      <c r="BQ13823" s="2"/>
      <c r="BR13823" s="2"/>
      <c r="BS13823" s="2"/>
      <c r="BT13823" s="2"/>
    </row>
    <row r="13824" spans="63:72" x14ac:dyDescent="0.3">
      <c r="BK13824" s="5"/>
      <c r="BL13824" s="5"/>
      <c r="BM13824" s="2"/>
      <c r="BN13824" s="151"/>
      <c r="BO13824" s="2"/>
      <c r="BP13824" s="2"/>
      <c r="BQ13824" s="2"/>
      <c r="BR13824" s="2"/>
      <c r="BS13824" s="2"/>
      <c r="BT13824" s="2"/>
    </row>
    <row r="13825" spans="63:72" x14ac:dyDescent="0.3">
      <c r="BK13825" s="5"/>
      <c r="BL13825" s="5"/>
      <c r="BM13825" s="2"/>
      <c r="BN13825" s="151"/>
      <c r="BO13825" s="2"/>
      <c r="BP13825" s="2"/>
      <c r="BQ13825" s="2"/>
      <c r="BR13825" s="2"/>
      <c r="BS13825" s="2"/>
      <c r="BT13825" s="2"/>
    </row>
    <row r="13826" spans="63:72" x14ac:dyDescent="0.3">
      <c r="BK13826" s="5"/>
      <c r="BL13826" s="5"/>
      <c r="BM13826" s="2"/>
      <c r="BN13826" s="151"/>
      <c r="BO13826" s="2"/>
      <c r="BP13826" s="2"/>
      <c r="BQ13826" s="2"/>
      <c r="BR13826" s="2"/>
      <c r="BS13826" s="2"/>
      <c r="BT13826" s="2"/>
    </row>
    <row r="13827" spans="63:72" x14ac:dyDescent="0.3">
      <c r="BK13827" s="5"/>
      <c r="BL13827" s="5"/>
      <c r="BM13827" s="2"/>
      <c r="BN13827" s="151"/>
      <c r="BO13827" s="2"/>
      <c r="BP13827" s="2"/>
      <c r="BQ13827" s="2"/>
      <c r="BR13827" s="2"/>
      <c r="BS13827" s="2"/>
      <c r="BT13827" s="2"/>
    </row>
    <row r="13828" spans="63:72" x14ac:dyDescent="0.3">
      <c r="BK13828" s="5"/>
      <c r="BL13828" s="5"/>
      <c r="BM13828" s="2"/>
      <c r="BN13828" s="151"/>
      <c r="BO13828" s="2"/>
      <c r="BP13828" s="2"/>
      <c r="BQ13828" s="2"/>
      <c r="BR13828" s="2"/>
      <c r="BS13828" s="2"/>
      <c r="BT13828" s="2"/>
    </row>
    <row r="13829" spans="63:72" x14ac:dyDescent="0.3">
      <c r="BK13829" s="5"/>
      <c r="BL13829" s="5"/>
      <c r="BM13829" s="2"/>
      <c r="BN13829" s="151"/>
      <c r="BO13829" s="2"/>
      <c r="BP13829" s="2"/>
      <c r="BQ13829" s="2"/>
      <c r="BR13829" s="2"/>
      <c r="BS13829" s="2"/>
      <c r="BT13829" s="2"/>
    </row>
    <row r="13830" spans="63:72" x14ac:dyDescent="0.3">
      <c r="BK13830" s="5"/>
      <c r="BL13830" s="5"/>
      <c r="BM13830" s="2"/>
      <c r="BN13830" s="151"/>
      <c r="BO13830" s="2"/>
      <c r="BP13830" s="2"/>
      <c r="BQ13830" s="2"/>
      <c r="BR13830" s="2"/>
      <c r="BS13830" s="2"/>
      <c r="BT13830" s="2"/>
    </row>
    <row r="13831" spans="63:72" x14ac:dyDescent="0.3">
      <c r="BK13831" s="5"/>
      <c r="BL13831" s="5"/>
      <c r="BM13831" s="2"/>
      <c r="BN13831" s="151"/>
      <c r="BO13831" s="2"/>
      <c r="BP13831" s="2"/>
      <c r="BQ13831" s="2"/>
      <c r="BR13831" s="2"/>
      <c r="BS13831" s="2"/>
      <c r="BT13831" s="2"/>
    </row>
    <row r="13832" spans="63:72" x14ac:dyDescent="0.3">
      <c r="BK13832" s="5"/>
      <c r="BL13832" s="5"/>
      <c r="BM13832" s="2"/>
      <c r="BN13832" s="151"/>
      <c r="BO13832" s="2"/>
      <c r="BP13832" s="2"/>
      <c r="BQ13832" s="2"/>
      <c r="BR13832" s="2"/>
      <c r="BS13832" s="2"/>
      <c r="BT13832" s="2"/>
    </row>
    <row r="13833" spans="63:72" x14ac:dyDescent="0.3">
      <c r="BK13833" s="5"/>
      <c r="BL13833" s="5"/>
      <c r="BM13833" s="2"/>
      <c r="BN13833" s="151"/>
      <c r="BO13833" s="2"/>
      <c r="BP13833" s="2"/>
      <c r="BQ13833" s="2"/>
      <c r="BR13833" s="2"/>
      <c r="BS13833" s="2"/>
      <c r="BT13833" s="2"/>
    </row>
    <row r="13834" spans="63:72" x14ac:dyDescent="0.3">
      <c r="BK13834" s="5"/>
      <c r="BL13834" s="5"/>
      <c r="BM13834" s="2"/>
      <c r="BN13834" s="151"/>
      <c r="BO13834" s="2"/>
      <c r="BP13834" s="2"/>
      <c r="BQ13834" s="2"/>
      <c r="BR13834" s="2"/>
      <c r="BS13834" s="2"/>
      <c r="BT13834" s="2"/>
    </row>
    <row r="13835" spans="63:72" x14ac:dyDescent="0.3">
      <c r="BK13835" s="5"/>
      <c r="BL13835" s="5"/>
      <c r="BM13835" s="2"/>
      <c r="BN13835" s="151"/>
      <c r="BO13835" s="2"/>
      <c r="BP13835" s="2"/>
      <c r="BQ13835" s="2"/>
      <c r="BR13835" s="2"/>
      <c r="BS13835" s="2"/>
      <c r="BT13835" s="2"/>
    </row>
    <row r="13836" spans="63:72" x14ac:dyDescent="0.3">
      <c r="BK13836" s="5"/>
      <c r="BL13836" s="5"/>
      <c r="BM13836" s="2"/>
      <c r="BN13836" s="151"/>
      <c r="BO13836" s="2"/>
      <c r="BP13836" s="2"/>
      <c r="BQ13836" s="2"/>
      <c r="BR13836" s="2"/>
      <c r="BS13836" s="2"/>
      <c r="BT13836" s="2"/>
    </row>
    <row r="13837" spans="63:72" x14ac:dyDescent="0.3">
      <c r="BK13837" s="5"/>
      <c r="BL13837" s="5"/>
      <c r="BM13837" s="2"/>
      <c r="BN13837" s="151"/>
      <c r="BO13837" s="2"/>
      <c r="BP13837" s="2"/>
      <c r="BQ13837" s="2"/>
      <c r="BR13837" s="2"/>
      <c r="BS13837" s="2"/>
      <c r="BT13837" s="2"/>
    </row>
    <row r="13838" spans="63:72" x14ac:dyDescent="0.3">
      <c r="BK13838" s="5"/>
      <c r="BL13838" s="5"/>
      <c r="BM13838" s="2"/>
      <c r="BN13838" s="151"/>
      <c r="BO13838" s="2"/>
      <c r="BP13838" s="2"/>
      <c r="BQ13838" s="2"/>
      <c r="BR13838" s="2"/>
      <c r="BS13838" s="2"/>
      <c r="BT13838" s="2"/>
    </row>
    <row r="13839" spans="63:72" x14ac:dyDescent="0.3">
      <c r="BK13839" s="5"/>
      <c r="BL13839" s="5"/>
      <c r="BM13839" s="2"/>
      <c r="BN13839" s="151"/>
      <c r="BO13839" s="2"/>
      <c r="BP13839" s="2"/>
      <c r="BQ13839" s="2"/>
      <c r="BR13839" s="2"/>
      <c r="BS13839" s="2"/>
      <c r="BT13839" s="2"/>
    </row>
    <row r="13840" spans="63:72" x14ac:dyDescent="0.3">
      <c r="BK13840" s="5"/>
      <c r="BL13840" s="5"/>
      <c r="BM13840" s="2"/>
      <c r="BN13840" s="151"/>
      <c r="BO13840" s="2"/>
      <c r="BP13840" s="2"/>
      <c r="BQ13840" s="2"/>
      <c r="BR13840" s="2"/>
      <c r="BS13840" s="2"/>
      <c r="BT13840" s="2"/>
    </row>
    <row r="13841" spans="63:72" x14ac:dyDescent="0.3">
      <c r="BK13841" s="5"/>
      <c r="BL13841" s="5"/>
      <c r="BM13841" s="2"/>
      <c r="BN13841" s="151"/>
      <c r="BO13841" s="2"/>
      <c r="BP13841" s="2"/>
      <c r="BQ13841" s="2"/>
      <c r="BR13841" s="2"/>
      <c r="BS13841" s="2"/>
      <c r="BT13841" s="2"/>
    </row>
    <row r="13842" spans="63:72" x14ac:dyDescent="0.3">
      <c r="BK13842" s="5"/>
      <c r="BL13842" s="5"/>
      <c r="BM13842" s="2"/>
      <c r="BN13842" s="151"/>
      <c r="BO13842" s="2"/>
      <c r="BP13842" s="2"/>
      <c r="BQ13842" s="2"/>
      <c r="BR13842" s="2"/>
      <c r="BS13842" s="2"/>
      <c r="BT13842" s="2"/>
    </row>
    <row r="13843" spans="63:72" x14ac:dyDescent="0.3">
      <c r="BK13843" s="5"/>
      <c r="BL13843" s="5"/>
      <c r="BM13843" s="2"/>
      <c r="BN13843" s="151"/>
      <c r="BO13843" s="2"/>
      <c r="BP13843" s="2"/>
      <c r="BQ13843" s="2"/>
      <c r="BR13843" s="2"/>
      <c r="BS13843" s="2"/>
      <c r="BT13843" s="2"/>
    </row>
    <row r="13844" spans="63:72" x14ac:dyDescent="0.3">
      <c r="BK13844" s="5"/>
      <c r="BL13844" s="5"/>
      <c r="BM13844" s="2"/>
      <c r="BN13844" s="151"/>
      <c r="BO13844" s="2"/>
      <c r="BP13844" s="2"/>
      <c r="BQ13844" s="2"/>
      <c r="BR13844" s="2"/>
      <c r="BS13844" s="2"/>
      <c r="BT13844" s="2"/>
    </row>
    <row r="13845" spans="63:72" x14ac:dyDescent="0.3">
      <c r="BK13845" s="5"/>
      <c r="BL13845" s="5"/>
      <c r="BM13845" s="2"/>
      <c r="BN13845" s="151"/>
      <c r="BO13845" s="2"/>
      <c r="BP13845" s="2"/>
      <c r="BQ13845" s="2"/>
      <c r="BR13845" s="2"/>
      <c r="BS13845" s="2"/>
      <c r="BT13845" s="2"/>
    </row>
    <row r="13846" spans="63:72" x14ac:dyDescent="0.3">
      <c r="BK13846" s="5"/>
      <c r="BL13846" s="5"/>
      <c r="BM13846" s="2"/>
      <c r="BN13846" s="151"/>
      <c r="BO13846" s="2"/>
      <c r="BP13846" s="2"/>
      <c r="BQ13846" s="2"/>
      <c r="BR13846" s="2"/>
      <c r="BS13846" s="2"/>
      <c r="BT13846" s="2"/>
    </row>
    <row r="13847" spans="63:72" x14ac:dyDescent="0.3">
      <c r="BK13847" s="5"/>
      <c r="BL13847" s="5"/>
      <c r="BM13847" s="2"/>
      <c r="BN13847" s="151"/>
      <c r="BO13847" s="2"/>
      <c r="BP13847" s="2"/>
      <c r="BQ13847" s="2"/>
      <c r="BR13847" s="2"/>
      <c r="BS13847" s="2"/>
      <c r="BT13847" s="2"/>
    </row>
    <row r="13848" spans="63:72" x14ac:dyDescent="0.3">
      <c r="BK13848" s="5"/>
      <c r="BL13848" s="5"/>
      <c r="BM13848" s="2"/>
      <c r="BN13848" s="151"/>
      <c r="BO13848" s="2"/>
      <c r="BP13848" s="2"/>
      <c r="BQ13848" s="2"/>
      <c r="BR13848" s="2"/>
      <c r="BS13848" s="2"/>
      <c r="BT13848" s="2"/>
    </row>
    <row r="13849" spans="63:72" x14ac:dyDescent="0.3">
      <c r="BK13849" s="5"/>
      <c r="BL13849" s="5"/>
      <c r="BM13849" s="2"/>
      <c r="BN13849" s="151"/>
      <c r="BO13849" s="2"/>
      <c r="BP13849" s="2"/>
      <c r="BQ13849" s="2"/>
      <c r="BR13849" s="2"/>
      <c r="BS13849" s="2"/>
      <c r="BT13849" s="2"/>
    </row>
    <row r="13850" spans="63:72" x14ac:dyDescent="0.3">
      <c r="BK13850" s="5"/>
      <c r="BL13850" s="5"/>
      <c r="BM13850" s="2"/>
      <c r="BN13850" s="151"/>
      <c r="BO13850" s="2"/>
      <c r="BP13850" s="2"/>
      <c r="BQ13850" s="2"/>
      <c r="BR13850" s="2"/>
      <c r="BS13850" s="2"/>
      <c r="BT13850" s="2"/>
    </row>
    <row r="13851" spans="63:72" x14ac:dyDescent="0.3">
      <c r="BK13851" s="5"/>
      <c r="BL13851" s="5"/>
      <c r="BM13851" s="2"/>
      <c r="BN13851" s="151"/>
      <c r="BO13851" s="2"/>
      <c r="BP13851" s="2"/>
      <c r="BQ13851" s="2"/>
      <c r="BR13851" s="2"/>
      <c r="BS13851" s="2"/>
      <c r="BT13851" s="2"/>
    </row>
    <row r="13852" spans="63:72" x14ac:dyDescent="0.3">
      <c r="BK13852" s="5"/>
      <c r="BL13852" s="5"/>
      <c r="BM13852" s="2"/>
      <c r="BN13852" s="151"/>
      <c r="BO13852" s="2"/>
      <c r="BP13852" s="2"/>
      <c r="BQ13852" s="2"/>
      <c r="BR13852" s="2"/>
      <c r="BS13852" s="2"/>
      <c r="BT13852" s="2"/>
    </row>
    <row r="13853" spans="63:72" x14ac:dyDescent="0.3">
      <c r="BK13853" s="5"/>
      <c r="BL13853" s="5"/>
      <c r="BM13853" s="2"/>
      <c r="BN13853" s="151"/>
      <c r="BO13853" s="2"/>
      <c r="BP13853" s="2"/>
      <c r="BQ13853" s="2"/>
      <c r="BR13853" s="2"/>
      <c r="BS13853" s="2"/>
      <c r="BT13853" s="2"/>
    </row>
    <row r="13854" spans="63:72" x14ac:dyDescent="0.3">
      <c r="BK13854" s="5"/>
      <c r="BL13854" s="5"/>
      <c r="BM13854" s="2"/>
      <c r="BN13854" s="151"/>
      <c r="BO13854" s="2"/>
      <c r="BP13854" s="2"/>
      <c r="BQ13854" s="2"/>
      <c r="BR13854" s="2"/>
      <c r="BS13854" s="2"/>
      <c r="BT13854" s="2"/>
    </row>
    <row r="13855" spans="63:72" x14ac:dyDescent="0.3">
      <c r="BK13855" s="5"/>
      <c r="BL13855" s="5"/>
      <c r="BM13855" s="2"/>
      <c r="BN13855" s="151"/>
      <c r="BO13855" s="2"/>
      <c r="BP13855" s="2"/>
      <c r="BQ13855" s="2"/>
      <c r="BR13855" s="2"/>
      <c r="BS13855" s="2"/>
      <c r="BT13855" s="2"/>
    </row>
    <row r="13856" spans="63:72" x14ac:dyDescent="0.3">
      <c r="BK13856" s="5"/>
      <c r="BL13856" s="5"/>
      <c r="BM13856" s="2"/>
      <c r="BN13856" s="151"/>
      <c r="BO13856" s="2"/>
      <c r="BP13856" s="2"/>
      <c r="BQ13856" s="2"/>
      <c r="BR13856" s="2"/>
      <c r="BS13856" s="2"/>
      <c r="BT13856" s="2"/>
    </row>
    <row r="13857" spans="63:72" x14ac:dyDescent="0.3">
      <c r="BK13857" s="5"/>
      <c r="BL13857" s="5"/>
      <c r="BM13857" s="2"/>
      <c r="BN13857" s="151"/>
      <c r="BO13857" s="2"/>
      <c r="BP13857" s="2"/>
      <c r="BQ13857" s="2"/>
      <c r="BR13857" s="2"/>
      <c r="BS13857" s="2"/>
      <c r="BT13857" s="2"/>
    </row>
    <row r="13858" spans="63:72" x14ac:dyDescent="0.3">
      <c r="BK13858" s="5"/>
      <c r="BL13858" s="5"/>
      <c r="BM13858" s="2"/>
      <c r="BN13858" s="151"/>
      <c r="BO13858" s="2"/>
      <c r="BP13858" s="2"/>
      <c r="BQ13858" s="2"/>
      <c r="BR13858" s="2"/>
      <c r="BS13858" s="2"/>
      <c r="BT13858" s="2"/>
    </row>
    <row r="13859" spans="63:72" x14ac:dyDescent="0.3">
      <c r="BK13859" s="5"/>
      <c r="BL13859" s="5"/>
      <c r="BM13859" s="2"/>
      <c r="BN13859" s="151"/>
      <c r="BO13859" s="2"/>
      <c r="BP13859" s="2"/>
      <c r="BQ13859" s="2"/>
      <c r="BR13859" s="2"/>
      <c r="BS13859" s="2"/>
      <c r="BT13859" s="2"/>
    </row>
    <row r="13860" spans="63:72" x14ac:dyDescent="0.3">
      <c r="BK13860" s="5"/>
      <c r="BL13860" s="5"/>
      <c r="BM13860" s="2"/>
      <c r="BN13860" s="151"/>
      <c r="BO13860" s="2"/>
      <c r="BP13860" s="2"/>
      <c r="BQ13860" s="2"/>
      <c r="BR13860" s="2"/>
      <c r="BS13860" s="2"/>
      <c r="BT13860" s="2"/>
    </row>
    <row r="13861" spans="63:72" x14ac:dyDescent="0.3">
      <c r="BK13861" s="5"/>
      <c r="BL13861" s="5"/>
      <c r="BM13861" s="2"/>
      <c r="BN13861" s="151"/>
      <c r="BO13861" s="2"/>
      <c r="BP13861" s="2"/>
      <c r="BQ13861" s="2"/>
      <c r="BR13861" s="2"/>
      <c r="BS13861" s="2"/>
      <c r="BT13861" s="2"/>
    </row>
    <row r="13862" spans="63:72" x14ac:dyDescent="0.3">
      <c r="BK13862" s="5"/>
      <c r="BL13862" s="5"/>
      <c r="BM13862" s="2"/>
      <c r="BN13862" s="151"/>
      <c r="BO13862" s="2"/>
      <c r="BP13862" s="2"/>
      <c r="BQ13862" s="2"/>
      <c r="BR13862" s="2"/>
      <c r="BS13862" s="2"/>
      <c r="BT13862" s="2"/>
    </row>
    <row r="13863" spans="63:72" x14ac:dyDescent="0.3">
      <c r="BK13863" s="5"/>
      <c r="BL13863" s="5"/>
      <c r="BM13863" s="2"/>
      <c r="BN13863" s="151"/>
      <c r="BO13863" s="2"/>
      <c r="BP13863" s="2"/>
      <c r="BQ13863" s="2"/>
      <c r="BR13863" s="2"/>
      <c r="BS13863" s="2"/>
      <c r="BT13863" s="2"/>
    </row>
    <row r="13864" spans="63:72" x14ac:dyDescent="0.3">
      <c r="BK13864" s="5"/>
      <c r="BL13864" s="5"/>
      <c r="BM13864" s="2"/>
      <c r="BN13864" s="151"/>
      <c r="BO13864" s="2"/>
      <c r="BP13864" s="2"/>
      <c r="BQ13864" s="2"/>
      <c r="BR13864" s="2"/>
      <c r="BS13864" s="2"/>
      <c r="BT13864" s="2"/>
    </row>
    <row r="13865" spans="63:72" x14ac:dyDescent="0.3">
      <c r="BK13865" s="5"/>
      <c r="BL13865" s="5"/>
      <c r="BM13865" s="2"/>
      <c r="BN13865" s="151"/>
      <c r="BO13865" s="2"/>
      <c r="BP13865" s="2"/>
      <c r="BQ13865" s="2"/>
      <c r="BR13865" s="2"/>
      <c r="BS13865" s="2"/>
      <c r="BT13865" s="2"/>
    </row>
    <row r="13866" spans="63:72" x14ac:dyDescent="0.3">
      <c r="BK13866" s="5"/>
      <c r="BL13866" s="5"/>
      <c r="BM13866" s="2"/>
      <c r="BN13866" s="151"/>
      <c r="BO13866" s="2"/>
      <c r="BP13866" s="2"/>
      <c r="BQ13866" s="2"/>
      <c r="BR13866" s="2"/>
      <c r="BS13866" s="2"/>
      <c r="BT13866" s="2"/>
    </row>
    <row r="13867" spans="63:72" x14ac:dyDescent="0.3">
      <c r="BK13867" s="5"/>
      <c r="BL13867" s="5"/>
      <c r="BM13867" s="2"/>
      <c r="BN13867" s="151"/>
      <c r="BO13867" s="2"/>
      <c r="BP13867" s="2"/>
      <c r="BQ13867" s="2"/>
      <c r="BR13867" s="2"/>
      <c r="BS13867" s="2"/>
      <c r="BT13867" s="2"/>
    </row>
    <row r="13868" spans="63:72" x14ac:dyDescent="0.3">
      <c r="BK13868" s="5"/>
      <c r="BL13868" s="5"/>
      <c r="BM13868" s="2"/>
      <c r="BN13868" s="151"/>
      <c r="BO13868" s="2"/>
      <c r="BP13868" s="2"/>
      <c r="BQ13868" s="2"/>
      <c r="BR13868" s="2"/>
      <c r="BS13868" s="2"/>
      <c r="BT13868" s="2"/>
    </row>
    <row r="13869" spans="63:72" x14ac:dyDescent="0.3">
      <c r="BK13869" s="5"/>
      <c r="BL13869" s="5"/>
      <c r="BM13869" s="2"/>
      <c r="BN13869" s="151"/>
      <c r="BO13869" s="2"/>
      <c r="BP13869" s="2"/>
      <c r="BQ13869" s="2"/>
      <c r="BR13869" s="2"/>
      <c r="BS13869" s="2"/>
      <c r="BT13869" s="2"/>
    </row>
    <row r="13870" spans="63:72" x14ac:dyDescent="0.3">
      <c r="BK13870" s="5"/>
      <c r="BL13870" s="5"/>
      <c r="BM13870" s="2"/>
      <c r="BN13870" s="151"/>
      <c r="BO13870" s="2"/>
      <c r="BP13870" s="2"/>
      <c r="BQ13870" s="2"/>
      <c r="BR13870" s="2"/>
      <c r="BS13870" s="2"/>
      <c r="BT13870" s="2"/>
    </row>
    <row r="13871" spans="63:72" x14ac:dyDescent="0.3">
      <c r="BK13871" s="5"/>
      <c r="BL13871" s="5"/>
      <c r="BM13871" s="2"/>
      <c r="BN13871" s="151"/>
      <c r="BO13871" s="2"/>
      <c r="BP13871" s="2"/>
      <c r="BQ13871" s="2"/>
      <c r="BR13871" s="2"/>
      <c r="BS13871" s="2"/>
      <c r="BT13871" s="2"/>
    </row>
    <row r="13872" spans="63:72" x14ac:dyDescent="0.3">
      <c r="BK13872" s="5"/>
      <c r="BL13872" s="5"/>
      <c r="BM13872" s="2"/>
      <c r="BN13872" s="151"/>
      <c r="BO13872" s="2"/>
      <c r="BP13872" s="2"/>
      <c r="BQ13872" s="2"/>
      <c r="BR13872" s="2"/>
      <c r="BS13872" s="2"/>
      <c r="BT13872" s="2"/>
    </row>
    <row r="13873" spans="63:72" x14ac:dyDescent="0.3">
      <c r="BK13873" s="5"/>
      <c r="BL13873" s="5"/>
      <c r="BM13873" s="2"/>
      <c r="BN13873" s="151"/>
      <c r="BO13873" s="2"/>
      <c r="BP13873" s="2"/>
      <c r="BQ13873" s="2"/>
      <c r="BR13873" s="2"/>
      <c r="BS13873" s="2"/>
      <c r="BT13873" s="2"/>
    </row>
    <row r="13874" spans="63:72" x14ac:dyDescent="0.3">
      <c r="BK13874" s="5"/>
      <c r="BL13874" s="5"/>
      <c r="BM13874" s="2"/>
      <c r="BN13874" s="151"/>
      <c r="BO13874" s="2"/>
      <c r="BP13874" s="2"/>
      <c r="BQ13874" s="2"/>
      <c r="BR13874" s="2"/>
      <c r="BS13874" s="2"/>
      <c r="BT13874" s="2"/>
    </row>
    <row r="13875" spans="63:72" x14ac:dyDescent="0.3">
      <c r="BK13875" s="5"/>
      <c r="BL13875" s="5"/>
      <c r="BM13875" s="2"/>
      <c r="BN13875" s="151"/>
      <c r="BO13875" s="2"/>
      <c r="BP13875" s="2"/>
      <c r="BQ13875" s="2"/>
      <c r="BR13875" s="2"/>
      <c r="BS13875" s="2"/>
      <c r="BT13875" s="2"/>
    </row>
    <row r="13876" spans="63:72" x14ac:dyDescent="0.3">
      <c r="BK13876" s="5"/>
      <c r="BL13876" s="5"/>
      <c r="BM13876" s="2"/>
      <c r="BN13876" s="151"/>
      <c r="BO13876" s="2"/>
      <c r="BP13876" s="2"/>
      <c r="BQ13876" s="2"/>
      <c r="BR13876" s="2"/>
      <c r="BS13876" s="2"/>
      <c r="BT13876" s="2"/>
    </row>
    <row r="13877" spans="63:72" x14ac:dyDescent="0.3">
      <c r="BK13877" s="5"/>
      <c r="BL13877" s="5"/>
      <c r="BM13877" s="2"/>
      <c r="BN13877" s="151"/>
      <c r="BO13877" s="2"/>
      <c r="BP13877" s="2"/>
      <c r="BQ13877" s="2"/>
      <c r="BR13877" s="2"/>
      <c r="BS13877" s="2"/>
      <c r="BT13877" s="2"/>
    </row>
    <row r="13878" spans="63:72" x14ac:dyDescent="0.3">
      <c r="BK13878" s="5"/>
      <c r="BL13878" s="5"/>
      <c r="BM13878" s="2"/>
      <c r="BN13878" s="151"/>
      <c r="BO13878" s="2"/>
      <c r="BP13878" s="2"/>
      <c r="BQ13878" s="2"/>
      <c r="BR13878" s="2"/>
      <c r="BS13878" s="2"/>
      <c r="BT13878" s="2"/>
    </row>
    <row r="13879" spans="63:72" x14ac:dyDescent="0.3">
      <c r="BK13879" s="5"/>
      <c r="BL13879" s="5"/>
      <c r="BM13879" s="2"/>
      <c r="BN13879" s="151"/>
      <c r="BO13879" s="2"/>
      <c r="BP13879" s="2"/>
      <c r="BQ13879" s="2"/>
      <c r="BR13879" s="2"/>
      <c r="BS13879" s="2"/>
      <c r="BT13879" s="2"/>
    </row>
    <row r="13880" spans="63:72" x14ac:dyDescent="0.3">
      <c r="BK13880" s="5"/>
      <c r="BL13880" s="5"/>
      <c r="BM13880" s="2"/>
      <c r="BN13880" s="151"/>
      <c r="BO13880" s="2"/>
      <c r="BP13880" s="2"/>
      <c r="BQ13880" s="2"/>
      <c r="BR13880" s="2"/>
      <c r="BS13880" s="2"/>
      <c r="BT13880" s="2"/>
    </row>
    <row r="13881" spans="63:72" x14ac:dyDescent="0.3">
      <c r="BK13881" s="5"/>
      <c r="BL13881" s="5"/>
      <c r="BM13881" s="2"/>
      <c r="BN13881" s="151"/>
      <c r="BO13881" s="2"/>
      <c r="BP13881" s="2"/>
      <c r="BQ13881" s="2"/>
      <c r="BR13881" s="2"/>
      <c r="BS13881" s="2"/>
      <c r="BT13881" s="2"/>
    </row>
    <row r="13882" spans="63:72" x14ac:dyDescent="0.3">
      <c r="BK13882" s="5"/>
      <c r="BL13882" s="5"/>
      <c r="BM13882" s="2"/>
      <c r="BN13882" s="151"/>
      <c r="BO13882" s="2"/>
      <c r="BP13882" s="2"/>
      <c r="BQ13882" s="2"/>
      <c r="BR13882" s="2"/>
      <c r="BS13882" s="2"/>
      <c r="BT13882" s="2"/>
    </row>
    <row r="13883" spans="63:72" x14ac:dyDescent="0.3">
      <c r="BK13883" s="5"/>
      <c r="BL13883" s="5"/>
      <c r="BM13883" s="2"/>
      <c r="BN13883" s="151"/>
      <c r="BO13883" s="2"/>
      <c r="BP13883" s="2"/>
      <c r="BQ13883" s="2"/>
      <c r="BR13883" s="2"/>
      <c r="BS13883" s="2"/>
      <c r="BT13883" s="2"/>
    </row>
    <row r="13884" spans="63:72" x14ac:dyDescent="0.3">
      <c r="BK13884" s="5"/>
      <c r="BL13884" s="5"/>
      <c r="BM13884" s="2"/>
      <c r="BN13884" s="151"/>
      <c r="BO13884" s="2"/>
      <c r="BP13884" s="2"/>
      <c r="BQ13884" s="2"/>
      <c r="BR13884" s="2"/>
      <c r="BS13884" s="2"/>
      <c r="BT13884" s="2"/>
    </row>
    <row r="13885" spans="63:72" x14ac:dyDescent="0.3">
      <c r="BK13885" s="5"/>
      <c r="BL13885" s="5"/>
      <c r="BM13885" s="2"/>
      <c r="BN13885" s="151"/>
      <c r="BO13885" s="2"/>
      <c r="BP13885" s="2"/>
      <c r="BQ13885" s="2"/>
      <c r="BR13885" s="2"/>
      <c r="BS13885" s="2"/>
      <c r="BT13885" s="2"/>
    </row>
    <row r="13886" spans="63:72" x14ac:dyDescent="0.3">
      <c r="BK13886" s="5"/>
      <c r="BL13886" s="5"/>
      <c r="BM13886" s="2"/>
      <c r="BN13886" s="151"/>
      <c r="BO13886" s="2"/>
      <c r="BP13886" s="2"/>
      <c r="BQ13886" s="2"/>
      <c r="BR13886" s="2"/>
      <c r="BS13886" s="2"/>
      <c r="BT13886" s="2"/>
    </row>
    <row r="13887" spans="63:72" x14ac:dyDescent="0.3">
      <c r="BK13887" s="5"/>
      <c r="BL13887" s="5"/>
      <c r="BM13887" s="2"/>
      <c r="BN13887" s="151"/>
      <c r="BO13887" s="2"/>
      <c r="BP13887" s="2"/>
      <c r="BQ13887" s="2"/>
      <c r="BR13887" s="2"/>
      <c r="BS13887" s="2"/>
      <c r="BT13887" s="2"/>
    </row>
    <row r="13888" spans="63:72" x14ac:dyDescent="0.3">
      <c r="BK13888" s="5"/>
      <c r="BL13888" s="5"/>
      <c r="BM13888" s="2"/>
      <c r="BN13888" s="151"/>
      <c r="BO13888" s="2"/>
      <c r="BP13888" s="2"/>
      <c r="BQ13888" s="2"/>
      <c r="BR13888" s="2"/>
      <c r="BS13888" s="2"/>
      <c r="BT13888" s="2"/>
    </row>
    <row r="13889" spans="63:72" x14ac:dyDescent="0.3">
      <c r="BK13889" s="5"/>
      <c r="BL13889" s="5"/>
      <c r="BM13889" s="2"/>
      <c r="BN13889" s="151"/>
      <c r="BO13889" s="2"/>
      <c r="BP13889" s="2"/>
      <c r="BQ13889" s="2"/>
      <c r="BR13889" s="2"/>
      <c r="BS13889" s="2"/>
      <c r="BT13889" s="2"/>
    </row>
    <row r="13890" spans="63:72" x14ac:dyDescent="0.3">
      <c r="BK13890" s="5"/>
      <c r="BL13890" s="5"/>
      <c r="BM13890" s="2"/>
      <c r="BN13890" s="151"/>
      <c r="BO13890" s="2"/>
      <c r="BP13890" s="2"/>
      <c r="BQ13890" s="2"/>
      <c r="BR13890" s="2"/>
      <c r="BS13890" s="2"/>
      <c r="BT13890" s="2"/>
    </row>
    <row r="13891" spans="63:72" x14ac:dyDescent="0.3">
      <c r="BK13891" s="5"/>
      <c r="BL13891" s="5"/>
      <c r="BM13891" s="2"/>
      <c r="BN13891" s="151"/>
      <c r="BO13891" s="2"/>
      <c r="BP13891" s="2"/>
      <c r="BQ13891" s="2"/>
      <c r="BR13891" s="2"/>
      <c r="BS13891" s="2"/>
      <c r="BT13891" s="2"/>
    </row>
    <row r="13892" spans="63:72" x14ac:dyDescent="0.3">
      <c r="BK13892" s="5"/>
      <c r="BL13892" s="5"/>
      <c r="BM13892" s="2"/>
      <c r="BN13892" s="151"/>
      <c r="BO13892" s="2"/>
      <c r="BP13892" s="2"/>
      <c r="BQ13892" s="2"/>
      <c r="BR13892" s="2"/>
      <c r="BS13892" s="2"/>
      <c r="BT13892" s="2"/>
    </row>
    <row r="13893" spans="63:72" x14ac:dyDescent="0.3">
      <c r="BK13893" s="5"/>
      <c r="BL13893" s="5"/>
      <c r="BM13893" s="2"/>
      <c r="BN13893" s="151"/>
      <c r="BO13893" s="2"/>
      <c r="BP13893" s="2"/>
      <c r="BQ13893" s="2"/>
      <c r="BR13893" s="2"/>
      <c r="BS13893" s="2"/>
      <c r="BT13893" s="2"/>
    </row>
    <row r="13894" spans="63:72" x14ac:dyDescent="0.3">
      <c r="BK13894" s="5"/>
      <c r="BL13894" s="5"/>
      <c r="BM13894" s="2"/>
      <c r="BN13894" s="151"/>
      <c r="BO13894" s="2"/>
      <c r="BP13894" s="2"/>
      <c r="BQ13894" s="2"/>
      <c r="BR13894" s="2"/>
      <c r="BS13894" s="2"/>
      <c r="BT13894" s="2"/>
    </row>
    <row r="13895" spans="63:72" x14ac:dyDescent="0.3">
      <c r="BK13895" s="5"/>
      <c r="BL13895" s="5"/>
      <c r="BM13895" s="2"/>
      <c r="BN13895" s="151"/>
      <c r="BO13895" s="2"/>
      <c r="BP13895" s="2"/>
      <c r="BQ13895" s="2"/>
      <c r="BR13895" s="2"/>
      <c r="BS13895" s="2"/>
      <c r="BT13895" s="2"/>
    </row>
    <row r="13896" spans="63:72" x14ac:dyDescent="0.3">
      <c r="BK13896" s="5"/>
      <c r="BL13896" s="5"/>
      <c r="BM13896" s="2"/>
      <c r="BN13896" s="151"/>
      <c r="BO13896" s="2"/>
      <c r="BP13896" s="2"/>
      <c r="BQ13896" s="2"/>
      <c r="BR13896" s="2"/>
      <c r="BS13896" s="2"/>
      <c r="BT13896" s="2"/>
    </row>
    <row r="13897" spans="63:72" x14ac:dyDescent="0.3">
      <c r="BK13897" s="5"/>
      <c r="BL13897" s="5"/>
      <c r="BM13897" s="2"/>
      <c r="BN13897" s="151"/>
      <c r="BO13897" s="2"/>
      <c r="BP13897" s="2"/>
      <c r="BQ13897" s="2"/>
      <c r="BR13897" s="2"/>
      <c r="BS13897" s="2"/>
      <c r="BT13897" s="2"/>
    </row>
    <row r="13898" spans="63:72" x14ac:dyDescent="0.3">
      <c r="BK13898" s="5"/>
      <c r="BL13898" s="5"/>
      <c r="BM13898" s="2"/>
      <c r="BN13898" s="151"/>
      <c r="BO13898" s="2"/>
      <c r="BP13898" s="2"/>
      <c r="BQ13898" s="2"/>
      <c r="BR13898" s="2"/>
      <c r="BS13898" s="2"/>
      <c r="BT13898" s="2"/>
    </row>
    <row r="13899" spans="63:72" x14ac:dyDescent="0.3">
      <c r="BK13899" s="5"/>
      <c r="BL13899" s="5"/>
      <c r="BM13899" s="2"/>
      <c r="BN13899" s="151"/>
      <c r="BO13899" s="2"/>
      <c r="BP13899" s="2"/>
      <c r="BQ13899" s="2"/>
      <c r="BR13899" s="2"/>
      <c r="BS13899" s="2"/>
      <c r="BT13899" s="2"/>
    </row>
    <row r="13900" spans="63:72" x14ac:dyDescent="0.3">
      <c r="BK13900" s="5"/>
      <c r="BL13900" s="5"/>
      <c r="BM13900" s="2"/>
      <c r="BN13900" s="151"/>
      <c r="BO13900" s="2"/>
      <c r="BP13900" s="2"/>
      <c r="BQ13900" s="2"/>
      <c r="BR13900" s="2"/>
      <c r="BS13900" s="2"/>
      <c r="BT13900" s="2"/>
    </row>
    <row r="13901" spans="63:72" x14ac:dyDescent="0.3">
      <c r="BK13901" s="5"/>
      <c r="BL13901" s="5"/>
      <c r="BM13901" s="2"/>
      <c r="BN13901" s="151"/>
      <c r="BO13901" s="2"/>
      <c r="BP13901" s="2"/>
      <c r="BQ13901" s="2"/>
      <c r="BR13901" s="2"/>
      <c r="BS13901" s="2"/>
      <c r="BT13901" s="2"/>
    </row>
    <row r="13902" spans="63:72" x14ac:dyDescent="0.3">
      <c r="BK13902" s="5"/>
      <c r="BL13902" s="5"/>
      <c r="BM13902" s="2"/>
      <c r="BN13902" s="151"/>
      <c r="BO13902" s="2"/>
      <c r="BP13902" s="2"/>
      <c r="BQ13902" s="2"/>
      <c r="BR13902" s="2"/>
      <c r="BS13902" s="2"/>
      <c r="BT13902" s="2"/>
    </row>
    <row r="13903" spans="63:72" x14ac:dyDescent="0.3">
      <c r="BK13903" s="5"/>
      <c r="BL13903" s="5"/>
      <c r="BM13903" s="2"/>
      <c r="BN13903" s="151"/>
      <c r="BO13903" s="2"/>
      <c r="BP13903" s="2"/>
      <c r="BQ13903" s="2"/>
      <c r="BR13903" s="2"/>
      <c r="BS13903" s="2"/>
      <c r="BT13903" s="2"/>
    </row>
    <row r="13904" spans="63:72" x14ac:dyDescent="0.3">
      <c r="BK13904" s="5"/>
      <c r="BL13904" s="5"/>
      <c r="BM13904" s="2"/>
      <c r="BN13904" s="151"/>
      <c r="BO13904" s="2"/>
      <c r="BP13904" s="2"/>
      <c r="BQ13904" s="2"/>
      <c r="BR13904" s="2"/>
      <c r="BS13904" s="2"/>
      <c r="BT13904" s="2"/>
    </row>
    <row r="13905" spans="63:72" x14ac:dyDescent="0.3">
      <c r="BK13905" s="5"/>
      <c r="BL13905" s="5"/>
      <c r="BM13905" s="2"/>
      <c r="BN13905" s="151"/>
      <c r="BO13905" s="2"/>
      <c r="BP13905" s="2"/>
      <c r="BQ13905" s="2"/>
      <c r="BR13905" s="2"/>
      <c r="BS13905" s="2"/>
      <c r="BT13905" s="2"/>
    </row>
    <row r="13906" spans="63:72" x14ac:dyDescent="0.3">
      <c r="BK13906" s="5"/>
      <c r="BL13906" s="5"/>
      <c r="BM13906" s="2"/>
      <c r="BN13906" s="151"/>
      <c r="BO13906" s="2"/>
      <c r="BP13906" s="2"/>
      <c r="BQ13906" s="2"/>
      <c r="BR13906" s="2"/>
      <c r="BS13906" s="2"/>
      <c r="BT13906" s="2"/>
    </row>
    <row r="13907" spans="63:72" x14ac:dyDescent="0.3">
      <c r="BK13907" s="5"/>
      <c r="BL13907" s="5"/>
      <c r="BM13907" s="2"/>
      <c r="BN13907" s="151"/>
      <c r="BO13907" s="2"/>
      <c r="BP13907" s="2"/>
      <c r="BQ13907" s="2"/>
      <c r="BR13907" s="2"/>
      <c r="BS13907" s="2"/>
      <c r="BT13907" s="2"/>
    </row>
    <row r="13908" spans="63:72" x14ac:dyDescent="0.3">
      <c r="BK13908" s="5"/>
      <c r="BL13908" s="5"/>
      <c r="BM13908" s="2"/>
      <c r="BN13908" s="151"/>
      <c r="BO13908" s="2"/>
      <c r="BP13908" s="2"/>
      <c r="BQ13908" s="2"/>
      <c r="BR13908" s="2"/>
      <c r="BS13908" s="2"/>
      <c r="BT13908" s="2"/>
    </row>
    <row r="13909" spans="63:72" x14ac:dyDescent="0.3">
      <c r="BK13909" s="5"/>
      <c r="BL13909" s="5"/>
      <c r="BM13909" s="2"/>
      <c r="BN13909" s="151"/>
      <c r="BO13909" s="2"/>
      <c r="BP13909" s="2"/>
      <c r="BQ13909" s="2"/>
      <c r="BR13909" s="2"/>
      <c r="BS13909" s="2"/>
      <c r="BT13909" s="2"/>
    </row>
    <row r="13910" spans="63:72" x14ac:dyDescent="0.3">
      <c r="BK13910" s="5"/>
      <c r="BL13910" s="5"/>
      <c r="BM13910" s="2"/>
      <c r="BN13910" s="151"/>
      <c r="BO13910" s="2"/>
      <c r="BP13910" s="2"/>
      <c r="BQ13910" s="2"/>
      <c r="BR13910" s="2"/>
      <c r="BS13910" s="2"/>
      <c r="BT13910" s="2"/>
    </row>
    <row r="13911" spans="63:72" x14ac:dyDescent="0.3">
      <c r="BK13911" s="5"/>
      <c r="BL13911" s="5"/>
      <c r="BM13911" s="2"/>
      <c r="BN13911" s="151"/>
      <c r="BO13911" s="2"/>
      <c r="BP13911" s="2"/>
      <c r="BQ13911" s="2"/>
      <c r="BR13911" s="2"/>
      <c r="BS13911" s="2"/>
      <c r="BT13911" s="2"/>
    </row>
    <row r="13912" spans="63:72" x14ac:dyDescent="0.3">
      <c r="BK13912" s="5"/>
      <c r="BL13912" s="5"/>
      <c r="BM13912" s="2"/>
      <c r="BN13912" s="151"/>
      <c r="BO13912" s="2"/>
      <c r="BP13912" s="2"/>
      <c r="BQ13912" s="2"/>
      <c r="BR13912" s="2"/>
      <c r="BS13912" s="2"/>
      <c r="BT13912" s="2"/>
    </row>
    <row r="13913" spans="63:72" x14ac:dyDescent="0.3">
      <c r="BK13913" s="5"/>
      <c r="BL13913" s="5"/>
      <c r="BM13913" s="2"/>
      <c r="BN13913" s="151"/>
      <c r="BO13913" s="2"/>
      <c r="BP13913" s="2"/>
      <c r="BQ13913" s="2"/>
      <c r="BR13913" s="2"/>
      <c r="BS13913" s="2"/>
      <c r="BT13913" s="2"/>
    </row>
    <row r="13914" spans="63:72" x14ac:dyDescent="0.3">
      <c r="BK13914" s="5"/>
      <c r="BL13914" s="5"/>
      <c r="BM13914" s="2"/>
      <c r="BN13914" s="151"/>
      <c r="BO13914" s="2"/>
      <c r="BP13914" s="2"/>
      <c r="BQ13914" s="2"/>
      <c r="BR13914" s="2"/>
      <c r="BS13914" s="2"/>
      <c r="BT13914" s="2"/>
    </row>
    <row r="13915" spans="63:72" x14ac:dyDescent="0.3">
      <c r="BK13915" s="5"/>
      <c r="BL13915" s="5"/>
      <c r="BM13915" s="2"/>
      <c r="BN13915" s="151"/>
      <c r="BO13915" s="2"/>
      <c r="BP13915" s="2"/>
      <c r="BQ13915" s="2"/>
      <c r="BR13915" s="2"/>
      <c r="BS13915" s="2"/>
      <c r="BT13915" s="2"/>
    </row>
    <row r="13916" spans="63:72" x14ac:dyDescent="0.3">
      <c r="BK13916" s="5"/>
      <c r="BL13916" s="5"/>
      <c r="BM13916" s="2"/>
      <c r="BN13916" s="151"/>
      <c r="BO13916" s="2"/>
      <c r="BP13916" s="2"/>
      <c r="BQ13916" s="2"/>
      <c r="BR13916" s="2"/>
      <c r="BS13916" s="2"/>
      <c r="BT13916" s="2"/>
    </row>
    <row r="13917" spans="63:72" x14ac:dyDescent="0.3">
      <c r="BK13917" s="5"/>
      <c r="BL13917" s="5"/>
      <c r="BM13917" s="2"/>
      <c r="BN13917" s="151"/>
      <c r="BO13917" s="2"/>
      <c r="BP13917" s="2"/>
      <c r="BQ13917" s="2"/>
      <c r="BR13917" s="2"/>
      <c r="BS13917" s="2"/>
      <c r="BT13917" s="2"/>
    </row>
    <row r="13918" spans="63:72" x14ac:dyDescent="0.3">
      <c r="BK13918" s="5"/>
      <c r="BL13918" s="5"/>
      <c r="BM13918" s="2"/>
      <c r="BN13918" s="151"/>
      <c r="BO13918" s="2"/>
      <c r="BP13918" s="2"/>
      <c r="BQ13918" s="2"/>
      <c r="BR13918" s="2"/>
      <c r="BS13918" s="2"/>
      <c r="BT13918" s="2"/>
    </row>
    <row r="13919" spans="63:72" x14ac:dyDescent="0.3">
      <c r="BK13919" s="5"/>
      <c r="BL13919" s="5"/>
      <c r="BM13919" s="2"/>
      <c r="BN13919" s="151"/>
      <c r="BO13919" s="2"/>
      <c r="BP13919" s="2"/>
      <c r="BQ13919" s="2"/>
      <c r="BR13919" s="2"/>
      <c r="BS13919" s="2"/>
      <c r="BT13919" s="2"/>
    </row>
    <row r="13920" spans="63:72" x14ac:dyDescent="0.3">
      <c r="BK13920" s="5"/>
      <c r="BL13920" s="5"/>
      <c r="BM13920" s="2"/>
      <c r="BN13920" s="151"/>
      <c r="BO13920" s="2"/>
      <c r="BP13920" s="2"/>
      <c r="BQ13920" s="2"/>
      <c r="BR13920" s="2"/>
      <c r="BS13920" s="2"/>
      <c r="BT13920" s="2"/>
    </row>
    <row r="13921" spans="63:72" x14ac:dyDescent="0.3">
      <c r="BK13921" s="5"/>
      <c r="BL13921" s="5"/>
      <c r="BM13921" s="2"/>
      <c r="BN13921" s="151"/>
      <c r="BO13921" s="2"/>
      <c r="BP13921" s="2"/>
      <c r="BQ13921" s="2"/>
      <c r="BR13921" s="2"/>
      <c r="BS13921" s="2"/>
      <c r="BT13921" s="2"/>
    </row>
    <row r="13922" spans="63:72" x14ac:dyDescent="0.3">
      <c r="BK13922" s="5"/>
      <c r="BL13922" s="5"/>
      <c r="BM13922" s="2"/>
      <c r="BN13922" s="151"/>
      <c r="BO13922" s="2"/>
      <c r="BP13922" s="2"/>
      <c r="BQ13922" s="2"/>
      <c r="BR13922" s="2"/>
      <c r="BS13922" s="2"/>
      <c r="BT13922" s="2"/>
    </row>
    <row r="13923" spans="63:72" x14ac:dyDescent="0.3">
      <c r="BK13923" s="5"/>
      <c r="BL13923" s="5"/>
      <c r="BM13923" s="2"/>
      <c r="BN13923" s="151"/>
      <c r="BO13923" s="2"/>
      <c r="BP13923" s="2"/>
      <c r="BQ13923" s="2"/>
      <c r="BR13923" s="2"/>
      <c r="BS13923" s="2"/>
      <c r="BT13923" s="2"/>
    </row>
    <row r="13924" spans="63:72" x14ac:dyDescent="0.3">
      <c r="BK13924" s="5"/>
      <c r="BL13924" s="5"/>
      <c r="BM13924" s="2"/>
      <c r="BN13924" s="151"/>
      <c r="BO13924" s="2"/>
      <c r="BP13924" s="2"/>
      <c r="BQ13924" s="2"/>
      <c r="BR13924" s="2"/>
      <c r="BS13924" s="2"/>
      <c r="BT13924" s="2"/>
    </row>
    <row r="13925" spans="63:72" x14ac:dyDescent="0.3">
      <c r="BK13925" s="5"/>
      <c r="BL13925" s="5"/>
      <c r="BM13925" s="2"/>
      <c r="BN13925" s="151"/>
      <c r="BO13925" s="2"/>
      <c r="BP13925" s="2"/>
      <c r="BQ13925" s="2"/>
      <c r="BR13925" s="2"/>
      <c r="BS13925" s="2"/>
      <c r="BT13925" s="2"/>
    </row>
    <row r="13926" spans="63:72" x14ac:dyDescent="0.3">
      <c r="BK13926" s="5"/>
      <c r="BL13926" s="5"/>
      <c r="BM13926" s="2"/>
      <c r="BN13926" s="151"/>
      <c r="BO13926" s="2"/>
      <c r="BP13926" s="2"/>
      <c r="BQ13926" s="2"/>
      <c r="BR13926" s="2"/>
      <c r="BS13926" s="2"/>
      <c r="BT13926" s="2"/>
    </row>
    <row r="13927" spans="63:72" x14ac:dyDescent="0.3">
      <c r="BK13927" s="5"/>
      <c r="BL13927" s="5"/>
      <c r="BM13927" s="2"/>
      <c r="BN13927" s="151"/>
      <c r="BO13927" s="2"/>
      <c r="BP13927" s="2"/>
      <c r="BQ13927" s="2"/>
      <c r="BR13927" s="2"/>
      <c r="BS13927" s="2"/>
      <c r="BT13927" s="2"/>
    </row>
    <row r="13928" spans="63:72" x14ac:dyDescent="0.3">
      <c r="BK13928" s="5"/>
      <c r="BL13928" s="5"/>
      <c r="BM13928" s="2"/>
      <c r="BN13928" s="151"/>
      <c r="BO13928" s="2"/>
      <c r="BP13928" s="2"/>
      <c r="BQ13928" s="2"/>
      <c r="BR13928" s="2"/>
      <c r="BS13928" s="2"/>
      <c r="BT13928" s="2"/>
    </row>
    <row r="13929" spans="63:72" x14ac:dyDescent="0.3">
      <c r="BK13929" s="5"/>
      <c r="BL13929" s="5"/>
      <c r="BM13929" s="2"/>
      <c r="BN13929" s="151"/>
      <c r="BO13929" s="2"/>
      <c r="BP13929" s="2"/>
      <c r="BQ13929" s="2"/>
      <c r="BR13929" s="2"/>
      <c r="BS13929" s="2"/>
      <c r="BT13929" s="2"/>
    </row>
    <row r="13930" spans="63:72" x14ac:dyDescent="0.3">
      <c r="BK13930" s="5"/>
      <c r="BL13930" s="5"/>
      <c r="BM13930" s="2"/>
      <c r="BN13930" s="151"/>
      <c r="BO13930" s="2"/>
      <c r="BP13930" s="2"/>
      <c r="BQ13930" s="2"/>
      <c r="BR13930" s="2"/>
      <c r="BS13930" s="2"/>
      <c r="BT13930" s="2"/>
    </row>
    <row r="13931" spans="63:72" x14ac:dyDescent="0.3">
      <c r="BK13931" s="5"/>
      <c r="BL13931" s="5"/>
      <c r="BM13931" s="2"/>
      <c r="BN13931" s="151"/>
      <c r="BO13931" s="2"/>
      <c r="BP13931" s="2"/>
      <c r="BQ13931" s="2"/>
      <c r="BR13931" s="2"/>
      <c r="BS13931" s="2"/>
      <c r="BT13931" s="2"/>
    </row>
    <row r="13932" spans="63:72" x14ac:dyDescent="0.3">
      <c r="BK13932" s="5"/>
      <c r="BL13932" s="5"/>
      <c r="BM13932" s="2"/>
      <c r="BN13932" s="151"/>
      <c r="BO13932" s="2"/>
      <c r="BP13932" s="2"/>
      <c r="BQ13932" s="2"/>
      <c r="BR13932" s="2"/>
      <c r="BS13932" s="2"/>
      <c r="BT13932" s="2"/>
    </row>
    <row r="13933" spans="63:72" x14ac:dyDescent="0.3">
      <c r="BK13933" s="5"/>
      <c r="BL13933" s="5"/>
      <c r="BM13933" s="2"/>
      <c r="BN13933" s="151"/>
      <c r="BO13933" s="2"/>
      <c r="BP13933" s="2"/>
      <c r="BQ13933" s="2"/>
      <c r="BR13933" s="2"/>
      <c r="BS13933" s="2"/>
      <c r="BT13933" s="2"/>
    </row>
    <row r="13934" spans="63:72" x14ac:dyDescent="0.3">
      <c r="BK13934" s="5"/>
      <c r="BL13934" s="5"/>
      <c r="BM13934" s="2"/>
      <c r="BN13934" s="151"/>
      <c r="BO13934" s="2"/>
      <c r="BP13934" s="2"/>
      <c r="BQ13934" s="2"/>
      <c r="BR13934" s="2"/>
      <c r="BS13934" s="2"/>
      <c r="BT13934" s="2"/>
    </row>
    <row r="13935" spans="63:72" x14ac:dyDescent="0.3">
      <c r="BK13935" s="5"/>
      <c r="BL13935" s="5"/>
      <c r="BM13935" s="2"/>
      <c r="BN13935" s="151"/>
      <c r="BO13935" s="2"/>
      <c r="BP13935" s="2"/>
      <c r="BQ13935" s="2"/>
      <c r="BR13935" s="2"/>
      <c r="BS13935" s="2"/>
      <c r="BT13935" s="2"/>
    </row>
    <row r="13936" spans="63:72" x14ac:dyDescent="0.3">
      <c r="BK13936" s="5"/>
      <c r="BL13936" s="5"/>
      <c r="BM13936" s="2"/>
      <c r="BN13936" s="151"/>
      <c r="BO13936" s="2"/>
      <c r="BP13936" s="2"/>
      <c r="BQ13936" s="2"/>
      <c r="BR13936" s="2"/>
      <c r="BS13936" s="2"/>
      <c r="BT13936" s="2"/>
    </row>
    <row r="13937" spans="63:72" x14ac:dyDescent="0.3">
      <c r="BK13937" s="5"/>
      <c r="BL13937" s="5"/>
      <c r="BM13937" s="2"/>
      <c r="BN13937" s="151"/>
      <c r="BO13937" s="2"/>
      <c r="BP13937" s="2"/>
      <c r="BQ13937" s="2"/>
      <c r="BR13937" s="2"/>
      <c r="BS13937" s="2"/>
      <c r="BT13937" s="2"/>
    </row>
    <row r="13938" spans="63:72" x14ac:dyDescent="0.3">
      <c r="BK13938" s="5"/>
      <c r="BL13938" s="5"/>
      <c r="BM13938" s="2"/>
      <c r="BN13938" s="151"/>
      <c r="BO13938" s="2"/>
      <c r="BP13938" s="2"/>
      <c r="BQ13938" s="2"/>
      <c r="BR13938" s="2"/>
      <c r="BS13938" s="2"/>
      <c r="BT13938" s="2"/>
    </row>
    <row r="13939" spans="63:72" x14ac:dyDescent="0.3">
      <c r="BK13939" s="5"/>
      <c r="BL13939" s="5"/>
      <c r="BM13939" s="2"/>
      <c r="BN13939" s="151"/>
      <c r="BO13939" s="2"/>
      <c r="BP13939" s="2"/>
      <c r="BQ13939" s="2"/>
      <c r="BR13939" s="2"/>
      <c r="BS13939" s="2"/>
      <c r="BT13939" s="2"/>
    </row>
    <row r="13940" spans="63:72" x14ac:dyDescent="0.3">
      <c r="BK13940" s="5"/>
      <c r="BL13940" s="5"/>
      <c r="BM13940" s="2"/>
      <c r="BN13940" s="151"/>
      <c r="BO13940" s="2"/>
      <c r="BP13940" s="2"/>
      <c r="BQ13940" s="2"/>
      <c r="BR13940" s="2"/>
      <c r="BS13940" s="2"/>
      <c r="BT13940" s="2"/>
    </row>
    <row r="13941" spans="63:72" x14ac:dyDescent="0.3">
      <c r="BK13941" s="5"/>
      <c r="BL13941" s="5"/>
      <c r="BM13941" s="2"/>
      <c r="BN13941" s="151"/>
      <c r="BO13941" s="2"/>
      <c r="BP13941" s="2"/>
      <c r="BQ13941" s="2"/>
      <c r="BR13941" s="2"/>
      <c r="BS13941" s="2"/>
      <c r="BT13941" s="2"/>
    </row>
    <row r="13942" spans="63:72" x14ac:dyDescent="0.3">
      <c r="BK13942" s="5"/>
      <c r="BL13942" s="5"/>
      <c r="BM13942" s="2"/>
      <c r="BN13942" s="151"/>
      <c r="BO13942" s="2"/>
      <c r="BP13942" s="2"/>
      <c r="BQ13942" s="2"/>
      <c r="BR13942" s="2"/>
      <c r="BS13942" s="2"/>
      <c r="BT13942" s="2"/>
    </row>
    <row r="13943" spans="63:72" x14ac:dyDescent="0.3">
      <c r="BK13943" s="5"/>
      <c r="BL13943" s="5"/>
      <c r="BM13943" s="2"/>
      <c r="BN13943" s="151"/>
      <c r="BO13943" s="2"/>
      <c r="BP13943" s="2"/>
      <c r="BQ13943" s="2"/>
      <c r="BR13943" s="2"/>
      <c r="BS13943" s="2"/>
      <c r="BT13943" s="2"/>
    </row>
    <row r="13944" spans="63:72" x14ac:dyDescent="0.3">
      <c r="BK13944" s="5"/>
      <c r="BL13944" s="5"/>
      <c r="BM13944" s="2"/>
      <c r="BN13944" s="151"/>
      <c r="BO13944" s="2"/>
      <c r="BP13944" s="2"/>
      <c r="BQ13944" s="2"/>
      <c r="BR13944" s="2"/>
      <c r="BS13944" s="2"/>
      <c r="BT13944" s="2"/>
    </row>
    <row r="13945" spans="63:72" x14ac:dyDescent="0.3">
      <c r="BK13945" s="5"/>
      <c r="BL13945" s="5"/>
      <c r="BM13945" s="2"/>
      <c r="BN13945" s="151"/>
      <c r="BO13945" s="2"/>
      <c r="BP13945" s="2"/>
      <c r="BQ13945" s="2"/>
      <c r="BR13945" s="2"/>
      <c r="BS13945" s="2"/>
      <c r="BT13945" s="2"/>
    </row>
    <row r="13946" spans="63:72" x14ac:dyDescent="0.3">
      <c r="BK13946" s="5"/>
      <c r="BL13946" s="5"/>
      <c r="BM13946" s="2"/>
      <c r="BN13946" s="151"/>
      <c r="BO13946" s="2"/>
      <c r="BP13946" s="2"/>
      <c r="BQ13946" s="2"/>
      <c r="BR13946" s="2"/>
      <c r="BS13946" s="2"/>
      <c r="BT13946" s="2"/>
    </row>
    <row r="13947" spans="63:72" x14ac:dyDescent="0.3">
      <c r="BK13947" s="5"/>
      <c r="BL13947" s="5"/>
      <c r="BM13947" s="2"/>
      <c r="BN13947" s="151"/>
      <c r="BO13947" s="2"/>
      <c r="BP13947" s="2"/>
      <c r="BQ13947" s="2"/>
      <c r="BR13947" s="2"/>
      <c r="BS13947" s="2"/>
      <c r="BT13947" s="2"/>
    </row>
    <row r="13948" spans="63:72" x14ac:dyDescent="0.3">
      <c r="BK13948" s="5"/>
      <c r="BL13948" s="5"/>
      <c r="BM13948" s="2"/>
      <c r="BN13948" s="151"/>
      <c r="BO13948" s="2"/>
      <c r="BP13948" s="2"/>
      <c r="BQ13948" s="2"/>
      <c r="BR13948" s="2"/>
      <c r="BS13948" s="2"/>
      <c r="BT13948" s="2"/>
    </row>
    <row r="13949" spans="63:72" x14ac:dyDescent="0.3">
      <c r="BK13949" s="5"/>
      <c r="BL13949" s="5"/>
      <c r="BM13949" s="2"/>
      <c r="BN13949" s="151"/>
      <c r="BO13949" s="2"/>
      <c r="BP13949" s="2"/>
      <c r="BQ13949" s="2"/>
      <c r="BR13949" s="2"/>
      <c r="BS13949" s="2"/>
      <c r="BT13949" s="2"/>
    </row>
    <row r="13950" spans="63:72" x14ac:dyDescent="0.3">
      <c r="BK13950" s="5"/>
      <c r="BL13950" s="5"/>
      <c r="BM13950" s="2"/>
      <c r="BN13950" s="151"/>
      <c r="BO13950" s="2"/>
      <c r="BP13950" s="2"/>
      <c r="BQ13950" s="2"/>
      <c r="BR13950" s="2"/>
      <c r="BS13950" s="2"/>
      <c r="BT13950" s="2"/>
    </row>
    <row r="13951" spans="63:72" x14ac:dyDescent="0.3">
      <c r="BK13951" s="5"/>
      <c r="BL13951" s="5"/>
      <c r="BM13951" s="2"/>
      <c r="BN13951" s="151"/>
      <c r="BO13951" s="2"/>
      <c r="BP13951" s="2"/>
      <c r="BQ13951" s="2"/>
      <c r="BR13951" s="2"/>
      <c r="BS13951" s="2"/>
      <c r="BT13951" s="2"/>
    </row>
    <row r="13952" spans="63:72" x14ac:dyDescent="0.3">
      <c r="BK13952" s="5"/>
      <c r="BL13952" s="5"/>
      <c r="BM13952" s="2"/>
      <c r="BN13952" s="151"/>
      <c r="BO13952" s="2"/>
      <c r="BP13952" s="2"/>
      <c r="BQ13952" s="2"/>
      <c r="BR13952" s="2"/>
      <c r="BS13952" s="2"/>
      <c r="BT13952" s="2"/>
    </row>
    <row r="13953" spans="63:72" x14ac:dyDescent="0.3">
      <c r="BK13953" s="5"/>
      <c r="BL13953" s="5"/>
      <c r="BM13953" s="2"/>
      <c r="BN13953" s="151"/>
      <c r="BO13953" s="2"/>
      <c r="BP13953" s="2"/>
      <c r="BQ13953" s="2"/>
      <c r="BR13953" s="2"/>
      <c r="BS13953" s="2"/>
      <c r="BT13953" s="2"/>
    </row>
    <row r="13954" spans="63:72" x14ac:dyDescent="0.3">
      <c r="BK13954" s="5"/>
      <c r="BL13954" s="5"/>
      <c r="BM13954" s="2"/>
      <c r="BN13954" s="151"/>
      <c r="BO13954" s="2"/>
      <c r="BP13954" s="2"/>
      <c r="BQ13954" s="2"/>
      <c r="BR13954" s="2"/>
      <c r="BS13954" s="2"/>
      <c r="BT13954" s="2"/>
    </row>
    <row r="13955" spans="63:72" x14ac:dyDescent="0.3">
      <c r="BK13955" s="5"/>
      <c r="BL13955" s="5"/>
      <c r="BM13955" s="2"/>
      <c r="BN13955" s="151"/>
      <c r="BO13955" s="2"/>
      <c r="BP13955" s="2"/>
      <c r="BQ13955" s="2"/>
      <c r="BR13955" s="2"/>
      <c r="BS13955" s="2"/>
      <c r="BT13955" s="2"/>
    </row>
    <row r="13956" spans="63:72" x14ac:dyDescent="0.3">
      <c r="BK13956" s="5"/>
      <c r="BL13956" s="5"/>
      <c r="BM13956" s="2"/>
      <c r="BN13956" s="151"/>
      <c r="BO13956" s="2"/>
      <c r="BP13956" s="2"/>
      <c r="BQ13956" s="2"/>
      <c r="BR13956" s="2"/>
      <c r="BS13956" s="2"/>
      <c r="BT13956" s="2"/>
    </row>
    <row r="13957" spans="63:72" x14ac:dyDescent="0.3">
      <c r="BK13957" s="5"/>
      <c r="BL13957" s="5"/>
      <c r="BM13957" s="2"/>
      <c r="BN13957" s="151"/>
      <c r="BO13957" s="2"/>
      <c r="BP13957" s="2"/>
      <c r="BQ13957" s="2"/>
      <c r="BR13957" s="2"/>
      <c r="BS13957" s="2"/>
      <c r="BT13957" s="2"/>
    </row>
    <row r="13958" spans="63:72" x14ac:dyDescent="0.3">
      <c r="BK13958" s="5"/>
      <c r="BL13958" s="5"/>
      <c r="BM13958" s="2"/>
      <c r="BN13958" s="151"/>
      <c r="BO13958" s="2"/>
      <c r="BP13958" s="2"/>
      <c r="BQ13958" s="2"/>
      <c r="BR13958" s="2"/>
      <c r="BS13958" s="2"/>
      <c r="BT13958" s="2"/>
    </row>
    <row r="13959" spans="63:72" x14ac:dyDescent="0.3">
      <c r="BK13959" s="5"/>
      <c r="BL13959" s="5"/>
      <c r="BM13959" s="2"/>
      <c r="BN13959" s="151"/>
      <c r="BO13959" s="2"/>
      <c r="BP13959" s="2"/>
      <c r="BQ13959" s="2"/>
      <c r="BR13959" s="2"/>
      <c r="BS13959" s="2"/>
      <c r="BT13959" s="2"/>
    </row>
    <row r="13960" spans="63:72" x14ac:dyDescent="0.3">
      <c r="BK13960" s="5"/>
      <c r="BL13960" s="5"/>
      <c r="BM13960" s="2"/>
      <c r="BN13960" s="151"/>
      <c r="BO13960" s="2"/>
      <c r="BP13960" s="2"/>
      <c r="BQ13960" s="2"/>
      <c r="BR13960" s="2"/>
      <c r="BS13960" s="2"/>
      <c r="BT13960" s="2"/>
    </row>
    <row r="13961" spans="63:72" x14ac:dyDescent="0.3">
      <c r="BK13961" s="5"/>
      <c r="BL13961" s="5"/>
      <c r="BM13961" s="2"/>
      <c r="BN13961" s="151"/>
      <c r="BO13961" s="2"/>
      <c r="BP13961" s="2"/>
      <c r="BQ13961" s="2"/>
      <c r="BR13961" s="2"/>
      <c r="BS13961" s="2"/>
      <c r="BT13961" s="2"/>
    </row>
    <row r="13962" spans="63:72" x14ac:dyDescent="0.3">
      <c r="BK13962" s="5"/>
      <c r="BL13962" s="5"/>
      <c r="BM13962" s="2"/>
      <c r="BN13962" s="151"/>
      <c r="BO13962" s="2"/>
      <c r="BP13962" s="2"/>
      <c r="BQ13962" s="2"/>
      <c r="BR13962" s="2"/>
      <c r="BS13962" s="2"/>
      <c r="BT13962" s="2"/>
    </row>
    <row r="13963" spans="63:72" x14ac:dyDescent="0.3">
      <c r="BK13963" s="5"/>
      <c r="BL13963" s="5"/>
      <c r="BM13963" s="2"/>
      <c r="BN13963" s="151"/>
      <c r="BO13963" s="2"/>
      <c r="BP13963" s="2"/>
      <c r="BQ13963" s="2"/>
      <c r="BR13963" s="2"/>
      <c r="BS13963" s="2"/>
      <c r="BT13963" s="2"/>
    </row>
    <row r="13964" spans="63:72" x14ac:dyDescent="0.3">
      <c r="BK13964" s="5"/>
      <c r="BL13964" s="5"/>
      <c r="BM13964" s="2"/>
      <c r="BN13964" s="151"/>
      <c r="BO13964" s="2"/>
      <c r="BP13964" s="2"/>
      <c r="BQ13964" s="2"/>
      <c r="BR13964" s="2"/>
      <c r="BS13964" s="2"/>
      <c r="BT13964" s="2"/>
    </row>
    <row r="13965" spans="63:72" x14ac:dyDescent="0.3">
      <c r="BK13965" s="5"/>
      <c r="BL13965" s="5"/>
      <c r="BM13965" s="2"/>
      <c r="BN13965" s="151"/>
      <c r="BO13965" s="2"/>
      <c r="BP13965" s="2"/>
      <c r="BQ13965" s="2"/>
      <c r="BR13965" s="2"/>
      <c r="BS13965" s="2"/>
      <c r="BT13965" s="2"/>
    </row>
    <row r="13966" spans="63:72" x14ac:dyDescent="0.3">
      <c r="BK13966" s="5"/>
      <c r="BL13966" s="5"/>
      <c r="BM13966" s="2"/>
      <c r="BN13966" s="151"/>
      <c r="BO13966" s="2"/>
      <c r="BP13966" s="2"/>
      <c r="BQ13966" s="2"/>
      <c r="BR13966" s="2"/>
      <c r="BS13966" s="2"/>
      <c r="BT13966" s="2"/>
    </row>
    <row r="13967" spans="63:72" x14ac:dyDescent="0.3">
      <c r="BK13967" s="5"/>
      <c r="BL13967" s="5"/>
      <c r="BM13967" s="2"/>
      <c r="BN13967" s="151"/>
      <c r="BO13967" s="2"/>
      <c r="BP13967" s="2"/>
      <c r="BQ13967" s="2"/>
      <c r="BR13967" s="2"/>
      <c r="BS13967" s="2"/>
      <c r="BT13967" s="2"/>
    </row>
    <row r="13968" spans="63:72" x14ac:dyDescent="0.3">
      <c r="BK13968" s="5"/>
      <c r="BL13968" s="5"/>
      <c r="BM13968" s="2"/>
      <c r="BN13968" s="151"/>
      <c r="BO13968" s="2"/>
      <c r="BP13968" s="2"/>
      <c r="BQ13968" s="2"/>
      <c r="BR13968" s="2"/>
      <c r="BS13968" s="2"/>
      <c r="BT13968" s="2"/>
    </row>
    <row r="13969" spans="63:72" x14ac:dyDescent="0.3">
      <c r="BK13969" s="5"/>
      <c r="BL13969" s="5"/>
      <c r="BM13969" s="2"/>
      <c r="BN13969" s="151"/>
      <c r="BO13969" s="2"/>
      <c r="BP13969" s="2"/>
      <c r="BQ13969" s="2"/>
      <c r="BR13969" s="2"/>
      <c r="BS13969" s="2"/>
      <c r="BT13969" s="2"/>
    </row>
    <row r="13970" spans="63:72" x14ac:dyDescent="0.3">
      <c r="BK13970" s="5"/>
      <c r="BL13970" s="5"/>
      <c r="BM13970" s="2"/>
      <c r="BN13970" s="151"/>
      <c r="BO13970" s="2"/>
      <c r="BP13970" s="2"/>
      <c r="BQ13970" s="2"/>
      <c r="BR13970" s="2"/>
      <c r="BS13970" s="2"/>
      <c r="BT13970" s="2"/>
    </row>
    <row r="13971" spans="63:72" x14ac:dyDescent="0.3">
      <c r="BK13971" s="5"/>
      <c r="BL13971" s="5"/>
      <c r="BM13971" s="2"/>
      <c r="BN13971" s="151"/>
      <c r="BO13971" s="2"/>
      <c r="BP13971" s="2"/>
      <c r="BQ13971" s="2"/>
      <c r="BR13971" s="2"/>
      <c r="BS13971" s="2"/>
      <c r="BT13971" s="2"/>
    </row>
    <row r="13972" spans="63:72" x14ac:dyDescent="0.3">
      <c r="BK13972" s="5"/>
      <c r="BL13972" s="5"/>
      <c r="BM13972" s="2"/>
      <c r="BN13972" s="151"/>
      <c r="BO13972" s="2"/>
      <c r="BP13972" s="2"/>
      <c r="BQ13972" s="2"/>
      <c r="BR13972" s="2"/>
      <c r="BS13972" s="2"/>
      <c r="BT13972" s="2"/>
    </row>
    <row r="13973" spans="63:72" x14ac:dyDescent="0.3">
      <c r="BK13973" s="5"/>
      <c r="BL13973" s="5"/>
      <c r="BM13973" s="2"/>
      <c r="BN13973" s="151"/>
      <c r="BO13973" s="2"/>
      <c r="BP13973" s="2"/>
      <c r="BQ13973" s="2"/>
      <c r="BR13973" s="2"/>
      <c r="BS13973" s="2"/>
      <c r="BT13973" s="2"/>
    </row>
    <row r="13974" spans="63:72" x14ac:dyDescent="0.3">
      <c r="BK13974" s="5"/>
      <c r="BL13974" s="5"/>
      <c r="BM13974" s="2"/>
      <c r="BN13974" s="151"/>
      <c r="BO13974" s="2"/>
      <c r="BP13974" s="2"/>
      <c r="BQ13974" s="2"/>
      <c r="BR13974" s="2"/>
      <c r="BS13974" s="2"/>
      <c r="BT13974" s="2"/>
    </row>
    <row r="13975" spans="63:72" x14ac:dyDescent="0.3">
      <c r="BK13975" s="5"/>
      <c r="BL13975" s="5"/>
      <c r="BM13975" s="2"/>
      <c r="BN13975" s="151"/>
      <c r="BO13975" s="2"/>
      <c r="BP13975" s="2"/>
      <c r="BQ13975" s="2"/>
      <c r="BR13975" s="2"/>
      <c r="BS13975" s="2"/>
      <c r="BT13975" s="2"/>
    </row>
    <row r="13976" spans="63:72" x14ac:dyDescent="0.3">
      <c r="BK13976" s="5"/>
      <c r="BL13976" s="5"/>
      <c r="BM13976" s="2"/>
      <c r="BN13976" s="151"/>
      <c r="BO13976" s="2"/>
      <c r="BP13976" s="2"/>
      <c r="BQ13976" s="2"/>
      <c r="BR13976" s="2"/>
      <c r="BS13976" s="2"/>
      <c r="BT13976" s="2"/>
    </row>
    <row r="13977" spans="63:72" x14ac:dyDescent="0.3">
      <c r="BK13977" s="5"/>
      <c r="BL13977" s="5"/>
      <c r="BM13977" s="2"/>
      <c r="BN13977" s="151"/>
      <c r="BO13977" s="2"/>
      <c r="BP13977" s="2"/>
      <c r="BQ13977" s="2"/>
      <c r="BR13977" s="2"/>
      <c r="BS13977" s="2"/>
      <c r="BT13977" s="2"/>
    </row>
    <row r="13978" spans="63:72" x14ac:dyDescent="0.3">
      <c r="BK13978" s="5"/>
      <c r="BL13978" s="5"/>
      <c r="BM13978" s="2"/>
      <c r="BN13978" s="151"/>
      <c r="BO13978" s="2"/>
      <c r="BP13978" s="2"/>
      <c r="BQ13978" s="2"/>
      <c r="BR13978" s="2"/>
      <c r="BS13978" s="2"/>
      <c r="BT13978" s="2"/>
    </row>
    <row r="13979" spans="63:72" x14ac:dyDescent="0.3">
      <c r="BK13979" s="5"/>
      <c r="BL13979" s="5"/>
      <c r="BM13979" s="2"/>
      <c r="BN13979" s="151"/>
      <c r="BO13979" s="2"/>
      <c r="BP13979" s="2"/>
      <c r="BQ13979" s="2"/>
      <c r="BR13979" s="2"/>
      <c r="BS13979" s="2"/>
      <c r="BT13979" s="2"/>
    </row>
    <row r="13980" spans="63:72" x14ac:dyDescent="0.3">
      <c r="BK13980" s="5"/>
      <c r="BL13980" s="5"/>
      <c r="BM13980" s="2"/>
      <c r="BN13980" s="151"/>
      <c r="BO13980" s="2"/>
      <c r="BP13980" s="2"/>
      <c r="BQ13980" s="2"/>
      <c r="BR13980" s="2"/>
      <c r="BS13980" s="2"/>
      <c r="BT13980" s="2"/>
    </row>
    <row r="13981" spans="63:72" x14ac:dyDescent="0.3">
      <c r="BK13981" s="5"/>
      <c r="BL13981" s="5"/>
      <c r="BM13981" s="2"/>
      <c r="BN13981" s="151"/>
      <c r="BO13981" s="2"/>
      <c r="BP13981" s="2"/>
      <c r="BQ13981" s="2"/>
      <c r="BR13981" s="2"/>
      <c r="BS13981" s="2"/>
      <c r="BT13981" s="2"/>
    </row>
    <row r="13982" spans="63:72" x14ac:dyDescent="0.3">
      <c r="BK13982" s="5"/>
      <c r="BL13982" s="5"/>
      <c r="BM13982" s="2"/>
      <c r="BN13982" s="151"/>
      <c r="BO13982" s="2"/>
      <c r="BP13982" s="2"/>
      <c r="BQ13982" s="2"/>
      <c r="BR13982" s="2"/>
      <c r="BS13982" s="2"/>
      <c r="BT13982" s="2"/>
    </row>
    <row r="13983" spans="63:72" x14ac:dyDescent="0.3">
      <c r="BK13983" s="5"/>
      <c r="BL13983" s="5"/>
      <c r="BM13983" s="2"/>
      <c r="BN13983" s="151"/>
      <c r="BO13983" s="2"/>
      <c r="BP13983" s="2"/>
      <c r="BQ13983" s="2"/>
      <c r="BR13983" s="2"/>
      <c r="BS13983" s="2"/>
      <c r="BT13983" s="2"/>
    </row>
    <row r="13984" spans="63:72" x14ac:dyDescent="0.3">
      <c r="BK13984" s="5"/>
      <c r="BL13984" s="5"/>
      <c r="BM13984" s="2"/>
      <c r="BN13984" s="151"/>
      <c r="BO13984" s="2"/>
      <c r="BP13984" s="2"/>
      <c r="BQ13984" s="2"/>
      <c r="BR13984" s="2"/>
      <c r="BS13984" s="2"/>
      <c r="BT13984" s="2"/>
    </row>
    <row r="13985" spans="63:72" x14ac:dyDescent="0.3">
      <c r="BK13985" s="5"/>
      <c r="BL13985" s="5"/>
      <c r="BM13985" s="2"/>
      <c r="BN13985" s="151"/>
      <c r="BO13985" s="2"/>
      <c r="BP13985" s="2"/>
      <c r="BQ13985" s="2"/>
      <c r="BR13985" s="2"/>
      <c r="BS13985" s="2"/>
      <c r="BT13985" s="2"/>
    </row>
    <row r="13986" spans="63:72" x14ac:dyDescent="0.3">
      <c r="BK13986" s="5"/>
      <c r="BL13986" s="5"/>
      <c r="BM13986" s="2"/>
      <c r="BN13986" s="151"/>
      <c r="BO13986" s="2"/>
      <c r="BP13986" s="2"/>
      <c r="BQ13986" s="2"/>
      <c r="BR13986" s="2"/>
      <c r="BS13986" s="2"/>
      <c r="BT13986" s="2"/>
    </row>
    <row r="13987" spans="63:72" x14ac:dyDescent="0.3">
      <c r="BK13987" s="5"/>
      <c r="BL13987" s="5"/>
      <c r="BM13987" s="2"/>
      <c r="BN13987" s="151"/>
      <c r="BO13987" s="2"/>
      <c r="BP13987" s="2"/>
      <c r="BQ13987" s="2"/>
      <c r="BR13987" s="2"/>
      <c r="BS13987" s="2"/>
      <c r="BT13987" s="2"/>
    </row>
    <row r="13988" spans="63:72" x14ac:dyDescent="0.3">
      <c r="BK13988" s="5"/>
      <c r="BL13988" s="5"/>
      <c r="BM13988" s="2"/>
      <c r="BN13988" s="151"/>
      <c r="BO13988" s="2"/>
      <c r="BP13988" s="2"/>
      <c r="BQ13988" s="2"/>
      <c r="BR13988" s="2"/>
      <c r="BS13988" s="2"/>
      <c r="BT13988" s="2"/>
    </row>
    <row r="13989" spans="63:72" x14ac:dyDescent="0.3">
      <c r="BK13989" s="5"/>
      <c r="BL13989" s="5"/>
      <c r="BM13989" s="2"/>
      <c r="BN13989" s="151"/>
      <c r="BO13989" s="2"/>
      <c r="BP13989" s="2"/>
      <c r="BQ13989" s="2"/>
      <c r="BR13989" s="2"/>
      <c r="BS13989" s="2"/>
      <c r="BT13989" s="2"/>
    </row>
    <row r="13990" spans="63:72" x14ac:dyDescent="0.3">
      <c r="BK13990" s="5"/>
      <c r="BL13990" s="5"/>
      <c r="BM13990" s="2"/>
      <c r="BN13990" s="151"/>
      <c r="BO13990" s="2"/>
      <c r="BP13990" s="2"/>
      <c r="BQ13990" s="2"/>
      <c r="BR13990" s="2"/>
      <c r="BS13990" s="2"/>
      <c r="BT13990" s="2"/>
    </row>
    <row r="13991" spans="63:72" x14ac:dyDescent="0.3">
      <c r="BK13991" s="5"/>
      <c r="BL13991" s="5"/>
      <c r="BM13991" s="2"/>
      <c r="BN13991" s="151"/>
      <c r="BO13991" s="2"/>
      <c r="BP13991" s="2"/>
      <c r="BQ13991" s="2"/>
      <c r="BR13991" s="2"/>
      <c r="BS13991" s="2"/>
      <c r="BT13991" s="2"/>
    </row>
    <row r="13992" spans="63:72" x14ac:dyDescent="0.3">
      <c r="BK13992" s="5"/>
      <c r="BL13992" s="5"/>
      <c r="BM13992" s="2"/>
      <c r="BN13992" s="151"/>
      <c r="BO13992" s="2"/>
      <c r="BP13992" s="2"/>
      <c r="BQ13992" s="2"/>
      <c r="BR13992" s="2"/>
      <c r="BS13992" s="2"/>
      <c r="BT13992" s="2"/>
    </row>
    <row r="13993" spans="63:72" x14ac:dyDescent="0.3">
      <c r="BK13993" s="5"/>
      <c r="BL13993" s="5"/>
      <c r="BM13993" s="2"/>
      <c r="BN13993" s="151"/>
      <c r="BO13993" s="2"/>
      <c r="BP13993" s="2"/>
      <c r="BQ13993" s="2"/>
      <c r="BR13993" s="2"/>
      <c r="BS13993" s="2"/>
      <c r="BT13993" s="2"/>
    </row>
    <row r="13994" spans="63:72" x14ac:dyDescent="0.3">
      <c r="BK13994" s="5"/>
      <c r="BL13994" s="5"/>
      <c r="BM13994" s="2"/>
      <c r="BN13994" s="151"/>
      <c r="BO13994" s="2"/>
      <c r="BP13994" s="2"/>
      <c r="BQ13994" s="2"/>
      <c r="BR13994" s="2"/>
      <c r="BS13994" s="2"/>
      <c r="BT13994" s="2"/>
    </row>
    <row r="13995" spans="63:72" x14ac:dyDescent="0.3">
      <c r="BK13995" s="5"/>
      <c r="BL13995" s="5"/>
      <c r="BM13995" s="2"/>
      <c r="BN13995" s="151"/>
      <c r="BO13995" s="2"/>
      <c r="BP13995" s="2"/>
      <c r="BQ13995" s="2"/>
      <c r="BR13995" s="2"/>
      <c r="BS13995" s="2"/>
      <c r="BT13995" s="2"/>
    </row>
    <row r="13996" spans="63:72" x14ac:dyDescent="0.3">
      <c r="BK13996" s="5"/>
      <c r="BL13996" s="5"/>
      <c r="BM13996" s="2"/>
      <c r="BN13996" s="151"/>
      <c r="BO13996" s="2"/>
      <c r="BP13996" s="2"/>
      <c r="BQ13996" s="2"/>
      <c r="BR13996" s="2"/>
      <c r="BS13996" s="2"/>
      <c r="BT13996" s="2"/>
    </row>
    <row r="13997" spans="63:72" x14ac:dyDescent="0.3">
      <c r="BK13997" s="5"/>
      <c r="BL13997" s="5"/>
      <c r="BM13997" s="2"/>
      <c r="BN13997" s="151"/>
      <c r="BO13997" s="2"/>
      <c r="BP13997" s="2"/>
      <c r="BQ13997" s="2"/>
      <c r="BR13997" s="2"/>
      <c r="BS13997" s="2"/>
      <c r="BT13997" s="2"/>
    </row>
    <row r="13998" spans="63:72" x14ac:dyDescent="0.3">
      <c r="BK13998" s="5"/>
      <c r="BL13998" s="5"/>
      <c r="BM13998" s="2"/>
      <c r="BN13998" s="151"/>
      <c r="BO13998" s="2"/>
      <c r="BP13998" s="2"/>
      <c r="BQ13998" s="2"/>
      <c r="BR13998" s="2"/>
      <c r="BS13998" s="2"/>
      <c r="BT13998" s="2"/>
    </row>
    <row r="13999" spans="63:72" x14ac:dyDescent="0.3">
      <c r="BK13999" s="5"/>
      <c r="BL13999" s="5"/>
      <c r="BM13999" s="2"/>
      <c r="BN13999" s="151"/>
      <c r="BO13999" s="2"/>
      <c r="BP13999" s="2"/>
      <c r="BQ13999" s="2"/>
      <c r="BR13999" s="2"/>
      <c r="BS13999" s="2"/>
      <c r="BT13999" s="2"/>
    </row>
    <row r="14000" spans="63:72" x14ac:dyDescent="0.3">
      <c r="BK14000" s="5"/>
      <c r="BL14000" s="5"/>
      <c r="BM14000" s="2"/>
      <c r="BN14000" s="151"/>
      <c r="BO14000" s="2"/>
      <c r="BP14000" s="2"/>
      <c r="BQ14000" s="2"/>
      <c r="BR14000" s="2"/>
      <c r="BS14000" s="2"/>
      <c r="BT14000" s="2"/>
    </row>
    <row r="14001" spans="63:72" x14ac:dyDescent="0.3">
      <c r="BK14001" s="5"/>
      <c r="BL14001" s="5"/>
      <c r="BM14001" s="2"/>
      <c r="BN14001" s="151"/>
      <c r="BO14001" s="2"/>
      <c r="BP14001" s="2"/>
      <c r="BQ14001" s="2"/>
      <c r="BR14001" s="2"/>
      <c r="BS14001" s="2"/>
      <c r="BT14001" s="2"/>
    </row>
    <row r="14002" spans="63:72" x14ac:dyDescent="0.3">
      <c r="BK14002" s="5"/>
      <c r="BL14002" s="5"/>
      <c r="BM14002" s="2"/>
      <c r="BN14002" s="151"/>
      <c r="BO14002" s="2"/>
      <c r="BP14002" s="2"/>
      <c r="BQ14002" s="2"/>
      <c r="BR14002" s="2"/>
      <c r="BS14002" s="2"/>
      <c r="BT14002" s="2"/>
    </row>
    <row r="14003" spans="63:72" x14ac:dyDescent="0.3">
      <c r="BK14003" s="5"/>
      <c r="BL14003" s="5"/>
      <c r="BM14003" s="2"/>
      <c r="BN14003" s="151"/>
      <c r="BO14003" s="2"/>
      <c r="BP14003" s="2"/>
      <c r="BQ14003" s="2"/>
      <c r="BR14003" s="2"/>
      <c r="BS14003" s="2"/>
      <c r="BT14003" s="2"/>
    </row>
    <row r="14004" spans="63:72" x14ac:dyDescent="0.3">
      <c r="BK14004" s="5"/>
      <c r="BL14004" s="5"/>
      <c r="BM14004" s="2"/>
      <c r="BN14004" s="151"/>
      <c r="BO14004" s="2"/>
      <c r="BP14004" s="2"/>
      <c r="BQ14004" s="2"/>
      <c r="BR14004" s="2"/>
      <c r="BS14004" s="2"/>
      <c r="BT14004" s="2"/>
    </row>
    <row r="14005" spans="63:72" x14ac:dyDescent="0.3">
      <c r="BK14005" s="5"/>
      <c r="BL14005" s="5"/>
      <c r="BM14005" s="2"/>
      <c r="BN14005" s="151"/>
      <c r="BO14005" s="2"/>
      <c r="BP14005" s="2"/>
      <c r="BQ14005" s="2"/>
      <c r="BR14005" s="2"/>
      <c r="BS14005" s="2"/>
      <c r="BT14005" s="2"/>
    </row>
    <row r="14006" spans="63:72" x14ac:dyDescent="0.3">
      <c r="BK14006" s="5"/>
      <c r="BL14006" s="5"/>
      <c r="BM14006" s="2"/>
      <c r="BN14006" s="151"/>
      <c r="BO14006" s="2"/>
      <c r="BP14006" s="2"/>
      <c r="BQ14006" s="2"/>
      <c r="BR14006" s="2"/>
      <c r="BS14006" s="2"/>
      <c r="BT14006" s="2"/>
    </row>
    <row r="14007" spans="63:72" x14ac:dyDescent="0.3">
      <c r="BK14007" s="5"/>
      <c r="BL14007" s="5"/>
      <c r="BM14007" s="2"/>
      <c r="BN14007" s="151"/>
      <c r="BO14007" s="2"/>
      <c r="BP14007" s="2"/>
      <c r="BQ14007" s="2"/>
      <c r="BR14007" s="2"/>
      <c r="BS14007" s="2"/>
      <c r="BT14007" s="2"/>
    </row>
    <row r="14008" spans="63:72" x14ac:dyDescent="0.3">
      <c r="BK14008" s="5"/>
      <c r="BL14008" s="5"/>
      <c r="BM14008" s="2"/>
      <c r="BN14008" s="151"/>
      <c r="BO14008" s="2"/>
      <c r="BP14008" s="2"/>
      <c r="BQ14008" s="2"/>
      <c r="BR14008" s="2"/>
      <c r="BS14008" s="2"/>
      <c r="BT14008" s="2"/>
    </row>
    <row r="14009" spans="63:72" x14ac:dyDescent="0.3">
      <c r="BK14009" s="5"/>
      <c r="BL14009" s="5"/>
      <c r="BM14009" s="2"/>
      <c r="BN14009" s="151"/>
      <c r="BO14009" s="2"/>
      <c r="BP14009" s="2"/>
      <c r="BQ14009" s="2"/>
      <c r="BR14009" s="2"/>
      <c r="BS14009" s="2"/>
      <c r="BT14009" s="2"/>
    </row>
    <row r="14010" spans="63:72" x14ac:dyDescent="0.3">
      <c r="BK14010" s="5"/>
      <c r="BL14010" s="5"/>
      <c r="BM14010" s="2"/>
      <c r="BN14010" s="151"/>
      <c r="BO14010" s="2"/>
      <c r="BP14010" s="2"/>
      <c r="BQ14010" s="2"/>
      <c r="BR14010" s="2"/>
      <c r="BS14010" s="2"/>
      <c r="BT14010" s="2"/>
    </row>
    <row r="14011" spans="63:72" x14ac:dyDescent="0.3">
      <c r="BK14011" s="5"/>
      <c r="BL14011" s="5"/>
      <c r="BM14011" s="2"/>
      <c r="BN14011" s="151"/>
      <c r="BO14011" s="2"/>
      <c r="BP14011" s="2"/>
      <c r="BQ14011" s="2"/>
      <c r="BR14011" s="2"/>
      <c r="BS14011" s="2"/>
      <c r="BT14011" s="2"/>
    </row>
    <row r="14012" spans="63:72" x14ac:dyDescent="0.3">
      <c r="BK14012" s="5"/>
      <c r="BL14012" s="5"/>
      <c r="BM14012" s="2"/>
      <c r="BN14012" s="151"/>
      <c r="BO14012" s="2"/>
      <c r="BP14012" s="2"/>
      <c r="BQ14012" s="2"/>
      <c r="BR14012" s="2"/>
      <c r="BS14012" s="2"/>
      <c r="BT14012" s="2"/>
    </row>
    <row r="14013" spans="63:72" x14ac:dyDescent="0.3">
      <c r="BK14013" s="5"/>
      <c r="BL14013" s="5"/>
      <c r="BM14013" s="2"/>
      <c r="BN14013" s="151"/>
      <c r="BO14013" s="2"/>
      <c r="BP14013" s="2"/>
      <c r="BQ14013" s="2"/>
      <c r="BR14013" s="2"/>
      <c r="BS14013" s="2"/>
      <c r="BT14013" s="2"/>
    </row>
    <row r="14014" spans="63:72" x14ac:dyDescent="0.3">
      <c r="BK14014" s="5"/>
      <c r="BL14014" s="5"/>
      <c r="BM14014" s="2"/>
      <c r="BN14014" s="151"/>
      <c r="BO14014" s="2"/>
      <c r="BP14014" s="2"/>
      <c r="BQ14014" s="2"/>
      <c r="BR14014" s="2"/>
      <c r="BS14014" s="2"/>
      <c r="BT14014" s="2"/>
    </row>
    <row r="14015" spans="63:72" x14ac:dyDescent="0.3">
      <c r="BK14015" s="5"/>
      <c r="BL14015" s="5"/>
      <c r="BM14015" s="2"/>
      <c r="BN14015" s="151"/>
      <c r="BO14015" s="2"/>
      <c r="BP14015" s="2"/>
      <c r="BQ14015" s="2"/>
      <c r="BR14015" s="2"/>
      <c r="BS14015" s="2"/>
      <c r="BT14015" s="2"/>
    </row>
    <row r="14016" spans="63:72" x14ac:dyDescent="0.3">
      <c r="BK14016" s="5"/>
      <c r="BL14016" s="5"/>
      <c r="BM14016" s="2"/>
      <c r="BN14016" s="151"/>
      <c r="BO14016" s="2"/>
      <c r="BP14016" s="2"/>
      <c r="BQ14016" s="2"/>
      <c r="BR14016" s="2"/>
      <c r="BS14016" s="2"/>
      <c r="BT14016" s="2"/>
    </row>
    <row r="14017" spans="63:72" x14ac:dyDescent="0.3">
      <c r="BK14017" s="5"/>
      <c r="BL14017" s="5"/>
      <c r="BM14017" s="2"/>
      <c r="BN14017" s="151"/>
      <c r="BO14017" s="2"/>
      <c r="BP14017" s="2"/>
      <c r="BQ14017" s="2"/>
      <c r="BR14017" s="2"/>
      <c r="BS14017" s="2"/>
      <c r="BT14017" s="2"/>
    </row>
    <row r="14018" spans="63:72" x14ac:dyDescent="0.3">
      <c r="BK14018" s="5"/>
      <c r="BL14018" s="5"/>
      <c r="BM14018" s="2"/>
      <c r="BN14018" s="151"/>
      <c r="BO14018" s="2"/>
      <c r="BP14018" s="2"/>
      <c r="BQ14018" s="2"/>
      <c r="BR14018" s="2"/>
      <c r="BS14018" s="2"/>
      <c r="BT14018" s="2"/>
    </row>
    <row r="14019" spans="63:72" x14ac:dyDescent="0.3">
      <c r="BK14019" s="5"/>
      <c r="BL14019" s="5"/>
      <c r="BM14019" s="2"/>
      <c r="BN14019" s="151"/>
      <c r="BO14019" s="2"/>
      <c r="BP14019" s="2"/>
      <c r="BQ14019" s="2"/>
      <c r="BR14019" s="2"/>
      <c r="BS14019" s="2"/>
      <c r="BT14019" s="2"/>
    </row>
    <row r="14020" spans="63:72" x14ac:dyDescent="0.3">
      <c r="BK14020" s="5"/>
      <c r="BL14020" s="5"/>
      <c r="BM14020" s="2"/>
      <c r="BN14020" s="151"/>
      <c r="BO14020" s="2"/>
      <c r="BP14020" s="2"/>
      <c r="BQ14020" s="2"/>
      <c r="BR14020" s="2"/>
      <c r="BS14020" s="2"/>
      <c r="BT14020" s="2"/>
    </row>
    <row r="14021" spans="63:72" x14ac:dyDescent="0.3">
      <c r="BK14021" s="5"/>
      <c r="BL14021" s="5"/>
      <c r="BM14021" s="2"/>
      <c r="BN14021" s="151"/>
      <c r="BO14021" s="2"/>
      <c r="BP14021" s="2"/>
      <c r="BQ14021" s="2"/>
      <c r="BR14021" s="2"/>
      <c r="BS14021" s="2"/>
      <c r="BT14021" s="2"/>
    </row>
    <row r="14022" spans="63:72" x14ac:dyDescent="0.3">
      <c r="BK14022" s="5"/>
      <c r="BL14022" s="5"/>
      <c r="BM14022" s="2"/>
      <c r="BN14022" s="151"/>
      <c r="BO14022" s="2"/>
      <c r="BP14022" s="2"/>
      <c r="BQ14022" s="2"/>
      <c r="BR14022" s="2"/>
      <c r="BS14022" s="2"/>
      <c r="BT14022" s="2"/>
    </row>
    <row r="14023" spans="63:72" x14ac:dyDescent="0.3">
      <c r="BK14023" s="5"/>
      <c r="BL14023" s="5"/>
      <c r="BM14023" s="2"/>
      <c r="BN14023" s="151"/>
      <c r="BO14023" s="2"/>
      <c r="BP14023" s="2"/>
      <c r="BQ14023" s="2"/>
      <c r="BR14023" s="2"/>
      <c r="BS14023" s="2"/>
      <c r="BT14023" s="2"/>
    </row>
    <row r="14024" spans="63:72" x14ac:dyDescent="0.3">
      <c r="BK14024" s="5"/>
      <c r="BL14024" s="5"/>
      <c r="BM14024" s="2"/>
      <c r="BN14024" s="151"/>
      <c r="BO14024" s="2"/>
      <c r="BP14024" s="2"/>
      <c r="BQ14024" s="2"/>
      <c r="BR14024" s="2"/>
      <c r="BS14024" s="2"/>
      <c r="BT14024" s="2"/>
    </row>
    <row r="14025" spans="63:72" x14ac:dyDescent="0.3">
      <c r="BK14025" s="5"/>
      <c r="BL14025" s="5"/>
      <c r="BM14025" s="2"/>
      <c r="BN14025" s="151"/>
      <c r="BO14025" s="2"/>
      <c r="BP14025" s="2"/>
      <c r="BQ14025" s="2"/>
      <c r="BR14025" s="2"/>
      <c r="BS14025" s="2"/>
      <c r="BT14025" s="2"/>
    </row>
    <row r="14026" spans="63:72" x14ac:dyDescent="0.3">
      <c r="BK14026" s="5"/>
      <c r="BL14026" s="5"/>
      <c r="BM14026" s="2"/>
      <c r="BN14026" s="151"/>
      <c r="BO14026" s="2"/>
      <c r="BP14026" s="2"/>
      <c r="BQ14026" s="2"/>
      <c r="BR14026" s="2"/>
      <c r="BS14026" s="2"/>
      <c r="BT14026" s="2"/>
    </row>
    <row r="14027" spans="63:72" x14ac:dyDescent="0.3">
      <c r="BK14027" s="5"/>
      <c r="BL14027" s="5"/>
      <c r="BM14027" s="2"/>
      <c r="BN14027" s="151"/>
      <c r="BO14027" s="2"/>
      <c r="BP14027" s="2"/>
      <c r="BQ14027" s="2"/>
      <c r="BR14027" s="2"/>
      <c r="BS14027" s="2"/>
      <c r="BT14027" s="2"/>
    </row>
    <row r="14028" spans="63:72" x14ac:dyDescent="0.3">
      <c r="BK14028" s="5"/>
      <c r="BL14028" s="5"/>
      <c r="BM14028" s="2"/>
      <c r="BN14028" s="151"/>
      <c r="BO14028" s="2"/>
      <c r="BP14028" s="2"/>
      <c r="BQ14028" s="2"/>
      <c r="BR14028" s="2"/>
      <c r="BS14028" s="2"/>
      <c r="BT14028" s="2"/>
    </row>
    <row r="14029" spans="63:72" x14ac:dyDescent="0.3">
      <c r="BK14029" s="5"/>
      <c r="BL14029" s="5"/>
      <c r="BM14029" s="2"/>
      <c r="BN14029" s="151"/>
      <c r="BO14029" s="2"/>
      <c r="BP14029" s="2"/>
      <c r="BQ14029" s="2"/>
      <c r="BR14029" s="2"/>
      <c r="BS14029" s="2"/>
      <c r="BT14029" s="2"/>
    </row>
    <row r="14030" spans="63:72" x14ac:dyDescent="0.3">
      <c r="BK14030" s="5"/>
      <c r="BL14030" s="5"/>
      <c r="BM14030" s="2"/>
      <c r="BN14030" s="151"/>
      <c r="BO14030" s="2"/>
      <c r="BP14030" s="2"/>
      <c r="BQ14030" s="2"/>
      <c r="BR14030" s="2"/>
      <c r="BS14030" s="2"/>
      <c r="BT14030" s="2"/>
    </row>
    <row r="14031" spans="63:72" x14ac:dyDescent="0.3">
      <c r="BK14031" s="5"/>
      <c r="BL14031" s="5"/>
      <c r="BM14031" s="2"/>
      <c r="BN14031" s="151"/>
      <c r="BO14031" s="2"/>
      <c r="BP14031" s="2"/>
      <c r="BQ14031" s="2"/>
      <c r="BR14031" s="2"/>
      <c r="BS14031" s="2"/>
      <c r="BT14031" s="2"/>
    </row>
    <row r="14032" spans="63:72" x14ac:dyDescent="0.3">
      <c r="BK14032" s="5"/>
      <c r="BL14032" s="5"/>
      <c r="BM14032" s="2"/>
      <c r="BN14032" s="151"/>
      <c r="BO14032" s="2"/>
      <c r="BP14032" s="2"/>
      <c r="BQ14032" s="2"/>
      <c r="BR14032" s="2"/>
      <c r="BS14032" s="2"/>
      <c r="BT14032" s="2"/>
    </row>
    <row r="14033" spans="63:72" x14ac:dyDescent="0.3">
      <c r="BK14033" s="5"/>
      <c r="BL14033" s="5"/>
      <c r="BM14033" s="2"/>
      <c r="BN14033" s="151"/>
      <c r="BO14033" s="2"/>
      <c r="BP14033" s="2"/>
      <c r="BQ14033" s="2"/>
      <c r="BR14033" s="2"/>
      <c r="BS14033" s="2"/>
      <c r="BT14033" s="2"/>
    </row>
    <row r="14034" spans="63:72" x14ac:dyDescent="0.3">
      <c r="BK14034" s="5"/>
      <c r="BL14034" s="5"/>
      <c r="BM14034" s="2"/>
      <c r="BN14034" s="151"/>
      <c r="BO14034" s="2"/>
      <c r="BP14034" s="2"/>
      <c r="BQ14034" s="2"/>
      <c r="BR14034" s="2"/>
      <c r="BS14034" s="2"/>
      <c r="BT14034" s="2"/>
    </row>
    <row r="14035" spans="63:72" x14ac:dyDescent="0.3">
      <c r="BK14035" s="5"/>
      <c r="BL14035" s="5"/>
      <c r="BM14035" s="2"/>
      <c r="BN14035" s="151"/>
      <c r="BO14035" s="2"/>
      <c r="BP14035" s="2"/>
      <c r="BQ14035" s="2"/>
      <c r="BR14035" s="2"/>
      <c r="BS14035" s="2"/>
      <c r="BT14035" s="2"/>
    </row>
    <row r="14036" spans="63:72" x14ac:dyDescent="0.3">
      <c r="BK14036" s="5"/>
      <c r="BL14036" s="5"/>
      <c r="BM14036" s="2"/>
      <c r="BN14036" s="151"/>
      <c r="BO14036" s="2"/>
      <c r="BP14036" s="2"/>
      <c r="BQ14036" s="2"/>
      <c r="BR14036" s="2"/>
      <c r="BS14036" s="2"/>
      <c r="BT14036" s="2"/>
    </row>
    <row r="14037" spans="63:72" x14ac:dyDescent="0.3">
      <c r="BK14037" s="5"/>
      <c r="BL14037" s="5"/>
      <c r="BM14037" s="2"/>
      <c r="BN14037" s="151"/>
      <c r="BO14037" s="2"/>
      <c r="BP14037" s="2"/>
      <c r="BQ14037" s="2"/>
      <c r="BR14037" s="2"/>
      <c r="BS14037" s="2"/>
      <c r="BT14037" s="2"/>
    </row>
    <row r="14038" spans="63:72" x14ac:dyDescent="0.3">
      <c r="BK14038" s="5"/>
      <c r="BL14038" s="5"/>
      <c r="BM14038" s="2"/>
      <c r="BN14038" s="151"/>
      <c r="BO14038" s="2"/>
      <c r="BP14038" s="2"/>
      <c r="BQ14038" s="2"/>
      <c r="BR14038" s="2"/>
      <c r="BS14038" s="2"/>
      <c r="BT14038" s="2"/>
    </row>
    <row r="14039" spans="63:72" x14ac:dyDescent="0.3">
      <c r="BK14039" s="5"/>
      <c r="BL14039" s="5"/>
      <c r="BM14039" s="2"/>
      <c r="BN14039" s="151"/>
      <c r="BO14039" s="2"/>
      <c r="BP14039" s="2"/>
      <c r="BQ14039" s="2"/>
      <c r="BR14039" s="2"/>
      <c r="BS14039" s="2"/>
      <c r="BT14039" s="2"/>
    </row>
    <row r="14040" spans="63:72" x14ac:dyDescent="0.3">
      <c r="BK14040" s="5"/>
      <c r="BL14040" s="5"/>
      <c r="BM14040" s="2"/>
      <c r="BN14040" s="151"/>
      <c r="BO14040" s="2"/>
      <c r="BP14040" s="2"/>
      <c r="BQ14040" s="2"/>
      <c r="BR14040" s="2"/>
      <c r="BS14040" s="2"/>
      <c r="BT14040" s="2"/>
    </row>
    <row r="14041" spans="63:72" x14ac:dyDescent="0.3">
      <c r="BK14041" s="5"/>
      <c r="BL14041" s="5"/>
      <c r="BM14041" s="2"/>
      <c r="BN14041" s="151"/>
      <c r="BO14041" s="2"/>
      <c r="BP14041" s="2"/>
      <c r="BQ14041" s="2"/>
      <c r="BR14041" s="2"/>
      <c r="BS14041" s="2"/>
      <c r="BT14041" s="2"/>
    </row>
    <row r="14042" spans="63:72" x14ac:dyDescent="0.3">
      <c r="BK14042" s="5"/>
      <c r="BL14042" s="5"/>
      <c r="BM14042" s="2"/>
      <c r="BN14042" s="151"/>
      <c r="BO14042" s="2"/>
      <c r="BP14042" s="2"/>
      <c r="BQ14042" s="2"/>
      <c r="BR14042" s="2"/>
      <c r="BS14042" s="2"/>
      <c r="BT14042" s="2"/>
    </row>
    <row r="14043" spans="63:72" x14ac:dyDescent="0.3">
      <c r="BK14043" s="5"/>
      <c r="BL14043" s="5"/>
      <c r="BM14043" s="2"/>
      <c r="BN14043" s="151"/>
      <c r="BO14043" s="2"/>
      <c r="BP14043" s="2"/>
      <c r="BQ14043" s="2"/>
      <c r="BR14043" s="2"/>
      <c r="BS14043" s="2"/>
      <c r="BT14043" s="2"/>
    </row>
    <row r="14044" spans="63:72" x14ac:dyDescent="0.3">
      <c r="BK14044" s="5"/>
      <c r="BL14044" s="5"/>
      <c r="BM14044" s="2"/>
      <c r="BN14044" s="151"/>
      <c r="BO14044" s="2"/>
      <c r="BP14044" s="2"/>
      <c r="BQ14044" s="2"/>
      <c r="BR14044" s="2"/>
      <c r="BS14044" s="2"/>
      <c r="BT14044" s="2"/>
    </row>
    <row r="14045" spans="63:72" x14ac:dyDescent="0.3">
      <c r="BK14045" s="5"/>
      <c r="BL14045" s="5"/>
      <c r="BM14045" s="2"/>
      <c r="BN14045" s="151"/>
      <c r="BO14045" s="2"/>
      <c r="BP14045" s="2"/>
      <c r="BQ14045" s="2"/>
      <c r="BR14045" s="2"/>
      <c r="BS14045" s="2"/>
      <c r="BT14045" s="2"/>
    </row>
    <row r="14046" spans="63:72" x14ac:dyDescent="0.3">
      <c r="BK14046" s="5"/>
      <c r="BL14046" s="5"/>
      <c r="BM14046" s="2"/>
      <c r="BN14046" s="151"/>
      <c r="BO14046" s="2"/>
      <c r="BP14046" s="2"/>
      <c r="BQ14046" s="2"/>
      <c r="BR14046" s="2"/>
      <c r="BS14046" s="2"/>
      <c r="BT14046" s="2"/>
    </row>
    <row r="14047" spans="63:72" x14ac:dyDescent="0.3">
      <c r="BK14047" s="5"/>
      <c r="BL14047" s="5"/>
      <c r="BM14047" s="2"/>
      <c r="BN14047" s="151"/>
      <c r="BO14047" s="2"/>
      <c r="BP14047" s="2"/>
      <c r="BQ14047" s="2"/>
      <c r="BR14047" s="2"/>
      <c r="BS14047" s="2"/>
      <c r="BT14047" s="2"/>
    </row>
    <row r="14048" spans="63:72" x14ac:dyDescent="0.3">
      <c r="BK14048" s="5"/>
      <c r="BL14048" s="5"/>
      <c r="BM14048" s="2"/>
      <c r="BN14048" s="151"/>
      <c r="BO14048" s="2"/>
      <c r="BP14048" s="2"/>
      <c r="BQ14048" s="2"/>
      <c r="BR14048" s="2"/>
      <c r="BS14048" s="2"/>
      <c r="BT14048" s="2"/>
    </row>
    <row r="14049" spans="63:72" x14ac:dyDescent="0.3">
      <c r="BK14049" s="5"/>
      <c r="BL14049" s="5"/>
      <c r="BM14049" s="2"/>
      <c r="BN14049" s="151"/>
      <c r="BO14049" s="2"/>
      <c r="BP14049" s="2"/>
      <c r="BQ14049" s="2"/>
      <c r="BR14049" s="2"/>
      <c r="BS14049" s="2"/>
      <c r="BT14049" s="2"/>
    </row>
    <row r="14050" spans="63:72" x14ac:dyDescent="0.3">
      <c r="BK14050" s="5"/>
      <c r="BL14050" s="5"/>
      <c r="BM14050" s="2"/>
      <c r="BN14050" s="151"/>
      <c r="BO14050" s="2"/>
      <c r="BP14050" s="2"/>
      <c r="BQ14050" s="2"/>
      <c r="BR14050" s="2"/>
      <c r="BS14050" s="2"/>
      <c r="BT14050" s="2"/>
    </row>
    <row r="14051" spans="63:72" x14ac:dyDescent="0.3">
      <c r="BK14051" s="5"/>
      <c r="BL14051" s="5"/>
      <c r="BM14051" s="2"/>
      <c r="BN14051" s="151"/>
      <c r="BO14051" s="2"/>
      <c r="BP14051" s="2"/>
      <c r="BQ14051" s="2"/>
      <c r="BR14051" s="2"/>
      <c r="BS14051" s="2"/>
      <c r="BT14051" s="2"/>
    </row>
    <row r="14052" spans="63:72" x14ac:dyDescent="0.3">
      <c r="BK14052" s="5"/>
      <c r="BL14052" s="5"/>
      <c r="BM14052" s="2"/>
      <c r="BN14052" s="151"/>
      <c r="BO14052" s="2"/>
      <c r="BP14052" s="2"/>
      <c r="BQ14052" s="2"/>
      <c r="BR14052" s="2"/>
      <c r="BS14052" s="2"/>
      <c r="BT14052" s="2"/>
    </row>
    <row r="14053" spans="63:72" x14ac:dyDescent="0.3">
      <c r="BK14053" s="5"/>
      <c r="BL14053" s="5"/>
      <c r="BM14053" s="2"/>
      <c r="BN14053" s="151"/>
      <c r="BO14053" s="2"/>
      <c r="BP14053" s="2"/>
      <c r="BQ14053" s="2"/>
      <c r="BR14053" s="2"/>
      <c r="BS14053" s="2"/>
      <c r="BT14053" s="2"/>
    </row>
    <row r="14054" spans="63:72" x14ac:dyDescent="0.3">
      <c r="BK14054" s="5"/>
      <c r="BL14054" s="5"/>
      <c r="BM14054" s="2"/>
      <c r="BN14054" s="151"/>
      <c r="BO14054" s="2"/>
      <c r="BP14054" s="2"/>
      <c r="BQ14054" s="2"/>
      <c r="BR14054" s="2"/>
      <c r="BS14054" s="2"/>
      <c r="BT14054" s="2"/>
    </row>
    <row r="14055" spans="63:72" x14ac:dyDescent="0.3">
      <c r="BK14055" s="5"/>
      <c r="BL14055" s="5"/>
      <c r="BM14055" s="2"/>
      <c r="BN14055" s="151"/>
      <c r="BO14055" s="2"/>
      <c r="BP14055" s="2"/>
      <c r="BQ14055" s="2"/>
      <c r="BR14055" s="2"/>
      <c r="BS14055" s="2"/>
      <c r="BT14055" s="2"/>
    </row>
    <row r="14056" spans="63:72" x14ac:dyDescent="0.3">
      <c r="BK14056" s="5"/>
      <c r="BL14056" s="5"/>
      <c r="BM14056" s="2"/>
      <c r="BN14056" s="151"/>
      <c r="BO14056" s="2"/>
      <c r="BP14056" s="2"/>
      <c r="BQ14056" s="2"/>
      <c r="BR14056" s="2"/>
      <c r="BS14056" s="2"/>
      <c r="BT14056" s="2"/>
    </row>
    <row r="14057" spans="63:72" x14ac:dyDescent="0.3">
      <c r="BK14057" s="5"/>
      <c r="BL14057" s="5"/>
      <c r="BM14057" s="2"/>
      <c r="BN14057" s="151"/>
      <c r="BO14057" s="2"/>
      <c r="BP14057" s="2"/>
      <c r="BQ14057" s="2"/>
      <c r="BR14057" s="2"/>
      <c r="BS14057" s="2"/>
      <c r="BT14057" s="2"/>
    </row>
    <row r="14058" spans="63:72" x14ac:dyDescent="0.3">
      <c r="BK14058" s="5"/>
      <c r="BL14058" s="5"/>
      <c r="BM14058" s="2"/>
      <c r="BN14058" s="151"/>
      <c r="BO14058" s="2"/>
      <c r="BP14058" s="2"/>
      <c r="BQ14058" s="2"/>
      <c r="BR14058" s="2"/>
      <c r="BS14058" s="2"/>
      <c r="BT14058" s="2"/>
    </row>
    <row r="14059" spans="63:72" x14ac:dyDescent="0.3">
      <c r="BK14059" s="5"/>
      <c r="BL14059" s="5"/>
      <c r="BM14059" s="2"/>
      <c r="BN14059" s="151"/>
      <c r="BO14059" s="2"/>
      <c r="BP14059" s="2"/>
      <c r="BQ14059" s="2"/>
      <c r="BR14059" s="2"/>
      <c r="BS14059" s="2"/>
      <c r="BT14059" s="2"/>
    </row>
    <row r="14060" spans="63:72" x14ac:dyDescent="0.3">
      <c r="BK14060" s="5"/>
      <c r="BL14060" s="5"/>
      <c r="BM14060" s="2"/>
      <c r="BN14060" s="151"/>
      <c r="BO14060" s="2"/>
      <c r="BP14060" s="2"/>
      <c r="BQ14060" s="2"/>
      <c r="BR14060" s="2"/>
      <c r="BS14060" s="2"/>
      <c r="BT14060" s="2"/>
    </row>
    <row r="14061" spans="63:72" x14ac:dyDescent="0.3">
      <c r="BK14061" s="5"/>
      <c r="BL14061" s="5"/>
      <c r="BM14061" s="2"/>
      <c r="BN14061" s="151"/>
      <c r="BO14061" s="2"/>
      <c r="BP14061" s="2"/>
      <c r="BQ14061" s="2"/>
      <c r="BR14061" s="2"/>
      <c r="BS14061" s="2"/>
      <c r="BT14061" s="2"/>
    </row>
    <row r="14062" spans="63:72" x14ac:dyDescent="0.3">
      <c r="BK14062" s="5"/>
      <c r="BL14062" s="5"/>
      <c r="BM14062" s="2"/>
      <c r="BN14062" s="151"/>
      <c r="BO14062" s="2"/>
      <c r="BP14062" s="2"/>
      <c r="BQ14062" s="2"/>
      <c r="BR14062" s="2"/>
      <c r="BS14062" s="2"/>
      <c r="BT14062" s="2"/>
    </row>
    <row r="14063" spans="63:72" x14ac:dyDescent="0.3">
      <c r="BK14063" s="5"/>
      <c r="BL14063" s="5"/>
      <c r="BM14063" s="2"/>
      <c r="BN14063" s="151"/>
      <c r="BO14063" s="2"/>
      <c r="BP14063" s="2"/>
      <c r="BQ14063" s="2"/>
      <c r="BR14063" s="2"/>
      <c r="BS14063" s="2"/>
      <c r="BT14063" s="2"/>
    </row>
    <row r="14064" spans="63:72" x14ac:dyDescent="0.3">
      <c r="BK14064" s="5"/>
      <c r="BL14064" s="5"/>
      <c r="BM14064" s="2"/>
      <c r="BN14064" s="151"/>
      <c r="BO14064" s="2"/>
      <c r="BP14064" s="2"/>
      <c r="BQ14064" s="2"/>
      <c r="BR14064" s="2"/>
      <c r="BS14064" s="2"/>
      <c r="BT14064" s="2"/>
    </row>
    <row r="14065" spans="63:72" x14ac:dyDescent="0.3">
      <c r="BK14065" s="5"/>
      <c r="BL14065" s="5"/>
      <c r="BM14065" s="2"/>
      <c r="BN14065" s="151"/>
      <c r="BO14065" s="2"/>
      <c r="BP14065" s="2"/>
      <c r="BQ14065" s="2"/>
      <c r="BR14065" s="2"/>
      <c r="BS14065" s="2"/>
      <c r="BT14065" s="2"/>
    </row>
    <row r="14066" spans="63:72" x14ac:dyDescent="0.3">
      <c r="BK14066" s="5"/>
      <c r="BL14066" s="5"/>
      <c r="BM14066" s="2"/>
      <c r="BN14066" s="151"/>
      <c r="BO14066" s="2"/>
      <c r="BP14066" s="2"/>
      <c r="BQ14066" s="2"/>
      <c r="BR14066" s="2"/>
      <c r="BS14066" s="2"/>
      <c r="BT14066" s="2"/>
    </row>
    <row r="14067" spans="63:72" x14ac:dyDescent="0.3">
      <c r="BK14067" s="5"/>
      <c r="BL14067" s="5"/>
      <c r="BM14067" s="2"/>
      <c r="BN14067" s="151"/>
      <c r="BO14067" s="2"/>
      <c r="BP14067" s="2"/>
      <c r="BQ14067" s="2"/>
      <c r="BR14067" s="2"/>
      <c r="BS14067" s="2"/>
      <c r="BT14067" s="2"/>
    </row>
    <row r="14068" spans="63:72" x14ac:dyDescent="0.3">
      <c r="BK14068" s="5"/>
      <c r="BL14068" s="5"/>
      <c r="BM14068" s="2"/>
      <c r="BN14068" s="151"/>
      <c r="BO14068" s="2"/>
      <c r="BP14068" s="2"/>
      <c r="BQ14068" s="2"/>
      <c r="BR14068" s="2"/>
      <c r="BS14068" s="2"/>
      <c r="BT14068" s="2"/>
    </row>
    <row r="14069" spans="63:72" x14ac:dyDescent="0.3">
      <c r="BK14069" s="5"/>
      <c r="BL14069" s="5"/>
      <c r="BM14069" s="2"/>
      <c r="BN14069" s="151"/>
      <c r="BO14069" s="2"/>
      <c r="BP14069" s="2"/>
      <c r="BQ14069" s="2"/>
      <c r="BR14069" s="2"/>
      <c r="BS14069" s="2"/>
      <c r="BT14069" s="2"/>
    </row>
    <row r="14070" spans="63:72" x14ac:dyDescent="0.3">
      <c r="BK14070" s="5"/>
      <c r="BL14070" s="5"/>
      <c r="BM14070" s="2"/>
      <c r="BN14070" s="151"/>
      <c r="BO14070" s="2"/>
      <c r="BP14070" s="2"/>
      <c r="BQ14070" s="2"/>
      <c r="BR14070" s="2"/>
      <c r="BS14070" s="2"/>
      <c r="BT14070" s="2"/>
    </row>
    <row r="14071" spans="63:72" x14ac:dyDescent="0.3">
      <c r="BK14071" s="5"/>
      <c r="BL14071" s="5"/>
      <c r="BM14071" s="2"/>
      <c r="BN14071" s="151"/>
      <c r="BO14071" s="2"/>
      <c r="BP14071" s="2"/>
      <c r="BQ14071" s="2"/>
      <c r="BR14071" s="2"/>
      <c r="BS14071" s="2"/>
      <c r="BT14071" s="2"/>
    </row>
    <row r="14072" spans="63:72" x14ac:dyDescent="0.3">
      <c r="BK14072" s="5"/>
      <c r="BL14072" s="5"/>
      <c r="BM14072" s="2"/>
      <c r="BN14072" s="151"/>
      <c r="BO14072" s="2"/>
      <c r="BP14072" s="2"/>
      <c r="BQ14072" s="2"/>
      <c r="BR14072" s="2"/>
      <c r="BS14072" s="2"/>
      <c r="BT14072" s="2"/>
    </row>
    <row r="14073" spans="63:72" x14ac:dyDescent="0.3">
      <c r="BK14073" s="5"/>
      <c r="BL14073" s="5"/>
      <c r="BM14073" s="2"/>
      <c r="BN14073" s="151"/>
      <c r="BO14073" s="2"/>
      <c r="BP14073" s="2"/>
      <c r="BQ14073" s="2"/>
      <c r="BR14073" s="2"/>
      <c r="BS14073" s="2"/>
      <c r="BT14073" s="2"/>
    </row>
    <row r="14074" spans="63:72" x14ac:dyDescent="0.3">
      <c r="BK14074" s="5"/>
      <c r="BL14074" s="5"/>
      <c r="BM14074" s="2"/>
      <c r="BN14074" s="151"/>
      <c r="BO14074" s="2"/>
      <c r="BP14074" s="2"/>
      <c r="BQ14074" s="2"/>
      <c r="BR14074" s="2"/>
      <c r="BS14074" s="2"/>
      <c r="BT14074" s="2"/>
    </row>
    <row r="14075" spans="63:72" x14ac:dyDescent="0.3">
      <c r="BK14075" s="5"/>
      <c r="BL14075" s="5"/>
      <c r="BM14075" s="2"/>
      <c r="BN14075" s="151"/>
      <c r="BO14075" s="2"/>
      <c r="BP14075" s="2"/>
      <c r="BQ14075" s="2"/>
      <c r="BR14075" s="2"/>
      <c r="BS14075" s="2"/>
      <c r="BT14075" s="2"/>
    </row>
    <row r="14076" spans="63:72" x14ac:dyDescent="0.3">
      <c r="BK14076" s="5"/>
      <c r="BL14076" s="5"/>
      <c r="BM14076" s="2"/>
      <c r="BN14076" s="151"/>
      <c r="BO14076" s="2"/>
      <c r="BP14076" s="2"/>
      <c r="BQ14076" s="2"/>
      <c r="BR14076" s="2"/>
      <c r="BS14076" s="2"/>
      <c r="BT14076" s="2"/>
    </row>
    <row r="14077" spans="63:72" x14ac:dyDescent="0.3">
      <c r="BK14077" s="5"/>
      <c r="BL14077" s="5"/>
      <c r="BM14077" s="2"/>
      <c r="BN14077" s="151"/>
      <c r="BO14077" s="2"/>
      <c r="BP14077" s="2"/>
      <c r="BQ14077" s="2"/>
      <c r="BR14077" s="2"/>
      <c r="BS14077" s="2"/>
      <c r="BT14077" s="2"/>
    </row>
    <row r="14078" spans="63:72" x14ac:dyDescent="0.3">
      <c r="BK14078" s="5"/>
      <c r="BL14078" s="5"/>
      <c r="BM14078" s="2"/>
      <c r="BN14078" s="151"/>
      <c r="BO14078" s="2"/>
      <c r="BP14078" s="2"/>
      <c r="BQ14078" s="2"/>
      <c r="BR14078" s="2"/>
      <c r="BS14078" s="2"/>
      <c r="BT14078" s="2"/>
    </row>
    <row r="14079" spans="63:72" x14ac:dyDescent="0.3">
      <c r="BK14079" s="5"/>
      <c r="BL14079" s="5"/>
      <c r="BM14079" s="2"/>
      <c r="BN14079" s="151"/>
      <c r="BO14079" s="2"/>
      <c r="BP14079" s="2"/>
      <c r="BQ14079" s="2"/>
      <c r="BR14079" s="2"/>
      <c r="BS14079" s="2"/>
      <c r="BT14079" s="2"/>
    </row>
    <row r="14080" spans="63:72" x14ac:dyDescent="0.3">
      <c r="BK14080" s="5"/>
      <c r="BL14080" s="5"/>
      <c r="BM14080" s="2"/>
      <c r="BN14080" s="151"/>
      <c r="BO14080" s="2"/>
      <c r="BP14080" s="2"/>
      <c r="BQ14080" s="2"/>
      <c r="BR14080" s="2"/>
      <c r="BS14080" s="2"/>
      <c r="BT14080" s="2"/>
    </row>
    <row r="14081" spans="63:72" x14ac:dyDescent="0.3">
      <c r="BK14081" s="5"/>
      <c r="BL14081" s="5"/>
      <c r="BM14081" s="2"/>
      <c r="BN14081" s="151"/>
      <c r="BO14081" s="2"/>
      <c r="BP14081" s="2"/>
      <c r="BQ14081" s="2"/>
      <c r="BR14081" s="2"/>
      <c r="BS14081" s="2"/>
      <c r="BT14081" s="2"/>
    </row>
    <row r="14082" spans="63:72" x14ac:dyDescent="0.3">
      <c r="BK14082" s="5"/>
      <c r="BL14082" s="5"/>
      <c r="BM14082" s="2"/>
      <c r="BN14082" s="151"/>
      <c r="BO14082" s="2"/>
      <c r="BP14082" s="2"/>
      <c r="BQ14082" s="2"/>
      <c r="BR14082" s="2"/>
      <c r="BS14082" s="2"/>
      <c r="BT14082" s="2"/>
    </row>
    <row r="14083" spans="63:72" x14ac:dyDescent="0.3">
      <c r="BK14083" s="5"/>
      <c r="BL14083" s="5"/>
      <c r="BM14083" s="2"/>
      <c r="BN14083" s="151"/>
      <c r="BO14083" s="2"/>
      <c r="BP14083" s="2"/>
      <c r="BQ14083" s="2"/>
      <c r="BR14083" s="2"/>
      <c r="BS14083" s="2"/>
      <c r="BT14083" s="2"/>
    </row>
    <row r="14084" spans="63:72" x14ac:dyDescent="0.3">
      <c r="BK14084" s="5"/>
      <c r="BL14084" s="5"/>
      <c r="BM14084" s="2"/>
      <c r="BN14084" s="151"/>
      <c r="BO14084" s="2"/>
      <c r="BP14084" s="2"/>
      <c r="BQ14084" s="2"/>
      <c r="BR14084" s="2"/>
      <c r="BS14084" s="2"/>
      <c r="BT14084" s="2"/>
    </row>
    <row r="14085" spans="63:72" x14ac:dyDescent="0.3">
      <c r="BK14085" s="5"/>
      <c r="BL14085" s="5"/>
      <c r="BM14085" s="2"/>
      <c r="BN14085" s="151"/>
      <c r="BO14085" s="2"/>
      <c r="BP14085" s="2"/>
      <c r="BQ14085" s="2"/>
      <c r="BR14085" s="2"/>
      <c r="BS14085" s="2"/>
      <c r="BT14085" s="2"/>
    </row>
    <row r="14086" spans="63:72" x14ac:dyDescent="0.3">
      <c r="BK14086" s="5"/>
      <c r="BL14086" s="5"/>
      <c r="BM14086" s="2"/>
      <c r="BN14086" s="151"/>
      <c r="BO14086" s="2"/>
      <c r="BP14086" s="2"/>
      <c r="BQ14086" s="2"/>
      <c r="BR14086" s="2"/>
      <c r="BS14086" s="2"/>
      <c r="BT14086" s="2"/>
    </row>
    <row r="14087" spans="63:72" x14ac:dyDescent="0.3">
      <c r="BK14087" s="5"/>
      <c r="BL14087" s="5"/>
      <c r="BM14087" s="2"/>
      <c r="BN14087" s="151"/>
      <c r="BO14087" s="2"/>
      <c r="BP14087" s="2"/>
      <c r="BQ14087" s="2"/>
      <c r="BR14087" s="2"/>
      <c r="BS14087" s="2"/>
      <c r="BT14087" s="2"/>
    </row>
    <row r="14088" spans="63:72" x14ac:dyDescent="0.3">
      <c r="BK14088" s="5"/>
      <c r="BL14088" s="5"/>
      <c r="BM14088" s="2"/>
      <c r="BN14088" s="151"/>
      <c r="BO14088" s="2"/>
      <c r="BP14088" s="2"/>
      <c r="BQ14088" s="2"/>
      <c r="BR14088" s="2"/>
      <c r="BS14088" s="2"/>
      <c r="BT14088" s="2"/>
    </row>
    <row r="14089" spans="63:72" x14ac:dyDescent="0.3">
      <c r="BK14089" s="5"/>
      <c r="BL14089" s="5"/>
      <c r="BM14089" s="2"/>
      <c r="BN14089" s="151"/>
      <c r="BO14089" s="2"/>
      <c r="BP14089" s="2"/>
      <c r="BQ14089" s="2"/>
      <c r="BR14089" s="2"/>
      <c r="BS14089" s="2"/>
      <c r="BT14089" s="2"/>
    </row>
    <row r="14090" spans="63:72" x14ac:dyDescent="0.3">
      <c r="BK14090" s="5"/>
      <c r="BL14090" s="5"/>
      <c r="BM14090" s="2"/>
      <c r="BN14090" s="151"/>
      <c r="BO14090" s="2"/>
      <c r="BP14090" s="2"/>
      <c r="BQ14090" s="2"/>
      <c r="BR14090" s="2"/>
      <c r="BS14090" s="2"/>
      <c r="BT14090" s="2"/>
    </row>
    <row r="14091" spans="63:72" x14ac:dyDescent="0.3">
      <c r="BK14091" s="5"/>
      <c r="BL14091" s="5"/>
      <c r="BM14091" s="2"/>
      <c r="BN14091" s="151"/>
      <c r="BO14091" s="2"/>
      <c r="BP14091" s="2"/>
      <c r="BQ14091" s="2"/>
      <c r="BR14091" s="2"/>
      <c r="BS14091" s="2"/>
      <c r="BT14091" s="2"/>
    </row>
    <row r="14092" spans="63:72" x14ac:dyDescent="0.3">
      <c r="BK14092" s="5"/>
      <c r="BL14092" s="5"/>
      <c r="BM14092" s="2"/>
      <c r="BN14092" s="151"/>
      <c r="BO14092" s="2"/>
      <c r="BP14092" s="2"/>
      <c r="BQ14092" s="2"/>
      <c r="BR14092" s="2"/>
      <c r="BS14092" s="2"/>
      <c r="BT14092" s="2"/>
    </row>
    <row r="14093" spans="63:72" x14ac:dyDescent="0.3">
      <c r="BK14093" s="5"/>
      <c r="BL14093" s="5"/>
      <c r="BM14093" s="2"/>
      <c r="BN14093" s="151"/>
      <c r="BO14093" s="2"/>
      <c r="BP14093" s="2"/>
      <c r="BQ14093" s="2"/>
      <c r="BR14093" s="2"/>
      <c r="BS14093" s="2"/>
      <c r="BT14093" s="2"/>
    </row>
    <row r="14094" spans="63:72" x14ac:dyDescent="0.3">
      <c r="BK14094" s="5"/>
      <c r="BL14094" s="5"/>
      <c r="BM14094" s="2"/>
      <c r="BN14094" s="151"/>
      <c r="BO14094" s="2"/>
      <c r="BP14094" s="2"/>
      <c r="BQ14094" s="2"/>
      <c r="BR14094" s="2"/>
      <c r="BS14094" s="2"/>
      <c r="BT14094" s="2"/>
    </row>
    <row r="14095" spans="63:72" x14ac:dyDescent="0.3">
      <c r="BK14095" s="5"/>
      <c r="BL14095" s="5"/>
      <c r="BM14095" s="2"/>
      <c r="BN14095" s="151"/>
      <c r="BO14095" s="2"/>
      <c r="BP14095" s="2"/>
      <c r="BQ14095" s="2"/>
      <c r="BR14095" s="2"/>
      <c r="BS14095" s="2"/>
      <c r="BT14095" s="2"/>
    </row>
    <row r="14096" spans="63:72" x14ac:dyDescent="0.3">
      <c r="BK14096" s="5"/>
      <c r="BL14096" s="5"/>
      <c r="BM14096" s="2"/>
      <c r="BN14096" s="151"/>
      <c r="BO14096" s="2"/>
      <c r="BP14096" s="2"/>
      <c r="BQ14096" s="2"/>
      <c r="BR14096" s="2"/>
      <c r="BS14096" s="2"/>
      <c r="BT14096" s="2"/>
    </row>
    <row r="14097" spans="63:72" x14ac:dyDescent="0.3">
      <c r="BK14097" s="5"/>
      <c r="BL14097" s="5"/>
      <c r="BM14097" s="2"/>
      <c r="BN14097" s="151"/>
      <c r="BO14097" s="2"/>
      <c r="BP14097" s="2"/>
      <c r="BQ14097" s="2"/>
      <c r="BR14097" s="2"/>
      <c r="BS14097" s="2"/>
      <c r="BT14097" s="2"/>
    </row>
    <row r="14098" spans="63:72" x14ac:dyDescent="0.3">
      <c r="BK14098" s="5"/>
      <c r="BL14098" s="5"/>
      <c r="BM14098" s="2"/>
      <c r="BN14098" s="151"/>
      <c r="BO14098" s="2"/>
      <c r="BP14098" s="2"/>
      <c r="BQ14098" s="2"/>
      <c r="BR14098" s="2"/>
      <c r="BS14098" s="2"/>
      <c r="BT14098" s="2"/>
    </row>
    <row r="14099" spans="63:72" x14ac:dyDescent="0.3">
      <c r="BK14099" s="5"/>
      <c r="BL14099" s="5"/>
      <c r="BM14099" s="2"/>
      <c r="BN14099" s="151"/>
      <c r="BO14099" s="2"/>
      <c r="BP14099" s="2"/>
      <c r="BQ14099" s="2"/>
      <c r="BR14099" s="2"/>
      <c r="BS14099" s="2"/>
      <c r="BT14099" s="2"/>
    </row>
    <row r="14100" spans="63:72" x14ac:dyDescent="0.3">
      <c r="BK14100" s="5"/>
      <c r="BL14100" s="5"/>
      <c r="BM14100" s="2"/>
      <c r="BN14100" s="151"/>
      <c r="BO14100" s="2"/>
      <c r="BP14100" s="2"/>
      <c r="BQ14100" s="2"/>
      <c r="BR14100" s="2"/>
      <c r="BS14100" s="2"/>
      <c r="BT14100" s="2"/>
    </row>
    <row r="14101" spans="63:72" x14ac:dyDescent="0.3">
      <c r="BK14101" s="5"/>
      <c r="BL14101" s="5"/>
      <c r="BM14101" s="2"/>
      <c r="BN14101" s="151"/>
      <c r="BO14101" s="2"/>
      <c r="BP14101" s="2"/>
      <c r="BQ14101" s="2"/>
      <c r="BR14101" s="2"/>
      <c r="BS14101" s="2"/>
      <c r="BT14101" s="2"/>
    </row>
    <row r="14102" spans="63:72" x14ac:dyDescent="0.3">
      <c r="BK14102" s="5"/>
      <c r="BL14102" s="5"/>
      <c r="BM14102" s="2"/>
      <c r="BN14102" s="151"/>
      <c r="BO14102" s="2"/>
      <c r="BP14102" s="2"/>
      <c r="BQ14102" s="2"/>
      <c r="BR14102" s="2"/>
      <c r="BS14102" s="2"/>
      <c r="BT14102" s="2"/>
    </row>
    <row r="14103" spans="63:72" x14ac:dyDescent="0.3">
      <c r="BK14103" s="5"/>
      <c r="BL14103" s="5"/>
      <c r="BM14103" s="2"/>
      <c r="BN14103" s="151"/>
      <c r="BO14103" s="2"/>
      <c r="BP14103" s="2"/>
      <c r="BQ14103" s="2"/>
      <c r="BR14103" s="2"/>
      <c r="BS14103" s="2"/>
      <c r="BT14103" s="2"/>
    </row>
    <row r="14104" spans="63:72" x14ac:dyDescent="0.3">
      <c r="BK14104" s="5"/>
      <c r="BL14104" s="5"/>
      <c r="BM14104" s="2"/>
      <c r="BN14104" s="151"/>
      <c r="BO14104" s="2"/>
      <c r="BP14104" s="2"/>
      <c r="BQ14104" s="2"/>
      <c r="BR14104" s="2"/>
      <c r="BS14104" s="2"/>
      <c r="BT14104" s="2"/>
    </row>
    <row r="14105" spans="63:72" x14ac:dyDescent="0.3">
      <c r="BK14105" s="5"/>
      <c r="BL14105" s="5"/>
      <c r="BM14105" s="2"/>
      <c r="BN14105" s="151"/>
      <c r="BO14105" s="2"/>
      <c r="BP14105" s="2"/>
      <c r="BQ14105" s="2"/>
      <c r="BR14105" s="2"/>
      <c r="BS14105" s="2"/>
      <c r="BT14105" s="2"/>
    </row>
    <row r="14106" spans="63:72" x14ac:dyDescent="0.3">
      <c r="BK14106" s="5"/>
      <c r="BL14106" s="5"/>
      <c r="BM14106" s="2"/>
      <c r="BN14106" s="151"/>
      <c r="BO14106" s="2"/>
      <c r="BP14106" s="2"/>
      <c r="BQ14106" s="2"/>
      <c r="BR14106" s="2"/>
      <c r="BS14106" s="2"/>
      <c r="BT14106" s="2"/>
    </row>
    <row r="14107" spans="63:72" x14ac:dyDescent="0.3">
      <c r="BK14107" s="5"/>
      <c r="BL14107" s="5"/>
      <c r="BM14107" s="2"/>
      <c r="BN14107" s="151"/>
      <c r="BO14107" s="2"/>
      <c r="BP14107" s="2"/>
      <c r="BQ14107" s="2"/>
      <c r="BR14107" s="2"/>
      <c r="BS14107" s="2"/>
      <c r="BT14107" s="2"/>
    </row>
    <row r="14108" spans="63:72" x14ac:dyDescent="0.3">
      <c r="BK14108" s="5"/>
      <c r="BL14108" s="5"/>
      <c r="BM14108" s="2"/>
      <c r="BN14108" s="151"/>
      <c r="BO14108" s="2"/>
      <c r="BP14108" s="2"/>
      <c r="BQ14108" s="2"/>
      <c r="BR14108" s="2"/>
      <c r="BS14108" s="2"/>
      <c r="BT14108" s="2"/>
    </row>
    <row r="14109" spans="63:72" x14ac:dyDescent="0.3">
      <c r="BK14109" s="5"/>
      <c r="BL14109" s="5"/>
      <c r="BM14109" s="2"/>
      <c r="BN14109" s="151"/>
      <c r="BO14109" s="2"/>
      <c r="BP14109" s="2"/>
      <c r="BQ14109" s="2"/>
      <c r="BR14109" s="2"/>
      <c r="BS14109" s="2"/>
      <c r="BT14109" s="2"/>
    </row>
    <row r="14110" spans="63:72" x14ac:dyDescent="0.3">
      <c r="BK14110" s="5"/>
      <c r="BL14110" s="5"/>
      <c r="BM14110" s="2"/>
      <c r="BN14110" s="151"/>
      <c r="BO14110" s="2"/>
      <c r="BP14110" s="2"/>
      <c r="BQ14110" s="2"/>
      <c r="BR14110" s="2"/>
      <c r="BS14110" s="2"/>
      <c r="BT14110" s="2"/>
    </row>
    <row r="14111" spans="63:72" x14ac:dyDescent="0.3">
      <c r="BK14111" s="5"/>
      <c r="BL14111" s="5"/>
      <c r="BM14111" s="2"/>
      <c r="BN14111" s="151"/>
      <c r="BO14111" s="2"/>
      <c r="BP14111" s="2"/>
      <c r="BQ14111" s="2"/>
      <c r="BR14111" s="2"/>
      <c r="BS14111" s="2"/>
      <c r="BT14111" s="2"/>
    </row>
    <row r="14112" spans="63:72" x14ac:dyDescent="0.3">
      <c r="BK14112" s="5"/>
      <c r="BL14112" s="5"/>
      <c r="BM14112" s="2"/>
      <c r="BN14112" s="151"/>
      <c r="BO14112" s="2"/>
      <c r="BP14112" s="2"/>
      <c r="BQ14112" s="2"/>
      <c r="BR14112" s="2"/>
      <c r="BS14112" s="2"/>
      <c r="BT14112" s="2"/>
    </row>
    <row r="14113" spans="63:72" x14ac:dyDescent="0.3">
      <c r="BK14113" s="5"/>
      <c r="BL14113" s="5"/>
      <c r="BM14113" s="2"/>
      <c r="BN14113" s="151"/>
      <c r="BO14113" s="2"/>
      <c r="BP14113" s="2"/>
      <c r="BQ14113" s="2"/>
      <c r="BR14113" s="2"/>
      <c r="BS14113" s="2"/>
      <c r="BT14113" s="2"/>
    </row>
    <row r="14114" spans="63:72" x14ac:dyDescent="0.3">
      <c r="BK14114" s="5"/>
      <c r="BL14114" s="5"/>
      <c r="BM14114" s="2"/>
      <c r="BN14114" s="151"/>
      <c r="BO14114" s="2"/>
      <c r="BP14114" s="2"/>
      <c r="BQ14114" s="2"/>
      <c r="BR14114" s="2"/>
      <c r="BS14114" s="2"/>
      <c r="BT14114" s="2"/>
    </row>
    <row r="14115" spans="63:72" x14ac:dyDescent="0.3">
      <c r="BK14115" s="5"/>
      <c r="BL14115" s="5"/>
      <c r="BM14115" s="2"/>
      <c r="BN14115" s="151"/>
      <c r="BO14115" s="2"/>
      <c r="BP14115" s="2"/>
      <c r="BQ14115" s="2"/>
      <c r="BR14115" s="2"/>
      <c r="BS14115" s="2"/>
      <c r="BT14115" s="2"/>
    </row>
    <row r="14116" spans="63:72" x14ac:dyDescent="0.3">
      <c r="BK14116" s="5"/>
      <c r="BL14116" s="5"/>
      <c r="BM14116" s="2"/>
      <c r="BN14116" s="151"/>
      <c r="BO14116" s="2"/>
      <c r="BP14116" s="2"/>
      <c r="BQ14116" s="2"/>
      <c r="BR14116" s="2"/>
      <c r="BS14116" s="2"/>
      <c r="BT14116" s="2"/>
    </row>
    <row r="14117" spans="63:72" x14ac:dyDescent="0.3">
      <c r="BK14117" s="5"/>
      <c r="BL14117" s="5"/>
      <c r="BM14117" s="2"/>
      <c r="BN14117" s="151"/>
      <c r="BO14117" s="2"/>
      <c r="BP14117" s="2"/>
      <c r="BQ14117" s="2"/>
      <c r="BR14117" s="2"/>
      <c r="BS14117" s="2"/>
      <c r="BT14117" s="2"/>
    </row>
    <row r="14118" spans="63:72" x14ac:dyDescent="0.3">
      <c r="BK14118" s="5"/>
      <c r="BL14118" s="5"/>
      <c r="BM14118" s="2"/>
      <c r="BN14118" s="151"/>
      <c r="BO14118" s="2"/>
      <c r="BP14118" s="2"/>
      <c r="BQ14118" s="2"/>
      <c r="BR14118" s="2"/>
      <c r="BS14118" s="2"/>
      <c r="BT14118" s="2"/>
    </row>
    <row r="14119" spans="63:72" x14ac:dyDescent="0.3">
      <c r="BK14119" s="5"/>
      <c r="BL14119" s="5"/>
      <c r="BM14119" s="2"/>
      <c r="BN14119" s="151"/>
      <c r="BO14119" s="2"/>
      <c r="BP14119" s="2"/>
      <c r="BQ14119" s="2"/>
      <c r="BR14119" s="2"/>
      <c r="BS14119" s="2"/>
      <c r="BT14119" s="2"/>
    </row>
    <row r="14120" spans="63:72" x14ac:dyDescent="0.3">
      <c r="BK14120" s="5"/>
      <c r="BL14120" s="5"/>
      <c r="BM14120" s="2"/>
      <c r="BN14120" s="151"/>
      <c r="BO14120" s="2"/>
      <c r="BP14120" s="2"/>
      <c r="BQ14120" s="2"/>
      <c r="BR14120" s="2"/>
      <c r="BS14120" s="2"/>
      <c r="BT14120" s="2"/>
    </row>
    <row r="14121" spans="63:72" x14ac:dyDescent="0.3">
      <c r="BK14121" s="5"/>
      <c r="BL14121" s="5"/>
      <c r="BM14121" s="2"/>
      <c r="BN14121" s="151"/>
      <c r="BO14121" s="2"/>
      <c r="BP14121" s="2"/>
      <c r="BQ14121" s="2"/>
      <c r="BR14121" s="2"/>
      <c r="BS14121" s="2"/>
      <c r="BT14121" s="2"/>
    </row>
    <row r="14122" spans="63:72" x14ac:dyDescent="0.3">
      <c r="BK14122" s="5"/>
      <c r="BL14122" s="5"/>
      <c r="BM14122" s="2"/>
      <c r="BN14122" s="151"/>
      <c r="BO14122" s="2"/>
      <c r="BP14122" s="2"/>
      <c r="BQ14122" s="2"/>
      <c r="BR14122" s="2"/>
      <c r="BS14122" s="2"/>
      <c r="BT14122" s="2"/>
    </row>
    <row r="14123" spans="63:72" x14ac:dyDescent="0.3">
      <c r="BK14123" s="5"/>
      <c r="BL14123" s="5"/>
      <c r="BM14123" s="2"/>
      <c r="BN14123" s="151"/>
      <c r="BO14123" s="2"/>
      <c r="BP14123" s="2"/>
      <c r="BQ14123" s="2"/>
      <c r="BR14123" s="2"/>
      <c r="BS14123" s="2"/>
      <c r="BT14123" s="2"/>
    </row>
    <row r="14124" spans="63:72" x14ac:dyDescent="0.3">
      <c r="BK14124" s="5"/>
      <c r="BL14124" s="5"/>
      <c r="BM14124" s="2"/>
      <c r="BN14124" s="151"/>
      <c r="BO14124" s="2"/>
      <c r="BP14124" s="2"/>
      <c r="BQ14124" s="2"/>
      <c r="BR14124" s="2"/>
      <c r="BS14124" s="2"/>
      <c r="BT14124" s="2"/>
    </row>
    <row r="14125" spans="63:72" x14ac:dyDescent="0.3">
      <c r="BK14125" s="5"/>
      <c r="BL14125" s="5"/>
      <c r="BM14125" s="2"/>
      <c r="BN14125" s="151"/>
      <c r="BO14125" s="2"/>
      <c r="BP14125" s="2"/>
      <c r="BQ14125" s="2"/>
      <c r="BR14125" s="2"/>
      <c r="BS14125" s="2"/>
      <c r="BT14125" s="2"/>
    </row>
    <row r="14126" spans="63:72" x14ac:dyDescent="0.3">
      <c r="BK14126" s="5"/>
      <c r="BL14126" s="5"/>
      <c r="BM14126" s="2"/>
      <c r="BN14126" s="151"/>
      <c r="BO14126" s="2"/>
      <c r="BP14126" s="2"/>
      <c r="BQ14126" s="2"/>
      <c r="BR14126" s="2"/>
      <c r="BS14126" s="2"/>
      <c r="BT14126" s="2"/>
    </row>
    <row r="14127" spans="63:72" x14ac:dyDescent="0.3">
      <c r="BK14127" s="5"/>
      <c r="BL14127" s="5"/>
      <c r="BM14127" s="2"/>
      <c r="BN14127" s="151"/>
      <c r="BO14127" s="2"/>
      <c r="BP14127" s="2"/>
      <c r="BQ14127" s="2"/>
      <c r="BR14127" s="2"/>
      <c r="BS14127" s="2"/>
      <c r="BT14127" s="2"/>
    </row>
    <row r="14128" spans="63:72" x14ac:dyDescent="0.3">
      <c r="BK14128" s="5"/>
      <c r="BL14128" s="5"/>
      <c r="BM14128" s="2"/>
      <c r="BN14128" s="151"/>
      <c r="BO14128" s="2"/>
      <c r="BP14128" s="2"/>
      <c r="BQ14128" s="2"/>
      <c r="BR14128" s="2"/>
      <c r="BS14128" s="2"/>
      <c r="BT14128" s="2"/>
    </row>
    <row r="14129" spans="63:72" x14ac:dyDescent="0.3">
      <c r="BK14129" s="5"/>
      <c r="BL14129" s="5"/>
      <c r="BM14129" s="2"/>
      <c r="BN14129" s="151"/>
      <c r="BO14129" s="2"/>
      <c r="BP14129" s="2"/>
      <c r="BQ14129" s="2"/>
      <c r="BR14129" s="2"/>
      <c r="BS14129" s="2"/>
      <c r="BT14129" s="2"/>
    </row>
    <row r="14130" spans="63:72" x14ac:dyDescent="0.3">
      <c r="BK14130" s="5"/>
      <c r="BL14130" s="5"/>
      <c r="BM14130" s="2"/>
      <c r="BN14130" s="151"/>
      <c r="BO14130" s="2"/>
      <c r="BP14130" s="2"/>
      <c r="BQ14130" s="2"/>
      <c r="BR14130" s="2"/>
      <c r="BS14130" s="2"/>
      <c r="BT14130" s="2"/>
    </row>
    <row r="14131" spans="63:72" x14ac:dyDescent="0.3">
      <c r="BK14131" s="5"/>
      <c r="BL14131" s="5"/>
      <c r="BM14131" s="2"/>
      <c r="BN14131" s="151"/>
      <c r="BO14131" s="2"/>
      <c r="BP14131" s="2"/>
      <c r="BQ14131" s="2"/>
      <c r="BR14131" s="2"/>
      <c r="BS14131" s="2"/>
      <c r="BT14131" s="2"/>
    </row>
    <row r="14132" spans="63:72" x14ac:dyDescent="0.3">
      <c r="BK14132" s="5"/>
      <c r="BL14132" s="5"/>
      <c r="BM14132" s="2"/>
      <c r="BN14132" s="151"/>
      <c r="BO14132" s="2"/>
      <c r="BP14132" s="2"/>
      <c r="BQ14132" s="2"/>
      <c r="BR14132" s="2"/>
      <c r="BS14132" s="2"/>
      <c r="BT14132" s="2"/>
    </row>
    <row r="14133" spans="63:72" x14ac:dyDescent="0.3">
      <c r="BK14133" s="5"/>
      <c r="BL14133" s="5"/>
      <c r="BM14133" s="2"/>
      <c r="BN14133" s="151"/>
      <c r="BO14133" s="2"/>
      <c r="BP14133" s="2"/>
      <c r="BQ14133" s="2"/>
      <c r="BR14133" s="2"/>
      <c r="BS14133" s="2"/>
      <c r="BT14133" s="2"/>
    </row>
    <row r="14134" spans="63:72" x14ac:dyDescent="0.3">
      <c r="BK14134" s="5"/>
      <c r="BL14134" s="5"/>
      <c r="BM14134" s="2"/>
      <c r="BN14134" s="151"/>
      <c r="BO14134" s="2"/>
      <c r="BP14134" s="2"/>
      <c r="BQ14134" s="2"/>
      <c r="BR14134" s="2"/>
      <c r="BS14134" s="2"/>
      <c r="BT14134" s="2"/>
    </row>
    <row r="14135" spans="63:72" x14ac:dyDescent="0.3">
      <c r="BK14135" s="5"/>
      <c r="BL14135" s="5"/>
      <c r="BM14135" s="2"/>
      <c r="BN14135" s="151"/>
      <c r="BO14135" s="2"/>
      <c r="BP14135" s="2"/>
      <c r="BQ14135" s="2"/>
      <c r="BR14135" s="2"/>
      <c r="BS14135" s="2"/>
      <c r="BT14135" s="2"/>
    </row>
    <row r="14136" spans="63:72" x14ac:dyDescent="0.3">
      <c r="BK14136" s="5"/>
      <c r="BL14136" s="5"/>
      <c r="BM14136" s="2"/>
      <c r="BN14136" s="151"/>
      <c r="BO14136" s="2"/>
      <c r="BP14136" s="2"/>
      <c r="BQ14136" s="2"/>
      <c r="BR14136" s="2"/>
      <c r="BS14136" s="2"/>
      <c r="BT14136" s="2"/>
    </row>
    <row r="14137" spans="63:72" x14ac:dyDescent="0.3">
      <c r="BK14137" s="5"/>
      <c r="BL14137" s="5"/>
      <c r="BM14137" s="2"/>
      <c r="BN14137" s="151"/>
      <c r="BO14137" s="2"/>
      <c r="BP14137" s="2"/>
      <c r="BQ14137" s="2"/>
      <c r="BR14137" s="2"/>
      <c r="BS14137" s="2"/>
      <c r="BT14137" s="2"/>
    </row>
    <row r="14138" spans="63:72" x14ac:dyDescent="0.3">
      <c r="BK14138" s="5"/>
      <c r="BL14138" s="5"/>
      <c r="BM14138" s="2"/>
      <c r="BN14138" s="151"/>
      <c r="BO14138" s="2"/>
      <c r="BP14138" s="2"/>
      <c r="BQ14138" s="2"/>
      <c r="BR14138" s="2"/>
      <c r="BS14138" s="2"/>
      <c r="BT14138" s="2"/>
    </row>
    <row r="14139" spans="63:72" x14ac:dyDescent="0.3">
      <c r="BK14139" s="5"/>
      <c r="BL14139" s="5"/>
      <c r="BM14139" s="2"/>
      <c r="BN14139" s="151"/>
      <c r="BO14139" s="2"/>
      <c r="BP14139" s="2"/>
      <c r="BQ14139" s="2"/>
      <c r="BR14139" s="2"/>
      <c r="BS14139" s="2"/>
      <c r="BT14139" s="2"/>
    </row>
    <row r="14140" spans="63:72" x14ac:dyDescent="0.3">
      <c r="BK14140" s="5"/>
      <c r="BL14140" s="5"/>
      <c r="BM14140" s="2"/>
      <c r="BN14140" s="151"/>
      <c r="BO14140" s="2"/>
      <c r="BP14140" s="2"/>
      <c r="BQ14140" s="2"/>
      <c r="BR14140" s="2"/>
      <c r="BS14140" s="2"/>
      <c r="BT14140" s="2"/>
    </row>
    <row r="14141" spans="63:72" x14ac:dyDescent="0.3">
      <c r="BK14141" s="5"/>
      <c r="BL14141" s="5"/>
      <c r="BM14141" s="2"/>
      <c r="BN14141" s="151"/>
      <c r="BO14141" s="2"/>
      <c r="BP14141" s="2"/>
      <c r="BQ14141" s="2"/>
      <c r="BR14141" s="2"/>
      <c r="BS14141" s="2"/>
      <c r="BT14141" s="2"/>
    </row>
    <row r="14142" spans="63:72" x14ac:dyDescent="0.3">
      <c r="BK14142" s="5"/>
      <c r="BL14142" s="5"/>
      <c r="BM14142" s="2"/>
      <c r="BN14142" s="151"/>
      <c r="BO14142" s="2"/>
      <c r="BP14142" s="2"/>
      <c r="BQ14142" s="2"/>
      <c r="BR14142" s="2"/>
      <c r="BS14142" s="2"/>
      <c r="BT14142" s="2"/>
    </row>
    <row r="14143" spans="63:72" x14ac:dyDescent="0.3">
      <c r="BK14143" s="5"/>
      <c r="BL14143" s="5"/>
      <c r="BM14143" s="2"/>
      <c r="BN14143" s="151"/>
      <c r="BO14143" s="2"/>
      <c r="BP14143" s="2"/>
      <c r="BQ14143" s="2"/>
      <c r="BR14143" s="2"/>
      <c r="BS14143" s="2"/>
      <c r="BT14143" s="2"/>
    </row>
    <row r="14144" spans="63:72" x14ac:dyDescent="0.3">
      <c r="BK14144" s="5"/>
      <c r="BL14144" s="5"/>
      <c r="BM14144" s="2"/>
      <c r="BN14144" s="151"/>
      <c r="BO14144" s="2"/>
      <c r="BP14144" s="2"/>
      <c r="BQ14144" s="2"/>
      <c r="BR14144" s="2"/>
      <c r="BS14144" s="2"/>
      <c r="BT14144" s="2"/>
    </row>
    <row r="14145" spans="63:72" x14ac:dyDescent="0.3">
      <c r="BK14145" s="5"/>
      <c r="BL14145" s="5"/>
      <c r="BM14145" s="2"/>
      <c r="BN14145" s="151"/>
      <c r="BO14145" s="2"/>
      <c r="BP14145" s="2"/>
      <c r="BQ14145" s="2"/>
      <c r="BR14145" s="2"/>
      <c r="BS14145" s="2"/>
      <c r="BT14145" s="2"/>
    </row>
    <row r="14146" spans="63:72" x14ac:dyDescent="0.3">
      <c r="BK14146" s="5"/>
      <c r="BL14146" s="5"/>
      <c r="BM14146" s="2"/>
      <c r="BN14146" s="151"/>
      <c r="BO14146" s="2"/>
      <c r="BP14146" s="2"/>
      <c r="BQ14146" s="2"/>
      <c r="BR14146" s="2"/>
      <c r="BS14146" s="2"/>
      <c r="BT14146" s="2"/>
    </row>
    <row r="14147" spans="63:72" x14ac:dyDescent="0.3">
      <c r="BK14147" s="5"/>
      <c r="BL14147" s="5"/>
      <c r="BM14147" s="2"/>
      <c r="BN14147" s="151"/>
      <c r="BO14147" s="2"/>
      <c r="BP14147" s="2"/>
      <c r="BQ14147" s="2"/>
      <c r="BR14147" s="2"/>
      <c r="BS14147" s="2"/>
      <c r="BT14147" s="2"/>
    </row>
    <row r="14148" spans="63:72" x14ac:dyDescent="0.3">
      <c r="BK14148" s="5"/>
      <c r="BL14148" s="5"/>
      <c r="BM14148" s="2"/>
      <c r="BN14148" s="151"/>
      <c r="BO14148" s="2"/>
      <c r="BP14148" s="2"/>
      <c r="BQ14148" s="2"/>
      <c r="BR14148" s="2"/>
      <c r="BS14148" s="2"/>
      <c r="BT14148" s="2"/>
    </row>
    <row r="14149" spans="63:72" x14ac:dyDescent="0.3">
      <c r="BK14149" s="5"/>
      <c r="BL14149" s="5"/>
      <c r="BM14149" s="2"/>
      <c r="BN14149" s="151"/>
      <c r="BO14149" s="2"/>
      <c r="BP14149" s="2"/>
      <c r="BQ14149" s="2"/>
      <c r="BR14149" s="2"/>
      <c r="BS14149" s="2"/>
      <c r="BT14149" s="2"/>
    </row>
    <row r="14150" spans="63:72" x14ac:dyDescent="0.3">
      <c r="BK14150" s="5"/>
      <c r="BL14150" s="5"/>
      <c r="BM14150" s="2"/>
      <c r="BN14150" s="151"/>
      <c r="BO14150" s="2"/>
      <c r="BP14150" s="2"/>
      <c r="BQ14150" s="2"/>
      <c r="BR14150" s="2"/>
      <c r="BS14150" s="2"/>
      <c r="BT14150" s="2"/>
    </row>
    <row r="14151" spans="63:72" x14ac:dyDescent="0.3">
      <c r="BK14151" s="5"/>
      <c r="BL14151" s="5"/>
      <c r="BM14151" s="2"/>
      <c r="BN14151" s="151"/>
      <c r="BO14151" s="2"/>
      <c r="BP14151" s="2"/>
      <c r="BQ14151" s="2"/>
      <c r="BR14151" s="2"/>
      <c r="BS14151" s="2"/>
      <c r="BT14151" s="2"/>
    </row>
    <row r="14152" spans="63:72" x14ac:dyDescent="0.3">
      <c r="BK14152" s="5"/>
      <c r="BL14152" s="5"/>
      <c r="BM14152" s="2"/>
      <c r="BN14152" s="151"/>
      <c r="BO14152" s="2"/>
      <c r="BP14152" s="2"/>
      <c r="BQ14152" s="2"/>
      <c r="BR14152" s="2"/>
      <c r="BS14152" s="2"/>
      <c r="BT14152" s="2"/>
    </row>
    <row r="14153" spans="63:72" x14ac:dyDescent="0.3">
      <c r="BK14153" s="5"/>
      <c r="BL14153" s="5"/>
      <c r="BM14153" s="2"/>
      <c r="BN14153" s="151"/>
      <c r="BO14153" s="2"/>
      <c r="BP14153" s="2"/>
      <c r="BQ14153" s="2"/>
      <c r="BR14153" s="2"/>
      <c r="BS14153" s="2"/>
      <c r="BT14153" s="2"/>
    </row>
    <row r="14154" spans="63:72" x14ac:dyDescent="0.3">
      <c r="BK14154" s="5"/>
      <c r="BL14154" s="5"/>
      <c r="BM14154" s="2"/>
      <c r="BN14154" s="151"/>
      <c r="BO14154" s="2"/>
      <c r="BP14154" s="2"/>
      <c r="BQ14154" s="2"/>
      <c r="BR14154" s="2"/>
      <c r="BS14154" s="2"/>
      <c r="BT14154" s="2"/>
    </row>
    <row r="14155" spans="63:72" x14ac:dyDescent="0.3">
      <c r="BK14155" s="5"/>
      <c r="BL14155" s="5"/>
      <c r="BM14155" s="2"/>
      <c r="BN14155" s="151"/>
      <c r="BO14155" s="2"/>
      <c r="BP14155" s="2"/>
      <c r="BQ14155" s="2"/>
      <c r="BR14155" s="2"/>
      <c r="BS14155" s="2"/>
      <c r="BT14155" s="2"/>
    </row>
    <row r="14156" spans="63:72" x14ac:dyDescent="0.3">
      <c r="BK14156" s="5"/>
      <c r="BL14156" s="5"/>
      <c r="BM14156" s="2"/>
      <c r="BN14156" s="151"/>
      <c r="BO14156" s="2"/>
      <c r="BP14156" s="2"/>
      <c r="BQ14156" s="2"/>
      <c r="BR14156" s="2"/>
      <c r="BS14156" s="2"/>
      <c r="BT14156" s="2"/>
    </row>
    <row r="14157" spans="63:72" x14ac:dyDescent="0.3">
      <c r="BK14157" s="5"/>
      <c r="BL14157" s="5"/>
      <c r="BM14157" s="2"/>
      <c r="BN14157" s="151"/>
      <c r="BO14157" s="2"/>
      <c r="BP14157" s="2"/>
      <c r="BQ14157" s="2"/>
      <c r="BR14157" s="2"/>
      <c r="BS14157" s="2"/>
      <c r="BT14157" s="2"/>
    </row>
    <row r="14158" spans="63:72" x14ac:dyDescent="0.3">
      <c r="BK14158" s="5"/>
      <c r="BL14158" s="5"/>
      <c r="BM14158" s="2"/>
      <c r="BN14158" s="151"/>
      <c r="BO14158" s="2"/>
      <c r="BP14158" s="2"/>
      <c r="BQ14158" s="2"/>
      <c r="BR14158" s="2"/>
      <c r="BS14158" s="2"/>
      <c r="BT14158" s="2"/>
    </row>
    <row r="14159" spans="63:72" x14ac:dyDescent="0.3">
      <c r="BK14159" s="5"/>
      <c r="BL14159" s="5"/>
      <c r="BM14159" s="2"/>
      <c r="BN14159" s="151"/>
      <c r="BO14159" s="2"/>
      <c r="BP14159" s="2"/>
      <c r="BQ14159" s="2"/>
      <c r="BR14159" s="2"/>
      <c r="BS14159" s="2"/>
      <c r="BT14159" s="2"/>
    </row>
    <row r="14160" spans="63:72" x14ac:dyDescent="0.3">
      <c r="BK14160" s="5"/>
      <c r="BL14160" s="5"/>
      <c r="BM14160" s="2"/>
      <c r="BN14160" s="151"/>
      <c r="BO14160" s="2"/>
      <c r="BP14160" s="2"/>
      <c r="BQ14160" s="2"/>
      <c r="BR14160" s="2"/>
      <c r="BS14160" s="2"/>
      <c r="BT14160" s="2"/>
    </row>
    <row r="14161" spans="63:72" x14ac:dyDescent="0.3">
      <c r="BK14161" s="5"/>
      <c r="BL14161" s="5"/>
      <c r="BM14161" s="2"/>
      <c r="BN14161" s="151"/>
      <c r="BO14161" s="2"/>
      <c r="BP14161" s="2"/>
      <c r="BQ14161" s="2"/>
      <c r="BR14161" s="2"/>
      <c r="BS14161" s="2"/>
      <c r="BT14161" s="2"/>
    </row>
    <row r="14162" spans="63:72" x14ac:dyDescent="0.3">
      <c r="BK14162" s="5"/>
      <c r="BL14162" s="5"/>
      <c r="BM14162" s="2"/>
      <c r="BN14162" s="151"/>
      <c r="BO14162" s="2"/>
      <c r="BP14162" s="2"/>
      <c r="BQ14162" s="2"/>
      <c r="BR14162" s="2"/>
      <c r="BS14162" s="2"/>
      <c r="BT14162" s="2"/>
    </row>
    <row r="14163" spans="63:72" x14ac:dyDescent="0.3">
      <c r="BK14163" s="5"/>
      <c r="BL14163" s="5"/>
      <c r="BM14163" s="2"/>
      <c r="BN14163" s="151"/>
      <c r="BO14163" s="2"/>
      <c r="BP14163" s="2"/>
      <c r="BQ14163" s="2"/>
      <c r="BR14163" s="2"/>
      <c r="BS14163" s="2"/>
      <c r="BT14163" s="2"/>
    </row>
    <row r="14164" spans="63:72" x14ac:dyDescent="0.3">
      <c r="BK14164" s="5"/>
      <c r="BL14164" s="5"/>
      <c r="BM14164" s="2"/>
      <c r="BN14164" s="151"/>
      <c r="BO14164" s="2"/>
      <c r="BP14164" s="2"/>
      <c r="BQ14164" s="2"/>
      <c r="BR14164" s="2"/>
      <c r="BS14164" s="2"/>
      <c r="BT14164" s="2"/>
    </row>
    <row r="14165" spans="63:72" x14ac:dyDescent="0.3">
      <c r="BK14165" s="5"/>
      <c r="BL14165" s="5"/>
      <c r="BM14165" s="2"/>
      <c r="BN14165" s="151"/>
      <c r="BO14165" s="2"/>
      <c r="BP14165" s="2"/>
      <c r="BQ14165" s="2"/>
      <c r="BR14165" s="2"/>
      <c r="BS14165" s="2"/>
      <c r="BT14165" s="2"/>
    </row>
    <row r="14166" spans="63:72" x14ac:dyDescent="0.3">
      <c r="BK14166" s="5"/>
      <c r="BL14166" s="5"/>
      <c r="BM14166" s="2"/>
      <c r="BN14166" s="151"/>
      <c r="BO14166" s="2"/>
      <c r="BP14166" s="2"/>
      <c r="BQ14166" s="2"/>
      <c r="BR14166" s="2"/>
      <c r="BS14166" s="2"/>
      <c r="BT14166" s="2"/>
    </row>
    <row r="14167" spans="63:72" x14ac:dyDescent="0.3">
      <c r="BK14167" s="5"/>
      <c r="BL14167" s="5"/>
      <c r="BM14167" s="2"/>
      <c r="BN14167" s="151"/>
      <c r="BO14167" s="2"/>
      <c r="BP14167" s="2"/>
      <c r="BQ14167" s="2"/>
      <c r="BR14167" s="2"/>
      <c r="BS14167" s="2"/>
      <c r="BT14167" s="2"/>
    </row>
    <row r="14168" spans="63:72" x14ac:dyDescent="0.3">
      <c r="BK14168" s="5"/>
      <c r="BL14168" s="5"/>
      <c r="BM14168" s="2"/>
      <c r="BN14168" s="151"/>
      <c r="BO14168" s="2"/>
      <c r="BP14168" s="2"/>
      <c r="BQ14168" s="2"/>
      <c r="BR14168" s="2"/>
      <c r="BS14168" s="2"/>
      <c r="BT14168" s="2"/>
    </row>
    <row r="14169" spans="63:72" x14ac:dyDescent="0.3">
      <c r="BK14169" s="5"/>
      <c r="BL14169" s="5"/>
      <c r="BM14169" s="2"/>
      <c r="BN14169" s="151"/>
      <c r="BO14169" s="2"/>
      <c r="BP14169" s="2"/>
      <c r="BQ14169" s="2"/>
      <c r="BR14169" s="2"/>
      <c r="BS14169" s="2"/>
      <c r="BT14169" s="2"/>
    </row>
    <row r="14170" spans="63:72" x14ac:dyDescent="0.3">
      <c r="BK14170" s="5"/>
      <c r="BL14170" s="5"/>
      <c r="BM14170" s="2"/>
      <c r="BN14170" s="151"/>
      <c r="BO14170" s="2"/>
      <c r="BP14170" s="2"/>
      <c r="BQ14170" s="2"/>
      <c r="BR14170" s="2"/>
      <c r="BS14170" s="2"/>
      <c r="BT14170" s="2"/>
    </row>
    <row r="14171" spans="63:72" x14ac:dyDescent="0.3">
      <c r="BK14171" s="5"/>
      <c r="BL14171" s="5"/>
      <c r="BM14171" s="2"/>
      <c r="BN14171" s="151"/>
      <c r="BO14171" s="2"/>
      <c r="BP14171" s="2"/>
      <c r="BQ14171" s="2"/>
      <c r="BR14171" s="2"/>
      <c r="BS14171" s="2"/>
      <c r="BT14171" s="2"/>
    </row>
    <row r="14172" spans="63:72" x14ac:dyDescent="0.3">
      <c r="BK14172" s="5"/>
      <c r="BL14172" s="5"/>
      <c r="BM14172" s="2"/>
      <c r="BN14172" s="151"/>
      <c r="BO14172" s="2"/>
      <c r="BP14172" s="2"/>
      <c r="BQ14172" s="2"/>
      <c r="BR14172" s="2"/>
      <c r="BS14172" s="2"/>
      <c r="BT14172" s="2"/>
    </row>
    <row r="14173" spans="63:72" x14ac:dyDescent="0.3">
      <c r="BK14173" s="5"/>
      <c r="BL14173" s="5"/>
      <c r="BM14173" s="2"/>
      <c r="BN14173" s="151"/>
      <c r="BO14173" s="2"/>
      <c r="BP14173" s="2"/>
      <c r="BQ14173" s="2"/>
      <c r="BR14173" s="2"/>
      <c r="BS14173" s="2"/>
      <c r="BT14173" s="2"/>
    </row>
    <row r="14174" spans="63:72" x14ac:dyDescent="0.3">
      <c r="BK14174" s="5"/>
      <c r="BL14174" s="5"/>
      <c r="BM14174" s="2"/>
      <c r="BN14174" s="151"/>
      <c r="BO14174" s="2"/>
      <c r="BP14174" s="2"/>
      <c r="BQ14174" s="2"/>
      <c r="BR14174" s="2"/>
      <c r="BS14174" s="2"/>
      <c r="BT14174" s="2"/>
    </row>
    <row r="14175" spans="63:72" x14ac:dyDescent="0.3">
      <c r="BK14175" s="5"/>
      <c r="BL14175" s="5"/>
      <c r="BM14175" s="2"/>
      <c r="BN14175" s="151"/>
      <c r="BO14175" s="2"/>
      <c r="BP14175" s="2"/>
      <c r="BQ14175" s="2"/>
      <c r="BR14175" s="2"/>
      <c r="BS14175" s="2"/>
      <c r="BT14175" s="2"/>
    </row>
    <row r="14176" spans="63:72" x14ac:dyDescent="0.3">
      <c r="BK14176" s="5"/>
      <c r="BL14176" s="5"/>
      <c r="BM14176" s="2"/>
      <c r="BN14176" s="151"/>
      <c r="BO14176" s="2"/>
      <c r="BP14176" s="2"/>
      <c r="BQ14176" s="2"/>
      <c r="BR14176" s="2"/>
      <c r="BS14176" s="2"/>
      <c r="BT14176" s="2"/>
    </row>
    <row r="14177" spans="63:72" x14ac:dyDescent="0.3">
      <c r="BK14177" s="5"/>
      <c r="BL14177" s="5"/>
      <c r="BM14177" s="2"/>
      <c r="BN14177" s="151"/>
      <c r="BO14177" s="2"/>
      <c r="BP14177" s="2"/>
      <c r="BQ14177" s="2"/>
      <c r="BR14177" s="2"/>
      <c r="BS14177" s="2"/>
      <c r="BT14177" s="2"/>
    </row>
    <row r="14178" spans="63:72" x14ac:dyDescent="0.3">
      <c r="BK14178" s="5"/>
      <c r="BL14178" s="5"/>
      <c r="BM14178" s="2"/>
      <c r="BN14178" s="151"/>
      <c r="BO14178" s="2"/>
      <c r="BP14178" s="2"/>
      <c r="BQ14178" s="2"/>
      <c r="BR14178" s="2"/>
      <c r="BS14178" s="2"/>
      <c r="BT14178" s="2"/>
    </row>
    <row r="14179" spans="63:72" x14ac:dyDescent="0.3">
      <c r="BK14179" s="5"/>
      <c r="BL14179" s="5"/>
      <c r="BM14179" s="2"/>
      <c r="BN14179" s="151"/>
      <c r="BO14179" s="2"/>
      <c r="BP14179" s="2"/>
      <c r="BQ14179" s="2"/>
      <c r="BR14179" s="2"/>
      <c r="BS14179" s="2"/>
      <c r="BT14179" s="2"/>
    </row>
    <row r="14180" spans="63:72" x14ac:dyDescent="0.3">
      <c r="BK14180" s="5"/>
      <c r="BL14180" s="5"/>
      <c r="BM14180" s="2"/>
      <c r="BN14180" s="151"/>
      <c r="BO14180" s="2"/>
      <c r="BP14180" s="2"/>
      <c r="BQ14180" s="2"/>
      <c r="BR14180" s="2"/>
      <c r="BS14180" s="2"/>
      <c r="BT14180" s="2"/>
    </row>
    <row r="14181" spans="63:72" x14ac:dyDescent="0.3">
      <c r="BK14181" s="5"/>
      <c r="BL14181" s="5"/>
      <c r="BM14181" s="2"/>
      <c r="BN14181" s="151"/>
      <c r="BO14181" s="2"/>
      <c r="BP14181" s="2"/>
      <c r="BQ14181" s="2"/>
      <c r="BR14181" s="2"/>
      <c r="BS14181" s="2"/>
      <c r="BT14181" s="2"/>
    </row>
    <row r="14182" spans="63:72" x14ac:dyDescent="0.3">
      <c r="BK14182" s="5"/>
      <c r="BL14182" s="5"/>
      <c r="BM14182" s="2"/>
      <c r="BN14182" s="151"/>
      <c r="BO14182" s="2"/>
      <c r="BP14182" s="2"/>
      <c r="BQ14182" s="2"/>
      <c r="BR14182" s="2"/>
      <c r="BS14182" s="2"/>
      <c r="BT14182" s="2"/>
    </row>
    <row r="14183" spans="63:72" x14ac:dyDescent="0.3">
      <c r="BK14183" s="5"/>
      <c r="BL14183" s="5"/>
      <c r="BM14183" s="2"/>
      <c r="BN14183" s="151"/>
      <c r="BO14183" s="2"/>
      <c r="BP14183" s="2"/>
      <c r="BQ14183" s="2"/>
      <c r="BR14183" s="2"/>
      <c r="BS14183" s="2"/>
      <c r="BT14183" s="2"/>
    </row>
    <row r="14184" spans="63:72" x14ac:dyDescent="0.3">
      <c r="BK14184" s="5"/>
      <c r="BL14184" s="5"/>
      <c r="BM14184" s="2"/>
      <c r="BN14184" s="151"/>
      <c r="BO14184" s="2"/>
      <c r="BP14184" s="2"/>
      <c r="BQ14184" s="2"/>
      <c r="BR14184" s="2"/>
      <c r="BS14184" s="2"/>
      <c r="BT14184" s="2"/>
    </row>
    <row r="14185" spans="63:72" x14ac:dyDescent="0.3">
      <c r="BK14185" s="5"/>
      <c r="BL14185" s="5"/>
      <c r="BM14185" s="2"/>
      <c r="BN14185" s="151"/>
      <c r="BO14185" s="2"/>
      <c r="BP14185" s="2"/>
      <c r="BQ14185" s="2"/>
      <c r="BR14185" s="2"/>
      <c r="BS14185" s="2"/>
      <c r="BT14185" s="2"/>
    </row>
    <row r="14186" spans="63:72" x14ac:dyDescent="0.3">
      <c r="BK14186" s="5"/>
      <c r="BL14186" s="5"/>
      <c r="BM14186" s="2"/>
      <c r="BN14186" s="151"/>
      <c r="BO14186" s="2"/>
      <c r="BP14186" s="2"/>
      <c r="BQ14186" s="2"/>
      <c r="BR14186" s="2"/>
      <c r="BS14186" s="2"/>
      <c r="BT14186" s="2"/>
    </row>
    <row r="14187" spans="63:72" x14ac:dyDescent="0.3">
      <c r="BK14187" s="5"/>
      <c r="BL14187" s="5"/>
      <c r="BM14187" s="2"/>
      <c r="BN14187" s="151"/>
      <c r="BO14187" s="2"/>
      <c r="BP14187" s="2"/>
      <c r="BQ14187" s="2"/>
      <c r="BR14187" s="2"/>
      <c r="BS14187" s="2"/>
      <c r="BT14187" s="2"/>
    </row>
    <row r="14188" spans="63:72" x14ac:dyDescent="0.3">
      <c r="BK14188" s="5"/>
      <c r="BL14188" s="5"/>
      <c r="BM14188" s="2"/>
      <c r="BN14188" s="151"/>
      <c r="BO14188" s="2"/>
      <c r="BP14188" s="2"/>
      <c r="BQ14188" s="2"/>
      <c r="BR14188" s="2"/>
      <c r="BS14188" s="2"/>
      <c r="BT14188" s="2"/>
    </row>
    <row r="14189" spans="63:72" x14ac:dyDescent="0.3">
      <c r="BK14189" s="5"/>
      <c r="BL14189" s="5"/>
      <c r="BM14189" s="2"/>
      <c r="BN14189" s="151"/>
      <c r="BO14189" s="2"/>
      <c r="BP14189" s="2"/>
      <c r="BQ14189" s="2"/>
      <c r="BR14189" s="2"/>
      <c r="BS14189" s="2"/>
      <c r="BT14189" s="2"/>
    </row>
    <row r="14190" spans="63:72" x14ac:dyDescent="0.3">
      <c r="BK14190" s="5"/>
      <c r="BL14190" s="5"/>
      <c r="BM14190" s="2"/>
      <c r="BN14190" s="151"/>
      <c r="BO14190" s="2"/>
      <c r="BP14190" s="2"/>
      <c r="BQ14190" s="2"/>
      <c r="BR14190" s="2"/>
      <c r="BS14190" s="2"/>
      <c r="BT14190" s="2"/>
    </row>
    <row r="14191" spans="63:72" x14ac:dyDescent="0.3">
      <c r="BK14191" s="5"/>
      <c r="BL14191" s="5"/>
      <c r="BM14191" s="2"/>
      <c r="BN14191" s="151"/>
      <c r="BO14191" s="2"/>
      <c r="BP14191" s="2"/>
      <c r="BQ14191" s="2"/>
      <c r="BR14191" s="2"/>
      <c r="BS14191" s="2"/>
      <c r="BT14191" s="2"/>
    </row>
    <row r="14192" spans="63:72" x14ac:dyDescent="0.3">
      <c r="BK14192" s="5"/>
      <c r="BL14192" s="5"/>
      <c r="BM14192" s="2"/>
      <c r="BN14192" s="151"/>
      <c r="BO14192" s="2"/>
      <c r="BP14192" s="2"/>
      <c r="BQ14192" s="2"/>
      <c r="BR14192" s="2"/>
      <c r="BS14192" s="2"/>
      <c r="BT14192" s="2"/>
    </row>
    <row r="14193" spans="63:72" x14ac:dyDescent="0.3">
      <c r="BK14193" s="5"/>
      <c r="BL14193" s="5"/>
      <c r="BM14193" s="2"/>
      <c r="BN14193" s="151"/>
      <c r="BO14193" s="2"/>
      <c r="BP14193" s="2"/>
      <c r="BQ14193" s="2"/>
      <c r="BR14193" s="2"/>
      <c r="BS14193" s="2"/>
      <c r="BT14193" s="2"/>
    </row>
    <row r="14194" spans="63:72" x14ac:dyDescent="0.3">
      <c r="BK14194" s="5"/>
      <c r="BL14194" s="5"/>
      <c r="BM14194" s="2"/>
      <c r="BN14194" s="151"/>
      <c r="BO14194" s="2"/>
      <c r="BP14194" s="2"/>
      <c r="BQ14194" s="2"/>
      <c r="BR14194" s="2"/>
      <c r="BS14194" s="2"/>
      <c r="BT14194" s="2"/>
    </row>
    <row r="14195" spans="63:72" x14ac:dyDescent="0.3">
      <c r="BK14195" s="5"/>
      <c r="BL14195" s="5"/>
      <c r="BM14195" s="2"/>
      <c r="BN14195" s="151"/>
      <c r="BO14195" s="2"/>
      <c r="BP14195" s="2"/>
      <c r="BQ14195" s="2"/>
      <c r="BR14195" s="2"/>
      <c r="BS14195" s="2"/>
      <c r="BT14195" s="2"/>
    </row>
    <row r="14196" spans="63:72" x14ac:dyDescent="0.3">
      <c r="BK14196" s="5"/>
      <c r="BL14196" s="5"/>
      <c r="BM14196" s="2"/>
      <c r="BN14196" s="151"/>
      <c r="BO14196" s="2"/>
      <c r="BP14196" s="2"/>
      <c r="BQ14196" s="2"/>
      <c r="BR14196" s="2"/>
      <c r="BS14196" s="2"/>
      <c r="BT14196" s="2"/>
    </row>
    <row r="14197" spans="63:72" x14ac:dyDescent="0.3">
      <c r="BK14197" s="5"/>
      <c r="BL14197" s="5"/>
      <c r="BM14197" s="2"/>
      <c r="BN14197" s="151"/>
      <c r="BO14197" s="2"/>
      <c r="BP14197" s="2"/>
      <c r="BQ14197" s="2"/>
      <c r="BR14197" s="2"/>
      <c r="BS14197" s="2"/>
      <c r="BT14197" s="2"/>
    </row>
    <row r="14198" spans="63:72" x14ac:dyDescent="0.3">
      <c r="BK14198" s="5"/>
      <c r="BL14198" s="5"/>
      <c r="BM14198" s="2"/>
      <c r="BN14198" s="151"/>
      <c r="BO14198" s="2"/>
      <c r="BP14198" s="2"/>
      <c r="BQ14198" s="2"/>
      <c r="BR14198" s="2"/>
      <c r="BS14198" s="2"/>
      <c r="BT14198" s="2"/>
    </row>
    <row r="14199" spans="63:72" x14ac:dyDescent="0.3">
      <c r="BK14199" s="5"/>
      <c r="BL14199" s="5"/>
      <c r="BM14199" s="2"/>
      <c r="BN14199" s="151"/>
      <c r="BO14199" s="2"/>
      <c r="BP14199" s="2"/>
      <c r="BQ14199" s="2"/>
      <c r="BR14199" s="2"/>
      <c r="BS14199" s="2"/>
      <c r="BT14199" s="2"/>
    </row>
    <row r="14200" spans="63:72" x14ac:dyDescent="0.3">
      <c r="BK14200" s="5"/>
      <c r="BL14200" s="5"/>
      <c r="BM14200" s="2"/>
      <c r="BN14200" s="151"/>
      <c r="BO14200" s="2"/>
      <c r="BP14200" s="2"/>
      <c r="BQ14200" s="2"/>
      <c r="BR14200" s="2"/>
      <c r="BS14200" s="2"/>
      <c r="BT14200" s="2"/>
    </row>
    <row r="14201" spans="63:72" x14ac:dyDescent="0.3">
      <c r="BK14201" s="5"/>
      <c r="BL14201" s="5"/>
      <c r="BM14201" s="2"/>
      <c r="BN14201" s="151"/>
      <c r="BO14201" s="2"/>
      <c r="BP14201" s="2"/>
      <c r="BQ14201" s="2"/>
      <c r="BR14201" s="2"/>
      <c r="BS14201" s="2"/>
      <c r="BT14201" s="2"/>
    </row>
    <row r="14202" spans="63:72" x14ac:dyDescent="0.3">
      <c r="BK14202" s="5"/>
      <c r="BL14202" s="5"/>
      <c r="BM14202" s="2"/>
      <c r="BN14202" s="151"/>
      <c r="BO14202" s="2"/>
      <c r="BP14202" s="2"/>
      <c r="BQ14202" s="2"/>
      <c r="BR14202" s="2"/>
      <c r="BS14202" s="2"/>
      <c r="BT14202" s="2"/>
    </row>
    <row r="14203" spans="63:72" x14ac:dyDescent="0.3">
      <c r="BK14203" s="5"/>
      <c r="BL14203" s="5"/>
      <c r="BM14203" s="2"/>
      <c r="BN14203" s="151"/>
      <c r="BO14203" s="2"/>
      <c r="BP14203" s="2"/>
      <c r="BQ14203" s="2"/>
      <c r="BR14203" s="2"/>
      <c r="BS14203" s="2"/>
      <c r="BT14203" s="2"/>
    </row>
    <row r="14204" spans="63:72" x14ac:dyDescent="0.3">
      <c r="BK14204" s="5"/>
      <c r="BL14204" s="5"/>
      <c r="BM14204" s="2"/>
      <c r="BN14204" s="151"/>
      <c r="BO14204" s="2"/>
      <c r="BP14204" s="2"/>
      <c r="BQ14204" s="2"/>
      <c r="BR14204" s="2"/>
      <c r="BS14204" s="2"/>
      <c r="BT14204" s="2"/>
    </row>
    <row r="14205" spans="63:72" x14ac:dyDescent="0.3">
      <c r="BK14205" s="5"/>
      <c r="BL14205" s="5"/>
      <c r="BM14205" s="2"/>
      <c r="BN14205" s="151"/>
      <c r="BO14205" s="2"/>
      <c r="BP14205" s="2"/>
      <c r="BQ14205" s="2"/>
      <c r="BR14205" s="2"/>
      <c r="BS14205" s="2"/>
      <c r="BT14205" s="2"/>
    </row>
    <row r="14206" spans="63:72" x14ac:dyDescent="0.3">
      <c r="BK14206" s="5"/>
      <c r="BL14206" s="5"/>
      <c r="BM14206" s="2"/>
      <c r="BN14206" s="151"/>
      <c r="BO14206" s="2"/>
      <c r="BP14206" s="2"/>
      <c r="BQ14206" s="2"/>
      <c r="BR14206" s="2"/>
      <c r="BS14206" s="2"/>
      <c r="BT14206" s="2"/>
    </row>
    <row r="14207" spans="63:72" x14ac:dyDescent="0.3">
      <c r="BK14207" s="5"/>
      <c r="BL14207" s="5"/>
      <c r="BM14207" s="2"/>
      <c r="BN14207" s="151"/>
      <c r="BO14207" s="2"/>
      <c r="BP14207" s="2"/>
      <c r="BQ14207" s="2"/>
      <c r="BR14207" s="2"/>
      <c r="BS14207" s="2"/>
      <c r="BT14207" s="2"/>
    </row>
    <row r="14208" spans="63:72" x14ac:dyDescent="0.3">
      <c r="BK14208" s="5"/>
      <c r="BL14208" s="5"/>
      <c r="BM14208" s="2"/>
      <c r="BN14208" s="151"/>
      <c r="BO14208" s="2"/>
      <c r="BP14208" s="2"/>
      <c r="BQ14208" s="2"/>
      <c r="BR14208" s="2"/>
      <c r="BS14208" s="2"/>
      <c r="BT14208" s="2"/>
    </row>
    <row r="14209" spans="63:72" x14ac:dyDescent="0.3">
      <c r="BK14209" s="5"/>
      <c r="BL14209" s="5"/>
      <c r="BM14209" s="2"/>
      <c r="BN14209" s="151"/>
      <c r="BO14209" s="2"/>
      <c r="BP14209" s="2"/>
      <c r="BQ14209" s="2"/>
      <c r="BR14209" s="2"/>
      <c r="BS14209" s="2"/>
      <c r="BT14209" s="2"/>
    </row>
    <row r="14210" spans="63:72" x14ac:dyDescent="0.3">
      <c r="BK14210" s="5"/>
      <c r="BL14210" s="5"/>
      <c r="BM14210" s="2"/>
      <c r="BN14210" s="151"/>
      <c r="BO14210" s="2"/>
      <c r="BP14210" s="2"/>
      <c r="BQ14210" s="2"/>
      <c r="BR14210" s="2"/>
      <c r="BS14210" s="2"/>
      <c r="BT14210" s="2"/>
    </row>
    <row r="14211" spans="63:72" x14ac:dyDescent="0.3">
      <c r="BK14211" s="5"/>
      <c r="BL14211" s="5"/>
      <c r="BM14211" s="2"/>
      <c r="BN14211" s="151"/>
      <c r="BO14211" s="2"/>
      <c r="BP14211" s="2"/>
      <c r="BQ14211" s="2"/>
      <c r="BR14211" s="2"/>
      <c r="BS14211" s="2"/>
      <c r="BT14211" s="2"/>
    </row>
    <row r="14212" spans="63:72" x14ac:dyDescent="0.3">
      <c r="BK14212" s="5"/>
      <c r="BL14212" s="5"/>
      <c r="BM14212" s="2"/>
      <c r="BN14212" s="151"/>
      <c r="BO14212" s="2"/>
      <c r="BP14212" s="2"/>
      <c r="BQ14212" s="2"/>
      <c r="BR14212" s="2"/>
      <c r="BS14212" s="2"/>
      <c r="BT14212" s="2"/>
    </row>
    <row r="14213" spans="63:72" x14ac:dyDescent="0.3">
      <c r="BK14213" s="5"/>
      <c r="BL14213" s="5"/>
      <c r="BM14213" s="2"/>
      <c r="BN14213" s="151"/>
      <c r="BO14213" s="2"/>
      <c r="BP14213" s="2"/>
      <c r="BQ14213" s="2"/>
      <c r="BR14213" s="2"/>
      <c r="BS14213" s="2"/>
      <c r="BT14213" s="2"/>
    </row>
    <row r="14214" spans="63:72" x14ac:dyDescent="0.3">
      <c r="BK14214" s="5"/>
      <c r="BL14214" s="5"/>
      <c r="BM14214" s="2"/>
      <c r="BN14214" s="151"/>
      <c r="BO14214" s="2"/>
      <c r="BP14214" s="2"/>
      <c r="BQ14214" s="2"/>
      <c r="BR14214" s="2"/>
      <c r="BS14214" s="2"/>
      <c r="BT14214" s="2"/>
    </row>
    <row r="14215" spans="63:72" x14ac:dyDescent="0.3">
      <c r="BK14215" s="5"/>
      <c r="BL14215" s="5"/>
      <c r="BM14215" s="2"/>
      <c r="BN14215" s="151"/>
      <c r="BO14215" s="2"/>
      <c r="BP14215" s="2"/>
      <c r="BQ14215" s="2"/>
      <c r="BR14215" s="2"/>
      <c r="BS14215" s="2"/>
      <c r="BT14215" s="2"/>
    </row>
    <row r="14216" spans="63:72" x14ac:dyDescent="0.3">
      <c r="BK14216" s="5"/>
      <c r="BL14216" s="5"/>
      <c r="BM14216" s="2"/>
      <c r="BN14216" s="151"/>
      <c r="BO14216" s="2"/>
      <c r="BP14216" s="2"/>
      <c r="BQ14216" s="2"/>
      <c r="BR14216" s="2"/>
      <c r="BS14216" s="2"/>
      <c r="BT14216" s="2"/>
    </row>
    <row r="14217" spans="63:72" x14ac:dyDescent="0.3">
      <c r="BK14217" s="5"/>
      <c r="BL14217" s="5"/>
      <c r="BM14217" s="2"/>
      <c r="BN14217" s="151"/>
      <c r="BO14217" s="2"/>
      <c r="BP14217" s="2"/>
      <c r="BQ14217" s="2"/>
      <c r="BR14217" s="2"/>
      <c r="BS14217" s="2"/>
      <c r="BT14217" s="2"/>
    </row>
    <row r="14218" spans="63:72" x14ac:dyDescent="0.3">
      <c r="BK14218" s="5"/>
      <c r="BL14218" s="5"/>
      <c r="BM14218" s="2"/>
      <c r="BN14218" s="151"/>
      <c r="BO14218" s="2"/>
      <c r="BP14218" s="2"/>
      <c r="BQ14218" s="2"/>
      <c r="BR14218" s="2"/>
      <c r="BS14218" s="2"/>
      <c r="BT14218" s="2"/>
    </row>
    <row r="14219" spans="63:72" x14ac:dyDescent="0.3">
      <c r="BK14219" s="5"/>
      <c r="BL14219" s="5"/>
      <c r="BM14219" s="2"/>
      <c r="BN14219" s="151"/>
      <c r="BO14219" s="2"/>
      <c r="BP14219" s="2"/>
      <c r="BQ14219" s="2"/>
      <c r="BR14219" s="2"/>
      <c r="BS14219" s="2"/>
      <c r="BT14219" s="2"/>
    </row>
    <row r="14220" spans="63:72" x14ac:dyDescent="0.3">
      <c r="BK14220" s="5"/>
      <c r="BL14220" s="5"/>
      <c r="BM14220" s="2"/>
      <c r="BN14220" s="151"/>
      <c r="BO14220" s="2"/>
      <c r="BP14220" s="2"/>
      <c r="BQ14220" s="2"/>
      <c r="BR14220" s="2"/>
      <c r="BS14220" s="2"/>
      <c r="BT14220" s="2"/>
    </row>
    <row r="14221" spans="63:72" x14ac:dyDescent="0.3">
      <c r="BK14221" s="5"/>
      <c r="BL14221" s="5"/>
      <c r="BM14221" s="2"/>
      <c r="BN14221" s="151"/>
      <c r="BO14221" s="2"/>
      <c r="BP14221" s="2"/>
      <c r="BQ14221" s="2"/>
      <c r="BR14221" s="2"/>
      <c r="BS14221" s="2"/>
      <c r="BT14221" s="2"/>
    </row>
    <row r="14222" spans="63:72" x14ac:dyDescent="0.3">
      <c r="BK14222" s="5"/>
      <c r="BL14222" s="5"/>
      <c r="BM14222" s="2"/>
      <c r="BN14222" s="151"/>
      <c r="BO14222" s="2"/>
      <c r="BP14222" s="2"/>
      <c r="BQ14222" s="2"/>
      <c r="BR14222" s="2"/>
      <c r="BS14222" s="2"/>
      <c r="BT14222" s="2"/>
    </row>
    <row r="14223" spans="63:72" x14ac:dyDescent="0.3">
      <c r="BK14223" s="5"/>
      <c r="BL14223" s="5"/>
      <c r="BM14223" s="2"/>
      <c r="BN14223" s="151"/>
      <c r="BO14223" s="2"/>
      <c r="BP14223" s="2"/>
      <c r="BQ14223" s="2"/>
      <c r="BR14223" s="2"/>
      <c r="BS14223" s="2"/>
      <c r="BT14223" s="2"/>
    </row>
    <row r="14224" spans="63:72" x14ac:dyDescent="0.3">
      <c r="BK14224" s="5"/>
      <c r="BL14224" s="5"/>
      <c r="BM14224" s="2"/>
      <c r="BN14224" s="151"/>
      <c r="BO14224" s="2"/>
      <c r="BP14224" s="2"/>
      <c r="BQ14224" s="2"/>
      <c r="BR14224" s="2"/>
      <c r="BS14224" s="2"/>
      <c r="BT14224" s="2"/>
    </row>
    <row r="14225" spans="63:72" x14ac:dyDescent="0.3">
      <c r="BK14225" s="5"/>
      <c r="BL14225" s="5"/>
      <c r="BM14225" s="2"/>
      <c r="BN14225" s="151"/>
      <c r="BO14225" s="2"/>
      <c r="BP14225" s="2"/>
      <c r="BQ14225" s="2"/>
      <c r="BR14225" s="2"/>
      <c r="BS14225" s="2"/>
      <c r="BT14225" s="2"/>
    </row>
    <row r="14226" spans="63:72" x14ac:dyDescent="0.3">
      <c r="BK14226" s="5"/>
      <c r="BL14226" s="5"/>
      <c r="BM14226" s="2"/>
      <c r="BN14226" s="151"/>
      <c r="BO14226" s="2"/>
      <c r="BP14226" s="2"/>
      <c r="BQ14226" s="2"/>
      <c r="BR14226" s="2"/>
      <c r="BS14226" s="2"/>
      <c r="BT14226" s="2"/>
    </row>
    <row r="14227" spans="63:72" x14ac:dyDescent="0.3">
      <c r="BK14227" s="5"/>
      <c r="BL14227" s="5"/>
      <c r="BM14227" s="2"/>
      <c r="BN14227" s="151"/>
      <c r="BO14227" s="2"/>
      <c r="BP14227" s="2"/>
      <c r="BQ14227" s="2"/>
      <c r="BR14227" s="2"/>
      <c r="BS14227" s="2"/>
      <c r="BT14227" s="2"/>
    </row>
    <row r="14228" spans="63:72" x14ac:dyDescent="0.3">
      <c r="BK14228" s="5"/>
      <c r="BL14228" s="5"/>
      <c r="BM14228" s="2"/>
      <c r="BN14228" s="151"/>
      <c r="BO14228" s="2"/>
      <c r="BP14228" s="2"/>
      <c r="BQ14228" s="2"/>
      <c r="BR14228" s="2"/>
      <c r="BS14228" s="2"/>
      <c r="BT14228" s="2"/>
    </row>
    <row r="14229" spans="63:72" x14ac:dyDescent="0.3">
      <c r="BK14229" s="5"/>
      <c r="BL14229" s="5"/>
      <c r="BM14229" s="2"/>
      <c r="BN14229" s="151"/>
      <c r="BO14229" s="2"/>
      <c r="BP14229" s="2"/>
      <c r="BQ14229" s="2"/>
      <c r="BR14229" s="2"/>
      <c r="BS14229" s="2"/>
      <c r="BT14229" s="2"/>
    </row>
    <row r="14230" spans="63:72" x14ac:dyDescent="0.3">
      <c r="BK14230" s="5"/>
      <c r="BL14230" s="5"/>
      <c r="BM14230" s="2"/>
      <c r="BN14230" s="151"/>
      <c r="BO14230" s="2"/>
      <c r="BP14230" s="2"/>
      <c r="BQ14230" s="2"/>
      <c r="BR14230" s="2"/>
      <c r="BS14230" s="2"/>
      <c r="BT14230" s="2"/>
    </row>
    <row r="14231" spans="63:72" x14ac:dyDescent="0.3">
      <c r="BK14231" s="5"/>
      <c r="BL14231" s="5"/>
      <c r="BM14231" s="2"/>
      <c r="BN14231" s="151"/>
      <c r="BO14231" s="2"/>
      <c r="BP14231" s="2"/>
      <c r="BQ14231" s="2"/>
      <c r="BR14231" s="2"/>
      <c r="BS14231" s="2"/>
      <c r="BT14231" s="2"/>
    </row>
    <row r="14232" spans="63:72" x14ac:dyDescent="0.3">
      <c r="BK14232" s="5"/>
      <c r="BL14232" s="5"/>
      <c r="BM14232" s="2"/>
      <c r="BN14232" s="151"/>
      <c r="BO14232" s="2"/>
      <c r="BP14232" s="2"/>
      <c r="BQ14232" s="2"/>
      <c r="BR14232" s="2"/>
      <c r="BS14232" s="2"/>
      <c r="BT14232" s="2"/>
    </row>
    <row r="14233" spans="63:72" x14ac:dyDescent="0.3">
      <c r="BK14233" s="5"/>
      <c r="BL14233" s="5"/>
      <c r="BM14233" s="2"/>
      <c r="BN14233" s="151"/>
      <c r="BO14233" s="2"/>
      <c r="BP14233" s="2"/>
      <c r="BQ14233" s="2"/>
      <c r="BR14233" s="2"/>
      <c r="BS14233" s="2"/>
      <c r="BT14233" s="2"/>
    </row>
    <row r="14234" spans="63:72" x14ac:dyDescent="0.3">
      <c r="BK14234" s="5"/>
      <c r="BL14234" s="5"/>
      <c r="BM14234" s="2"/>
      <c r="BN14234" s="151"/>
      <c r="BO14234" s="2"/>
      <c r="BP14234" s="2"/>
      <c r="BQ14234" s="2"/>
      <c r="BR14234" s="2"/>
      <c r="BS14234" s="2"/>
      <c r="BT14234" s="2"/>
    </row>
    <row r="14235" spans="63:72" x14ac:dyDescent="0.3">
      <c r="BK14235" s="5"/>
      <c r="BL14235" s="5"/>
      <c r="BM14235" s="2"/>
      <c r="BN14235" s="151"/>
      <c r="BO14235" s="2"/>
      <c r="BP14235" s="2"/>
      <c r="BQ14235" s="2"/>
      <c r="BR14235" s="2"/>
      <c r="BS14235" s="2"/>
      <c r="BT14235" s="2"/>
    </row>
    <row r="14236" spans="63:72" x14ac:dyDescent="0.3">
      <c r="BK14236" s="5"/>
      <c r="BL14236" s="5"/>
      <c r="BM14236" s="2"/>
      <c r="BN14236" s="151"/>
      <c r="BO14236" s="2"/>
      <c r="BP14236" s="2"/>
      <c r="BQ14236" s="2"/>
      <c r="BR14236" s="2"/>
      <c r="BS14236" s="2"/>
      <c r="BT14236" s="2"/>
    </row>
    <row r="14237" spans="63:72" x14ac:dyDescent="0.3">
      <c r="BK14237" s="5"/>
      <c r="BL14237" s="5"/>
      <c r="BM14237" s="2"/>
      <c r="BN14237" s="151"/>
      <c r="BO14237" s="2"/>
      <c r="BP14237" s="2"/>
      <c r="BQ14237" s="2"/>
      <c r="BR14237" s="2"/>
      <c r="BS14237" s="2"/>
      <c r="BT14237" s="2"/>
    </row>
    <row r="14238" spans="63:72" x14ac:dyDescent="0.3">
      <c r="BK14238" s="5"/>
      <c r="BL14238" s="5"/>
      <c r="BM14238" s="2"/>
      <c r="BN14238" s="151"/>
      <c r="BO14238" s="2"/>
      <c r="BP14238" s="2"/>
      <c r="BQ14238" s="2"/>
      <c r="BR14238" s="2"/>
      <c r="BS14238" s="2"/>
      <c r="BT14238" s="2"/>
    </row>
    <row r="14239" spans="63:72" x14ac:dyDescent="0.3">
      <c r="BK14239" s="5"/>
      <c r="BL14239" s="5"/>
      <c r="BM14239" s="2"/>
      <c r="BN14239" s="151"/>
      <c r="BO14239" s="2"/>
      <c r="BP14239" s="2"/>
      <c r="BQ14239" s="2"/>
      <c r="BR14239" s="2"/>
      <c r="BS14239" s="2"/>
      <c r="BT14239" s="2"/>
    </row>
    <row r="14240" spans="63:72" x14ac:dyDescent="0.3">
      <c r="BK14240" s="5"/>
      <c r="BL14240" s="5"/>
      <c r="BM14240" s="2"/>
      <c r="BN14240" s="151"/>
      <c r="BO14240" s="2"/>
      <c r="BP14240" s="2"/>
      <c r="BQ14240" s="2"/>
      <c r="BR14240" s="2"/>
      <c r="BS14240" s="2"/>
      <c r="BT14240" s="2"/>
    </row>
    <row r="14241" spans="63:72" x14ac:dyDescent="0.3">
      <c r="BK14241" s="5"/>
      <c r="BL14241" s="5"/>
      <c r="BM14241" s="2"/>
      <c r="BN14241" s="151"/>
      <c r="BO14241" s="2"/>
      <c r="BP14241" s="2"/>
      <c r="BQ14241" s="2"/>
      <c r="BR14241" s="2"/>
      <c r="BS14241" s="2"/>
      <c r="BT14241" s="2"/>
    </row>
    <row r="14242" spans="63:72" x14ac:dyDescent="0.3">
      <c r="BK14242" s="5"/>
      <c r="BL14242" s="5"/>
      <c r="BM14242" s="2"/>
      <c r="BN14242" s="151"/>
      <c r="BO14242" s="2"/>
      <c r="BP14242" s="2"/>
      <c r="BQ14242" s="2"/>
      <c r="BR14242" s="2"/>
      <c r="BS14242" s="2"/>
      <c r="BT14242" s="2"/>
    </row>
    <row r="14243" spans="63:72" x14ac:dyDescent="0.3">
      <c r="BK14243" s="5"/>
      <c r="BL14243" s="5"/>
      <c r="BM14243" s="2"/>
      <c r="BN14243" s="151"/>
      <c r="BO14243" s="2"/>
      <c r="BP14243" s="2"/>
      <c r="BQ14243" s="2"/>
      <c r="BR14243" s="2"/>
      <c r="BS14243" s="2"/>
      <c r="BT14243" s="2"/>
    </row>
    <row r="14244" spans="63:72" x14ac:dyDescent="0.3">
      <c r="BK14244" s="5"/>
      <c r="BL14244" s="5"/>
      <c r="BM14244" s="2"/>
      <c r="BN14244" s="151"/>
      <c r="BO14244" s="2"/>
      <c r="BP14244" s="2"/>
      <c r="BQ14244" s="2"/>
      <c r="BR14244" s="2"/>
      <c r="BS14244" s="2"/>
      <c r="BT14244" s="2"/>
    </row>
    <row r="14245" spans="63:72" x14ac:dyDescent="0.3">
      <c r="BK14245" s="5"/>
      <c r="BL14245" s="5"/>
      <c r="BM14245" s="2"/>
      <c r="BN14245" s="151"/>
      <c r="BO14245" s="2"/>
      <c r="BP14245" s="2"/>
      <c r="BQ14245" s="2"/>
      <c r="BR14245" s="2"/>
      <c r="BS14245" s="2"/>
      <c r="BT14245" s="2"/>
    </row>
    <row r="14246" spans="63:72" x14ac:dyDescent="0.3">
      <c r="BK14246" s="5"/>
      <c r="BL14246" s="5"/>
      <c r="BM14246" s="2"/>
      <c r="BN14246" s="151"/>
      <c r="BO14246" s="2"/>
      <c r="BP14246" s="2"/>
      <c r="BQ14246" s="2"/>
      <c r="BR14246" s="2"/>
      <c r="BS14246" s="2"/>
      <c r="BT14246" s="2"/>
    </row>
    <row r="14247" spans="63:72" x14ac:dyDescent="0.3">
      <c r="BK14247" s="5"/>
      <c r="BL14247" s="5"/>
      <c r="BM14247" s="2"/>
      <c r="BN14247" s="151"/>
      <c r="BO14247" s="2"/>
      <c r="BP14247" s="2"/>
      <c r="BQ14247" s="2"/>
      <c r="BR14247" s="2"/>
      <c r="BS14247" s="2"/>
      <c r="BT14247" s="2"/>
    </row>
    <row r="14248" spans="63:72" x14ac:dyDescent="0.3">
      <c r="BK14248" s="5"/>
      <c r="BL14248" s="5"/>
      <c r="BM14248" s="2"/>
      <c r="BN14248" s="151"/>
      <c r="BO14248" s="2"/>
      <c r="BP14248" s="2"/>
      <c r="BQ14248" s="2"/>
      <c r="BR14248" s="2"/>
      <c r="BS14248" s="2"/>
      <c r="BT14248" s="2"/>
    </row>
    <row r="14249" spans="63:72" x14ac:dyDescent="0.3">
      <c r="BK14249" s="5"/>
      <c r="BL14249" s="5"/>
      <c r="BM14249" s="2"/>
      <c r="BN14249" s="151"/>
      <c r="BO14249" s="2"/>
      <c r="BP14249" s="2"/>
      <c r="BQ14249" s="2"/>
      <c r="BR14249" s="2"/>
      <c r="BS14249" s="2"/>
      <c r="BT14249" s="2"/>
    </row>
    <row r="14250" spans="63:72" x14ac:dyDescent="0.3">
      <c r="BK14250" s="5"/>
      <c r="BL14250" s="5"/>
      <c r="BM14250" s="2"/>
      <c r="BN14250" s="151"/>
      <c r="BO14250" s="2"/>
      <c r="BP14250" s="2"/>
      <c r="BQ14250" s="2"/>
      <c r="BR14250" s="2"/>
      <c r="BS14250" s="2"/>
      <c r="BT14250" s="2"/>
    </row>
    <row r="14251" spans="63:72" x14ac:dyDescent="0.3">
      <c r="BK14251" s="5"/>
      <c r="BL14251" s="5"/>
      <c r="BM14251" s="2"/>
      <c r="BN14251" s="151"/>
      <c r="BO14251" s="2"/>
      <c r="BP14251" s="2"/>
      <c r="BQ14251" s="2"/>
      <c r="BR14251" s="2"/>
      <c r="BS14251" s="2"/>
      <c r="BT14251" s="2"/>
    </row>
    <row r="14252" spans="63:72" x14ac:dyDescent="0.3">
      <c r="BK14252" s="5"/>
      <c r="BL14252" s="5"/>
      <c r="BM14252" s="2"/>
      <c r="BN14252" s="151"/>
      <c r="BO14252" s="2"/>
      <c r="BP14252" s="2"/>
      <c r="BQ14252" s="2"/>
      <c r="BR14252" s="2"/>
      <c r="BS14252" s="2"/>
      <c r="BT14252" s="2"/>
    </row>
    <row r="14253" spans="63:72" x14ac:dyDescent="0.3">
      <c r="BK14253" s="5"/>
      <c r="BL14253" s="5"/>
      <c r="BM14253" s="2"/>
      <c r="BN14253" s="151"/>
      <c r="BO14253" s="2"/>
      <c r="BP14253" s="2"/>
      <c r="BQ14253" s="2"/>
      <c r="BR14253" s="2"/>
      <c r="BS14253" s="2"/>
      <c r="BT14253" s="2"/>
    </row>
    <row r="14254" spans="63:72" x14ac:dyDescent="0.3">
      <c r="BK14254" s="5"/>
      <c r="BL14254" s="5"/>
      <c r="BM14254" s="2"/>
      <c r="BN14254" s="151"/>
      <c r="BO14254" s="2"/>
      <c r="BP14254" s="2"/>
      <c r="BQ14254" s="2"/>
      <c r="BR14254" s="2"/>
      <c r="BS14254" s="2"/>
      <c r="BT14254" s="2"/>
    </row>
    <row r="14255" spans="63:72" x14ac:dyDescent="0.3">
      <c r="BK14255" s="5"/>
      <c r="BL14255" s="5"/>
      <c r="BM14255" s="2"/>
      <c r="BN14255" s="151"/>
      <c r="BO14255" s="2"/>
      <c r="BP14255" s="2"/>
      <c r="BQ14255" s="2"/>
      <c r="BR14255" s="2"/>
      <c r="BS14255" s="2"/>
      <c r="BT14255" s="2"/>
    </row>
    <row r="14256" spans="63:72" x14ac:dyDescent="0.3">
      <c r="BK14256" s="5"/>
      <c r="BL14256" s="5"/>
      <c r="BM14256" s="2"/>
      <c r="BN14256" s="151"/>
      <c r="BO14256" s="2"/>
      <c r="BP14256" s="2"/>
      <c r="BQ14256" s="2"/>
      <c r="BR14256" s="2"/>
      <c r="BS14256" s="2"/>
      <c r="BT14256" s="2"/>
    </row>
    <row r="14257" spans="63:72" x14ac:dyDescent="0.3">
      <c r="BK14257" s="5"/>
      <c r="BL14257" s="5"/>
      <c r="BM14257" s="2"/>
      <c r="BN14257" s="151"/>
      <c r="BO14257" s="2"/>
      <c r="BP14257" s="2"/>
      <c r="BQ14257" s="2"/>
      <c r="BR14257" s="2"/>
      <c r="BS14257" s="2"/>
      <c r="BT14257" s="2"/>
    </row>
    <row r="14258" spans="63:72" x14ac:dyDescent="0.3">
      <c r="BK14258" s="5"/>
      <c r="BL14258" s="5"/>
      <c r="BM14258" s="2"/>
      <c r="BN14258" s="151"/>
      <c r="BO14258" s="2"/>
      <c r="BP14258" s="2"/>
      <c r="BQ14258" s="2"/>
      <c r="BR14258" s="2"/>
      <c r="BS14258" s="2"/>
      <c r="BT14258" s="2"/>
    </row>
    <row r="14259" spans="63:72" x14ac:dyDescent="0.3">
      <c r="BK14259" s="5"/>
      <c r="BL14259" s="5"/>
      <c r="BM14259" s="2"/>
      <c r="BN14259" s="151"/>
      <c r="BO14259" s="2"/>
      <c r="BP14259" s="2"/>
      <c r="BQ14259" s="2"/>
      <c r="BR14259" s="2"/>
      <c r="BS14259" s="2"/>
      <c r="BT14259" s="2"/>
    </row>
    <row r="14260" spans="63:72" x14ac:dyDescent="0.3">
      <c r="BK14260" s="5"/>
      <c r="BL14260" s="5"/>
      <c r="BM14260" s="2"/>
      <c r="BN14260" s="151"/>
      <c r="BO14260" s="2"/>
      <c r="BP14260" s="2"/>
      <c r="BQ14260" s="2"/>
      <c r="BR14260" s="2"/>
      <c r="BS14260" s="2"/>
      <c r="BT14260" s="2"/>
    </row>
    <row r="14261" spans="63:72" x14ac:dyDescent="0.3">
      <c r="BK14261" s="5"/>
      <c r="BL14261" s="5"/>
      <c r="BM14261" s="2"/>
      <c r="BN14261" s="151"/>
      <c r="BO14261" s="2"/>
      <c r="BP14261" s="2"/>
      <c r="BQ14261" s="2"/>
      <c r="BR14261" s="2"/>
      <c r="BS14261" s="2"/>
      <c r="BT14261" s="2"/>
    </row>
    <row r="14262" spans="63:72" x14ac:dyDescent="0.3">
      <c r="BK14262" s="5"/>
      <c r="BL14262" s="5"/>
      <c r="BM14262" s="2"/>
      <c r="BN14262" s="151"/>
      <c r="BO14262" s="2"/>
      <c r="BP14262" s="2"/>
      <c r="BQ14262" s="2"/>
      <c r="BR14262" s="2"/>
      <c r="BS14262" s="2"/>
      <c r="BT14262" s="2"/>
    </row>
    <row r="14263" spans="63:72" x14ac:dyDescent="0.3">
      <c r="BK14263" s="5"/>
      <c r="BL14263" s="5"/>
      <c r="BM14263" s="2"/>
      <c r="BN14263" s="151"/>
      <c r="BO14263" s="2"/>
      <c r="BP14263" s="2"/>
      <c r="BQ14263" s="2"/>
      <c r="BR14263" s="2"/>
      <c r="BS14263" s="2"/>
      <c r="BT14263" s="2"/>
    </row>
    <row r="14264" spans="63:72" x14ac:dyDescent="0.3">
      <c r="BK14264" s="5"/>
      <c r="BL14264" s="5"/>
      <c r="BM14264" s="2"/>
      <c r="BN14264" s="151"/>
      <c r="BO14264" s="2"/>
      <c r="BP14264" s="2"/>
      <c r="BQ14264" s="2"/>
      <c r="BR14264" s="2"/>
      <c r="BS14264" s="2"/>
      <c r="BT14264" s="2"/>
    </row>
    <row r="14265" spans="63:72" x14ac:dyDescent="0.3">
      <c r="BK14265" s="5"/>
      <c r="BL14265" s="5"/>
      <c r="BM14265" s="2"/>
      <c r="BN14265" s="151"/>
      <c r="BO14265" s="2"/>
      <c r="BP14265" s="2"/>
      <c r="BQ14265" s="2"/>
      <c r="BR14265" s="2"/>
      <c r="BS14265" s="2"/>
      <c r="BT14265" s="2"/>
    </row>
    <row r="14266" spans="63:72" x14ac:dyDescent="0.3">
      <c r="BK14266" s="5"/>
      <c r="BL14266" s="5"/>
      <c r="BM14266" s="2"/>
      <c r="BN14266" s="151"/>
      <c r="BO14266" s="2"/>
      <c r="BP14266" s="2"/>
      <c r="BQ14266" s="2"/>
      <c r="BR14266" s="2"/>
      <c r="BS14266" s="2"/>
      <c r="BT14266" s="2"/>
    </row>
    <row r="14267" spans="63:72" x14ac:dyDescent="0.3">
      <c r="BK14267" s="5"/>
      <c r="BL14267" s="5"/>
      <c r="BM14267" s="2"/>
      <c r="BN14267" s="151"/>
      <c r="BO14267" s="2"/>
      <c r="BP14267" s="2"/>
      <c r="BQ14267" s="2"/>
      <c r="BR14267" s="2"/>
      <c r="BS14267" s="2"/>
      <c r="BT14267" s="2"/>
    </row>
    <row r="14268" spans="63:72" x14ac:dyDescent="0.3">
      <c r="BK14268" s="5"/>
      <c r="BL14268" s="5"/>
      <c r="BM14268" s="2"/>
      <c r="BN14268" s="151"/>
      <c r="BO14268" s="2"/>
      <c r="BP14268" s="2"/>
      <c r="BQ14268" s="2"/>
      <c r="BR14268" s="2"/>
      <c r="BS14268" s="2"/>
      <c r="BT14268" s="2"/>
    </row>
    <row r="14269" spans="63:72" x14ac:dyDescent="0.3">
      <c r="BK14269" s="5"/>
      <c r="BL14269" s="5"/>
      <c r="BM14269" s="2"/>
      <c r="BN14269" s="151"/>
      <c r="BO14269" s="2"/>
      <c r="BP14269" s="2"/>
      <c r="BQ14269" s="2"/>
      <c r="BR14269" s="2"/>
      <c r="BS14269" s="2"/>
      <c r="BT14269" s="2"/>
    </row>
    <row r="14270" spans="63:72" x14ac:dyDescent="0.3">
      <c r="BK14270" s="5"/>
      <c r="BL14270" s="5"/>
      <c r="BM14270" s="2"/>
      <c r="BN14270" s="151"/>
      <c r="BO14270" s="2"/>
      <c r="BP14270" s="2"/>
      <c r="BQ14270" s="2"/>
      <c r="BR14270" s="2"/>
      <c r="BS14270" s="2"/>
      <c r="BT14270" s="2"/>
    </row>
    <row r="14271" spans="63:72" x14ac:dyDescent="0.3">
      <c r="BK14271" s="5"/>
      <c r="BL14271" s="5"/>
      <c r="BM14271" s="2"/>
      <c r="BN14271" s="151"/>
      <c r="BO14271" s="2"/>
      <c r="BP14271" s="2"/>
      <c r="BQ14271" s="2"/>
      <c r="BR14271" s="2"/>
      <c r="BS14271" s="2"/>
      <c r="BT14271" s="2"/>
    </row>
    <row r="14272" spans="63:72" x14ac:dyDescent="0.3">
      <c r="BK14272" s="5"/>
      <c r="BL14272" s="5"/>
      <c r="BM14272" s="2"/>
      <c r="BN14272" s="151"/>
      <c r="BO14272" s="2"/>
      <c r="BP14272" s="2"/>
      <c r="BQ14272" s="2"/>
      <c r="BR14272" s="2"/>
      <c r="BS14272" s="2"/>
      <c r="BT14272" s="2"/>
    </row>
    <row r="14273" spans="63:72" x14ac:dyDescent="0.3">
      <c r="BK14273" s="5"/>
      <c r="BL14273" s="5"/>
      <c r="BM14273" s="2"/>
      <c r="BN14273" s="151"/>
      <c r="BO14273" s="2"/>
      <c r="BP14273" s="2"/>
      <c r="BQ14273" s="2"/>
      <c r="BR14273" s="2"/>
      <c r="BS14273" s="2"/>
      <c r="BT14273" s="2"/>
    </row>
    <row r="14274" spans="63:72" x14ac:dyDescent="0.3">
      <c r="BK14274" s="5"/>
      <c r="BL14274" s="5"/>
      <c r="BM14274" s="2"/>
      <c r="BN14274" s="151"/>
      <c r="BO14274" s="2"/>
      <c r="BP14274" s="2"/>
      <c r="BQ14274" s="2"/>
      <c r="BR14274" s="2"/>
      <c r="BS14274" s="2"/>
      <c r="BT14274" s="2"/>
    </row>
    <row r="14275" spans="63:72" x14ac:dyDescent="0.3">
      <c r="BK14275" s="5"/>
      <c r="BL14275" s="5"/>
      <c r="BM14275" s="2"/>
      <c r="BN14275" s="151"/>
      <c r="BO14275" s="2"/>
      <c r="BP14275" s="2"/>
      <c r="BQ14275" s="2"/>
      <c r="BR14275" s="2"/>
      <c r="BS14275" s="2"/>
      <c r="BT14275" s="2"/>
    </row>
    <row r="14276" spans="63:72" x14ac:dyDescent="0.3">
      <c r="BK14276" s="5"/>
      <c r="BL14276" s="5"/>
      <c r="BM14276" s="2"/>
      <c r="BN14276" s="151"/>
      <c r="BO14276" s="2"/>
      <c r="BP14276" s="2"/>
      <c r="BQ14276" s="2"/>
      <c r="BR14276" s="2"/>
      <c r="BS14276" s="2"/>
      <c r="BT14276" s="2"/>
    </row>
    <row r="14277" spans="63:72" x14ac:dyDescent="0.3">
      <c r="BK14277" s="5"/>
      <c r="BL14277" s="5"/>
      <c r="BM14277" s="2"/>
      <c r="BN14277" s="151"/>
      <c r="BO14277" s="2"/>
      <c r="BP14277" s="2"/>
      <c r="BQ14277" s="2"/>
      <c r="BR14277" s="2"/>
      <c r="BS14277" s="2"/>
      <c r="BT14277" s="2"/>
    </row>
    <row r="14278" spans="63:72" x14ac:dyDescent="0.3">
      <c r="BK14278" s="5"/>
      <c r="BL14278" s="5"/>
      <c r="BM14278" s="2"/>
      <c r="BN14278" s="151"/>
      <c r="BO14278" s="2"/>
      <c r="BP14278" s="2"/>
      <c r="BQ14278" s="2"/>
      <c r="BR14278" s="2"/>
      <c r="BS14278" s="2"/>
      <c r="BT14278" s="2"/>
    </row>
    <row r="14279" spans="63:72" x14ac:dyDescent="0.3">
      <c r="BK14279" s="5"/>
      <c r="BL14279" s="5"/>
      <c r="BM14279" s="2"/>
      <c r="BN14279" s="151"/>
      <c r="BO14279" s="2"/>
      <c r="BP14279" s="2"/>
      <c r="BQ14279" s="2"/>
      <c r="BR14279" s="2"/>
      <c r="BS14279" s="2"/>
      <c r="BT14279" s="2"/>
    </row>
    <row r="14280" spans="63:72" x14ac:dyDescent="0.3">
      <c r="BK14280" s="5"/>
      <c r="BL14280" s="5"/>
      <c r="BM14280" s="2"/>
      <c r="BN14280" s="151"/>
      <c r="BO14280" s="2"/>
      <c r="BP14280" s="2"/>
      <c r="BQ14280" s="2"/>
      <c r="BR14280" s="2"/>
      <c r="BS14280" s="2"/>
      <c r="BT14280" s="2"/>
    </row>
    <row r="14281" spans="63:72" x14ac:dyDescent="0.3">
      <c r="BK14281" s="5"/>
      <c r="BL14281" s="5"/>
      <c r="BM14281" s="2"/>
      <c r="BN14281" s="151"/>
      <c r="BO14281" s="2"/>
      <c r="BP14281" s="2"/>
      <c r="BQ14281" s="2"/>
      <c r="BR14281" s="2"/>
      <c r="BS14281" s="2"/>
      <c r="BT14281" s="2"/>
    </row>
    <row r="14282" spans="63:72" x14ac:dyDescent="0.3">
      <c r="BK14282" s="5"/>
      <c r="BL14282" s="5"/>
      <c r="BM14282" s="2"/>
      <c r="BN14282" s="151"/>
      <c r="BO14282" s="2"/>
      <c r="BP14282" s="2"/>
      <c r="BQ14282" s="2"/>
      <c r="BR14282" s="2"/>
      <c r="BS14282" s="2"/>
      <c r="BT14282" s="2"/>
    </row>
    <row r="14283" spans="63:72" x14ac:dyDescent="0.3">
      <c r="BK14283" s="5"/>
      <c r="BL14283" s="5"/>
      <c r="BM14283" s="2"/>
      <c r="BN14283" s="151"/>
      <c r="BO14283" s="2"/>
      <c r="BP14283" s="2"/>
      <c r="BQ14283" s="2"/>
      <c r="BR14283" s="2"/>
      <c r="BS14283" s="2"/>
      <c r="BT14283" s="2"/>
    </row>
    <row r="14284" spans="63:72" x14ac:dyDescent="0.3">
      <c r="BK14284" s="5"/>
      <c r="BL14284" s="5"/>
      <c r="BM14284" s="2"/>
      <c r="BN14284" s="151"/>
      <c r="BO14284" s="2"/>
      <c r="BP14284" s="2"/>
      <c r="BQ14284" s="2"/>
      <c r="BR14284" s="2"/>
      <c r="BS14284" s="2"/>
      <c r="BT14284" s="2"/>
    </row>
    <row r="14285" spans="63:72" x14ac:dyDescent="0.3">
      <c r="BK14285" s="5"/>
      <c r="BL14285" s="5"/>
      <c r="BM14285" s="2"/>
      <c r="BN14285" s="151"/>
      <c r="BO14285" s="2"/>
      <c r="BP14285" s="2"/>
      <c r="BQ14285" s="2"/>
      <c r="BR14285" s="2"/>
      <c r="BS14285" s="2"/>
      <c r="BT14285" s="2"/>
    </row>
    <row r="14286" spans="63:72" x14ac:dyDescent="0.3">
      <c r="BK14286" s="5"/>
      <c r="BL14286" s="5"/>
      <c r="BM14286" s="2"/>
      <c r="BN14286" s="151"/>
      <c r="BO14286" s="2"/>
      <c r="BP14286" s="2"/>
      <c r="BQ14286" s="2"/>
      <c r="BR14286" s="2"/>
      <c r="BS14286" s="2"/>
      <c r="BT14286" s="2"/>
    </row>
    <row r="14287" spans="63:72" x14ac:dyDescent="0.3">
      <c r="BK14287" s="5"/>
      <c r="BL14287" s="5"/>
      <c r="BM14287" s="2"/>
      <c r="BN14287" s="151"/>
      <c r="BO14287" s="2"/>
      <c r="BP14287" s="2"/>
      <c r="BQ14287" s="2"/>
      <c r="BR14287" s="2"/>
      <c r="BS14287" s="2"/>
      <c r="BT14287" s="2"/>
    </row>
    <row r="14288" spans="63:72" x14ac:dyDescent="0.3">
      <c r="BK14288" s="5"/>
      <c r="BL14288" s="5"/>
      <c r="BM14288" s="2"/>
      <c r="BN14288" s="151"/>
      <c r="BO14288" s="2"/>
      <c r="BP14288" s="2"/>
      <c r="BQ14288" s="2"/>
      <c r="BR14288" s="2"/>
      <c r="BS14288" s="2"/>
      <c r="BT14288" s="2"/>
    </row>
    <row r="14289" spans="63:72" x14ac:dyDescent="0.3">
      <c r="BK14289" s="5"/>
      <c r="BL14289" s="5"/>
      <c r="BM14289" s="2"/>
      <c r="BN14289" s="151"/>
      <c r="BO14289" s="2"/>
      <c r="BP14289" s="2"/>
      <c r="BQ14289" s="2"/>
      <c r="BR14289" s="2"/>
      <c r="BS14289" s="2"/>
      <c r="BT14289" s="2"/>
    </row>
    <row r="14290" spans="63:72" x14ac:dyDescent="0.3">
      <c r="BK14290" s="5"/>
      <c r="BL14290" s="5"/>
      <c r="BM14290" s="2"/>
      <c r="BN14290" s="151"/>
      <c r="BO14290" s="2"/>
      <c r="BP14290" s="2"/>
      <c r="BQ14290" s="2"/>
      <c r="BR14290" s="2"/>
      <c r="BS14290" s="2"/>
      <c r="BT14290" s="2"/>
    </row>
    <row r="14291" spans="63:72" x14ac:dyDescent="0.3">
      <c r="BK14291" s="5"/>
      <c r="BL14291" s="5"/>
      <c r="BM14291" s="2"/>
      <c r="BN14291" s="151"/>
      <c r="BO14291" s="2"/>
      <c r="BP14291" s="2"/>
      <c r="BQ14291" s="2"/>
      <c r="BR14291" s="2"/>
      <c r="BS14291" s="2"/>
      <c r="BT14291" s="2"/>
    </row>
    <row r="14292" spans="63:72" x14ac:dyDescent="0.3">
      <c r="BK14292" s="5"/>
      <c r="BL14292" s="5"/>
      <c r="BM14292" s="2"/>
      <c r="BN14292" s="151"/>
      <c r="BO14292" s="2"/>
      <c r="BP14292" s="2"/>
      <c r="BQ14292" s="2"/>
      <c r="BR14292" s="2"/>
      <c r="BS14292" s="2"/>
      <c r="BT14292" s="2"/>
    </row>
    <row r="14293" spans="63:72" x14ac:dyDescent="0.3">
      <c r="BK14293" s="5"/>
      <c r="BL14293" s="5"/>
      <c r="BM14293" s="2"/>
      <c r="BN14293" s="151"/>
      <c r="BO14293" s="2"/>
      <c r="BP14293" s="2"/>
      <c r="BQ14293" s="2"/>
      <c r="BR14293" s="2"/>
      <c r="BS14293" s="2"/>
      <c r="BT14293" s="2"/>
    </row>
    <row r="14294" spans="63:72" x14ac:dyDescent="0.3">
      <c r="BK14294" s="5"/>
      <c r="BL14294" s="5"/>
      <c r="BM14294" s="2"/>
      <c r="BN14294" s="151"/>
      <c r="BO14294" s="2"/>
      <c r="BP14294" s="2"/>
      <c r="BQ14294" s="2"/>
      <c r="BR14294" s="2"/>
      <c r="BS14294" s="2"/>
      <c r="BT14294" s="2"/>
    </row>
    <row r="14295" spans="63:72" x14ac:dyDescent="0.3">
      <c r="BK14295" s="5"/>
      <c r="BL14295" s="5"/>
      <c r="BM14295" s="2"/>
      <c r="BN14295" s="151"/>
      <c r="BO14295" s="2"/>
      <c r="BP14295" s="2"/>
      <c r="BQ14295" s="2"/>
      <c r="BR14295" s="2"/>
      <c r="BS14295" s="2"/>
      <c r="BT14295" s="2"/>
    </row>
    <row r="14296" spans="63:72" x14ac:dyDescent="0.3">
      <c r="BK14296" s="5"/>
      <c r="BL14296" s="5"/>
      <c r="BM14296" s="2"/>
      <c r="BN14296" s="151"/>
      <c r="BO14296" s="2"/>
      <c r="BP14296" s="2"/>
      <c r="BQ14296" s="2"/>
      <c r="BR14296" s="2"/>
      <c r="BS14296" s="2"/>
      <c r="BT14296" s="2"/>
    </row>
    <row r="14297" spans="63:72" x14ac:dyDescent="0.3">
      <c r="BK14297" s="5"/>
      <c r="BL14297" s="5"/>
      <c r="BM14297" s="2"/>
      <c r="BN14297" s="151"/>
      <c r="BO14297" s="2"/>
      <c r="BP14297" s="2"/>
      <c r="BQ14297" s="2"/>
      <c r="BR14297" s="2"/>
      <c r="BS14297" s="2"/>
      <c r="BT14297" s="2"/>
    </row>
    <row r="14298" spans="63:72" x14ac:dyDescent="0.3">
      <c r="BK14298" s="5"/>
      <c r="BL14298" s="5"/>
      <c r="BM14298" s="2"/>
      <c r="BN14298" s="151"/>
      <c r="BO14298" s="2"/>
      <c r="BP14298" s="2"/>
      <c r="BQ14298" s="2"/>
      <c r="BR14298" s="2"/>
      <c r="BS14298" s="2"/>
      <c r="BT14298" s="2"/>
    </row>
    <row r="14299" spans="63:72" x14ac:dyDescent="0.3">
      <c r="BK14299" s="5"/>
      <c r="BL14299" s="5"/>
      <c r="BM14299" s="2"/>
      <c r="BN14299" s="151"/>
      <c r="BO14299" s="2"/>
      <c r="BP14299" s="2"/>
      <c r="BQ14299" s="2"/>
      <c r="BR14299" s="2"/>
      <c r="BS14299" s="2"/>
      <c r="BT14299" s="2"/>
    </row>
    <row r="14300" spans="63:72" x14ac:dyDescent="0.3">
      <c r="BK14300" s="5"/>
      <c r="BL14300" s="5"/>
      <c r="BM14300" s="2"/>
      <c r="BN14300" s="151"/>
      <c r="BO14300" s="2"/>
      <c r="BP14300" s="2"/>
      <c r="BQ14300" s="2"/>
      <c r="BR14300" s="2"/>
      <c r="BS14300" s="2"/>
      <c r="BT14300" s="2"/>
    </row>
    <row r="14301" spans="63:72" x14ac:dyDescent="0.3">
      <c r="BK14301" s="5"/>
      <c r="BL14301" s="5"/>
      <c r="BM14301" s="2"/>
      <c r="BN14301" s="151"/>
      <c r="BO14301" s="2"/>
      <c r="BP14301" s="2"/>
      <c r="BQ14301" s="2"/>
      <c r="BR14301" s="2"/>
      <c r="BS14301" s="2"/>
      <c r="BT14301" s="2"/>
    </row>
    <row r="14302" spans="63:72" x14ac:dyDescent="0.3">
      <c r="BK14302" s="5"/>
      <c r="BL14302" s="5"/>
      <c r="BM14302" s="2"/>
      <c r="BN14302" s="151"/>
      <c r="BO14302" s="2"/>
      <c r="BP14302" s="2"/>
      <c r="BQ14302" s="2"/>
      <c r="BR14302" s="2"/>
      <c r="BS14302" s="2"/>
      <c r="BT14302" s="2"/>
    </row>
    <row r="14303" spans="63:72" x14ac:dyDescent="0.3">
      <c r="BK14303" s="5"/>
      <c r="BL14303" s="5"/>
      <c r="BM14303" s="2"/>
      <c r="BN14303" s="151"/>
      <c r="BO14303" s="2"/>
      <c r="BP14303" s="2"/>
      <c r="BQ14303" s="2"/>
      <c r="BR14303" s="2"/>
      <c r="BS14303" s="2"/>
      <c r="BT14303" s="2"/>
    </row>
    <row r="14304" spans="63:72" x14ac:dyDescent="0.3">
      <c r="BK14304" s="5"/>
      <c r="BL14304" s="5"/>
      <c r="BM14304" s="2"/>
      <c r="BN14304" s="151"/>
      <c r="BO14304" s="2"/>
      <c r="BP14304" s="2"/>
      <c r="BQ14304" s="2"/>
      <c r="BR14304" s="2"/>
      <c r="BS14304" s="2"/>
      <c r="BT14304" s="2"/>
    </row>
    <row r="14305" spans="63:72" x14ac:dyDescent="0.3">
      <c r="BK14305" s="5"/>
      <c r="BL14305" s="5"/>
      <c r="BM14305" s="2"/>
      <c r="BN14305" s="151"/>
      <c r="BO14305" s="2"/>
      <c r="BP14305" s="2"/>
      <c r="BQ14305" s="2"/>
      <c r="BR14305" s="2"/>
      <c r="BS14305" s="2"/>
      <c r="BT14305" s="2"/>
    </row>
    <row r="14306" spans="63:72" x14ac:dyDescent="0.3">
      <c r="BK14306" s="5"/>
      <c r="BL14306" s="5"/>
      <c r="BM14306" s="2"/>
      <c r="BN14306" s="151"/>
      <c r="BO14306" s="2"/>
      <c r="BP14306" s="2"/>
      <c r="BQ14306" s="2"/>
      <c r="BR14306" s="2"/>
      <c r="BS14306" s="2"/>
      <c r="BT14306" s="2"/>
    </row>
    <row r="14307" spans="63:72" x14ac:dyDescent="0.3">
      <c r="BK14307" s="5"/>
      <c r="BL14307" s="5"/>
      <c r="BM14307" s="2"/>
      <c r="BN14307" s="151"/>
      <c r="BO14307" s="2"/>
      <c r="BP14307" s="2"/>
      <c r="BQ14307" s="2"/>
      <c r="BR14307" s="2"/>
      <c r="BS14307" s="2"/>
      <c r="BT14307" s="2"/>
    </row>
    <row r="14308" spans="63:72" x14ac:dyDescent="0.3">
      <c r="BK14308" s="5"/>
      <c r="BL14308" s="5"/>
      <c r="BM14308" s="2"/>
      <c r="BN14308" s="151"/>
      <c r="BO14308" s="2"/>
      <c r="BP14308" s="2"/>
      <c r="BQ14308" s="2"/>
      <c r="BR14308" s="2"/>
      <c r="BS14308" s="2"/>
      <c r="BT14308" s="2"/>
    </row>
    <row r="14309" spans="63:72" x14ac:dyDescent="0.3">
      <c r="BK14309" s="5"/>
      <c r="BL14309" s="5"/>
      <c r="BM14309" s="2"/>
      <c r="BN14309" s="151"/>
      <c r="BO14309" s="2"/>
      <c r="BP14309" s="2"/>
      <c r="BQ14309" s="2"/>
      <c r="BR14309" s="2"/>
      <c r="BS14309" s="2"/>
      <c r="BT14309" s="2"/>
    </row>
    <row r="14310" spans="63:72" x14ac:dyDescent="0.3">
      <c r="BK14310" s="5"/>
      <c r="BL14310" s="5"/>
      <c r="BM14310" s="2"/>
      <c r="BN14310" s="151"/>
      <c r="BO14310" s="2"/>
      <c r="BP14310" s="2"/>
      <c r="BQ14310" s="2"/>
      <c r="BR14310" s="2"/>
      <c r="BS14310" s="2"/>
      <c r="BT14310" s="2"/>
    </row>
    <row r="14311" spans="63:72" x14ac:dyDescent="0.3">
      <c r="BK14311" s="5"/>
      <c r="BL14311" s="5"/>
      <c r="BM14311" s="2"/>
      <c r="BN14311" s="151"/>
      <c r="BO14311" s="2"/>
      <c r="BP14311" s="2"/>
      <c r="BQ14311" s="2"/>
      <c r="BR14311" s="2"/>
      <c r="BS14311" s="2"/>
      <c r="BT14311" s="2"/>
    </row>
    <row r="14312" spans="63:72" x14ac:dyDescent="0.3">
      <c r="BK14312" s="5"/>
      <c r="BL14312" s="5"/>
      <c r="BM14312" s="2"/>
      <c r="BN14312" s="151"/>
      <c r="BO14312" s="2"/>
      <c r="BP14312" s="2"/>
      <c r="BQ14312" s="2"/>
      <c r="BR14312" s="2"/>
      <c r="BS14312" s="2"/>
      <c r="BT14312" s="2"/>
    </row>
    <row r="14313" spans="63:72" x14ac:dyDescent="0.3">
      <c r="BK14313" s="5"/>
      <c r="BL14313" s="5"/>
      <c r="BM14313" s="2"/>
      <c r="BN14313" s="151"/>
      <c r="BO14313" s="2"/>
      <c r="BP14313" s="2"/>
      <c r="BQ14313" s="2"/>
      <c r="BR14313" s="2"/>
      <c r="BS14313" s="2"/>
      <c r="BT14313" s="2"/>
    </row>
    <row r="14314" spans="63:72" x14ac:dyDescent="0.3">
      <c r="BK14314" s="5"/>
      <c r="BL14314" s="5"/>
      <c r="BM14314" s="2"/>
      <c r="BN14314" s="151"/>
      <c r="BO14314" s="2"/>
      <c r="BP14314" s="2"/>
      <c r="BQ14314" s="2"/>
      <c r="BR14314" s="2"/>
      <c r="BS14314" s="2"/>
      <c r="BT14314" s="2"/>
    </row>
    <row r="14315" spans="63:72" x14ac:dyDescent="0.3">
      <c r="BK14315" s="5"/>
      <c r="BL14315" s="5"/>
      <c r="BM14315" s="2"/>
      <c r="BN14315" s="151"/>
      <c r="BO14315" s="2"/>
      <c r="BP14315" s="2"/>
      <c r="BQ14315" s="2"/>
      <c r="BR14315" s="2"/>
      <c r="BS14315" s="2"/>
      <c r="BT14315" s="2"/>
    </row>
    <row r="14316" spans="63:72" x14ac:dyDescent="0.3">
      <c r="BK14316" s="5"/>
      <c r="BL14316" s="5"/>
      <c r="BM14316" s="2"/>
      <c r="BN14316" s="151"/>
      <c r="BO14316" s="2"/>
      <c r="BP14316" s="2"/>
      <c r="BQ14316" s="2"/>
      <c r="BR14316" s="2"/>
      <c r="BS14316" s="2"/>
      <c r="BT14316" s="2"/>
    </row>
    <row r="14317" spans="63:72" x14ac:dyDescent="0.3">
      <c r="BK14317" s="5"/>
      <c r="BL14317" s="5"/>
      <c r="BM14317" s="2"/>
      <c r="BN14317" s="151"/>
      <c r="BO14317" s="2"/>
      <c r="BP14317" s="2"/>
      <c r="BQ14317" s="2"/>
      <c r="BR14317" s="2"/>
      <c r="BS14317" s="2"/>
      <c r="BT14317" s="2"/>
    </row>
    <row r="14318" spans="63:72" x14ac:dyDescent="0.3">
      <c r="BK14318" s="5"/>
      <c r="BL14318" s="5"/>
      <c r="BM14318" s="2"/>
      <c r="BN14318" s="151"/>
      <c r="BO14318" s="2"/>
      <c r="BP14318" s="2"/>
      <c r="BQ14318" s="2"/>
      <c r="BR14318" s="2"/>
      <c r="BS14318" s="2"/>
      <c r="BT14318" s="2"/>
    </row>
    <row r="14319" spans="63:72" x14ac:dyDescent="0.3">
      <c r="BK14319" s="5"/>
      <c r="BL14319" s="5"/>
      <c r="BM14319" s="2"/>
      <c r="BN14319" s="151"/>
      <c r="BO14319" s="2"/>
      <c r="BP14319" s="2"/>
      <c r="BQ14319" s="2"/>
      <c r="BR14319" s="2"/>
      <c r="BS14319" s="2"/>
      <c r="BT14319" s="2"/>
    </row>
    <row r="14320" spans="63:72" x14ac:dyDescent="0.3">
      <c r="BK14320" s="5"/>
      <c r="BL14320" s="5"/>
      <c r="BM14320" s="2"/>
      <c r="BN14320" s="151"/>
      <c r="BO14320" s="2"/>
      <c r="BP14320" s="2"/>
      <c r="BQ14320" s="2"/>
      <c r="BR14320" s="2"/>
      <c r="BS14320" s="2"/>
      <c r="BT14320" s="2"/>
    </row>
    <row r="14321" spans="63:72" x14ac:dyDescent="0.3">
      <c r="BK14321" s="5"/>
      <c r="BL14321" s="5"/>
      <c r="BM14321" s="2"/>
      <c r="BN14321" s="151"/>
      <c r="BO14321" s="2"/>
      <c r="BP14321" s="2"/>
      <c r="BQ14321" s="2"/>
      <c r="BR14321" s="2"/>
      <c r="BS14321" s="2"/>
      <c r="BT14321" s="2"/>
    </row>
    <row r="14322" spans="63:72" x14ac:dyDescent="0.3">
      <c r="BK14322" s="5"/>
      <c r="BL14322" s="5"/>
      <c r="BM14322" s="2"/>
      <c r="BN14322" s="151"/>
      <c r="BO14322" s="2"/>
      <c r="BP14322" s="2"/>
      <c r="BQ14322" s="2"/>
      <c r="BR14322" s="2"/>
      <c r="BS14322" s="2"/>
      <c r="BT14322" s="2"/>
    </row>
    <row r="14323" spans="63:72" x14ac:dyDescent="0.3">
      <c r="BK14323" s="5"/>
      <c r="BL14323" s="5"/>
      <c r="BM14323" s="2"/>
      <c r="BN14323" s="151"/>
      <c r="BO14323" s="2"/>
      <c r="BP14323" s="2"/>
      <c r="BQ14323" s="2"/>
      <c r="BR14323" s="2"/>
      <c r="BS14323" s="2"/>
      <c r="BT14323" s="2"/>
    </row>
    <row r="14324" spans="63:72" x14ac:dyDescent="0.3">
      <c r="BK14324" s="5"/>
      <c r="BL14324" s="5"/>
      <c r="BM14324" s="2"/>
      <c r="BN14324" s="151"/>
      <c r="BO14324" s="2"/>
      <c r="BP14324" s="2"/>
      <c r="BQ14324" s="2"/>
      <c r="BR14324" s="2"/>
      <c r="BS14324" s="2"/>
      <c r="BT14324" s="2"/>
    </row>
    <row r="14325" spans="63:72" x14ac:dyDescent="0.3">
      <c r="BK14325" s="5"/>
      <c r="BL14325" s="5"/>
      <c r="BM14325" s="2"/>
      <c r="BN14325" s="151"/>
      <c r="BO14325" s="2"/>
      <c r="BP14325" s="2"/>
      <c r="BQ14325" s="2"/>
      <c r="BR14325" s="2"/>
      <c r="BS14325" s="2"/>
      <c r="BT14325" s="2"/>
    </row>
    <row r="14326" spans="63:72" x14ac:dyDescent="0.3">
      <c r="BK14326" s="5"/>
      <c r="BL14326" s="5"/>
      <c r="BM14326" s="2"/>
      <c r="BN14326" s="151"/>
      <c r="BO14326" s="2"/>
      <c r="BP14326" s="2"/>
      <c r="BQ14326" s="2"/>
      <c r="BR14326" s="2"/>
      <c r="BS14326" s="2"/>
      <c r="BT14326" s="2"/>
    </row>
    <row r="14327" spans="63:72" x14ac:dyDescent="0.3">
      <c r="BK14327" s="5"/>
      <c r="BL14327" s="5"/>
      <c r="BM14327" s="2"/>
      <c r="BN14327" s="151"/>
      <c r="BO14327" s="2"/>
      <c r="BP14327" s="2"/>
      <c r="BQ14327" s="2"/>
      <c r="BR14327" s="2"/>
      <c r="BS14327" s="2"/>
      <c r="BT14327" s="2"/>
    </row>
    <row r="14328" spans="63:72" x14ac:dyDescent="0.3">
      <c r="BK14328" s="5"/>
      <c r="BL14328" s="5"/>
      <c r="BM14328" s="2"/>
      <c r="BN14328" s="151"/>
      <c r="BO14328" s="2"/>
      <c r="BP14328" s="2"/>
      <c r="BQ14328" s="2"/>
      <c r="BR14328" s="2"/>
      <c r="BS14328" s="2"/>
      <c r="BT14328" s="2"/>
    </row>
    <row r="14329" spans="63:72" x14ac:dyDescent="0.3">
      <c r="BK14329" s="5"/>
      <c r="BL14329" s="5"/>
      <c r="BM14329" s="2"/>
      <c r="BN14329" s="151"/>
      <c r="BO14329" s="2"/>
      <c r="BP14329" s="2"/>
      <c r="BQ14329" s="2"/>
      <c r="BR14329" s="2"/>
      <c r="BS14329" s="2"/>
      <c r="BT14329" s="2"/>
    </row>
    <row r="14330" spans="63:72" x14ac:dyDescent="0.3">
      <c r="BK14330" s="5"/>
      <c r="BL14330" s="5"/>
      <c r="BM14330" s="2"/>
      <c r="BN14330" s="151"/>
      <c r="BO14330" s="2"/>
      <c r="BP14330" s="2"/>
      <c r="BQ14330" s="2"/>
      <c r="BR14330" s="2"/>
      <c r="BS14330" s="2"/>
      <c r="BT14330" s="2"/>
    </row>
    <row r="14331" spans="63:72" x14ac:dyDescent="0.3">
      <c r="BK14331" s="5"/>
      <c r="BL14331" s="5"/>
      <c r="BM14331" s="2"/>
      <c r="BN14331" s="151"/>
      <c r="BO14331" s="2"/>
      <c r="BP14331" s="2"/>
      <c r="BQ14331" s="2"/>
      <c r="BR14331" s="2"/>
      <c r="BS14331" s="2"/>
      <c r="BT14331" s="2"/>
    </row>
    <row r="14332" spans="63:72" x14ac:dyDescent="0.3">
      <c r="BK14332" s="5"/>
      <c r="BL14332" s="5"/>
      <c r="BM14332" s="2"/>
      <c r="BN14332" s="151"/>
      <c r="BO14332" s="2"/>
      <c r="BP14332" s="2"/>
      <c r="BQ14332" s="2"/>
      <c r="BR14332" s="2"/>
      <c r="BS14332" s="2"/>
      <c r="BT14332" s="2"/>
    </row>
    <row r="14333" spans="63:72" x14ac:dyDescent="0.3">
      <c r="BK14333" s="5"/>
      <c r="BL14333" s="5"/>
      <c r="BM14333" s="2"/>
      <c r="BN14333" s="151"/>
      <c r="BO14333" s="2"/>
      <c r="BP14333" s="2"/>
      <c r="BQ14333" s="2"/>
      <c r="BR14333" s="2"/>
      <c r="BS14333" s="2"/>
      <c r="BT14333" s="2"/>
    </row>
    <row r="14334" spans="63:72" x14ac:dyDescent="0.3">
      <c r="BK14334" s="5"/>
      <c r="BL14334" s="5"/>
      <c r="BM14334" s="2"/>
      <c r="BN14334" s="151"/>
      <c r="BO14334" s="2"/>
      <c r="BP14334" s="2"/>
      <c r="BQ14334" s="2"/>
      <c r="BR14334" s="2"/>
      <c r="BS14334" s="2"/>
      <c r="BT14334" s="2"/>
    </row>
    <row r="14335" spans="63:72" x14ac:dyDescent="0.3">
      <c r="BK14335" s="5"/>
      <c r="BL14335" s="5"/>
      <c r="BM14335" s="2"/>
      <c r="BN14335" s="151"/>
      <c r="BO14335" s="2"/>
      <c r="BP14335" s="2"/>
      <c r="BQ14335" s="2"/>
      <c r="BR14335" s="2"/>
      <c r="BS14335" s="2"/>
      <c r="BT14335" s="2"/>
    </row>
    <row r="14336" spans="63:72" x14ac:dyDescent="0.3">
      <c r="BK14336" s="5"/>
      <c r="BL14336" s="5"/>
      <c r="BM14336" s="2"/>
      <c r="BN14336" s="151"/>
      <c r="BO14336" s="2"/>
      <c r="BP14336" s="2"/>
      <c r="BQ14336" s="2"/>
      <c r="BR14336" s="2"/>
      <c r="BS14336" s="2"/>
      <c r="BT14336" s="2"/>
    </row>
    <row r="14337" spans="63:72" x14ac:dyDescent="0.3">
      <c r="BK14337" s="5"/>
      <c r="BL14337" s="5"/>
      <c r="BM14337" s="2"/>
      <c r="BN14337" s="151"/>
      <c r="BO14337" s="2"/>
      <c r="BP14337" s="2"/>
      <c r="BQ14337" s="2"/>
      <c r="BR14337" s="2"/>
      <c r="BS14337" s="2"/>
      <c r="BT14337" s="2"/>
    </row>
    <row r="14338" spans="63:72" x14ac:dyDescent="0.3">
      <c r="BK14338" s="5"/>
      <c r="BL14338" s="5"/>
      <c r="BM14338" s="2"/>
      <c r="BN14338" s="151"/>
      <c r="BO14338" s="2"/>
      <c r="BP14338" s="2"/>
      <c r="BQ14338" s="2"/>
      <c r="BR14338" s="2"/>
      <c r="BS14338" s="2"/>
      <c r="BT14338" s="2"/>
    </row>
    <row r="14339" spans="63:72" x14ac:dyDescent="0.3">
      <c r="BK14339" s="5"/>
      <c r="BL14339" s="5"/>
      <c r="BM14339" s="2"/>
      <c r="BN14339" s="151"/>
      <c r="BO14339" s="2"/>
      <c r="BP14339" s="2"/>
      <c r="BQ14339" s="2"/>
      <c r="BR14339" s="2"/>
      <c r="BS14339" s="2"/>
      <c r="BT14339" s="2"/>
    </row>
    <row r="14340" spans="63:72" x14ac:dyDescent="0.3">
      <c r="BK14340" s="5"/>
      <c r="BL14340" s="5"/>
      <c r="BM14340" s="2"/>
      <c r="BN14340" s="151"/>
      <c r="BO14340" s="2"/>
      <c r="BP14340" s="2"/>
      <c r="BQ14340" s="2"/>
      <c r="BR14340" s="2"/>
      <c r="BS14340" s="2"/>
      <c r="BT14340" s="2"/>
    </row>
    <row r="14341" spans="63:72" x14ac:dyDescent="0.3">
      <c r="BK14341" s="5"/>
      <c r="BL14341" s="5"/>
      <c r="BM14341" s="2"/>
      <c r="BN14341" s="151"/>
      <c r="BO14341" s="2"/>
      <c r="BP14341" s="2"/>
      <c r="BQ14341" s="2"/>
      <c r="BR14341" s="2"/>
      <c r="BS14341" s="2"/>
      <c r="BT14341" s="2"/>
    </row>
    <row r="14342" spans="63:72" x14ac:dyDescent="0.3">
      <c r="BK14342" s="5"/>
      <c r="BL14342" s="5"/>
      <c r="BM14342" s="2"/>
      <c r="BN14342" s="151"/>
      <c r="BO14342" s="2"/>
      <c r="BP14342" s="2"/>
      <c r="BQ14342" s="2"/>
      <c r="BR14342" s="2"/>
      <c r="BS14342" s="2"/>
      <c r="BT14342" s="2"/>
    </row>
    <row r="14343" spans="63:72" x14ac:dyDescent="0.3">
      <c r="BK14343" s="5"/>
      <c r="BL14343" s="5"/>
      <c r="BM14343" s="2"/>
      <c r="BN14343" s="151"/>
      <c r="BO14343" s="2"/>
      <c r="BP14343" s="2"/>
      <c r="BQ14343" s="2"/>
      <c r="BR14343" s="2"/>
      <c r="BS14343" s="2"/>
      <c r="BT14343" s="2"/>
    </row>
    <row r="14344" spans="63:72" x14ac:dyDescent="0.3">
      <c r="BK14344" s="5"/>
      <c r="BL14344" s="5"/>
      <c r="BM14344" s="2"/>
      <c r="BN14344" s="151"/>
      <c r="BO14344" s="2"/>
      <c r="BP14344" s="2"/>
      <c r="BQ14344" s="2"/>
      <c r="BR14344" s="2"/>
      <c r="BS14344" s="2"/>
      <c r="BT14344" s="2"/>
    </row>
    <row r="14345" spans="63:72" x14ac:dyDescent="0.3">
      <c r="BK14345" s="5"/>
      <c r="BL14345" s="5"/>
      <c r="BM14345" s="2"/>
      <c r="BN14345" s="151"/>
      <c r="BO14345" s="2"/>
      <c r="BP14345" s="2"/>
      <c r="BQ14345" s="2"/>
      <c r="BR14345" s="2"/>
      <c r="BS14345" s="2"/>
      <c r="BT14345" s="2"/>
    </row>
    <row r="14346" spans="63:72" x14ac:dyDescent="0.3">
      <c r="BK14346" s="5"/>
      <c r="BL14346" s="5"/>
      <c r="BM14346" s="2"/>
      <c r="BN14346" s="151"/>
      <c r="BO14346" s="2"/>
      <c r="BP14346" s="2"/>
      <c r="BQ14346" s="2"/>
      <c r="BR14346" s="2"/>
      <c r="BS14346" s="2"/>
      <c r="BT14346" s="2"/>
    </row>
    <row r="14347" spans="63:72" x14ac:dyDescent="0.3">
      <c r="BK14347" s="5"/>
      <c r="BL14347" s="5"/>
      <c r="BM14347" s="2"/>
      <c r="BN14347" s="151"/>
      <c r="BO14347" s="2"/>
      <c r="BP14347" s="2"/>
      <c r="BQ14347" s="2"/>
      <c r="BR14347" s="2"/>
      <c r="BS14347" s="2"/>
      <c r="BT14347" s="2"/>
    </row>
    <row r="14348" spans="63:72" x14ac:dyDescent="0.3">
      <c r="BK14348" s="5"/>
      <c r="BL14348" s="5"/>
      <c r="BM14348" s="2"/>
      <c r="BN14348" s="151"/>
      <c r="BO14348" s="2"/>
      <c r="BP14348" s="2"/>
      <c r="BQ14348" s="2"/>
      <c r="BR14348" s="2"/>
      <c r="BS14348" s="2"/>
      <c r="BT14348" s="2"/>
    </row>
    <row r="14349" spans="63:72" x14ac:dyDescent="0.3">
      <c r="BK14349" s="5"/>
      <c r="BL14349" s="5"/>
      <c r="BM14349" s="2"/>
      <c r="BN14349" s="151"/>
      <c r="BO14349" s="2"/>
      <c r="BP14349" s="2"/>
      <c r="BQ14349" s="2"/>
      <c r="BR14349" s="2"/>
      <c r="BS14349" s="2"/>
      <c r="BT14349" s="2"/>
    </row>
    <row r="14350" spans="63:72" x14ac:dyDescent="0.3">
      <c r="BK14350" s="5"/>
      <c r="BL14350" s="5"/>
      <c r="BM14350" s="2"/>
      <c r="BN14350" s="151"/>
      <c r="BO14350" s="2"/>
      <c r="BP14350" s="2"/>
      <c r="BQ14350" s="2"/>
      <c r="BR14350" s="2"/>
      <c r="BS14350" s="2"/>
      <c r="BT14350" s="2"/>
    </row>
    <row r="14351" spans="63:72" x14ac:dyDescent="0.3">
      <c r="BK14351" s="5"/>
      <c r="BL14351" s="5"/>
      <c r="BM14351" s="2"/>
      <c r="BN14351" s="151"/>
      <c r="BO14351" s="2"/>
      <c r="BP14351" s="2"/>
      <c r="BQ14351" s="2"/>
      <c r="BR14351" s="2"/>
      <c r="BS14351" s="2"/>
      <c r="BT14351" s="2"/>
    </row>
    <row r="14352" spans="63:72" x14ac:dyDescent="0.3">
      <c r="BK14352" s="5"/>
      <c r="BL14352" s="5"/>
      <c r="BM14352" s="2"/>
      <c r="BN14352" s="151"/>
      <c r="BO14352" s="2"/>
      <c r="BP14352" s="2"/>
      <c r="BQ14352" s="2"/>
      <c r="BR14352" s="2"/>
      <c r="BS14352" s="2"/>
      <c r="BT14352" s="2"/>
    </row>
    <row r="14353" spans="63:72" x14ac:dyDescent="0.3">
      <c r="BK14353" s="5"/>
      <c r="BL14353" s="5"/>
      <c r="BM14353" s="2"/>
      <c r="BN14353" s="151"/>
      <c r="BO14353" s="2"/>
      <c r="BP14353" s="2"/>
      <c r="BQ14353" s="2"/>
      <c r="BR14353" s="2"/>
      <c r="BS14353" s="2"/>
      <c r="BT14353" s="2"/>
    </row>
    <row r="14354" spans="63:72" x14ac:dyDescent="0.3">
      <c r="BK14354" s="5"/>
      <c r="BL14354" s="5"/>
      <c r="BM14354" s="2"/>
      <c r="BN14354" s="151"/>
      <c r="BO14354" s="2"/>
      <c r="BP14354" s="2"/>
      <c r="BQ14354" s="2"/>
      <c r="BR14354" s="2"/>
      <c r="BS14354" s="2"/>
      <c r="BT14354" s="2"/>
    </row>
    <row r="14355" spans="63:72" x14ac:dyDescent="0.3">
      <c r="BK14355" s="5"/>
      <c r="BL14355" s="5"/>
      <c r="BM14355" s="2"/>
      <c r="BN14355" s="151"/>
      <c r="BO14355" s="2"/>
      <c r="BP14355" s="2"/>
      <c r="BQ14355" s="2"/>
      <c r="BR14355" s="2"/>
      <c r="BS14355" s="2"/>
      <c r="BT14355" s="2"/>
    </row>
    <row r="14356" spans="63:72" x14ac:dyDescent="0.3">
      <c r="BK14356" s="5"/>
      <c r="BL14356" s="5"/>
      <c r="BM14356" s="2"/>
      <c r="BN14356" s="151"/>
      <c r="BO14356" s="2"/>
      <c r="BP14356" s="2"/>
      <c r="BQ14356" s="2"/>
      <c r="BR14356" s="2"/>
      <c r="BS14356" s="2"/>
      <c r="BT14356" s="2"/>
    </row>
    <row r="14357" spans="63:72" x14ac:dyDescent="0.3">
      <c r="BK14357" s="5"/>
      <c r="BL14357" s="5"/>
      <c r="BM14357" s="2"/>
      <c r="BN14357" s="151"/>
      <c r="BO14357" s="2"/>
      <c r="BP14357" s="2"/>
      <c r="BQ14357" s="2"/>
      <c r="BR14357" s="2"/>
      <c r="BS14357" s="2"/>
      <c r="BT14357" s="2"/>
    </row>
    <row r="14358" spans="63:72" x14ac:dyDescent="0.3">
      <c r="BK14358" s="5"/>
      <c r="BL14358" s="5"/>
      <c r="BM14358" s="2"/>
      <c r="BN14358" s="151"/>
      <c r="BO14358" s="2"/>
      <c r="BP14358" s="2"/>
      <c r="BQ14358" s="2"/>
      <c r="BR14358" s="2"/>
      <c r="BS14358" s="2"/>
      <c r="BT14358" s="2"/>
    </row>
    <row r="14359" spans="63:72" x14ac:dyDescent="0.3">
      <c r="BK14359" s="5"/>
      <c r="BL14359" s="5"/>
      <c r="BM14359" s="2"/>
      <c r="BN14359" s="151"/>
      <c r="BO14359" s="2"/>
      <c r="BP14359" s="2"/>
      <c r="BQ14359" s="2"/>
      <c r="BR14359" s="2"/>
      <c r="BS14359" s="2"/>
      <c r="BT14359" s="2"/>
    </row>
    <row r="14360" spans="63:72" x14ac:dyDescent="0.3">
      <c r="BK14360" s="5"/>
      <c r="BL14360" s="5"/>
      <c r="BM14360" s="2"/>
      <c r="BN14360" s="151"/>
      <c r="BO14360" s="2"/>
      <c r="BP14360" s="2"/>
      <c r="BQ14360" s="2"/>
      <c r="BR14360" s="2"/>
      <c r="BS14360" s="2"/>
      <c r="BT14360" s="2"/>
    </row>
    <row r="14361" spans="63:72" x14ac:dyDescent="0.3">
      <c r="BK14361" s="5"/>
      <c r="BL14361" s="5"/>
      <c r="BM14361" s="2"/>
      <c r="BN14361" s="151"/>
      <c r="BO14361" s="2"/>
      <c r="BP14361" s="2"/>
      <c r="BQ14361" s="2"/>
      <c r="BR14361" s="2"/>
      <c r="BS14361" s="2"/>
      <c r="BT14361" s="2"/>
    </row>
    <row r="14362" spans="63:72" x14ac:dyDescent="0.3">
      <c r="BK14362" s="5"/>
      <c r="BL14362" s="5"/>
      <c r="BM14362" s="2"/>
      <c r="BN14362" s="151"/>
      <c r="BO14362" s="2"/>
      <c r="BP14362" s="2"/>
      <c r="BQ14362" s="2"/>
      <c r="BR14362" s="2"/>
      <c r="BS14362" s="2"/>
      <c r="BT14362" s="2"/>
    </row>
    <row r="14363" spans="63:72" x14ac:dyDescent="0.3">
      <c r="BK14363" s="5"/>
      <c r="BL14363" s="5"/>
      <c r="BM14363" s="2"/>
      <c r="BN14363" s="151"/>
      <c r="BO14363" s="2"/>
      <c r="BP14363" s="2"/>
      <c r="BQ14363" s="2"/>
      <c r="BR14363" s="2"/>
      <c r="BS14363" s="2"/>
      <c r="BT14363" s="2"/>
    </row>
    <row r="14364" spans="63:72" x14ac:dyDescent="0.3">
      <c r="BK14364" s="5"/>
      <c r="BL14364" s="5"/>
      <c r="BM14364" s="2"/>
      <c r="BN14364" s="151"/>
      <c r="BO14364" s="2"/>
      <c r="BP14364" s="2"/>
      <c r="BQ14364" s="2"/>
      <c r="BR14364" s="2"/>
      <c r="BS14364" s="2"/>
      <c r="BT14364" s="2"/>
    </row>
    <row r="14365" spans="63:72" x14ac:dyDescent="0.3">
      <c r="BK14365" s="5"/>
      <c r="BL14365" s="5"/>
      <c r="BM14365" s="2"/>
      <c r="BN14365" s="151"/>
      <c r="BO14365" s="2"/>
      <c r="BP14365" s="2"/>
      <c r="BQ14365" s="2"/>
      <c r="BR14365" s="2"/>
      <c r="BS14365" s="2"/>
      <c r="BT14365" s="2"/>
    </row>
    <row r="14366" spans="63:72" x14ac:dyDescent="0.3">
      <c r="BK14366" s="5"/>
      <c r="BL14366" s="5"/>
      <c r="BM14366" s="2"/>
      <c r="BN14366" s="151"/>
      <c r="BO14366" s="2"/>
      <c r="BP14366" s="2"/>
      <c r="BQ14366" s="2"/>
      <c r="BR14366" s="2"/>
      <c r="BS14366" s="2"/>
      <c r="BT14366" s="2"/>
    </row>
    <row r="14367" spans="63:72" x14ac:dyDescent="0.3">
      <c r="BK14367" s="5"/>
      <c r="BL14367" s="5"/>
      <c r="BM14367" s="2"/>
      <c r="BN14367" s="151"/>
      <c r="BO14367" s="2"/>
      <c r="BP14367" s="2"/>
      <c r="BQ14367" s="2"/>
      <c r="BR14367" s="2"/>
      <c r="BS14367" s="2"/>
      <c r="BT14367" s="2"/>
    </row>
    <row r="14368" spans="63:72" x14ac:dyDescent="0.3">
      <c r="BK14368" s="5"/>
      <c r="BL14368" s="5"/>
      <c r="BM14368" s="2"/>
      <c r="BN14368" s="151"/>
      <c r="BO14368" s="2"/>
      <c r="BP14368" s="2"/>
      <c r="BQ14368" s="2"/>
      <c r="BR14368" s="2"/>
      <c r="BS14368" s="2"/>
      <c r="BT14368" s="2"/>
    </row>
    <row r="14369" spans="63:72" x14ac:dyDescent="0.3">
      <c r="BK14369" s="5"/>
      <c r="BL14369" s="5"/>
      <c r="BM14369" s="2"/>
      <c r="BN14369" s="151"/>
      <c r="BO14369" s="2"/>
      <c r="BP14369" s="2"/>
      <c r="BQ14369" s="2"/>
      <c r="BR14369" s="2"/>
      <c r="BS14369" s="2"/>
      <c r="BT14369" s="2"/>
    </row>
    <row r="14370" spans="63:72" x14ac:dyDescent="0.3">
      <c r="BK14370" s="5"/>
      <c r="BL14370" s="5"/>
      <c r="BM14370" s="2"/>
      <c r="BN14370" s="151"/>
      <c r="BO14370" s="2"/>
      <c r="BP14370" s="2"/>
      <c r="BQ14370" s="2"/>
      <c r="BR14370" s="2"/>
      <c r="BS14370" s="2"/>
      <c r="BT14370" s="2"/>
    </row>
    <row r="14371" spans="63:72" x14ac:dyDescent="0.3">
      <c r="BK14371" s="5"/>
      <c r="BL14371" s="5"/>
      <c r="BM14371" s="2"/>
      <c r="BN14371" s="151"/>
      <c r="BO14371" s="2"/>
      <c r="BP14371" s="2"/>
      <c r="BQ14371" s="2"/>
      <c r="BR14371" s="2"/>
      <c r="BS14371" s="2"/>
      <c r="BT14371" s="2"/>
    </row>
    <row r="14372" spans="63:72" x14ac:dyDescent="0.3">
      <c r="BK14372" s="5"/>
      <c r="BL14372" s="5"/>
      <c r="BM14372" s="2"/>
      <c r="BN14372" s="151"/>
      <c r="BO14372" s="2"/>
      <c r="BP14372" s="2"/>
      <c r="BQ14372" s="2"/>
      <c r="BR14372" s="2"/>
      <c r="BS14372" s="2"/>
      <c r="BT14372" s="2"/>
    </row>
    <row r="14373" spans="63:72" x14ac:dyDescent="0.3">
      <c r="BK14373" s="5"/>
      <c r="BL14373" s="5"/>
      <c r="BM14373" s="2"/>
      <c r="BN14373" s="151"/>
      <c r="BO14373" s="2"/>
      <c r="BP14373" s="2"/>
      <c r="BQ14373" s="2"/>
      <c r="BR14373" s="2"/>
      <c r="BS14373" s="2"/>
      <c r="BT14373" s="2"/>
    </row>
    <row r="14374" spans="63:72" x14ac:dyDescent="0.3">
      <c r="BK14374" s="5"/>
      <c r="BL14374" s="5"/>
      <c r="BM14374" s="2"/>
      <c r="BN14374" s="151"/>
      <c r="BO14374" s="2"/>
      <c r="BP14374" s="2"/>
      <c r="BQ14374" s="2"/>
      <c r="BR14374" s="2"/>
      <c r="BS14374" s="2"/>
      <c r="BT14374" s="2"/>
    </row>
    <row r="14375" spans="63:72" x14ac:dyDescent="0.3">
      <c r="BK14375" s="5"/>
      <c r="BL14375" s="5"/>
      <c r="BM14375" s="2"/>
      <c r="BN14375" s="151"/>
      <c r="BO14375" s="2"/>
      <c r="BP14375" s="2"/>
      <c r="BQ14375" s="2"/>
      <c r="BR14375" s="2"/>
      <c r="BS14375" s="2"/>
      <c r="BT14375" s="2"/>
    </row>
    <row r="14376" spans="63:72" x14ac:dyDescent="0.3">
      <c r="BK14376" s="5"/>
      <c r="BL14376" s="5"/>
      <c r="BM14376" s="2"/>
      <c r="BN14376" s="151"/>
      <c r="BO14376" s="2"/>
      <c r="BP14376" s="2"/>
      <c r="BQ14376" s="2"/>
      <c r="BR14376" s="2"/>
      <c r="BS14376" s="2"/>
      <c r="BT14376" s="2"/>
    </row>
    <row r="14377" spans="63:72" x14ac:dyDescent="0.3">
      <c r="BK14377" s="5"/>
      <c r="BL14377" s="5"/>
      <c r="BM14377" s="2"/>
      <c r="BN14377" s="151"/>
      <c r="BO14377" s="2"/>
      <c r="BP14377" s="2"/>
      <c r="BQ14377" s="2"/>
      <c r="BR14377" s="2"/>
      <c r="BS14377" s="2"/>
      <c r="BT14377" s="2"/>
    </row>
    <row r="14378" spans="63:72" x14ac:dyDescent="0.3">
      <c r="BK14378" s="5"/>
      <c r="BL14378" s="5"/>
      <c r="BM14378" s="2"/>
      <c r="BN14378" s="151"/>
      <c r="BO14378" s="2"/>
      <c r="BP14378" s="2"/>
      <c r="BQ14378" s="2"/>
      <c r="BR14378" s="2"/>
      <c r="BS14378" s="2"/>
      <c r="BT14378" s="2"/>
    </row>
    <row r="14379" spans="63:72" x14ac:dyDescent="0.3">
      <c r="BK14379" s="5"/>
      <c r="BL14379" s="5"/>
      <c r="BM14379" s="2"/>
      <c r="BN14379" s="151"/>
      <c r="BO14379" s="2"/>
      <c r="BP14379" s="2"/>
      <c r="BQ14379" s="2"/>
      <c r="BR14379" s="2"/>
      <c r="BS14379" s="2"/>
      <c r="BT14379" s="2"/>
    </row>
    <row r="14380" spans="63:72" x14ac:dyDescent="0.3">
      <c r="BK14380" s="5"/>
      <c r="BL14380" s="5"/>
      <c r="BM14380" s="2"/>
      <c r="BN14380" s="151"/>
      <c r="BO14380" s="2"/>
      <c r="BP14380" s="2"/>
      <c r="BQ14380" s="2"/>
      <c r="BR14380" s="2"/>
      <c r="BS14380" s="2"/>
      <c r="BT14380" s="2"/>
    </row>
    <row r="14381" spans="63:72" x14ac:dyDescent="0.3">
      <c r="BK14381" s="5"/>
      <c r="BL14381" s="5"/>
      <c r="BM14381" s="2"/>
      <c r="BN14381" s="151"/>
      <c r="BO14381" s="2"/>
      <c r="BP14381" s="2"/>
      <c r="BQ14381" s="2"/>
      <c r="BR14381" s="2"/>
      <c r="BS14381" s="2"/>
      <c r="BT14381" s="2"/>
    </row>
    <row r="14382" spans="63:72" x14ac:dyDescent="0.3">
      <c r="BK14382" s="5"/>
      <c r="BL14382" s="5"/>
      <c r="BM14382" s="2"/>
      <c r="BN14382" s="151"/>
      <c r="BO14382" s="2"/>
      <c r="BP14382" s="2"/>
      <c r="BQ14382" s="2"/>
      <c r="BR14382" s="2"/>
      <c r="BS14382" s="2"/>
      <c r="BT14382" s="2"/>
    </row>
    <row r="14383" spans="63:72" x14ac:dyDescent="0.3">
      <c r="BK14383" s="5"/>
      <c r="BL14383" s="5"/>
      <c r="BM14383" s="2"/>
      <c r="BN14383" s="151"/>
      <c r="BO14383" s="2"/>
      <c r="BP14383" s="2"/>
      <c r="BQ14383" s="2"/>
      <c r="BR14383" s="2"/>
      <c r="BS14383" s="2"/>
      <c r="BT14383" s="2"/>
    </row>
    <row r="14384" spans="63:72" x14ac:dyDescent="0.3">
      <c r="BK14384" s="5"/>
      <c r="BL14384" s="5"/>
      <c r="BM14384" s="2"/>
      <c r="BN14384" s="151"/>
      <c r="BO14384" s="2"/>
      <c r="BP14384" s="2"/>
      <c r="BQ14384" s="2"/>
      <c r="BR14384" s="2"/>
      <c r="BS14384" s="2"/>
      <c r="BT14384" s="2"/>
    </row>
    <row r="14385" spans="63:72" x14ac:dyDescent="0.3">
      <c r="BK14385" s="5"/>
      <c r="BL14385" s="5"/>
      <c r="BM14385" s="2"/>
      <c r="BN14385" s="151"/>
      <c r="BO14385" s="2"/>
      <c r="BP14385" s="2"/>
      <c r="BQ14385" s="2"/>
      <c r="BR14385" s="2"/>
      <c r="BS14385" s="2"/>
      <c r="BT14385" s="2"/>
    </row>
    <row r="14386" spans="63:72" x14ac:dyDescent="0.3">
      <c r="BK14386" s="5"/>
      <c r="BL14386" s="5"/>
      <c r="BM14386" s="2"/>
      <c r="BN14386" s="151"/>
      <c r="BO14386" s="2"/>
      <c r="BP14386" s="2"/>
      <c r="BQ14386" s="2"/>
      <c r="BR14386" s="2"/>
      <c r="BS14386" s="2"/>
      <c r="BT14386" s="2"/>
    </row>
    <row r="14387" spans="63:72" x14ac:dyDescent="0.3">
      <c r="BK14387" s="5"/>
      <c r="BL14387" s="5"/>
      <c r="BM14387" s="2"/>
      <c r="BN14387" s="151"/>
      <c r="BO14387" s="2"/>
      <c r="BP14387" s="2"/>
      <c r="BQ14387" s="2"/>
      <c r="BR14387" s="2"/>
      <c r="BS14387" s="2"/>
      <c r="BT14387" s="2"/>
    </row>
    <row r="14388" spans="63:72" x14ac:dyDescent="0.3">
      <c r="BK14388" s="5"/>
      <c r="BL14388" s="5"/>
      <c r="BM14388" s="2"/>
      <c r="BN14388" s="151"/>
      <c r="BO14388" s="2"/>
      <c r="BP14388" s="2"/>
      <c r="BQ14388" s="2"/>
      <c r="BR14388" s="2"/>
      <c r="BS14388" s="2"/>
      <c r="BT14388" s="2"/>
    </row>
    <row r="14389" spans="63:72" x14ac:dyDescent="0.3">
      <c r="BK14389" s="5"/>
      <c r="BL14389" s="5"/>
      <c r="BM14389" s="2"/>
      <c r="BN14389" s="151"/>
      <c r="BO14389" s="2"/>
      <c r="BP14389" s="2"/>
      <c r="BQ14389" s="2"/>
      <c r="BR14389" s="2"/>
      <c r="BS14389" s="2"/>
      <c r="BT14389" s="2"/>
    </row>
    <row r="14390" spans="63:72" x14ac:dyDescent="0.3">
      <c r="BK14390" s="5"/>
      <c r="BL14390" s="5"/>
      <c r="BM14390" s="2"/>
      <c r="BN14390" s="151"/>
      <c r="BO14390" s="2"/>
      <c r="BP14390" s="2"/>
      <c r="BQ14390" s="2"/>
      <c r="BR14390" s="2"/>
      <c r="BS14390" s="2"/>
      <c r="BT14390" s="2"/>
    </row>
    <row r="14391" spans="63:72" x14ac:dyDescent="0.3">
      <c r="BK14391" s="5"/>
      <c r="BL14391" s="5"/>
      <c r="BM14391" s="2"/>
      <c r="BN14391" s="151"/>
      <c r="BO14391" s="2"/>
      <c r="BP14391" s="2"/>
      <c r="BQ14391" s="2"/>
      <c r="BR14391" s="2"/>
      <c r="BS14391" s="2"/>
      <c r="BT14391" s="2"/>
    </row>
    <row r="14392" spans="63:72" x14ac:dyDescent="0.3">
      <c r="BK14392" s="5"/>
      <c r="BL14392" s="5"/>
      <c r="BM14392" s="2"/>
      <c r="BN14392" s="151"/>
      <c r="BO14392" s="2"/>
      <c r="BP14392" s="2"/>
      <c r="BQ14392" s="2"/>
      <c r="BR14392" s="2"/>
      <c r="BS14392" s="2"/>
      <c r="BT14392" s="2"/>
    </row>
    <row r="14393" spans="63:72" x14ac:dyDescent="0.3">
      <c r="BK14393" s="5"/>
      <c r="BL14393" s="5"/>
      <c r="BM14393" s="2"/>
      <c r="BN14393" s="151"/>
      <c r="BO14393" s="2"/>
      <c r="BP14393" s="2"/>
      <c r="BQ14393" s="2"/>
      <c r="BR14393" s="2"/>
      <c r="BS14393" s="2"/>
      <c r="BT14393" s="2"/>
    </row>
    <row r="14394" spans="63:72" x14ac:dyDescent="0.3">
      <c r="BK14394" s="5"/>
      <c r="BL14394" s="5"/>
      <c r="BM14394" s="2"/>
      <c r="BN14394" s="151"/>
      <c r="BO14394" s="2"/>
      <c r="BP14394" s="2"/>
      <c r="BQ14394" s="2"/>
      <c r="BR14394" s="2"/>
      <c r="BS14394" s="2"/>
      <c r="BT14394" s="2"/>
    </row>
    <row r="14395" spans="63:72" x14ac:dyDescent="0.3">
      <c r="BK14395" s="5"/>
      <c r="BL14395" s="5"/>
      <c r="BM14395" s="2"/>
      <c r="BN14395" s="151"/>
      <c r="BO14395" s="2"/>
      <c r="BP14395" s="2"/>
      <c r="BQ14395" s="2"/>
      <c r="BR14395" s="2"/>
      <c r="BS14395" s="2"/>
      <c r="BT14395" s="2"/>
    </row>
    <row r="14396" spans="63:72" x14ac:dyDescent="0.3">
      <c r="BK14396" s="5"/>
      <c r="BL14396" s="5"/>
      <c r="BM14396" s="2"/>
      <c r="BN14396" s="151"/>
      <c r="BO14396" s="2"/>
      <c r="BP14396" s="2"/>
      <c r="BQ14396" s="2"/>
      <c r="BR14396" s="2"/>
      <c r="BS14396" s="2"/>
      <c r="BT14396" s="2"/>
    </row>
    <row r="14397" spans="63:72" x14ac:dyDescent="0.3">
      <c r="BK14397" s="5"/>
      <c r="BL14397" s="5"/>
      <c r="BM14397" s="2"/>
      <c r="BN14397" s="151"/>
      <c r="BO14397" s="2"/>
      <c r="BP14397" s="2"/>
      <c r="BQ14397" s="2"/>
      <c r="BR14397" s="2"/>
      <c r="BS14397" s="2"/>
      <c r="BT14397" s="2"/>
    </row>
    <row r="14398" spans="63:72" x14ac:dyDescent="0.3">
      <c r="BK14398" s="5"/>
      <c r="BL14398" s="5"/>
      <c r="BM14398" s="2"/>
      <c r="BN14398" s="151"/>
      <c r="BO14398" s="2"/>
      <c r="BP14398" s="2"/>
      <c r="BQ14398" s="2"/>
      <c r="BR14398" s="2"/>
      <c r="BS14398" s="2"/>
      <c r="BT14398" s="2"/>
    </row>
    <row r="14399" spans="63:72" x14ac:dyDescent="0.3">
      <c r="BK14399" s="5"/>
      <c r="BL14399" s="5"/>
      <c r="BM14399" s="2"/>
      <c r="BN14399" s="151"/>
      <c r="BO14399" s="2"/>
      <c r="BP14399" s="2"/>
      <c r="BQ14399" s="2"/>
      <c r="BR14399" s="2"/>
      <c r="BS14399" s="2"/>
      <c r="BT14399" s="2"/>
    </row>
    <row r="14400" spans="63:72" x14ac:dyDescent="0.3">
      <c r="BK14400" s="5"/>
      <c r="BL14400" s="5"/>
      <c r="BM14400" s="2"/>
      <c r="BN14400" s="151"/>
      <c r="BO14400" s="2"/>
      <c r="BP14400" s="2"/>
      <c r="BQ14400" s="2"/>
      <c r="BR14400" s="2"/>
      <c r="BS14400" s="2"/>
      <c r="BT14400" s="2"/>
    </row>
    <row r="14401" spans="63:72" x14ac:dyDescent="0.3">
      <c r="BK14401" s="5"/>
      <c r="BL14401" s="5"/>
      <c r="BM14401" s="2"/>
      <c r="BN14401" s="151"/>
      <c r="BO14401" s="2"/>
      <c r="BP14401" s="2"/>
      <c r="BQ14401" s="2"/>
      <c r="BR14401" s="2"/>
      <c r="BS14401" s="2"/>
      <c r="BT14401" s="2"/>
    </row>
    <row r="14402" spans="63:72" x14ac:dyDescent="0.3">
      <c r="BK14402" s="5"/>
      <c r="BL14402" s="5"/>
      <c r="BM14402" s="2"/>
      <c r="BN14402" s="151"/>
      <c r="BO14402" s="2"/>
      <c r="BP14402" s="2"/>
      <c r="BQ14402" s="2"/>
      <c r="BR14402" s="2"/>
      <c r="BS14402" s="2"/>
      <c r="BT14402" s="2"/>
    </row>
    <row r="14403" spans="63:72" x14ac:dyDescent="0.3">
      <c r="BK14403" s="5"/>
      <c r="BL14403" s="5"/>
      <c r="BM14403" s="2"/>
      <c r="BN14403" s="151"/>
      <c r="BO14403" s="2"/>
      <c r="BP14403" s="2"/>
      <c r="BQ14403" s="2"/>
      <c r="BR14403" s="2"/>
      <c r="BS14403" s="2"/>
      <c r="BT14403" s="2"/>
    </row>
    <row r="14404" spans="63:72" x14ac:dyDescent="0.3">
      <c r="BK14404" s="5"/>
      <c r="BL14404" s="5"/>
      <c r="BM14404" s="2"/>
      <c r="BN14404" s="151"/>
      <c r="BO14404" s="2"/>
      <c r="BP14404" s="2"/>
      <c r="BQ14404" s="2"/>
      <c r="BR14404" s="2"/>
      <c r="BS14404" s="2"/>
      <c r="BT14404" s="2"/>
    </row>
    <row r="14405" spans="63:72" x14ac:dyDescent="0.3">
      <c r="BK14405" s="5"/>
      <c r="BL14405" s="5"/>
      <c r="BM14405" s="2"/>
      <c r="BN14405" s="151"/>
      <c r="BO14405" s="2"/>
      <c r="BP14405" s="2"/>
      <c r="BQ14405" s="2"/>
      <c r="BR14405" s="2"/>
      <c r="BS14405" s="2"/>
      <c r="BT14405" s="2"/>
    </row>
    <row r="14406" spans="63:72" x14ac:dyDescent="0.3">
      <c r="BK14406" s="5"/>
      <c r="BL14406" s="5"/>
      <c r="BM14406" s="2"/>
      <c r="BN14406" s="151"/>
      <c r="BO14406" s="2"/>
      <c r="BP14406" s="2"/>
      <c r="BQ14406" s="2"/>
      <c r="BR14406" s="2"/>
      <c r="BS14406" s="2"/>
      <c r="BT14406" s="2"/>
    </row>
    <row r="14407" spans="63:72" x14ac:dyDescent="0.3">
      <c r="BK14407" s="5"/>
      <c r="BL14407" s="5"/>
      <c r="BM14407" s="2"/>
      <c r="BN14407" s="151"/>
      <c r="BO14407" s="2"/>
      <c r="BP14407" s="2"/>
      <c r="BQ14407" s="2"/>
      <c r="BR14407" s="2"/>
      <c r="BS14407" s="2"/>
      <c r="BT14407" s="2"/>
    </row>
    <row r="14408" spans="63:72" x14ac:dyDescent="0.3">
      <c r="BK14408" s="5"/>
      <c r="BL14408" s="5"/>
      <c r="BM14408" s="2"/>
      <c r="BN14408" s="151"/>
      <c r="BO14408" s="2"/>
      <c r="BP14408" s="2"/>
      <c r="BQ14408" s="2"/>
      <c r="BR14408" s="2"/>
      <c r="BS14408" s="2"/>
      <c r="BT14408" s="2"/>
    </row>
    <row r="14409" spans="63:72" x14ac:dyDescent="0.3">
      <c r="BK14409" s="5"/>
      <c r="BL14409" s="5"/>
      <c r="BM14409" s="2"/>
      <c r="BN14409" s="151"/>
      <c r="BO14409" s="2"/>
      <c r="BP14409" s="2"/>
      <c r="BQ14409" s="2"/>
      <c r="BR14409" s="2"/>
      <c r="BS14409" s="2"/>
      <c r="BT14409" s="2"/>
    </row>
    <row r="14410" spans="63:72" x14ac:dyDescent="0.3">
      <c r="BK14410" s="5"/>
      <c r="BL14410" s="5"/>
      <c r="BM14410" s="2"/>
      <c r="BN14410" s="151"/>
      <c r="BO14410" s="2"/>
      <c r="BP14410" s="2"/>
      <c r="BQ14410" s="2"/>
      <c r="BR14410" s="2"/>
      <c r="BS14410" s="2"/>
      <c r="BT14410" s="2"/>
    </row>
    <row r="14411" spans="63:72" x14ac:dyDescent="0.3">
      <c r="BK14411" s="5"/>
      <c r="BL14411" s="5"/>
      <c r="BM14411" s="2"/>
      <c r="BN14411" s="151"/>
      <c r="BO14411" s="2"/>
      <c r="BP14411" s="2"/>
      <c r="BQ14411" s="2"/>
      <c r="BR14411" s="2"/>
      <c r="BS14411" s="2"/>
      <c r="BT14411" s="2"/>
    </row>
    <row r="14412" spans="63:72" x14ac:dyDescent="0.3">
      <c r="BK14412" s="5"/>
      <c r="BL14412" s="5"/>
      <c r="BM14412" s="2"/>
      <c r="BN14412" s="151"/>
      <c r="BO14412" s="2"/>
      <c r="BP14412" s="2"/>
      <c r="BQ14412" s="2"/>
      <c r="BR14412" s="2"/>
      <c r="BS14412" s="2"/>
      <c r="BT14412" s="2"/>
    </row>
    <row r="14413" spans="63:72" x14ac:dyDescent="0.3">
      <c r="BK14413" s="5"/>
      <c r="BL14413" s="5"/>
      <c r="BM14413" s="2"/>
      <c r="BN14413" s="151"/>
      <c r="BO14413" s="2"/>
      <c r="BP14413" s="2"/>
      <c r="BQ14413" s="2"/>
      <c r="BR14413" s="2"/>
      <c r="BS14413" s="2"/>
      <c r="BT14413" s="2"/>
    </row>
    <row r="14414" spans="63:72" x14ac:dyDescent="0.3">
      <c r="BK14414" s="5"/>
      <c r="BL14414" s="5"/>
      <c r="BM14414" s="2"/>
      <c r="BN14414" s="151"/>
      <c r="BO14414" s="2"/>
      <c r="BP14414" s="2"/>
      <c r="BQ14414" s="2"/>
      <c r="BR14414" s="2"/>
      <c r="BS14414" s="2"/>
      <c r="BT14414" s="2"/>
    </row>
    <row r="14415" spans="63:72" x14ac:dyDescent="0.3">
      <c r="BK14415" s="5"/>
      <c r="BL14415" s="5"/>
      <c r="BM14415" s="2"/>
      <c r="BN14415" s="151"/>
      <c r="BO14415" s="2"/>
      <c r="BP14415" s="2"/>
      <c r="BQ14415" s="2"/>
      <c r="BR14415" s="2"/>
      <c r="BS14415" s="2"/>
      <c r="BT14415" s="2"/>
    </row>
    <row r="14416" spans="63:72" x14ac:dyDescent="0.3">
      <c r="BK14416" s="5"/>
      <c r="BL14416" s="5"/>
      <c r="BM14416" s="2"/>
      <c r="BN14416" s="151"/>
      <c r="BO14416" s="2"/>
      <c r="BP14416" s="2"/>
      <c r="BQ14416" s="2"/>
      <c r="BR14416" s="2"/>
      <c r="BS14416" s="2"/>
      <c r="BT14416" s="2"/>
    </row>
    <row r="14417" spans="63:72" x14ac:dyDescent="0.3">
      <c r="BK14417" s="5"/>
      <c r="BL14417" s="5"/>
      <c r="BM14417" s="2"/>
      <c r="BN14417" s="151"/>
      <c r="BO14417" s="2"/>
      <c r="BP14417" s="2"/>
      <c r="BQ14417" s="2"/>
      <c r="BR14417" s="2"/>
      <c r="BS14417" s="2"/>
      <c r="BT14417" s="2"/>
    </row>
    <row r="14418" spans="63:72" x14ac:dyDescent="0.3">
      <c r="BK14418" s="5"/>
      <c r="BL14418" s="5"/>
      <c r="BM14418" s="2"/>
      <c r="BN14418" s="151"/>
      <c r="BO14418" s="2"/>
      <c r="BP14418" s="2"/>
      <c r="BQ14418" s="2"/>
      <c r="BR14418" s="2"/>
      <c r="BS14418" s="2"/>
      <c r="BT14418" s="2"/>
    </row>
    <row r="14419" spans="63:72" x14ac:dyDescent="0.3">
      <c r="BK14419" s="5"/>
      <c r="BL14419" s="5"/>
      <c r="BM14419" s="2"/>
      <c r="BN14419" s="151"/>
      <c r="BO14419" s="2"/>
      <c r="BP14419" s="2"/>
      <c r="BQ14419" s="2"/>
      <c r="BR14419" s="2"/>
      <c r="BS14419" s="2"/>
      <c r="BT14419" s="2"/>
    </row>
    <row r="14420" spans="63:72" x14ac:dyDescent="0.3">
      <c r="BK14420" s="5"/>
      <c r="BL14420" s="5"/>
      <c r="BM14420" s="2"/>
      <c r="BN14420" s="151"/>
      <c r="BO14420" s="2"/>
      <c r="BP14420" s="2"/>
      <c r="BQ14420" s="2"/>
      <c r="BR14420" s="2"/>
      <c r="BS14420" s="2"/>
      <c r="BT14420" s="2"/>
    </row>
    <row r="14421" spans="63:72" x14ac:dyDescent="0.3">
      <c r="BK14421" s="5"/>
      <c r="BL14421" s="5"/>
      <c r="BM14421" s="2"/>
      <c r="BN14421" s="151"/>
      <c r="BO14421" s="2"/>
      <c r="BP14421" s="2"/>
      <c r="BQ14421" s="2"/>
      <c r="BR14421" s="2"/>
      <c r="BS14421" s="2"/>
      <c r="BT14421" s="2"/>
    </row>
    <row r="14422" spans="63:72" x14ac:dyDescent="0.3">
      <c r="BK14422" s="5"/>
      <c r="BL14422" s="5"/>
      <c r="BM14422" s="2"/>
      <c r="BN14422" s="151"/>
      <c r="BO14422" s="2"/>
      <c r="BP14422" s="2"/>
      <c r="BQ14422" s="2"/>
      <c r="BR14422" s="2"/>
      <c r="BS14422" s="2"/>
      <c r="BT14422" s="2"/>
    </row>
    <row r="14423" spans="63:72" x14ac:dyDescent="0.3">
      <c r="BK14423" s="5"/>
      <c r="BL14423" s="5"/>
      <c r="BM14423" s="2"/>
      <c r="BN14423" s="151"/>
      <c r="BO14423" s="2"/>
      <c r="BP14423" s="2"/>
      <c r="BQ14423" s="2"/>
      <c r="BR14423" s="2"/>
      <c r="BS14423" s="2"/>
      <c r="BT14423" s="2"/>
    </row>
    <row r="14424" spans="63:72" x14ac:dyDescent="0.3">
      <c r="BK14424" s="5"/>
      <c r="BL14424" s="5"/>
      <c r="BM14424" s="2"/>
      <c r="BN14424" s="151"/>
      <c r="BO14424" s="2"/>
      <c r="BP14424" s="2"/>
      <c r="BQ14424" s="2"/>
      <c r="BR14424" s="2"/>
      <c r="BS14424" s="2"/>
      <c r="BT14424" s="2"/>
    </row>
    <row r="14425" spans="63:72" x14ac:dyDescent="0.3">
      <c r="BK14425" s="5"/>
      <c r="BL14425" s="5"/>
      <c r="BM14425" s="2"/>
      <c r="BN14425" s="151"/>
      <c r="BO14425" s="2"/>
      <c r="BP14425" s="2"/>
      <c r="BQ14425" s="2"/>
      <c r="BR14425" s="2"/>
      <c r="BS14425" s="2"/>
      <c r="BT14425" s="2"/>
    </row>
    <row r="14426" spans="63:72" x14ac:dyDescent="0.3">
      <c r="BK14426" s="5"/>
      <c r="BL14426" s="5"/>
      <c r="BM14426" s="2"/>
      <c r="BN14426" s="151"/>
      <c r="BO14426" s="2"/>
      <c r="BP14426" s="2"/>
      <c r="BQ14426" s="2"/>
      <c r="BR14426" s="2"/>
      <c r="BS14426" s="2"/>
      <c r="BT14426" s="2"/>
    </row>
    <row r="14427" spans="63:72" x14ac:dyDescent="0.3">
      <c r="BK14427" s="5"/>
      <c r="BL14427" s="5"/>
      <c r="BM14427" s="2"/>
      <c r="BN14427" s="151"/>
      <c r="BO14427" s="2"/>
      <c r="BP14427" s="2"/>
      <c r="BQ14427" s="2"/>
      <c r="BR14427" s="2"/>
      <c r="BS14427" s="2"/>
      <c r="BT14427" s="2"/>
    </row>
    <row r="14428" spans="63:72" x14ac:dyDescent="0.3">
      <c r="BK14428" s="5"/>
      <c r="BL14428" s="5"/>
      <c r="BM14428" s="2"/>
      <c r="BN14428" s="151"/>
      <c r="BO14428" s="2"/>
      <c r="BP14428" s="2"/>
      <c r="BQ14428" s="2"/>
      <c r="BR14428" s="2"/>
      <c r="BS14428" s="2"/>
      <c r="BT14428" s="2"/>
    </row>
    <row r="14429" spans="63:72" x14ac:dyDescent="0.3">
      <c r="BK14429" s="5"/>
      <c r="BL14429" s="5"/>
      <c r="BM14429" s="2"/>
      <c r="BN14429" s="151"/>
      <c r="BO14429" s="2"/>
      <c r="BP14429" s="2"/>
      <c r="BQ14429" s="2"/>
      <c r="BR14429" s="2"/>
      <c r="BS14429" s="2"/>
      <c r="BT14429" s="2"/>
    </row>
    <row r="14430" spans="63:72" x14ac:dyDescent="0.3">
      <c r="BK14430" s="5"/>
      <c r="BL14430" s="5"/>
      <c r="BM14430" s="2"/>
      <c r="BN14430" s="151"/>
      <c r="BO14430" s="2"/>
      <c r="BP14430" s="2"/>
      <c r="BQ14430" s="2"/>
      <c r="BR14430" s="2"/>
      <c r="BS14430" s="2"/>
      <c r="BT14430" s="2"/>
    </row>
    <row r="14431" spans="63:72" x14ac:dyDescent="0.3">
      <c r="BK14431" s="5"/>
      <c r="BL14431" s="5"/>
      <c r="BM14431" s="2"/>
      <c r="BN14431" s="151"/>
      <c r="BO14431" s="2"/>
      <c r="BP14431" s="2"/>
      <c r="BQ14431" s="2"/>
      <c r="BR14431" s="2"/>
      <c r="BS14431" s="2"/>
      <c r="BT14431" s="2"/>
    </row>
    <row r="14432" spans="63:72" x14ac:dyDescent="0.3">
      <c r="BK14432" s="5"/>
      <c r="BL14432" s="5"/>
      <c r="BM14432" s="2"/>
      <c r="BN14432" s="151"/>
      <c r="BO14432" s="2"/>
      <c r="BP14432" s="2"/>
      <c r="BQ14432" s="2"/>
      <c r="BR14432" s="2"/>
      <c r="BS14432" s="2"/>
      <c r="BT14432" s="2"/>
    </row>
    <row r="14433" spans="63:72" x14ac:dyDescent="0.3">
      <c r="BK14433" s="5"/>
      <c r="BL14433" s="5"/>
      <c r="BM14433" s="2"/>
      <c r="BN14433" s="151"/>
      <c r="BO14433" s="2"/>
      <c r="BP14433" s="2"/>
      <c r="BQ14433" s="2"/>
      <c r="BR14433" s="2"/>
      <c r="BS14433" s="2"/>
      <c r="BT14433" s="2"/>
    </row>
    <row r="14434" spans="63:72" x14ac:dyDescent="0.3">
      <c r="BK14434" s="5"/>
      <c r="BL14434" s="5"/>
      <c r="BM14434" s="2"/>
      <c r="BN14434" s="151"/>
      <c r="BO14434" s="2"/>
      <c r="BP14434" s="2"/>
      <c r="BQ14434" s="2"/>
      <c r="BR14434" s="2"/>
      <c r="BS14434" s="2"/>
      <c r="BT14434" s="2"/>
    </row>
    <row r="14435" spans="63:72" x14ac:dyDescent="0.3">
      <c r="BK14435" s="5"/>
      <c r="BL14435" s="5"/>
      <c r="BM14435" s="2"/>
      <c r="BN14435" s="151"/>
      <c r="BO14435" s="2"/>
      <c r="BP14435" s="2"/>
      <c r="BQ14435" s="2"/>
      <c r="BR14435" s="2"/>
      <c r="BS14435" s="2"/>
      <c r="BT14435" s="2"/>
    </row>
    <row r="14436" spans="63:72" x14ac:dyDescent="0.3">
      <c r="BK14436" s="5"/>
      <c r="BL14436" s="5"/>
      <c r="BM14436" s="2"/>
      <c r="BN14436" s="151"/>
      <c r="BO14436" s="2"/>
      <c r="BP14436" s="2"/>
      <c r="BQ14436" s="2"/>
      <c r="BR14436" s="2"/>
      <c r="BS14436" s="2"/>
      <c r="BT14436" s="2"/>
    </row>
    <row r="14437" spans="63:72" x14ac:dyDescent="0.3">
      <c r="BK14437" s="5"/>
      <c r="BL14437" s="5"/>
      <c r="BM14437" s="2"/>
      <c r="BN14437" s="151"/>
      <c r="BO14437" s="2"/>
      <c r="BP14437" s="2"/>
      <c r="BQ14437" s="2"/>
      <c r="BR14437" s="2"/>
      <c r="BS14437" s="2"/>
      <c r="BT14437" s="2"/>
    </row>
    <row r="14438" spans="63:72" x14ac:dyDescent="0.3">
      <c r="BK14438" s="5"/>
      <c r="BL14438" s="5"/>
      <c r="BM14438" s="2"/>
      <c r="BN14438" s="151"/>
      <c r="BO14438" s="2"/>
      <c r="BP14438" s="2"/>
      <c r="BQ14438" s="2"/>
      <c r="BR14438" s="2"/>
      <c r="BS14438" s="2"/>
      <c r="BT14438" s="2"/>
    </row>
    <row r="14439" spans="63:72" x14ac:dyDescent="0.3">
      <c r="BK14439" s="5"/>
      <c r="BL14439" s="5"/>
      <c r="BM14439" s="2"/>
      <c r="BN14439" s="151"/>
      <c r="BO14439" s="2"/>
      <c r="BP14439" s="2"/>
      <c r="BQ14439" s="2"/>
      <c r="BR14439" s="2"/>
      <c r="BS14439" s="2"/>
      <c r="BT14439" s="2"/>
    </row>
    <row r="14440" spans="63:72" x14ac:dyDescent="0.3">
      <c r="BK14440" s="5"/>
      <c r="BL14440" s="5"/>
      <c r="BM14440" s="2"/>
      <c r="BN14440" s="151"/>
      <c r="BO14440" s="2"/>
      <c r="BP14440" s="2"/>
      <c r="BQ14440" s="2"/>
      <c r="BR14440" s="2"/>
      <c r="BS14440" s="2"/>
      <c r="BT14440" s="2"/>
    </row>
    <row r="14441" spans="63:72" x14ac:dyDescent="0.3">
      <c r="BK14441" s="5"/>
      <c r="BL14441" s="5"/>
      <c r="BM14441" s="2"/>
      <c r="BN14441" s="151"/>
      <c r="BO14441" s="2"/>
      <c r="BP14441" s="2"/>
      <c r="BQ14441" s="2"/>
      <c r="BR14441" s="2"/>
      <c r="BS14441" s="2"/>
      <c r="BT14441" s="2"/>
    </row>
    <row r="14442" spans="63:72" x14ac:dyDescent="0.3">
      <c r="BK14442" s="5"/>
      <c r="BL14442" s="5"/>
      <c r="BM14442" s="2"/>
      <c r="BN14442" s="151"/>
      <c r="BO14442" s="2"/>
      <c r="BP14442" s="2"/>
      <c r="BQ14442" s="2"/>
      <c r="BR14442" s="2"/>
      <c r="BS14442" s="2"/>
      <c r="BT14442" s="2"/>
    </row>
    <row r="14443" spans="63:72" x14ac:dyDescent="0.3">
      <c r="BK14443" s="5"/>
      <c r="BL14443" s="5"/>
      <c r="BM14443" s="2"/>
      <c r="BN14443" s="151"/>
      <c r="BO14443" s="2"/>
      <c r="BP14443" s="2"/>
      <c r="BQ14443" s="2"/>
      <c r="BR14443" s="2"/>
      <c r="BS14443" s="2"/>
      <c r="BT14443" s="2"/>
    </row>
    <row r="14444" spans="63:72" x14ac:dyDescent="0.3">
      <c r="BK14444" s="5"/>
      <c r="BL14444" s="5"/>
      <c r="BM14444" s="2"/>
      <c r="BN14444" s="151"/>
      <c r="BO14444" s="2"/>
      <c r="BP14444" s="2"/>
      <c r="BQ14444" s="2"/>
      <c r="BR14444" s="2"/>
      <c r="BS14444" s="2"/>
      <c r="BT14444" s="2"/>
    </row>
    <row r="14445" spans="63:72" x14ac:dyDescent="0.3">
      <c r="BK14445" s="5"/>
      <c r="BL14445" s="5"/>
      <c r="BM14445" s="2"/>
      <c r="BN14445" s="151"/>
      <c r="BO14445" s="2"/>
      <c r="BP14445" s="2"/>
      <c r="BQ14445" s="2"/>
      <c r="BR14445" s="2"/>
      <c r="BS14445" s="2"/>
      <c r="BT14445" s="2"/>
    </row>
    <row r="14446" spans="63:72" x14ac:dyDescent="0.3">
      <c r="BK14446" s="5"/>
      <c r="BL14446" s="5"/>
      <c r="BM14446" s="2"/>
      <c r="BN14446" s="151"/>
      <c r="BO14446" s="2"/>
      <c r="BP14446" s="2"/>
      <c r="BQ14446" s="2"/>
      <c r="BR14446" s="2"/>
      <c r="BS14446" s="2"/>
      <c r="BT14446" s="2"/>
    </row>
    <row r="14447" spans="63:72" x14ac:dyDescent="0.3">
      <c r="BK14447" s="5"/>
      <c r="BL14447" s="5"/>
      <c r="BM14447" s="2"/>
      <c r="BN14447" s="151"/>
      <c r="BO14447" s="2"/>
      <c r="BP14447" s="2"/>
      <c r="BQ14447" s="2"/>
      <c r="BR14447" s="2"/>
      <c r="BS14447" s="2"/>
      <c r="BT14447" s="2"/>
    </row>
    <row r="14448" spans="63:72" x14ac:dyDescent="0.3">
      <c r="BK14448" s="5"/>
      <c r="BL14448" s="5"/>
      <c r="BM14448" s="2"/>
      <c r="BN14448" s="151"/>
      <c r="BO14448" s="2"/>
      <c r="BP14448" s="2"/>
      <c r="BQ14448" s="2"/>
      <c r="BR14448" s="2"/>
      <c r="BS14448" s="2"/>
      <c r="BT14448" s="2"/>
    </row>
    <row r="14449" spans="63:72" x14ac:dyDescent="0.3">
      <c r="BK14449" s="5"/>
      <c r="BL14449" s="5"/>
      <c r="BM14449" s="2"/>
      <c r="BN14449" s="151"/>
      <c r="BO14449" s="2"/>
      <c r="BP14449" s="2"/>
      <c r="BQ14449" s="2"/>
      <c r="BR14449" s="2"/>
      <c r="BS14449" s="2"/>
      <c r="BT14449" s="2"/>
    </row>
    <row r="14450" spans="63:72" x14ac:dyDescent="0.3">
      <c r="BK14450" s="5"/>
      <c r="BL14450" s="5"/>
      <c r="BM14450" s="2"/>
      <c r="BN14450" s="151"/>
      <c r="BO14450" s="2"/>
      <c r="BP14450" s="2"/>
      <c r="BQ14450" s="2"/>
      <c r="BR14450" s="2"/>
      <c r="BS14450" s="2"/>
      <c r="BT14450" s="2"/>
    </row>
    <row r="14451" spans="63:72" x14ac:dyDescent="0.3">
      <c r="BK14451" s="5"/>
      <c r="BL14451" s="5"/>
      <c r="BM14451" s="2"/>
      <c r="BN14451" s="151"/>
      <c r="BO14451" s="2"/>
      <c r="BP14451" s="2"/>
      <c r="BQ14451" s="2"/>
      <c r="BR14451" s="2"/>
      <c r="BS14451" s="2"/>
      <c r="BT14451" s="2"/>
    </row>
    <row r="14452" spans="63:72" x14ac:dyDescent="0.3">
      <c r="BK14452" s="5"/>
      <c r="BL14452" s="5"/>
      <c r="BM14452" s="2"/>
      <c r="BN14452" s="151"/>
      <c r="BO14452" s="2"/>
      <c r="BP14452" s="2"/>
      <c r="BQ14452" s="2"/>
      <c r="BR14452" s="2"/>
      <c r="BS14452" s="2"/>
      <c r="BT14452" s="2"/>
    </row>
    <row r="14453" spans="63:72" x14ac:dyDescent="0.3">
      <c r="BK14453" s="5"/>
      <c r="BL14453" s="5"/>
      <c r="BM14453" s="2"/>
      <c r="BN14453" s="151"/>
      <c r="BO14453" s="2"/>
      <c r="BP14453" s="2"/>
      <c r="BQ14453" s="2"/>
      <c r="BR14453" s="2"/>
      <c r="BS14453" s="2"/>
      <c r="BT14453" s="2"/>
    </row>
    <row r="14454" spans="63:72" x14ac:dyDescent="0.3">
      <c r="BK14454" s="5"/>
      <c r="BL14454" s="5"/>
      <c r="BM14454" s="2"/>
      <c r="BN14454" s="151"/>
      <c r="BO14454" s="2"/>
      <c r="BP14454" s="2"/>
      <c r="BQ14454" s="2"/>
      <c r="BR14454" s="2"/>
      <c r="BS14454" s="2"/>
      <c r="BT14454" s="2"/>
    </row>
    <row r="14455" spans="63:72" x14ac:dyDescent="0.3">
      <c r="BK14455" s="5"/>
      <c r="BL14455" s="5"/>
      <c r="BM14455" s="2"/>
      <c r="BN14455" s="151"/>
      <c r="BO14455" s="2"/>
      <c r="BP14455" s="2"/>
      <c r="BQ14455" s="2"/>
      <c r="BR14455" s="2"/>
      <c r="BS14455" s="2"/>
      <c r="BT14455" s="2"/>
    </row>
    <row r="14456" spans="63:72" x14ac:dyDescent="0.3">
      <c r="BK14456" s="5"/>
      <c r="BL14456" s="5"/>
      <c r="BM14456" s="2"/>
      <c r="BN14456" s="151"/>
      <c r="BO14456" s="2"/>
      <c r="BP14456" s="2"/>
      <c r="BQ14456" s="2"/>
      <c r="BR14456" s="2"/>
      <c r="BS14456" s="2"/>
      <c r="BT14456" s="2"/>
    </row>
    <row r="14457" spans="63:72" x14ac:dyDescent="0.3">
      <c r="BK14457" s="5"/>
      <c r="BL14457" s="5"/>
      <c r="BM14457" s="2"/>
      <c r="BN14457" s="151"/>
      <c r="BO14457" s="2"/>
      <c r="BP14457" s="2"/>
      <c r="BQ14457" s="2"/>
      <c r="BR14457" s="2"/>
      <c r="BS14457" s="2"/>
      <c r="BT14457" s="2"/>
    </row>
    <row r="14458" spans="63:72" x14ac:dyDescent="0.3">
      <c r="BK14458" s="5"/>
      <c r="BL14458" s="5"/>
      <c r="BM14458" s="2"/>
      <c r="BN14458" s="151"/>
      <c r="BO14458" s="2"/>
      <c r="BP14458" s="2"/>
      <c r="BQ14458" s="2"/>
      <c r="BR14458" s="2"/>
      <c r="BS14458" s="2"/>
      <c r="BT14458" s="2"/>
    </row>
    <row r="14459" spans="63:72" x14ac:dyDescent="0.3">
      <c r="BK14459" s="5"/>
      <c r="BL14459" s="5"/>
      <c r="BM14459" s="2"/>
      <c r="BN14459" s="151"/>
      <c r="BO14459" s="2"/>
      <c r="BP14459" s="2"/>
      <c r="BQ14459" s="2"/>
      <c r="BR14459" s="2"/>
      <c r="BS14459" s="2"/>
      <c r="BT14459" s="2"/>
    </row>
    <row r="14460" spans="63:72" x14ac:dyDescent="0.3">
      <c r="BK14460" s="5"/>
      <c r="BL14460" s="5"/>
      <c r="BM14460" s="2"/>
      <c r="BN14460" s="151"/>
      <c r="BO14460" s="2"/>
      <c r="BP14460" s="2"/>
      <c r="BQ14460" s="2"/>
      <c r="BR14460" s="2"/>
      <c r="BS14460" s="2"/>
      <c r="BT14460" s="2"/>
    </row>
    <row r="14461" spans="63:72" x14ac:dyDescent="0.3">
      <c r="BK14461" s="5"/>
      <c r="BL14461" s="5"/>
      <c r="BM14461" s="2"/>
      <c r="BN14461" s="151"/>
      <c r="BO14461" s="2"/>
      <c r="BP14461" s="2"/>
      <c r="BQ14461" s="2"/>
      <c r="BR14461" s="2"/>
      <c r="BS14461" s="2"/>
      <c r="BT14461" s="2"/>
    </row>
    <row r="14462" spans="63:72" x14ac:dyDescent="0.3">
      <c r="BK14462" s="5"/>
      <c r="BL14462" s="5"/>
      <c r="BM14462" s="2"/>
      <c r="BN14462" s="151"/>
      <c r="BO14462" s="2"/>
      <c r="BP14462" s="2"/>
      <c r="BQ14462" s="2"/>
      <c r="BR14462" s="2"/>
      <c r="BS14462" s="2"/>
      <c r="BT14462" s="2"/>
    </row>
    <row r="14463" spans="63:72" x14ac:dyDescent="0.3">
      <c r="BK14463" s="5"/>
      <c r="BL14463" s="5"/>
      <c r="BM14463" s="2"/>
      <c r="BN14463" s="151"/>
      <c r="BO14463" s="2"/>
      <c r="BP14463" s="2"/>
      <c r="BQ14463" s="2"/>
      <c r="BR14463" s="2"/>
      <c r="BS14463" s="2"/>
      <c r="BT14463" s="2"/>
    </row>
    <row r="14464" spans="63:72" x14ac:dyDescent="0.3">
      <c r="BK14464" s="5"/>
      <c r="BL14464" s="5"/>
      <c r="BM14464" s="2"/>
      <c r="BN14464" s="151"/>
      <c r="BO14464" s="2"/>
      <c r="BP14464" s="2"/>
      <c r="BQ14464" s="2"/>
      <c r="BR14464" s="2"/>
      <c r="BS14464" s="2"/>
      <c r="BT14464" s="2"/>
    </row>
    <row r="14465" spans="63:72" x14ac:dyDescent="0.3">
      <c r="BK14465" s="5"/>
      <c r="BL14465" s="5"/>
      <c r="BM14465" s="2"/>
      <c r="BN14465" s="151"/>
      <c r="BO14465" s="2"/>
      <c r="BP14465" s="2"/>
      <c r="BQ14465" s="2"/>
      <c r="BR14465" s="2"/>
      <c r="BS14465" s="2"/>
      <c r="BT14465" s="2"/>
    </row>
    <row r="14466" spans="63:72" x14ac:dyDescent="0.3">
      <c r="BK14466" s="5"/>
      <c r="BL14466" s="5"/>
      <c r="BM14466" s="2"/>
      <c r="BN14466" s="151"/>
      <c r="BO14466" s="2"/>
      <c r="BP14466" s="2"/>
      <c r="BQ14466" s="2"/>
      <c r="BR14466" s="2"/>
      <c r="BS14466" s="2"/>
      <c r="BT14466" s="2"/>
    </row>
    <row r="14467" spans="63:72" x14ac:dyDescent="0.3">
      <c r="BK14467" s="5"/>
      <c r="BL14467" s="5"/>
      <c r="BM14467" s="2"/>
      <c r="BN14467" s="151"/>
      <c r="BO14467" s="2"/>
      <c r="BP14467" s="2"/>
      <c r="BQ14467" s="2"/>
      <c r="BR14467" s="2"/>
      <c r="BS14467" s="2"/>
      <c r="BT14467" s="2"/>
    </row>
    <row r="14468" spans="63:72" x14ac:dyDescent="0.3">
      <c r="BK14468" s="5"/>
      <c r="BL14468" s="5"/>
      <c r="BM14468" s="2"/>
      <c r="BN14468" s="151"/>
      <c r="BO14468" s="2"/>
      <c r="BP14468" s="2"/>
      <c r="BQ14468" s="2"/>
      <c r="BR14468" s="2"/>
      <c r="BS14468" s="2"/>
      <c r="BT14468" s="2"/>
    </row>
    <row r="14469" spans="63:72" x14ac:dyDescent="0.3">
      <c r="BK14469" s="5"/>
      <c r="BL14469" s="5"/>
      <c r="BM14469" s="2"/>
      <c r="BN14469" s="151"/>
      <c r="BO14469" s="2"/>
      <c r="BP14469" s="2"/>
      <c r="BQ14469" s="2"/>
      <c r="BR14469" s="2"/>
      <c r="BS14469" s="2"/>
      <c r="BT14469" s="2"/>
    </row>
    <row r="14470" spans="63:72" x14ac:dyDescent="0.3">
      <c r="BK14470" s="5"/>
      <c r="BL14470" s="5"/>
      <c r="BM14470" s="2"/>
      <c r="BN14470" s="151"/>
      <c r="BO14470" s="2"/>
      <c r="BP14470" s="2"/>
      <c r="BQ14470" s="2"/>
      <c r="BR14470" s="2"/>
      <c r="BS14470" s="2"/>
      <c r="BT14470" s="2"/>
    </row>
    <row r="14471" spans="63:72" x14ac:dyDescent="0.3">
      <c r="BK14471" s="5"/>
      <c r="BL14471" s="5"/>
      <c r="BM14471" s="2"/>
      <c r="BN14471" s="151"/>
      <c r="BO14471" s="2"/>
      <c r="BP14471" s="2"/>
      <c r="BQ14471" s="2"/>
      <c r="BR14471" s="2"/>
      <c r="BS14471" s="2"/>
      <c r="BT14471" s="2"/>
    </row>
    <row r="14472" spans="63:72" x14ac:dyDescent="0.3">
      <c r="BK14472" s="5"/>
      <c r="BL14472" s="5"/>
      <c r="BM14472" s="2"/>
      <c r="BN14472" s="151"/>
      <c r="BO14472" s="2"/>
      <c r="BP14472" s="2"/>
      <c r="BQ14472" s="2"/>
      <c r="BR14472" s="2"/>
      <c r="BS14472" s="2"/>
      <c r="BT14472" s="2"/>
    </row>
    <row r="14473" spans="63:72" x14ac:dyDescent="0.3">
      <c r="BK14473" s="5"/>
      <c r="BL14473" s="5"/>
      <c r="BM14473" s="2"/>
      <c r="BN14473" s="151"/>
      <c r="BO14473" s="2"/>
      <c r="BP14473" s="2"/>
      <c r="BQ14473" s="2"/>
      <c r="BR14473" s="2"/>
      <c r="BS14473" s="2"/>
      <c r="BT14473" s="2"/>
    </row>
    <row r="14474" spans="63:72" x14ac:dyDescent="0.3">
      <c r="BK14474" s="5"/>
      <c r="BL14474" s="5"/>
      <c r="BM14474" s="2"/>
      <c r="BN14474" s="151"/>
      <c r="BO14474" s="2"/>
      <c r="BP14474" s="2"/>
      <c r="BQ14474" s="2"/>
      <c r="BR14474" s="2"/>
      <c r="BS14474" s="2"/>
      <c r="BT14474" s="2"/>
    </row>
    <row r="14475" spans="63:72" x14ac:dyDescent="0.3">
      <c r="BK14475" s="5"/>
      <c r="BL14475" s="5"/>
      <c r="BM14475" s="2"/>
      <c r="BN14475" s="151"/>
      <c r="BO14475" s="2"/>
      <c r="BP14475" s="2"/>
      <c r="BQ14475" s="2"/>
      <c r="BR14475" s="2"/>
      <c r="BS14475" s="2"/>
      <c r="BT14475" s="2"/>
    </row>
    <row r="14476" spans="63:72" x14ac:dyDescent="0.3">
      <c r="BK14476" s="5"/>
      <c r="BL14476" s="5"/>
      <c r="BM14476" s="2"/>
      <c r="BN14476" s="151"/>
      <c r="BO14476" s="2"/>
      <c r="BP14476" s="2"/>
      <c r="BQ14476" s="2"/>
      <c r="BR14476" s="2"/>
      <c r="BS14476" s="2"/>
      <c r="BT14476" s="2"/>
    </row>
    <row r="14477" spans="63:72" x14ac:dyDescent="0.3">
      <c r="BK14477" s="5"/>
      <c r="BL14477" s="5"/>
      <c r="BM14477" s="2"/>
      <c r="BN14477" s="151"/>
      <c r="BO14477" s="2"/>
      <c r="BP14477" s="2"/>
      <c r="BQ14477" s="2"/>
      <c r="BR14477" s="2"/>
      <c r="BS14477" s="2"/>
      <c r="BT14477" s="2"/>
    </row>
    <row r="14478" spans="63:72" x14ac:dyDescent="0.3">
      <c r="BK14478" s="5"/>
      <c r="BL14478" s="5"/>
      <c r="BM14478" s="2"/>
      <c r="BN14478" s="151"/>
      <c r="BO14478" s="2"/>
      <c r="BP14478" s="2"/>
      <c r="BQ14478" s="2"/>
      <c r="BR14478" s="2"/>
      <c r="BS14478" s="2"/>
      <c r="BT14478" s="2"/>
    </row>
    <row r="14479" spans="63:72" x14ac:dyDescent="0.3">
      <c r="BK14479" s="5"/>
      <c r="BL14479" s="5"/>
      <c r="BM14479" s="2"/>
      <c r="BN14479" s="151"/>
      <c r="BO14479" s="2"/>
      <c r="BP14479" s="2"/>
      <c r="BQ14479" s="2"/>
      <c r="BR14479" s="2"/>
      <c r="BS14479" s="2"/>
      <c r="BT14479" s="2"/>
    </row>
    <row r="14480" spans="63:72" x14ac:dyDescent="0.3">
      <c r="BK14480" s="5"/>
      <c r="BL14480" s="5"/>
      <c r="BM14480" s="2"/>
      <c r="BN14480" s="151"/>
      <c r="BO14480" s="2"/>
      <c r="BP14480" s="2"/>
      <c r="BQ14480" s="2"/>
      <c r="BR14480" s="2"/>
      <c r="BS14480" s="2"/>
      <c r="BT14480" s="2"/>
    </row>
    <row r="14481" spans="63:72" x14ac:dyDescent="0.3">
      <c r="BK14481" s="5"/>
      <c r="BL14481" s="5"/>
      <c r="BM14481" s="2"/>
      <c r="BN14481" s="151"/>
      <c r="BO14481" s="2"/>
      <c r="BP14481" s="2"/>
      <c r="BQ14481" s="2"/>
      <c r="BR14481" s="2"/>
      <c r="BS14481" s="2"/>
      <c r="BT14481" s="2"/>
    </row>
    <row r="14482" spans="63:72" x14ac:dyDescent="0.3">
      <c r="BK14482" s="5"/>
      <c r="BL14482" s="5"/>
      <c r="BM14482" s="2"/>
      <c r="BN14482" s="151"/>
      <c r="BO14482" s="2"/>
      <c r="BP14482" s="2"/>
      <c r="BQ14482" s="2"/>
      <c r="BR14482" s="2"/>
      <c r="BS14482" s="2"/>
      <c r="BT14482" s="2"/>
    </row>
    <row r="14483" spans="63:72" x14ac:dyDescent="0.3">
      <c r="BK14483" s="5"/>
      <c r="BL14483" s="5"/>
      <c r="BM14483" s="2"/>
      <c r="BN14483" s="151"/>
      <c r="BO14483" s="2"/>
      <c r="BP14483" s="2"/>
      <c r="BQ14483" s="2"/>
      <c r="BR14483" s="2"/>
      <c r="BS14483" s="2"/>
      <c r="BT14483" s="2"/>
    </row>
    <row r="14484" spans="63:72" x14ac:dyDescent="0.3">
      <c r="BK14484" s="5"/>
      <c r="BL14484" s="5"/>
      <c r="BM14484" s="2"/>
      <c r="BN14484" s="151"/>
      <c r="BO14484" s="2"/>
      <c r="BP14484" s="2"/>
      <c r="BQ14484" s="2"/>
      <c r="BR14484" s="2"/>
      <c r="BS14484" s="2"/>
      <c r="BT14484" s="2"/>
    </row>
    <row r="14485" spans="63:72" x14ac:dyDescent="0.3">
      <c r="BK14485" s="5"/>
      <c r="BL14485" s="5"/>
      <c r="BM14485" s="2"/>
      <c r="BN14485" s="151"/>
      <c r="BO14485" s="2"/>
      <c r="BP14485" s="2"/>
      <c r="BQ14485" s="2"/>
      <c r="BR14485" s="2"/>
      <c r="BS14485" s="2"/>
      <c r="BT14485" s="2"/>
    </row>
    <row r="14486" spans="63:72" x14ac:dyDescent="0.3">
      <c r="BK14486" s="5"/>
      <c r="BL14486" s="5"/>
      <c r="BM14486" s="2"/>
      <c r="BN14486" s="151"/>
      <c r="BO14486" s="2"/>
      <c r="BP14486" s="2"/>
      <c r="BQ14486" s="2"/>
      <c r="BR14486" s="2"/>
      <c r="BS14486" s="2"/>
      <c r="BT14486" s="2"/>
    </row>
    <row r="14487" spans="63:72" x14ac:dyDescent="0.3">
      <c r="BK14487" s="5"/>
      <c r="BL14487" s="5"/>
      <c r="BM14487" s="2"/>
      <c r="BN14487" s="151"/>
      <c r="BO14487" s="2"/>
      <c r="BP14487" s="2"/>
      <c r="BQ14487" s="2"/>
      <c r="BR14487" s="2"/>
      <c r="BS14487" s="2"/>
      <c r="BT14487" s="2"/>
    </row>
    <row r="14488" spans="63:72" x14ac:dyDescent="0.3">
      <c r="BK14488" s="5"/>
      <c r="BL14488" s="5"/>
      <c r="BM14488" s="2"/>
      <c r="BN14488" s="151"/>
      <c r="BO14488" s="2"/>
      <c r="BP14488" s="2"/>
      <c r="BQ14488" s="2"/>
      <c r="BR14488" s="2"/>
      <c r="BS14488" s="2"/>
      <c r="BT14488" s="2"/>
    </row>
    <row r="14489" spans="63:72" x14ac:dyDescent="0.3">
      <c r="BK14489" s="5"/>
      <c r="BL14489" s="5"/>
      <c r="BM14489" s="2"/>
      <c r="BN14489" s="151"/>
      <c r="BO14489" s="2"/>
      <c r="BP14489" s="2"/>
      <c r="BQ14489" s="2"/>
      <c r="BR14489" s="2"/>
      <c r="BS14489" s="2"/>
      <c r="BT14489" s="2"/>
    </row>
    <row r="14490" spans="63:72" x14ac:dyDescent="0.3">
      <c r="BK14490" s="5"/>
      <c r="BL14490" s="5"/>
      <c r="BM14490" s="2"/>
      <c r="BN14490" s="151"/>
      <c r="BO14490" s="2"/>
      <c r="BP14490" s="2"/>
      <c r="BQ14490" s="2"/>
      <c r="BR14490" s="2"/>
      <c r="BS14490" s="2"/>
      <c r="BT14490" s="2"/>
    </row>
    <row r="14491" spans="63:72" x14ac:dyDescent="0.3">
      <c r="BK14491" s="5"/>
      <c r="BL14491" s="5"/>
      <c r="BM14491" s="2"/>
      <c r="BN14491" s="151"/>
      <c r="BO14491" s="2"/>
      <c r="BP14491" s="2"/>
      <c r="BQ14491" s="2"/>
      <c r="BR14491" s="2"/>
      <c r="BS14491" s="2"/>
      <c r="BT14491" s="2"/>
    </row>
    <row r="14492" spans="63:72" x14ac:dyDescent="0.3">
      <c r="BK14492" s="5"/>
      <c r="BL14492" s="5"/>
      <c r="BM14492" s="2"/>
      <c r="BN14492" s="151"/>
      <c r="BO14492" s="2"/>
      <c r="BP14492" s="2"/>
      <c r="BQ14492" s="2"/>
      <c r="BR14492" s="2"/>
      <c r="BS14492" s="2"/>
      <c r="BT14492" s="2"/>
    </row>
    <row r="14493" spans="63:72" x14ac:dyDescent="0.3">
      <c r="BK14493" s="5"/>
      <c r="BL14493" s="5"/>
      <c r="BM14493" s="2"/>
      <c r="BN14493" s="151"/>
      <c r="BO14493" s="2"/>
      <c r="BP14493" s="2"/>
      <c r="BQ14493" s="2"/>
      <c r="BR14493" s="2"/>
      <c r="BS14493" s="2"/>
      <c r="BT14493" s="2"/>
    </row>
    <row r="14494" spans="63:72" x14ac:dyDescent="0.3">
      <c r="BK14494" s="5"/>
      <c r="BL14494" s="5"/>
      <c r="BM14494" s="2"/>
      <c r="BN14494" s="151"/>
      <c r="BO14494" s="2"/>
      <c r="BP14494" s="2"/>
      <c r="BQ14494" s="2"/>
      <c r="BR14494" s="2"/>
      <c r="BS14494" s="2"/>
      <c r="BT14494" s="2"/>
    </row>
    <row r="14495" spans="63:72" x14ac:dyDescent="0.3">
      <c r="BK14495" s="5"/>
      <c r="BL14495" s="5"/>
      <c r="BM14495" s="2"/>
      <c r="BN14495" s="151"/>
      <c r="BO14495" s="2"/>
      <c r="BP14495" s="2"/>
      <c r="BQ14495" s="2"/>
      <c r="BR14495" s="2"/>
      <c r="BS14495" s="2"/>
      <c r="BT14495" s="2"/>
    </row>
    <row r="14496" spans="63:72" x14ac:dyDescent="0.3">
      <c r="BK14496" s="5"/>
      <c r="BL14496" s="5"/>
      <c r="BM14496" s="2"/>
      <c r="BN14496" s="151"/>
      <c r="BO14496" s="2"/>
      <c r="BP14496" s="2"/>
      <c r="BQ14496" s="2"/>
      <c r="BR14496" s="2"/>
      <c r="BS14496" s="2"/>
      <c r="BT14496" s="2"/>
    </row>
    <row r="14497" spans="63:72" x14ac:dyDescent="0.3">
      <c r="BK14497" s="5"/>
      <c r="BL14497" s="5"/>
      <c r="BM14497" s="2"/>
      <c r="BN14497" s="151"/>
      <c r="BO14497" s="2"/>
      <c r="BP14497" s="2"/>
      <c r="BQ14497" s="2"/>
      <c r="BR14497" s="2"/>
      <c r="BS14497" s="2"/>
      <c r="BT14497" s="2"/>
    </row>
    <row r="14498" spans="63:72" x14ac:dyDescent="0.3">
      <c r="BK14498" s="5"/>
      <c r="BL14498" s="5"/>
      <c r="BM14498" s="2"/>
      <c r="BN14498" s="151"/>
      <c r="BO14498" s="2"/>
      <c r="BP14498" s="2"/>
      <c r="BQ14498" s="2"/>
      <c r="BR14498" s="2"/>
      <c r="BS14498" s="2"/>
      <c r="BT14498" s="2"/>
    </row>
    <row r="14499" spans="63:72" x14ac:dyDescent="0.3">
      <c r="BK14499" s="5"/>
      <c r="BL14499" s="5"/>
      <c r="BM14499" s="2"/>
      <c r="BN14499" s="151"/>
      <c r="BO14499" s="2"/>
      <c r="BP14499" s="2"/>
      <c r="BQ14499" s="2"/>
      <c r="BR14499" s="2"/>
      <c r="BS14499" s="2"/>
      <c r="BT14499" s="2"/>
    </row>
    <row r="14500" spans="63:72" x14ac:dyDescent="0.3">
      <c r="BK14500" s="5"/>
      <c r="BL14500" s="5"/>
      <c r="BM14500" s="2"/>
      <c r="BN14500" s="151"/>
      <c r="BO14500" s="2"/>
      <c r="BP14500" s="2"/>
      <c r="BQ14500" s="2"/>
      <c r="BR14500" s="2"/>
      <c r="BS14500" s="2"/>
      <c r="BT14500" s="2"/>
    </row>
    <row r="14501" spans="63:72" x14ac:dyDescent="0.3">
      <c r="BK14501" s="5"/>
      <c r="BL14501" s="5"/>
      <c r="BM14501" s="2"/>
      <c r="BN14501" s="151"/>
      <c r="BO14501" s="2"/>
      <c r="BP14501" s="2"/>
      <c r="BQ14501" s="2"/>
      <c r="BR14501" s="2"/>
      <c r="BS14501" s="2"/>
      <c r="BT14501" s="2"/>
    </row>
    <row r="14502" spans="63:72" x14ac:dyDescent="0.3">
      <c r="BK14502" s="5"/>
      <c r="BL14502" s="5"/>
      <c r="BM14502" s="2"/>
      <c r="BN14502" s="151"/>
      <c r="BO14502" s="2"/>
      <c r="BP14502" s="2"/>
      <c r="BQ14502" s="2"/>
      <c r="BR14502" s="2"/>
      <c r="BS14502" s="2"/>
      <c r="BT14502" s="2"/>
    </row>
    <row r="14503" spans="63:72" x14ac:dyDescent="0.3">
      <c r="BK14503" s="5"/>
      <c r="BL14503" s="5"/>
      <c r="BM14503" s="2"/>
      <c r="BN14503" s="151"/>
      <c r="BO14503" s="2"/>
      <c r="BP14503" s="2"/>
      <c r="BQ14503" s="2"/>
      <c r="BR14503" s="2"/>
      <c r="BS14503" s="2"/>
      <c r="BT14503" s="2"/>
    </row>
    <row r="14504" spans="63:72" x14ac:dyDescent="0.3">
      <c r="BK14504" s="5"/>
      <c r="BL14504" s="5"/>
      <c r="BM14504" s="2"/>
      <c r="BN14504" s="151"/>
      <c r="BO14504" s="2"/>
      <c r="BP14504" s="2"/>
      <c r="BQ14504" s="2"/>
      <c r="BR14504" s="2"/>
      <c r="BS14504" s="2"/>
      <c r="BT14504" s="2"/>
    </row>
    <row r="14505" spans="63:72" x14ac:dyDescent="0.3">
      <c r="BK14505" s="5"/>
      <c r="BL14505" s="5"/>
      <c r="BM14505" s="2"/>
      <c r="BN14505" s="151"/>
      <c r="BO14505" s="2"/>
      <c r="BP14505" s="2"/>
      <c r="BQ14505" s="2"/>
      <c r="BR14505" s="2"/>
      <c r="BS14505" s="2"/>
      <c r="BT14505" s="2"/>
    </row>
    <row r="14506" spans="63:72" x14ac:dyDescent="0.3">
      <c r="BK14506" s="5"/>
      <c r="BL14506" s="5"/>
      <c r="BM14506" s="2"/>
      <c r="BN14506" s="151"/>
      <c r="BO14506" s="2"/>
      <c r="BP14506" s="2"/>
      <c r="BQ14506" s="2"/>
      <c r="BR14506" s="2"/>
      <c r="BS14506" s="2"/>
      <c r="BT14506" s="2"/>
    </row>
    <row r="14507" spans="63:72" x14ac:dyDescent="0.3">
      <c r="BK14507" s="5"/>
      <c r="BL14507" s="5"/>
      <c r="BM14507" s="2"/>
      <c r="BN14507" s="151"/>
      <c r="BO14507" s="2"/>
      <c r="BP14507" s="2"/>
      <c r="BQ14507" s="2"/>
      <c r="BR14507" s="2"/>
      <c r="BS14507" s="2"/>
      <c r="BT14507" s="2"/>
    </row>
    <row r="14508" spans="63:72" x14ac:dyDescent="0.3">
      <c r="BK14508" s="5"/>
      <c r="BL14508" s="5"/>
      <c r="BM14508" s="2"/>
      <c r="BN14508" s="151"/>
      <c r="BO14508" s="2"/>
      <c r="BP14508" s="2"/>
      <c r="BQ14508" s="2"/>
      <c r="BR14508" s="2"/>
      <c r="BS14508" s="2"/>
      <c r="BT14508" s="2"/>
    </row>
    <row r="14509" spans="63:72" x14ac:dyDescent="0.3">
      <c r="BK14509" s="5"/>
      <c r="BL14509" s="5"/>
      <c r="BM14509" s="2"/>
      <c r="BN14509" s="151"/>
      <c r="BO14509" s="2"/>
      <c r="BP14509" s="2"/>
      <c r="BQ14509" s="2"/>
      <c r="BR14509" s="2"/>
      <c r="BS14509" s="2"/>
      <c r="BT14509" s="2"/>
    </row>
    <row r="14510" spans="63:72" x14ac:dyDescent="0.3">
      <c r="BK14510" s="5"/>
      <c r="BL14510" s="5"/>
      <c r="BM14510" s="2"/>
      <c r="BN14510" s="151"/>
      <c r="BO14510" s="2"/>
      <c r="BP14510" s="2"/>
      <c r="BQ14510" s="2"/>
      <c r="BR14510" s="2"/>
      <c r="BS14510" s="2"/>
      <c r="BT14510" s="2"/>
    </row>
    <row r="14511" spans="63:72" x14ac:dyDescent="0.3">
      <c r="BK14511" s="5"/>
      <c r="BL14511" s="5"/>
      <c r="BM14511" s="2"/>
      <c r="BN14511" s="151"/>
      <c r="BO14511" s="2"/>
      <c r="BP14511" s="2"/>
      <c r="BQ14511" s="2"/>
      <c r="BR14511" s="2"/>
      <c r="BS14511" s="2"/>
      <c r="BT14511" s="2"/>
    </row>
    <row r="14512" spans="63:72" x14ac:dyDescent="0.3">
      <c r="BK14512" s="5"/>
      <c r="BL14512" s="5"/>
      <c r="BM14512" s="2"/>
      <c r="BN14512" s="151"/>
      <c r="BO14512" s="2"/>
      <c r="BP14512" s="2"/>
      <c r="BQ14512" s="2"/>
      <c r="BR14512" s="2"/>
      <c r="BS14512" s="2"/>
      <c r="BT14512" s="2"/>
    </row>
    <row r="14513" spans="63:72" x14ac:dyDescent="0.3">
      <c r="BK14513" s="5"/>
      <c r="BL14513" s="5"/>
      <c r="BM14513" s="2"/>
      <c r="BN14513" s="151"/>
      <c r="BO14513" s="2"/>
      <c r="BP14513" s="2"/>
      <c r="BQ14513" s="2"/>
      <c r="BR14513" s="2"/>
      <c r="BS14513" s="2"/>
      <c r="BT14513" s="2"/>
    </row>
    <row r="14514" spans="63:72" x14ac:dyDescent="0.3">
      <c r="BK14514" s="5"/>
      <c r="BL14514" s="5"/>
      <c r="BM14514" s="2"/>
      <c r="BN14514" s="151"/>
      <c r="BO14514" s="2"/>
      <c r="BP14514" s="2"/>
      <c r="BQ14514" s="2"/>
      <c r="BR14514" s="2"/>
      <c r="BS14514" s="2"/>
      <c r="BT14514" s="2"/>
    </row>
    <row r="14515" spans="63:72" x14ac:dyDescent="0.3">
      <c r="BK14515" s="5"/>
      <c r="BL14515" s="5"/>
      <c r="BM14515" s="2"/>
      <c r="BN14515" s="151"/>
      <c r="BO14515" s="2"/>
      <c r="BP14515" s="2"/>
      <c r="BQ14515" s="2"/>
      <c r="BR14515" s="2"/>
      <c r="BS14515" s="2"/>
      <c r="BT14515" s="2"/>
    </row>
    <row r="14516" spans="63:72" x14ac:dyDescent="0.3">
      <c r="BK14516" s="5"/>
      <c r="BL14516" s="5"/>
      <c r="BM14516" s="2"/>
      <c r="BN14516" s="151"/>
      <c r="BO14516" s="2"/>
      <c r="BP14516" s="2"/>
      <c r="BQ14516" s="2"/>
      <c r="BR14516" s="2"/>
      <c r="BS14516" s="2"/>
      <c r="BT14516" s="2"/>
    </row>
    <row r="14517" spans="63:72" x14ac:dyDescent="0.3">
      <c r="BK14517" s="5"/>
      <c r="BL14517" s="5"/>
      <c r="BM14517" s="2"/>
      <c r="BN14517" s="151"/>
      <c r="BO14517" s="2"/>
      <c r="BP14517" s="2"/>
      <c r="BQ14517" s="2"/>
      <c r="BR14517" s="2"/>
      <c r="BS14517" s="2"/>
      <c r="BT14517" s="2"/>
    </row>
    <row r="14518" spans="63:72" x14ac:dyDescent="0.3">
      <c r="BK14518" s="5"/>
      <c r="BL14518" s="5"/>
      <c r="BM14518" s="2"/>
      <c r="BN14518" s="151"/>
      <c r="BO14518" s="2"/>
      <c r="BP14518" s="2"/>
      <c r="BQ14518" s="2"/>
      <c r="BR14518" s="2"/>
      <c r="BS14518" s="2"/>
      <c r="BT14518" s="2"/>
    </row>
    <row r="14519" spans="63:72" x14ac:dyDescent="0.3">
      <c r="BK14519" s="5"/>
      <c r="BL14519" s="5"/>
      <c r="BM14519" s="2"/>
      <c r="BN14519" s="151"/>
      <c r="BO14519" s="2"/>
      <c r="BP14519" s="2"/>
      <c r="BQ14519" s="2"/>
      <c r="BR14519" s="2"/>
      <c r="BS14519" s="2"/>
      <c r="BT14519" s="2"/>
    </row>
    <row r="14520" spans="63:72" x14ac:dyDescent="0.3">
      <c r="BK14520" s="5"/>
      <c r="BL14520" s="5"/>
      <c r="BM14520" s="2"/>
      <c r="BN14520" s="151"/>
      <c r="BO14520" s="2"/>
      <c r="BP14520" s="2"/>
      <c r="BQ14520" s="2"/>
      <c r="BR14520" s="2"/>
      <c r="BS14520" s="2"/>
      <c r="BT14520" s="2"/>
    </row>
    <row r="14521" spans="63:72" x14ac:dyDescent="0.3">
      <c r="BK14521" s="5"/>
      <c r="BL14521" s="5"/>
      <c r="BM14521" s="2"/>
      <c r="BN14521" s="151"/>
      <c r="BO14521" s="2"/>
      <c r="BP14521" s="2"/>
      <c r="BQ14521" s="2"/>
      <c r="BR14521" s="2"/>
      <c r="BS14521" s="2"/>
      <c r="BT14521" s="2"/>
    </row>
    <row r="14522" spans="63:72" x14ac:dyDescent="0.3">
      <c r="BK14522" s="5"/>
      <c r="BL14522" s="5"/>
      <c r="BM14522" s="2"/>
      <c r="BN14522" s="151"/>
      <c r="BO14522" s="2"/>
      <c r="BP14522" s="2"/>
      <c r="BQ14522" s="2"/>
      <c r="BR14522" s="2"/>
      <c r="BS14522" s="2"/>
      <c r="BT14522" s="2"/>
    </row>
    <row r="14523" spans="63:72" x14ac:dyDescent="0.3">
      <c r="BK14523" s="5"/>
      <c r="BL14523" s="5"/>
      <c r="BM14523" s="2"/>
      <c r="BN14523" s="151"/>
      <c r="BO14523" s="2"/>
      <c r="BP14523" s="2"/>
      <c r="BQ14523" s="2"/>
      <c r="BR14523" s="2"/>
      <c r="BS14523" s="2"/>
      <c r="BT14523" s="2"/>
    </row>
    <row r="14524" spans="63:72" x14ac:dyDescent="0.3">
      <c r="BK14524" s="5"/>
      <c r="BL14524" s="5"/>
      <c r="BM14524" s="2"/>
      <c r="BN14524" s="151"/>
      <c r="BO14524" s="2"/>
      <c r="BP14524" s="2"/>
      <c r="BQ14524" s="2"/>
      <c r="BR14524" s="2"/>
      <c r="BS14524" s="2"/>
      <c r="BT14524" s="2"/>
    </row>
    <row r="14525" spans="63:72" x14ac:dyDescent="0.3">
      <c r="BK14525" s="5"/>
      <c r="BL14525" s="5"/>
      <c r="BM14525" s="2"/>
      <c r="BN14525" s="151"/>
      <c r="BO14525" s="2"/>
      <c r="BP14525" s="2"/>
      <c r="BQ14525" s="2"/>
      <c r="BR14525" s="2"/>
      <c r="BS14525" s="2"/>
      <c r="BT14525" s="2"/>
    </row>
    <row r="14526" spans="63:72" x14ac:dyDescent="0.3">
      <c r="BK14526" s="5"/>
      <c r="BL14526" s="5"/>
      <c r="BM14526" s="2"/>
      <c r="BN14526" s="151"/>
      <c r="BO14526" s="2"/>
      <c r="BP14526" s="2"/>
      <c r="BQ14526" s="2"/>
      <c r="BR14526" s="2"/>
      <c r="BS14526" s="2"/>
      <c r="BT14526" s="2"/>
    </row>
    <row r="14527" spans="63:72" x14ac:dyDescent="0.3">
      <c r="BK14527" s="5"/>
      <c r="BL14527" s="5"/>
      <c r="BM14527" s="2"/>
      <c r="BN14527" s="151"/>
      <c r="BO14527" s="2"/>
      <c r="BP14527" s="2"/>
      <c r="BQ14527" s="2"/>
      <c r="BR14527" s="2"/>
      <c r="BS14527" s="2"/>
      <c r="BT14527" s="2"/>
    </row>
    <row r="14528" spans="63:72" x14ac:dyDescent="0.3">
      <c r="BK14528" s="5"/>
      <c r="BL14528" s="5"/>
      <c r="BM14528" s="2"/>
      <c r="BN14528" s="151"/>
      <c r="BO14528" s="2"/>
      <c r="BP14528" s="2"/>
      <c r="BQ14528" s="2"/>
      <c r="BR14528" s="2"/>
      <c r="BS14528" s="2"/>
      <c r="BT14528" s="2"/>
    </row>
    <row r="14529" spans="63:72" x14ac:dyDescent="0.3">
      <c r="BK14529" s="5"/>
      <c r="BL14529" s="5"/>
      <c r="BM14529" s="2"/>
      <c r="BN14529" s="151"/>
      <c r="BO14529" s="2"/>
      <c r="BP14529" s="2"/>
      <c r="BQ14529" s="2"/>
      <c r="BR14529" s="2"/>
      <c r="BS14529" s="2"/>
      <c r="BT14529" s="2"/>
    </row>
    <row r="14530" spans="63:72" x14ac:dyDescent="0.3">
      <c r="BK14530" s="5"/>
      <c r="BL14530" s="5"/>
      <c r="BM14530" s="2"/>
      <c r="BN14530" s="151"/>
      <c r="BO14530" s="2"/>
      <c r="BP14530" s="2"/>
      <c r="BQ14530" s="2"/>
      <c r="BR14530" s="2"/>
      <c r="BS14530" s="2"/>
      <c r="BT14530" s="2"/>
    </row>
    <row r="14531" spans="63:72" x14ac:dyDescent="0.3">
      <c r="BK14531" s="5"/>
      <c r="BL14531" s="5"/>
      <c r="BM14531" s="2"/>
      <c r="BN14531" s="151"/>
      <c r="BO14531" s="2"/>
      <c r="BP14531" s="2"/>
      <c r="BQ14531" s="2"/>
      <c r="BR14531" s="2"/>
      <c r="BS14531" s="2"/>
      <c r="BT14531" s="2"/>
    </row>
    <row r="14532" spans="63:72" x14ac:dyDescent="0.3">
      <c r="BK14532" s="5"/>
      <c r="BL14532" s="5"/>
      <c r="BM14532" s="2"/>
      <c r="BN14532" s="151"/>
      <c r="BO14532" s="2"/>
      <c r="BP14532" s="2"/>
      <c r="BQ14532" s="2"/>
      <c r="BR14532" s="2"/>
      <c r="BS14532" s="2"/>
      <c r="BT14532" s="2"/>
    </row>
    <row r="14533" spans="63:72" x14ac:dyDescent="0.3">
      <c r="BK14533" s="5"/>
      <c r="BL14533" s="5"/>
      <c r="BM14533" s="2"/>
      <c r="BN14533" s="151"/>
      <c r="BO14533" s="2"/>
      <c r="BP14533" s="2"/>
      <c r="BQ14533" s="2"/>
      <c r="BR14533" s="2"/>
      <c r="BS14533" s="2"/>
      <c r="BT14533" s="2"/>
    </row>
    <row r="14534" spans="63:72" x14ac:dyDescent="0.3">
      <c r="BK14534" s="5"/>
      <c r="BL14534" s="5"/>
      <c r="BM14534" s="2"/>
      <c r="BN14534" s="151"/>
      <c r="BO14534" s="2"/>
      <c r="BP14534" s="2"/>
      <c r="BQ14534" s="2"/>
      <c r="BR14534" s="2"/>
      <c r="BS14534" s="2"/>
      <c r="BT14534" s="2"/>
    </row>
    <row r="14535" spans="63:72" x14ac:dyDescent="0.3">
      <c r="BK14535" s="5"/>
      <c r="BL14535" s="5"/>
      <c r="BM14535" s="2"/>
      <c r="BN14535" s="151"/>
      <c r="BO14535" s="2"/>
      <c r="BP14535" s="2"/>
      <c r="BQ14535" s="2"/>
      <c r="BR14535" s="2"/>
      <c r="BS14535" s="2"/>
      <c r="BT14535" s="2"/>
    </row>
    <row r="14536" spans="63:72" x14ac:dyDescent="0.3">
      <c r="BK14536" s="5"/>
      <c r="BL14536" s="5"/>
      <c r="BM14536" s="2"/>
      <c r="BN14536" s="151"/>
      <c r="BO14536" s="2"/>
      <c r="BP14536" s="2"/>
      <c r="BQ14536" s="2"/>
      <c r="BR14536" s="2"/>
      <c r="BS14536" s="2"/>
      <c r="BT14536" s="2"/>
    </row>
    <row r="14537" spans="63:72" x14ac:dyDescent="0.3">
      <c r="BK14537" s="5"/>
      <c r="BL14537" s="5"/>
      <c r="BM14537" s="2"/>
      <c r="BN14537" s="151"/>
      <c r="BO14537" s="2"/>
      <c r="BP14537" s="2"/>
      <c r="BQ14537" s="2"/>
      <c r="BR14537" s="2"/>
      <c r="BS14537" s="2"/>
      <c r="BT14537" s="2"/>
    </row>
    <row r="14538" spans="63:72" x14ac:dyDescent="0.3">
      <c r="BK14538" s="5"/>
      <c r="BL14538" s="5"/>
      <c r="BM14538" s="2"/>
      <c r="BN14538" s="151"/>
      <c r="BO14538" s="2"/>
      <c r="BP14538" s="2"/>
      <c r="BQ14538" s="2"/>
      <c r="BR14538" s="2"/>
      <c r="BS14538" s="2"/>
      <c r="BT14538" s="2"/>
    </row>
    <row r="14539" spans="63:72" x14ac:dyDescent="0.3">
      <c r="BK14539" s="5"/>
      <c r="BL14539" s="5"/>
      <c r="BM14539" s="2"/>
      <c r="BN14539" s="151"/>
      <c r="BO14539" s="2"/>
      <c r="BP14539" s="2"/>
      <c r="BQ14539" s="2"/>
      <c r="BR14539" s="2"/>
      <c r="BS14539" s="2"/>
      <c r="BT14539" s="2"/>
    </row>
    <row r="14540" spans="63:72" x14ac:dyDescent="0.3">
      <c r="BK14540" s="5"/>
      <c r="BL14540" s="5"/>
      <c r="BM14540" s="2"/>
      <c r="BN14540" s="151"/>
      <c r="BO14540" s="2"/>
      <c r="BP14540" s="2"/>
      <c r="BQ14540" s="2"/>
      <c r="BR14540" s="2"/>
      <c r="BS14540" s="2"/>
      <c r="BT14540" s="2"/>
    </row>
    <row r="14541" spans="63:72" x14ac:dyDescent="0.3">
      <c r="BK14541" s="5"/>
      <c r="BL14541" s="5"/>
      <c r="BM14541" s="2"/>
      <c r="BN14541" s="151"/>
      <c r="BO14541" s="2"/>
      <c r="BP14541" s="2"/>
      <c r="BQ14541" s="2"/>
      <c r="BR14541" s="2"/>
      <c r="BS14541" s="2"/>
      <c r="BT14541" s="2"/>
    </row>
    <row r="14542" spans="63:72" x14ac:dyDescent="0.3">
      <c r="BK14542" s="5"/>
      <c r="BL14542" s="5"/>
      <c r="BM14542" s="2"/>
      <c r="BN14542" s="151"/>
      <c r="BO14542" s="2"/>
      <c r="BP14542" s="2"/>
      <c r="BQ14542" s="2"/>
      <c r="BR14542" s="2"/>
      <c r="BS14542" s="2"/>
      <c r="BT14542" s="2"/>
    </row>
    <row r="14543" spans="63:72" x14ac:dyDescent="0.3">
      <c r="BK14543" s="5"/>
      <c r="BL14543" s="5"/>
      <c r="BM14543" s="2"/>
      <c r="BN14543" s="151"/>
      <c r="BO14543" s="2"/>
      <c r="BP14543" s="2"/>
      <c r="BQ14543" s="2"/>
      <c r="BR14543" s="2"/>
      <c r="BS14543" s="2"/>
      <c r="BT14543" s="2"/>
    </row>
    <row r="14544" spans="63:72" x14ac:dyDescent="0.3">
      <c r="BK14544" s="5"/>
      <c r="BL14544" s="5"/>
      <c r="BM14544" s="2"/>
      <c r="BN14544" s="151"/>
      <c r="BO14544" s="2"/>
      <c r="BP14544" s="2"/>
      <c r="BQ14544" s="2"/>
      <c r="BR14544" s="2"/>
      <c r="BS14544" s="2"/>
      <c r="BT14544" s="2"/>
    </row>
    <row r="14545" spans="63:72" x14ac:dyDescent="0.3">
      <c r="BK14545" s="5"/>
      <c r="BL14545" s="5"/>
      <c r="BM14545" s="2"/>
      <c r="BN14545" s="151"/>
      <c r="BO14545" s="2"/>
      <c r="BP14545" s="2"/>
      <c r="BQ14545" s="2"/>
      <c r="BR14545" s="2"/>
      <c r="BS14545" s="2"/>
      <c r="BT14545" s="2"/>
    </row>
    <row r="14546" spans="63:72" x14ac:dyDescent="0.3">
      <c r="BK14546" s="5"/>
      <c r="BL14546" s="5"/>
      <c r="BM14546" s="2"/>
      <c r="BN14546" s="151"/>
      <c r="BO14546" s="2"/>
      <c r="BP14546" s="2"/>
      <c r="BQ14546" s="2"/>
      <c r="BR14546" s="2"/>
      <c r="BS14546" s="2"/>
      <c r="BT14546" s="2"/>
    </row>
    <row r="14547" spans="63:72" x14ac:dyDescent="0.3">
      <c r="BK14547" s="5"/>
      <c r="BL14547" s="5"/>
      <c r="BM14547" s="2"/>
      <c r="BN14547" s="151"/>
      <c r="BO14547" s="2"/>
      <c r="BP14547" s="2"/>
      <c r="BQ14547" s="2"/>
      <c r="BR14547" s="2"/>
      <c r="BS14547" s="2"/>
      <c r="BT14547" s="2"/>
    </row>
    <row r="14548" spans="63:72" x14ac:dyDescent="0.3">
      <c r="BK14548" s="5"/>
      <c r="BL14548" s="5"/>
      <c r="BM14548" s="2"/>
      <c r="BN14548" s="151"/>
      <c r="BO14548" s="2"/>
      <c r="BP14548" s="2"/>
      <c r="BQ14548" s="2"/>
      <c r="BR14548" s="2"/>
      <c r="BS14548" s="2"/>
      <c r="BT14548" s="2"/>
    </row>
    <row r="14549" spans="63:72" x14ac:dyDescent="0.3">
      <c r="BK14549" s="5"/>
      <c r="BL14549" s="5"/>
      <c r="BM14549" s="2"/>
      <c r="BN14549" s="151"/>
      <c r="BO14549" s="2"/>
      <c r="BP14549" s="2"/>
      <c r="BQ14549" s="2"/>
      <c r="BR14549" s="2"/>
      <c r="BS14549" s="2"/>
      <c r="BT14549" s="2"/>
    </row>
    <row r="14550" spans="63:72" x14ac:dyDescent="0.3">
      <c r="BK14550" s="5"/>
      <c r="BL14550" s="5"/>
      <c r="BM14550" s="2"/>
      <c r="BN14550" s="151"/>
      <c r="BO14550" s="2"/>
      <c r="BP14550" s="2"/>
      <c r="BQ14550" s="2"/>
      <c r="BR14550" s="2"/>
      <c r="BS14550" s="2"/>
      <c r="BT14550" s="2"/>
    </row>
    <row r="14551" spans="63:72" x14ac:dyDescent="0.3">
      <c r="BK14551" s="5"/>
      <c r="BL14551" s="5"/>
      <c r="BM14551" s="2"/>
      <c r="BN14551" s="151"/>
      <c r="BO14551" s="2"/>
      <c r="BP14551" s="2"/>
      <c r="BQ14551" s="2"/>
      <c r="BR14551" s="2"/>
      <c r="BS14551" s="2"/>
      <c r="BT14551" s="2"/>
    </row>
    <row r="14552" spans="63:72" x14ac:dyDescent="0.3">
      <c r="BK14552" s="5"/>
      <c r="BL14552" s="5"/>
      <c r="BM14552" s="2"/>
      <c r="BN14552" s="151"/>
      <c r="BO14552" s="2"/>
      <c r="BP14552" s="2"/>
      <c r="BQ14552" s="2"/>
      <c r="BR14552" s="2"/>
      <c r="BS14552" s="2"/>
      <c r="BT14552" s="2"/>
    </row>
    <row r="14553" spans="63:72" x14ac:dyDescent="0.3">
      <c r="BK14553" s="5"/>
      <c r="BL14553" s="5"/>
      <c r="BM14553" s="2"/>
      <c r="BN14553" s="151"/>
      <c r="BO14553" s="2"/>
      <c r="BP14553" s="2"/>
      <c r="BQ14553" s="2"/>
      <c r="BR14553" s="2"/>
      <c r="BS14553" s="2"/>
      <c r="BT14553" s="2"/>
    </row>
    <row r="14554" spans="63:72" x14ac:dyDescent="0.3">
      <c r="BK14554" s="5"/>
      <c r="BL14554" s="5"/>
      <c r="BM14554" s="2"/>
      <c r="BN14554" s="151"/>
      <c r="BO14554" s="2"/>
      <c r="BP14554" s="2"/>
      <c r="BQ14554" s="2"/>
      <c r="BR14554" s="2"/>
      <c r="BS14554" s="2"/>
      <c r="BT14554" s="2"/>
    </row>
    <row r="14555" spans="63:72" x14ac:dyDescent="0.3">
      <c r="BK14555" s="5"/>
      <c r="BL14555" s="5"/>
      <c r="BM14555" s="2"/>
      <c r="BN14555" s="151"/>
      <c r="BO14555" s="2"/>
      <c r="BP14555" s="2"/>
      <c r="BQ14555" s="2"/>
      <c r="BR14555" s="2"/>
      <c r="BS14555" s="2"/>
      <c r="BT14555" s="2"/>
    </row>
    <row r="14556" spans="63:72" x14ac:dyDescent="0.3">
      <c r="BK14556" s="5"/>
      <c r="BL14556" s="5"/>
      <c r="BM14556" s="2"/>
      <c r="BN14556" s="151"/>
      <c r="BO14556" s="2"/>
      <c r="BP14556" s="2"/>
      <c r="BQ14556" s="2"/>
      <c r="BR14556" s="2"/>
      <c r="BS14556" s="2"/>
      <c r="BT14556" s="2"/>
    </row>
    <row r="14557" spans="63:72" x14ac:dyDescent="0.3">
      <c r="BK14557" s="5"/>
      <c r="BL14557" s="5"/>
      <c r="BM14557" s="2"/>
      <c r="BN14557" s="151"/>
      <c r="BO14557" s="2"/>
      <c r="BP14557" s="2"/>
      <c r="BQ14557" s="2"/>
      <c r="BR14557" s="2"/>
      <c r="BS14557" s="2"/>
      <c r="BT14557" s="2"/>
    </row>
    <row r="14558" spans="63:72" x14ac:dyDescent="0.3">
      <c r="BK14558" s="5"/>
      <c r="BL14558" s="5"/>
      <c r="BM14558" s="2"/>
      <c r="BN14558" s="151"/>
      <c r="BO14558" s="2"/>
      <c r="BP14558" s="2"/>
      <c r="BQ14558" s="2"/>
      <c r="BR14558" s="2"/>
      <c r="BS14558" s="2"/>
      <c r="BT14558" s="2"/>
    </row>
    <row r="14559" spans="63:72" x14ac:dyDescent="0.3">
      <c r="BK14559" s="5"/>
      <c r="BL14559" s="5"/>
      <c r="BM14559" s="2"/>
      <c r="BN14559" s="151"/>
      <c r="BO14559" s="2"/>
      <c r="BP14559" s="2"/>
      <c r="BQ14559" s="2"/>
      <c r="BR14559" s="2"/>
      <c r="BS14559" s="2"/>
      <c r="BT14559" s="2"/>
    </row>
    <row r="14560" spans="63:72" x14ac:dyDescent="0.3">
      <c r="BK14560" s="5"/>
      <c r="BL14560" s="5"/>
      <c r="BM14560" s="2"/>
      <c r="BN14560" s="151"/>
      <c r="BO14560" s="2"/>
      <c r="BP14560" s="2"/>
      <c r="BQ14560" s="2"/>
      <c r="BR14560" s="2"/>
      <c r="BS14560" s="2"/>
      <c r="BT14560" s="2"/>
    </row>
    <row r="14561" spans="63:72" x14ac:dyDescent="0.3">
      <c r="BK14561" s="5"/>
      <c r="BL14561" s="5"/>
      <c r="BM14561" s="2"/>
      <c r="BN14561" s="151"/>
      <c r="BO14561" s="2"/>
      <c r="BP14561" s="2"/>
      <c r="BQ14561" s="2"/>
      <c r="BR14561" s="2"/>
      <c r="BS14561" s="2"/>
      <c r="BT14561" s="2"/>
    </row>
    <row r="14562" spans="63:72" x14ac:dyDescent="0.3">
      <c r="BK14562" s="5"/>
      <c r="BL14562" s="5"/>
      <c r="BM14562" s="2"/>
      <c r="BN14562" s="151"/>
      <c r="BO14562" s="2"/>
      <c r="BP14562" s="2"/>
      <c r="BQ14562" s="2"/>
      <c r="BR14562" s="2"/>
      <c r="BS14562" s="2"/>
      <c r="BT14562" s="2"/>
    </row>
    <row r="14563" spans="63:72" x14ac:dyDescent="0.3">
      <c r="BK14563" s="5"/>
      <c r="BL14563" s="5"/>
      <c r="BM14563" s="2"/>
      <c r="BN14563" s="151"/>
      <c r="BO14563" s="2"/>
      <c r="BP14563" s="2"/>
      <c r="BQ14563" s="2"/>
      <c r="BR14563" s="2"/>
      <c r="BS14563" s="2"/>
      <c r="BT14563" s="2"/>
    </row>
    <row r="14564" spans="63:72" x14ac:dyDescent="0.3">
      <c r="BK14564" s="5"/>
      <c r="BL14564" s="5"/>
      <c r="BM14564" s="2"/>
      <c r="BN14564" s="151"/>
      <c r="BO14564" s="2"/>
      <c r="BP14564" s="2"/>
      <c r="BQ14564" s="2"/>
      <c r="BR14564" s="2"/>
      <c r="BS14564" s="2"/>
      <c r="BT14564" s="2"/>
    </row>
    <row r="14565" spans="63:72" x14ac:dyDescent="0.3">
      <c r="BK14565" s="5"/>
      <c r="BL14565" s="5"/>
      <c r="BM14565" s="2"/>
      <c r="BN14565" s="151"/>
      <c r="BO14565" s="2"/>
      <c r="BP14565" s="2"/>
      <c r="BQ14565" s="2"/>
      <c r="BR14565" s="2"/>
      <c r="BS14565" s="2"/>
      <c r="BT14565" s="2"/>
    </row>
    <row r="14566" spans="63:72" x14ac:dyDescent="0.3">
      <c r="BK14566" s="5"/>
      <c r="BL14566" s="5"/>
      <c r="BM14566" s="2"/>
      <c r="BN14566" s="151"/>
      <c r="BO14566" s="2"/>
      <c r="BP14566" s="2"/>
      <c r="BQ14566" s="2"/>
      <c r="BR14566" s="2"/>
      <c r="BS14566" s="2"/>
      <c r="BT14566" s="2"/>
    </row>
    <row r="14567" spans="63:72" x14ac:dyDescent="0.3">
      <c r="BK14567" s="5"/>
      <c r="BL14567" s="5"/>
      <c r="BM14567" s="2"/>
      <c r="BN14567" s="151"/>
      <c r="BO14567" s="2"/>
      <c r="BP14567" s="2"/>
      <c r="BQ14567" s="2"/>
      <c r="BR14567" s="2"/>
      <c r="BS14567" s="2"/>
      <c r="BT14567" s="2"/>
    </row>
    <row r="14568" spans="63:72" x14ac:dyDescent="0.3">
      <c r="BK14568" s="5"/>
      <c r="BL14568" s="5"/>
      <c r="BM14568" s="2"/>
      <c r="BN14568" s="151"/>
      <c r="BO14568" s="2"/>
      <c r="BP14568" s="2"/>
      <c r="BQ14568" s="2"/>
      <c r="BR14568" s="2"/>
      <c r="BS14568" s="2"/>
      <c r="BT14568" s="2"/>
    </row>
    <row r="14569" spans="63:72" x14ac:dyDescent="0.3">
      <c r="BK14569" s="5"/>
      <c r="BL14569" s="5"/>
      <c r="BM14569" s="2"/>
      <c r="BN14569" s="151"/>
      <c r="BO14569" s="2"/>
      <c r="BP14569" s="2"/>
      <c r="BQ14569" s="2"/>
      <c r="BR14569" s="2"/>
      <c r="BS14569" s="2"/>
      <c r="BT14569" s="2"/>
    </row>
    <row r="14570" spans="63:72" x14ac:dyDescent="0.3">
      <c r="BK14570" s="5"/>
      <c r="BL14570" s="5"/>
      <c r="BM14570" s="2"/>
      <c r="BN14570" s="151"/>
      <c r="BO14570" s="2"/>
      <c r="BP14570" s="2"/>
      <c r="BQ14570" s="2"/>
      <c r="BR14570" s="2"/>
      <c r="BS14570" s="2"/>
      <c r="BT14570" s="2"/>
    </row>
    <row r="14571" spans="63:72" x14ac:dyDescent="0.3">
      <c r="BK14571" s="5"/>
      <c r="BL14571" s="5"/>
      <c r="BM14571" s="2"/>
      <c r="BN14571" s="151"/>
      <c r="BO14571" s="2"/>
      <c r="BP14571" s="2"/>
      <c r="BQ14571" s="2"/>
      <c r="BR14571" s="2"/>
      <c r="BS14571" s="2"/>
      <c r="BT14571" s="2"/>
    </row>
    <row r="14572" spans="63:72" x14ac:dyDescent="0.3">
      <c r="BK14572" s="5"/>
      <c r="BL14572" s="5"/>
      <c r="BM14572" s="2"/>
      <c r="BN14572" s="151"/>
      <c r="BO14572" s="2"/>
      <c r="BP14572" s="2"/>
      <c r="BQ14572" s="2"/>
      <c r="BR14572" s="2"/>
      <c r="BS14572" s="2"/>
      <c r="BT14572" s="2"/>
    </row>
    <row r="14573" spans="63:72" x14ac:dyDescent="0.3">
      <c r="BK14573" s="5"/>
      <c r="BL14573" s="5"/>
      <c r="BM14573" s="2"/>
      <c r="BN14573" s="151"/>
      <c r="BO14573" s="2"/>
      <c r="BP14573" s="2"/>
      <c r="BQ14573" s="2"/>
      <c r="BR14573" s="2"/>
      <c r="BS14573" s="2"/>
      <c r="BT14573" s="2"/>
    </row>
    <row r="14574" spans="63:72" x14ac:dyDescent="0.3">
      <c r="BK14574" s="5"/>
      <c r="BL14574" s="5"/>
      <c r="BM14574" s="2"/>
      <c r="BN14574" s="151"/>
      <c r="BO14574" s="2"/>
      <c r="BP14574" s="2"/>
      <c r="BQ14574" s="2"/>
      <c r="BR14574" s="2"/>
      <c r="BS14574" s="2"/>
      <c r="BT14574" s="2"/>
    </row>
    <row r="14575" spans="63:72" x14ac:dyDescent="0.3">
      <c r="BK14575" s="5"/>
      <c r="BL14575" s="5"/>
      <c r="BM14575" s="2"/>
      <c r="BN14575" s="151"/>
      <c r="BO14575" s="2"/>
      <c r="BP14575" s="2"/>
      <c r="BQ14575" s="2"/>
      <c r="BR14575" s="2"/>
      <c r="BS14575" s="2"/>
      <c r="BT14575" s="2"/>
    </row>
    <row r="14576" spans="63:72" x14ac:dyDescent="0.3">
      <c r="BK14576" s="5"/>
      <c r="BL14576" s="5"/>
      <c r="BM14576" s="2"/>
      <c r="BN14576" s="151"/>
      <c r="BO14576" s="2"/>
      <c r="BP14576" s="2"/>
      <c r="BQ14576" s="2"/>
      <c r="BR14576" s="2"/>
      <c r="BS14576" s="2"/>
      <c r="BT14576" s="2"/>
    </row>
    <row r="14577" spans="63:72" x14ac:dyDescent="0.3">
      <c r="BK14577" s="5"/>
      <c r="BL14577" s="5"/>
      <c r="BM14577" s="2"/>
      <c r="BN14577" s="151"/>
      <c r="BO14577" s="2"/>
      <c r="BP14577" s="2"/>
      <c r="BQ14577" s="2"/>
      <c r="BR14577" s="2"/>
      <c r="BS14577" s="2"/>
      <c r="BT14577" s="2"/>
    </row>
    <row r="14578" spans="63:72" x14ac:dyDescent="0.3">
      <c r="BK14578" s="5"/>
      <c r="BL14578" s="5"/>
      <c r="BM14578" s="2"/>
      <c r="BN14578" s="151"/>
      <c r="BO14578" s="2"/>
      <c r="BP14578" s="2"/>
      <c r="BQ14578" s="2"/>
      <c r="BR14578" s="2"/>
      <c r="BS14578" s="2"/>
      <c r="BT14578" s="2"/>
    </row>
    <row r="14579" spans="63:72" x14ac:dyDescent="0.3">
      <c r="BK14579" s="5"/>
      <c r="BL14579" s="5"/>
      <c r="BM14579" s="2"/>
      <c r="BN14579" s="151"/>
      <c r="BO14579" s="2"/>
      <c r="BP14579" s="2"/>
      <c r="BQ14579" s="2"/>
      <c r="BR14579" s="2"/>
      <c r="BS14579" s="2"/>
      <c r="BT14579" s="2"/>
    </row>
    <row r="14580" spans="63:72" x14ac:dyDescent="0.3">
      <c r="BK14580" s="5"/>
      <c r="BL14580" s="5"/>
      <c r="BM14580" s="2"/>
      <c r="BN14580" s="151"/>
      <c r="BO14580" s="2"/>
      <c r="BP14580" s="2"/>
      <c r="BQ14580" s="2"/>
      <c r="BR14580" s="2"/>
      <c r="BS14580" s="2"/>
      <c r="BT14580" s="2"/>
    </row>
    <row r="14581" spans="63:72" x14ac:dyDescent="0.3">
      <c r="BK14581" s="5"/>
      <c r="BL14581" s="5"/>
      <c r="BM14581" s="2"/>
      <c r="BN14581" s="151"/>
      <c r="BO14581" s="2"/>
      <c r="BP14581" s="2"/>
      <c r="BQ14581" s="2"/>
      <c r="BR14581" s="2"/>
      <c r="BS14581" s="2"/>
      <c r="BT14581" s="2"/>
    </row>
    <row r="14582" spans="63:72" x14ac:dyDescent="0.3">
      <c r="BK14582" s="5"/>
      <c r="BL14582" s="5"/>
      <c r="BM14582" s="2"/>
      <c r="BN14582" s="151"/>
      <c r="BO14582" s="2"/>
      <c r="BP14582" s="2"/>
      <c r="BQ14582" s="2"/>
      <c r="BR14582" s="2"/>
      <c r="BS14582" s="2"/>
      <c r="BT14582" s="2"/>
    </row>
    <row r="14583" spans="63:72" x14ac:dyDescent="0.3">
      <c r="BK14583" s="5"/>
      <c r="BL14583" s="5"/>
      <c r="BM14583" s="2"/>
      <c r="BN14583" s="151"/>
      <c r="BO14583" s="2"/>
      <c r="BP14583" s="2"/>
      <c r="BQ14583" s="2"/>
      <c r="BR14583" s="2"/>
      <c r="BS14583" s="2"/>
      <c r="BT14583" s="2"/>
    </row>
    <row r="14584" spans="63:72" x14ac:dyDescent="0.3">
      <c r="BK14584" s="5"/>
      <c r="BL14584" s="5"/>
      <c r="BM14584" s="2"/>
      <c r="BN14584" s="151"/>
      <c r="BO14584" s="2"/>
      <c r="BP14584" s="2"/>
      <c r="BQ14584" s="2"/>
      <c r="BR14584" s="2"/>
      <c r="BS14584" s="2"/>
      <c r="BT14584" s="2"/>
    </row>
    <row r="14585" spans="63:72" x14ac:dyDescent="0.3">
      <c r="BK14585" s="5"/>
      <c r="BL14585" s="5"/>
      <c r="BM14585" s="2"/>
      <c r="BN14585" s="151"/>
      <c r="BO14585" s="2"/>
      <c r="BP14585" s="2"/>
      <c r="BQ14585" s="2"/>
      <c r="BR14585" s="2"/>
      <c r="BS14585" s="2"/>
      <c r="BT14585" s="2"/>
    </row>
    <row r="14586" spans="63:72" x14ac:dyDescent="0.3">
      <c r="BK14586" s="5"/>
      <c r="BL14586" s="5"/>
      <c r="BM14586" s="2"/>
      <c r="BN14586" s="151"/>
      <c r="BO14586" s="2"/>
      <c r="BP14586" s="2"/>
      <c r="BQ14586" s="2"/>
      <c r="BR14586" s="2"/>
      <c r="BS14586" s="2"/>
      <c r="BT14586" s="2"/>
    </row>
    <row r="14587" spans="63:72" x14ac:dyDescent="0.3">
      <c r="BK14587" s="5"/>
      <c r="BL14587" s="5"/>
      <c r="BM14587" s="2"/>
      <c r="BN14587" s="151"/>
      <c r="BO14587" s="2"/>
      <c r="BP14587" s="2"/>
      <c r="BQ14587" s="2"/>
      <c r="BR14587" s="2"/>
      <c r="BS14587" s="2"/>
      <c r="BT14587" s="2"/>
    </row>
    <row r="14588" spans="63:72" x14ac:dyDescent="0.3">
      <c r="BK14588" s="5"/>
      <c r="BL14588" s="5"/>
      <c r="BM14588" s="2"/>
      <c r="BN14588" s="151"/>
      <c r="BO14588" s="2"/>
      <c r="BP14588" s="2"/>
      <c r="BQ14588" s="2"/>
      <c r="BR14588" s="2"/>
      <c r="BS14588" s="2"/>
      <c r="BT14588" s="2"/>
    </row>
    <row r="14589" spans="63:72" x14ac:dyDescent="0.3">
      <c r="BK14589" s="5"/>
      <c r="BL14589" s="5"/>
      <c r="BM14589" s="2"/>
      <c r="BN14589" s="151"/>
      <c r="BO14589" s="2"/>
      <c r="BP14589" s="2"/>
      <c r="BQ14589" s="2"/>
      <c r="BR14589" s="2"/>
      <c r="BS14589" s="2"/>
      <c r="BT14589" s="2"/>
    </row>
    <row r="14590" spans="63:72" x14ac:dyDescent="0.3">
      <c r="BK14590" s="5"/>
      <c r="BL14590" s="5"/>
      <c r="BM14590" s="2"/>
      <c r="BN14590" s="151"/>
      <c r="BO14590" s="2"/>
      <c r="BP14590" s="2"/>
      <c r="BQ14590" s="2"/>
      <c r="BR14590" s="2"/>
      <c r="BS14590" s="2"/>
      <c r="BT14590" s="2"/>
    </row>
    <row r="14591" spans="63:72" x14ac:dyDescent="0.3">
      <c r="BK14591" s="5"/>
      <c r="BL14591" s="5"/>
      <c r="BM14591" s="2"/>
      <c r="BN14591" s="151"/>
      <c r="BO14591" s="2"/>
      <c r="BP14591" s="2"/>
      <c r="BQ14591" s="2"/>
      <c r="BR14591" s="2"/>
      <c r="BS14591" s="2"/>
      <c r="BT14591" s="2"/>
    </row>
    <row r="14592" spans="63:72" x14ac:dyDescent="0.3">
      <c r="BK14592" s="5"/>
      <c r="BL14592" s="5"/>
      <c r="BM14592" s="2"/>
      <c r="BN14592" s="151"/>
      <c r="BO14592" s="2"/>
      <c r="BP14592" s="2"/>
      <c r="BQ14592" s="2"/>
      <c r="BR14592" s="2"/>
      <c r="BS14592" s="2"/>
      <c r="BT14592" s="2"/>
    </row>
    <row r="14593" spans="63:72" x14ac:dyDescent="0.3">
      <c r="BK14593" s="5"/>
      <c r="BL14593" s="5"/>
      <c r="BM14593" s="2"/>
      <c r="BN14593" s="151"/>
      <c r="BO14593" s="2"/>
      <c r="BP14593" s="2"/>
      <c r="BQ14593" s="2"/>
      <c r="BR14593" s="2"/>
      <c r="BS14593" s="2"/>
      <c r="BT14593" s="2"/>
    </row>
    <row r="14594" spans="63:72" x14ac:dyDescent="0.3">
      <c r="BK14594" s="5"/>
      <c r="BL14594" s="5"/>
      <c r="BM14594" s="2"/>
      <c r="BN14594" s="151"/>
      <c r="BO14594" s="2"/>
      <c r="BP14594" s="2"/>
      <c r="BQ14594" s="2"/>
      <c r="BR14594" s="2"/>
      <c r="BS14594" s="2"/>
      <c r="BT14594" s="2"/>
    </row>
    <row r="14595" spans="63:72" x14ac:dyDescent="0.3">
      <c r="BK14595" s="5"/>
      <c r="BL14595" s="5"/>
      <c r="BM14595" s="2"/>
      <c r="BN14595" s="151"/>
      <c r="BO14595" s="2"/>
      <c r="BP14595" s="2"/>
      <c r="BQ14595" s="2"/>
      <c r="BR14595" s="2"/>
      <c r="BS14595" s="2"/>
      <c r="BT14595" s="2"/>
    </row>
    <row r="14596" spans="63:72" x14ac:dyDescent="0.3">
      <c r="BK14596" s="5"/>
      <c r="BL14596" s="5"/>
      <c r="BM14596" s="2"/>
      <c r="BN14596" s="151"/>
      <c r="BO14596" s="2"/>
      <c r="BP14596" s="2"/>
      <c r="BQ14596" s="2"/>
      <c r="BR14596" s="2"/>
      <c r="BS14596" s="2"/>
      <c r="BT14596" s="2"/>
    </row>
    <row r="14597" spans="63:72" x14ac:dyDescent="0.3">
      <c r="BK14597" s="5"/>
      <c r="BL14597" s="5"/>
      <c r="BM14597" s="2"/>
      <c r="BN14597" s="151"/>
      <c r="BO14597" s="2"/>
      <c r="BP14597" s="2"/>
      <c r="BQ14597" s="2"/>
      <c r="BR14597" s="2"/>
      <c r="BS14597" s="2"/>
      <c r="BT14597" s="2"/>
    </row>
    <row r="14598" spans="63:72" x14ac:dyDescent="0.3">
      <c r="BK14598" s="5"/>
      <c r="BL14598" s="5"/>
      <c r="BM14598" s="2"/>
      <c r="BN14598" s="151"/>
      <c r="BO14598" s="2"/>
      <c r="BP14598" s="2"/>
      <c r="BQ14598" s="2"/>
      <c r="BR14598" s="2"/>
      <c r="BS14598" s="2"/>
      <c r="BT14598" s="2"/>
    </row>
    <row r="14599" spans="63:72" x14ac:dyDescent="0.3">
      <c r="BK14599" s="5"/>
      <c r="BL14599" s="5"/>
      <c r="BM14599" s="2"/>
      <c r="BN14599" s="151"/>
      <c r="BO14599" s="2"/>
      <c r="BP14599" s="2"/>
      <c r="BQ14599" s="2"/>
      <c r="BR14599" s="2"/>
      <c r="BS14599" s="2"/>
      <c r="BT14599" s="2"/>
    </row>
    <row r="14600" spans="63:72" x14ac:dyDescent="0.3">
      <c r="BK14600" s="5"/>
      <c r="BL14600" s="5"/>
      <c r="BM14600" s="2"/>
      <c r="BN14600" s="151"/>
      <c r="BO14600" s="2"/>
      <c r="BP14600" s="2"/>
      <c r="BQ14600" s="2"/>
      <c r="BR14600" s="2"/>
      <c r="BS14600" s="2"/>
      <c r="BT14600" s="2"/>
    </row>
    <row r="14601" spans="63:72" x14ac:dyDescent="0.3">
      <c r="BK14601" s="5"/>
      <c r="BL14601" s="5"/>
      <c r="BM14601" s="2"/>
      <c r="BN14601" s="151"/>
      <c r="BO14601" s="2"/>
      <c r="BP14601" s="2"/>
      <c r="BQ14601" s="2"/>
      <c r="BR14601" s="2"/>
      <c r="BS14601" s="2"/>
      <c r="BT14601" s="2"/>
    </row>
    <row r="14602" spans="63:72" x14ac:dyDescent="0.3">
      <c r="BK14602" s="5"/>
      <c r="BL14602" s="5"/>
      <c r="BM14602" s="2"/>
      <c r="BN14602" s="151"/>
      <c r="BO14602" s="2"/>
      <c r="BP14602" s="2"/>
      <c r="BQ14602" s="2"/>
      <c r="BR14602" s="2"/>
      <c r="BS14602" s="2"/>
      <c r="BT14602" s="2"/>
    </row>
    <row r="14603" spans="63:72" x14ac:dyDescent="0.3">
      <c r="BK14603" s="5"/>
      <c r="BL14603" s="5"/>
      <c r="BM14603" s="2"/>
      <c r="BN14603" s="151"/>
      <c r="BO14603" s="2"/>
      <c r="BP14603" s="2"/>
      <c r="BQ14603" s="2"/>
      <c r="BR14603" s="2"/>
      <c r="BS14603" s="2"/>
      <c r="BT14603" s="2"/>
    </row>
    <row r="14604" spans="63:72" x14ac:dyDescent="0.3">
      <c r="BK14604" s="5"/>
      <c r="BL14604" s="5"/>
      <c r="BM14604" s="2"/>
      <c r="BN14604" s="151"/>
      <c r="BO14604" s="2"/>
      <c r="BP14604" s="2"/>
      <c r="BQ14604" s="2"/>
      <c r="BR14604" s="2"/>
      <c r="BS14604" s="2"/>
      <c r="BT14604" s="2"/>
    </row>
    <row r="14605" spans="63:72" x14ac:dyDescent="0.3">
      <c r="BK14605" s="5"/>
      <c r="BL14605" s="5"/>
      <c r="BM14605" s="2"/>
      <c r="BN14605" s="151"/>
      <c r="BO14605" s="2"/>
      <c r="BP14605" s="2"/>
      <c r="BQ14605" s="2"/>
      <c r="BR14605" s="2"/>
      <c r="BS14605" s="2"/>
      <c r="BT14605" s="2"/>
    </row>
    <row r="14606" spans="63:72" x14ac:dyDescent="0.3">
      <c r="BK14606" s="5"/>
      <c r="BL14606" s="5"/>
      <c r="BM14606" s="2"/>
      <c r="BN14606" s="151"/>
      <c r="BO14606" s="2"/>
      <c r="BP14606" s="2"/>
      <c r="BQ14606" s="2"/>
      <c r="BR14606" s="2"/>
      <c r="BS14606" s="2"/>
      <c r="BT14606" s="2"/>
    </row>
    <row r="14607" spans="63:72" x14ac:dyDescent="0.3">
      <c r="BK14607" s="5"/>
      <c r="BL14607" s="5"/>
      <c r="BM14607" s="2"/>
      <c r="BN14607" s="151"/>
      <c r="BO14607" s="2"/>
      <c r="BP14607" s="2"/>
      <c r="BQ14607" s="2"/>
      <c r="BR14607" s="2"/>
      <c r="BS14607" s="2"/>
      <c r="BT14607" s="2"/>
    </row>
    <row r="14608" spans="63:72" x14ac:dyDescent="0.3">
      <c r="BK14608" s="5"/>
      <c r="BL14608" s="5"/>
      <c r="BM14608" s="2"/>
      <c r="BN14608" s="151"/>
      <c r="BO14608" s="2"/>
      <c r="BP14608" s="2"/>
      <c r="BQ14608" s="2"/>
      <c r="BR14608" s="2"/>
      <c r="BS14608" s="2"/>
      <c r="BT14608" s="2"/>
    </row>
    <row r="14609" spans="63:72" x14ac:dyDescent="0.3">
      <c r="BK14609" s="5"/>
      <c r="BL14609" s="5"/>
      <c r="BM14609" s="2"/>
      <c r="BN14609" s="151"/>
      <c r="BO14609" s="2"/>
      <c r="BP14609" s="2"/>
      <c r="BQ14609" s="2"/>
      <c r="BR14609" s="2"/>
      <c r="BS14609" s="2"/>
      <c r="BT14609" s="2"/>
    </row>
    <row r="14610" spans="63:72" x14ac:dyDescent="0.3">
      <c r="BK14610" s="5"/>
      <c r="BL14610" s="5"/>
      <c r="BM14610" s="2"/>
      <c r="BN14610" s="151"/>
      <c r="BO14610" s="2"/>
      <c r="BP14610" s="2"/>
      <c r="BQ14610" s="2"/>
      <c r="BR14610" s="2"/>
      <c r="BS14610" s="2"/>
      <c r="BT14610" s="2"/>
    </row>
    <row r="14611" spans="63:72" x14ac:dyDescent="0.3">
      <c r="BK14611" s="5"/>
      <c r="BL14611" s="5"/>
      <c r="BM14611" s="2"/>
      <c r="BN14611" s="151"/>
      <c r="BO14611" s="2"/>
      <c r="BP14611" s="2"/>
      <c r="BQ14611" s="2"/>
      <c r="BR14611" s="2"/>
      <c r="BS14611" s="2"/>
      <c r="BT14611" s="2"/>
    </row>
    <row r="14612" spans="63:72" x14ac:dyDescent="0.3">
      <c r="BK14612" s="5"/>
      <c r="BL14612" s="5"/>
      <c r="BM14612" s="2"/>
      <c r="BN14612" s="151"/>
      <c r="BO14612" s="2"/>
      <c r="BP14612" s="2"/>
      <c r="BQ14612" s="2"/>
      <c r="BR14612" s="2"/>
      <c r="BS14612" s="2"/>
      <c r="BT14612" s="2"/>
    </row>
    <row r="14613" spans="63:72" x14ac:dyDescent="0.3">
      <c r="BK14613" s="5"/>
      <c r="BL14613" s="5"/>
      <c r="BM14613" s="2"/>
      <c r="BN14613" s="151"/>
      <c r="BO14613" s="2"/>
      <c r="BP14613" s="2"/>
      <c r="BQ14613" s="2"/>
      <c r="BR14613" s="2"/>
      <c r="BS14613" s="2"/>
      <c r="BT14613" s="2"/>
    </row>
    <row r="14614" spans="63:72" x14ac:dyDescent="0.3">
      <c r="BK14614" s="5"/>
      <c r="BL14614" s="5"/>
      <c r="BM14614" s="2"/>
      <c r="BN14614" s="151"/>
      <c r="BO14614" s="2"/>
      <c r="BP14614" s="2"/>
      <c r="BQ14614" s="2"/>
      <c r="BR14614" s="2"/>
      <c r="BS14614" s="2"/>
      <c r="BT14614" s="2"/>
    </row>
    <row r="14615" spans="63:72" x14ac:dyDescent="0.3">
      <c r="BK14615" s="5"/>
      <c r="BL14615" s="5"/>
      <c r="BM14615" s="2"/>
      <c r="BN14615" s="151"/>
      <c r="BO14615" s="2"/>
      <c r="BP14615" s="2"/>
      <c r="BQ14615" s="2"/>
      <c r="BR14615" s="2"/>
      <c r="BS14615" s="2"/>
      <c r="BT14615" s="2"/>
    </row>
    <row r="14616" spans="63:72" x14ac:dyDescent="0.3">
      <c r="BK14616" s="5"/>
      <c r="BL14616" s="5"/>
      <c r="BM14616" s="2"/>
      <c r="BN14616" s="151"/>
      <c r="BO14616" s="2"/>
      <c r="BP14616" s="2"/>
      <c r="BQ14616" s="2"/>
      <c r="BR14616" s="2"/>
      <c r="BS14616" s="2"/>
      <c r="BT14616" s="2"/>
    </row>
    <row r="14617" spans="63:72" x14ac:dyDescent="0.3">
      <c r="BK14617" s="5"/>
      <c r="BL14617" s="5"/>
      <c r="BM14617" s="2"/>
      <c r="BN14617" s="151"/>
      <c r="BO14617" s="2"/>
      <c r="BP14617" s="2"/>
      <c r="BQ14617" s="2"/>
      <c r="BR14617" s="2"/>
      <c r="BS14617" s="2"/>
      <c r="BT14617" s="2"/>
    </row>
    <row r="14618" spans="63:72" x14ac:dyDescent="0.3">
      <c r="BK14618" s="5"/>
      <c r="BL14618" s="5"/>
      <c r="BM14618" s="2"/>
      <c r="BN14618" s="151"/>
      <c r="BO14618" s="2"/>
      <c r="BP14618" s="2"/>
      <c r="BQ14618" s="2"/>
      <c r="BR14618" s="2"/>
      <c r="BS14618" s="2"/>
      <c r="BT14618" s="2"/>
    </row>
    <row r="14619" spans="63:72" x14ac:dyDescent="0.3">
      <c r="BK14619" s="5"/>
      <c r="BL14619" s="5"/>
      <c r="BM14619" s="2"/>
      <c r="BN14619" s="151"/>
      <c r="BO14619" s="2"/>
      <c r="BP14619" s="2"/>
      <c r="BQ14619" s="2"/>
      <c r="BR14619" s="2"/>
      <c r="BS14619" s="2"/>
      <c r="BT14619" s="2"/>
    </row>
    <row r="14620" spans="63:72" x14ac:dyDescent="0.3">
      <c r="BK14620" s="5"/>
      <c r="BL14620" s="5"/>
      <c r="BM14620" s="2"/>
      <c r="BN14620" s="151"/>
      <c r="BO14620" s="2"/>
      <c r="BP14620" s="2"/>
      <c r="BQ14620" s="2"/>
      <c r="BR14620" s="2"/>
      <c r="BS14620" s="2"/>
      <c r="BT14620" s="2"/>
    </row>
    <row r="14621" spans="63:72" x14ac:dyDescent="0.3">
      <c r="BK14621" s="5"/>
      <c r="BL14621" s="5"/>
      <c r="BM14621" s="2"/>
      <c r="BN14621" s="151"/>
      <c r="BO14621" s="2"/>
      <c r="BP14621" s="2"/>
      <c r="BQ14621" s="2"/>
      <c r="BR14621" s="2"/>
      <c r="BS14621" s="2"/>
      <c r="BT14621" s="2"/>
    </row>
    <row r="14622" spans="63:72" x14ac:dyDescent="0.3">
      <c r="BK14622" s="5"/>
      <c r="BL14622" s="5"/>
      <c r="BM14622" s="2"/>
      <c r="BN14622" s="151"/>
      <c r="BO14622" s="2"/>
      <c r="BP14622" s="2"/>
      <c r="BQ14622" s="2"/>
      <c r="BR14622" s="2"/>
      <c r="BS14622" s="2"/>
      <c r="BT14622" s="2"/>
    </row>
    <row r="14623" spans="63:72" x14ac:dyDescent="0.3">
      <c r="BK14623" s="5"/>
      <c r="BL14623" s="5"/>
      <c r="BM14623" s="2"/>
      <c r="BN14623" s="151"/>
      <c r="BO14623" s="2"/>
      <c r="BP14623" s="2"/>
      <c r="BQ14623" s="2"/>
      <c r="BR14623" s="2"/>
      <c r="BS14623" s="2"/>
      <c r="BT14623" s="2"/>
    </row>
    <row r="14624" spans="63:72" x14ac:dyDescent="0.3">
      <c r="BK14624" s="5"/>
      <c r="BL14624" s="5"/>
      <c r="BM14624" s="2"/>
      <c r="BN14624" s="151"/>
      <c r="BO14624" s="2"/>
      <c r="BP14624" s="2"/>
      <c r="BQ14624" s="2"/>
      <c r="BR14624" s="2"/>
      <c r="BS14624" s="2"/>
      <c r="BT14624" s="2"/>
    </row>
    <row r="14625" spans="63:72" x14ac:dyDescent="0.3">
      <c r="BK14625" s="5"/>
      <c r="BL14625" s="5"/>
      <c r="BM14625" s="2"/>
      <c r="BN14625" s="151"/>
      <c r="BO14625" s="2"/>
      <c r="BP14625" s="2"/>
      <c r="BQ14625" s="2"/>
      <c r="BR14625" s="2"/>
      <c r="BS14625" s="2"/>
      <c r="BT14625" s="2"/>
    </row>
    <row r="14626" spans="63:72" x14ac:dyDescent="0.3">
      <c r="BK14626" s="5"/>
      <c r="BL14626" s="5"/>
      <c r="BM14626" s="2"/>
      <c r="BN14626" s="151"/>
      <c r="BO14626" s="2"/>
      <c r="BP14626" s="2"/>
      <c r="BQ14626" s="2"/>
      <c r="BR14626" s="2"/>
      <c r="BS14626" s="2"/>
      <c r="BT14626" s="2"/>
    </row>
    <row r="14627" spans="63:72" x14ac:dyDescent="0.3">
      <c r="BK14627" s="5"/>
      <c r="BL14627" s="5"/>
      <c r="BM14627" s="2"/>
      <c r="BN14627" s="151"/>
      <c r="BO14627" s="2"/>
      <c r="BP14627" s="2"/>
      <c r="BQ14627" s="2"/>
      <c r="BR14627" s="2"/>
      <c r="BS14627" s="2"/>
      <c r="BT14627" s="2"/>
    </row>
    <row r="14628" spans="63:72" x14ac:dyDescent="0.3">
      <c r="BK14628" s="5"/>
      <c r="BL14628" s="5"/>
      <c r="BM14628" s="2"/>
      <c r="BN14628" s="151"/>
      <c r="BO14628" s="2"/>
      <c r="BP14628" s="2"/>
      <c r="BQ14628" s="2"/>
      <c r="BR14628" s="2"/>
      <c r="BS14628" s="2"/>
      <c r="BT14628" s="2"/>
    </row>
    <row r="14629" spans="63:72" x14ac:dyDescent="0.3">
      <c r="BK14629" s="5"/>
      <c r="BL14629" s="5"/>
      <c r="BM14629" s="2"/>
      <c r="BN14629" s="151"/>
      <c r="BO14629" s="2"/>
      <c r="BP14629" s="2"/>
      <c r="BQ14629" s="2"/>
      <c r="BR14629" s="2"/>
      <c r="BS14629" s="2"/>
      <c r="BT14629" s="2"/>
    </row>
    <row r="14630" spans="63:72" x14ac:dyDescent="0.3">
      <c r="BK14630" s="5"/>
      <c r="BL14630" s="5"/>
      <c r="BM14630" s="2"/>
      <c r="BN14630" s="151"/>
      <c r="BO14630" s="2"/>
      <c r="BP14630" s="2"/>
      <c r="BQ14630" s="2"/>
      <c r="BR14630" s="2"/>
      <c r="BS14630" s="2"/>
      <c r="BT14630" s="2"/>
    </row>
    <row r="14631" spans="63:72" x14ac:dyDescent="0.3">
      <c r="BK14631" s="5"/>
      <c r="BL14631" s="5"/>
      <c r="BM14631" s="2"/>
      <c r="BN14631" s="151"/>
      <c r="BO14631" s="2"/>
      <c r="BP14631" s="2"/>
      <c r="BQ14631" s="2"/>
      <c r="BR14631" s="2"/>
      <c r="BS14631" s="2"/>
      <c r="BT14631" s="2"/>
    </row>
    <row r="14632" spans="63:72" x14ac:dyDescent="0.3">
      <c r="BK14632" s="5"/>
      <c r="BL14632" s="5"/>
      <c r="BM14632" s="2"/>
      <c r="BN14632" s="151"/>
      <c r="BO14632" s="2"/>
      <c r="BP14632" s="2"/>
      <c r="BQ14632" s="2"/>
      <c r="BR14632" s="2"/>
      <c r="BS14632" s="2"/>
      <c r="BT14632" s="2"/>
    </row>
    <row r="14633" spans="63:72" x14ac:dyDescent="0.3">
      <c r="BK14633" s="5"/>
      <c r="BL14633" s="5"/>
      <c r="BM14633" s="2"/>
      <c r="BN14633" s="151"/>
      <c r="BO14633" s="2"/>
      <c r="BP14633" s="2"/>
      <c r="BQ14633" s="2"/>
      <c r="BR14633" s="2"/>
      <c r="BS14633" s="2"/>
      <c r="BT14633" s="2"/>
    </row>
    <row r="14634" spans="63:72" x14ac:dyDescent="0.3">
      <c r="BK14634" s="5"/>
      <c r="BL14634" s="5"/>
      <c r="BM14634" s="2"/>
      <c r="BN14634" s="151"/>
      <c r="BO14634" s="2"/>
      <c r="BP14634" s="2"/>
      <c r="BQ14634" s="2"/>
      <c r="BR14634" s="2"/>
      <c r="BS14634" s="2"/>
      <c r="BT14634" s="2"/>
    </row>
    <row r="14635" spans="63:72" x14ac:dyDescent="0.3">
      <c r="BK14635" s="5"/>
      <c r="BL14635" s="5"/>
      <c r="BM14635" s="2"/>
      <c r="BN14635" s="151"/>
      <c r="BO14635" s="2"/>
      <c r="BP14635" s="2"/>
      <c r="BQ14635" s="2"/>
      <c r="BR14635" s="2"/>
      <c r="BS14635" s="2"/>
      <c r="BT14635" s="2"/>
    </row>
    <row r="14636" spans="63:72" x14ac:dyDescent="0.3">
      <c r="BK14636" s="5"/>
      <c r="BL14636" s="5"/>
      <c r="BM14636" s="2"/>
      <c r="BN14636" s="151"/>
      <c r="BO14636" s="2"/>
      <c r="BP14636" s="2"/>
      <c r="BQ14636" s="2"/>
      <c r="BR14636" s="2"/>
      <c r="BS14636" s="2"/>
      <c r="BT14636" s="2"/>
    </row>
    <row r="14637" spans="63:72" x14ac:dyDescent="0.3">
      <c r="BK14637" s="5"/>
      <c r="BL14637" s="5"/>
      <c r="BM14637" s="2"/>
      <c r="BN14637" s="151"/>
      <c r="BO14637" s="2"/>
      <c r="BP14637" s="2"/>
      <c r="BQ14637" s="2"/>
      <c r="BR14637" s="2"/>
      <c r="BS14637" s="2"/>
      <c r="BT14637" s="2"/>
    </row>
    <row r="14638" spans="63:72" x14ac:dyDescent="0.3">
      <c r="BK14638" s="5"/>
      <c r="BL14638" s="5"/>
      <c r="BM14638" s="2"/>
      <c r="BN14638" s="151"/>
      <c r="BO14638" s="2"/>
      <c r="BP14638" s="2"/>
      <c r="BQ14638" s="2"/>
      <c r="BR14638" s="2"/>
      <c r="BS14638" s="2"/>
      <c r="BT14638" s="2"/>
    </row>
    <row r="14639" spans="63:72" x14ac:dyDescent="0.3">
      <c r="BK14639" s="5"/>
      <c r="BL14639" s="5"/>
      <c r="BM14639" s="2"/>
      <c r="BN14639" s="151"/>
      <c r="BO14639" s="2"/>
      <c r="BP14639" s="2"/>
      <c r="BQ14639" s="2"/>
      <c r="BR14639" s="2"/>
      <c r="BS14639" s="2"/>
      <c r="BT14639" s="2"/>
    </row>
    <row r="14640" spans="63:72" x14ac:dyDescent="0.3">
      <c r="BK14640" s="5"/>
      <c r="BL14640" s="5"/>
      <c r="BM14640" s="2"/>
      <c r="BN14640" s="151"/>
      <c r="BO14640" s="2"/>
      <c r="BP14640" s="2"/>
      <c r="BQ14640" s="2"/>
      <c r="BR14640" s="2"/>
      <c r="BS14640" s="2"/>
      <c r="BT14640" s="2"/>
    </row>
    <row r="14641" spans="63:72" x14ac:dyDescent="0.3">
      <c r="BK14641" s="5"/>
      <c r="BL14641" s="5"/>
      <c r="BM14641" s="2"/>
      <c r="BN14641" s="151"/>
      <c r="BO14641" s="2"/>
      <c r="BP14641" s="2"/>
      <c r="BQ14641" s="2"/>
      <c r="BR14641" s="2"/>
      <c r="BS14641" s="2"/>
      <c r="BT14641" s="2"/>
    </row>
    <row r="14642" spans="63:72" x14ac:dyDescent="0.3">
      <c r="BK14642" s="5"/>
      <c r="BL14642" s="5"/>
      <c r="BM14642" s="2"/>
      <c r="BN14642" s="151"/>
      <c r="BO14642" s="2"/>
      <c r="BP14642" s="2"/>
      <c r="BQ14642" s="2"/>
      <c r="BR14642" s="2"/>
      <c r="BS14642" s="2"/>
      <c r="BT14642" s="2"/>
    </row>
    <row r="14643" spans="63:72" x14ac:dyDescent="0.3">
      <c r="BK14643" s="5"/>
      <c r="BL14643" s="5"/>
      <c r="BM14643" s="2"/>
      <c r="BN14643" s="151"/>
      <c r="BO14643" s="2"/>
      <c r="BP14643" s="2"/>
      <c r="BQ14643" s="2"/>
      <c r="BR14643" s="2"/>
      <c r="BS14643" s="2"/>
      <c r="BT14643" s="2"/>
    </row>
    <row r="14644" spans="63:72" x14ac:dyDescent="0.3">
      <c r="BK14644" s="5"/>
      <c r="BL14644" s="5"/>
      <c r="BM14644" s="2"/>
      <c r="BN14644" s="151"/>
      <c r="BO14644" s="2"/>
      <c r="BP14644" s="2"/>
      <c r="BQ14644" s="2"/>
      <c r="BR14644" s="2"/>
      <c r="BS14644" s="2"/>
      <c r="BT14644" s="2"/>
    </row>
    <row r="14645" spans="63:72" x14ac:dyDescent="0.3">
      <c r="BK14645" s="5"/>
      <c r="BL14645" s="5"/>
      <c r="BM14645" s="2"/>
      <c r="BN14645" s="151"/>
      <c r="BO14645" s="2"/>
      <c r="BP14645" s="2"/>
      <c r="BQ14645" s="2"/>
      <c r="BR14645" s="2"/>
      <c r="BS14645" s="2"/>
      <c r="BT14645" s="2"/>
    </row>
    <row r="14646" spans="63:72" x14ac:dyDescent="0.3">
      <c r="BK14646" s="5"/>
      <c r="BL14646" s="5"/>
      <c r="BM14646" s="2"/>
      <c r="BN14646" s="151"/>
      <c r="BO14646" s="2"/>
      <c r="BP14646" s="2"/>
      <c r="BQ14646" s="2"/>
      <c r="BR14646" s="2"/>
      <c r="BS14646" s="2"/>
      <c r="BT14646" s="2"/>
    </row>
    <row r="14647" spans="63:72" x14ac:dyDescent="0.3">
      <c r="BK14647" s="5"/>
      <c r="BL14647" s="5"/>
      <c r="BM14647" s="2"/>
      <c r="BN14647" s="151"/>
      <c r="BO14647" s="2"/>
      <c r="BP14647" s="2"/>
      <c r="BQ14647" s="2"/>
      <c r="BR14647" s="2"/>
      <c r="BS14647" s="2"/>
      <c r="BT14647" s="2"/>
    </row>
    <row r="14648" spans="63:72" x14ac:dyDescent="0.3">
      <c r="BK14648" s="5"/>
      <c r="BL14648" s="5"/>
      <c r="BM14648" s="2"/>
      <c r="BN14648" s="151"/>
      <c r="BO14648" s="2"/>
      <c r="BP14648" s="2"/>
      <c r="BQ14648" s="2"/>
      <c r="BR14648" s="2"/>
      <c r="BS14648" s="2"/>
      <c r="BT14648" s="2"/>
    </row>
    <row r="14649" spans="63:72" x14ac:dyDescent="0.3">
      <c r="BK14649" s="5"/>
      <c r="BL14649" s="5"/>
      <c r="BM14649" s="2"/>
      <c r="BN14649" s="151"/>
      <c r="BO14649" s="2"/>
      <c r="BP14649" s="2"/>
      <c r="BQ14649" s="2"/>
      <c r="BR14649" s="2"/>
      <c r="BS14649" s="2"/>
      <c r="BT14649" s="2"/>
    </row>
    <row r="14650" spans="63:72" x14ac:dyDescent="0.3">
      <c r="BK14650" s="5"/>
      <c r="BL14650" s="5"/>
      <c r="BM14650" s="2"/>
      <c r="BN14650" s="151"/>
      <c r="BO14650" s="2"/>
      <c r="BP14650" s="2"/>
      <c r="BQ14650" s="2"/>
      <c r="BR14650" s="2"/>
      <c r="BS14650" s="2"/>
      <c r="BT14650" s="2"/>
    </row>
    <row r="14651" spans="63:72" x14ac:dyDescent="0.3">
      <c r="BK14651" s="5"/>
      <c r="BL14651" s="5"/>
      <c r="BM14651" s="2"/>
      <c r="BN14651" s="151"/>
      <c r="BO14651" s="2"/>
      <c r="BP14651" s="2"/>
      <c r="BQ14651" s="2"/>
      <c r="BR14651" s="2"/>
      <c r="BS14651" s="2"/>
      <c r="BT14651" s="2"/>
    </row>
    <row r="14652" spans="63:72" x14ac:dyDescent="0.3">
      <c r="BK14652" s="5"/>
      <c r="BL14652" s="5"/>
      <c r="BM14652" s="2"/>
      <c r="BN14652" s="151"/>
      <c r="BO14652" s="2"/>
      <c r="BP14652" s="2"/>
      <c r="BQ14652" s="2"/>
      <c r="BR14652" s="2"/>
      <c r="BS14652" s="2"/>
      <c r="BT14652" s="2"/>
    </row>
    <row r="14653" spans="63:72" x14ac:dyDescent="0.3">
      <c r="BK14653" s="5"/>
      <c r="BL14653" s="5"/>
      <c r="BM14653" s="2"/>
      <c r="BN14653" s="151"/>
      <c r="BO14653" s="2"/>
      <c r="BP14653" s="2"/>
      <c r="BQ14653" s="2"/>
      <c r="BR14653" s="2"/>
      <c r="BS14653" s="2"/>
      <c r="BT14653" s="2"/>
    </row>
    <row r="14654" spans="63:72" x14ac:dyDescent="0.3">
      <c r="BK14654" s="5"/>
      <c r="BL14654" s="5"/>
      <c r="BM14654" s="2"/>
      <c r="BN14654" s="151"/>
      <c r="BO14654" s="2"/>
      <c r="BP14654" s="2"/>
      <c r="BQ14654" s="2"/>
      <c r="BR14654" s="2"/>
      <c r="BS14654" s="2"/>
      <c r="BT14654" s="2"/>
    </row>
    <row r="14655" spans="63:72" x14ac:dyDescent="0.3">
      <c r="BK14655" s="5"/>
      <c r="BL14655" s="5"/>
      <c r="BM14655" s="2"/>
      <c r="BN14655" s="151"/>
      <c r="BO14655" s="2"/>
      <c r="BP14655" s="2"/>
      <c r="BQ14655" s="2"/>
      <c r="BR14655" s="2"/>
      <c r="BS14655" s="2"/>
      <c r="BT14655" s="2"/>
    </row>
    <row r="14656" spans="63:72" x14ac:dyDescent="0.3">
      <c r="BK14656" s="5"/>
      <c r="BL14656" s="5"/>
      <c r="BM14656" s="2"/>
      <c r="BN14656" s="151"/>
      <c r="BO14656" s="2"/>
      <c r="BP14656" s="2"/>
      <c r="BQ14656" s="2"/>
      <c r="BR14656" s="2"/>
      <c r="BS14656" s="2"/>
      <c r="BT14656" s="2"/>
    </row>
    <row r="14657" spans="63:72" x14ac:dyDescent="0.3">
      <c r="BK14657" s="5"/>
      <c r="BL14657" s="5"/>
      <c r="BM14657" s="2"/>
      <c r="BN14657" s="151"/>
      <c r="BO14657" s="2"/>
      <c r="BP14657" s="2"/>
      <c r="BQ14657" s="2"/>
      <c r="BR14657" s="2"/>
      <c r="BS14657" s="2"/>
      <c r="BT14657" s="2"/>
    </row>
    <row r="14658" spans="63:72" x14ac:dyDescent="0.3">
      <c r="BK14658" s="5"/>
      <c r="BL14658" s="5"/>
      <c r="BM14658" s="2"/>
      <c r="BN14658" s="151"/>
      <c r="BO14658" s="2"/>
      <c r="BP14658" s="2"/>
      <c r="BQ14658" s="2"/>
      <c r="BR14658" s="2"/>
      <c r="BS14658" s="2"/>
      <c r="BT14658" s="2"/>
    </row>
    <row r="14659" spans="63:72" x14ac:dyDescent="0.3">
      <c r="BK14659" s="5"/>
      <c r="BL14659" s="5"/>
      <c r="BM14659" s="2"/>
      <c r="BN14659" s="151"/>
      <c r="BO14659" s="2"/>
      <c r="BP14659" s="2"/>
      <c r="BQ14659" s="2"/>
      <c r="BR14659" s="2"/>
      <c r="BS14659" s="2"/>
      <c r="BT14659" s="2"/>
    </row>
    <row r="14660" spans="63:72" x14ac:dyDescent="0.3">
      <c r="BK14660" s="5"/>
      <c r="BL14660" s="5"/>
      <c r="BM14660" s="2"/>
      <c r="BN14660" s="151"/>
      <c r="BO14660" s="2"/>
      <c r="BP14660" s="2"/>
      <c r="BQ14660" s="2"/>
      <c r="BR14660" s="2"/>
      <c r="BS14660" s="2"/>
      <c r="BT14660" s="2"/>
    </row>
    <row r="14661" spans="63:72" x14ac:dyDescent="0.3">
      <c r="BK14661" s="5"/>
      <c r="BL14661" s="5"/>
      <c r="BM14661" s="2"/>
      <c r="BN14661" s="151"/>
      <c r="BO14661" s="2"/>
      <c r="BP14661" s="2"/>
      <c r="BQ14661" s="2"/>
      <c r="BR14661" s="2"/>
      <c r="BS14661" s="2"/>
      <c r="BT14661" s="2"/>
    </row>
    <row r="14662" spans="63:72" x14ac:dyDescent="0.3">
      <c r="BK14662" s="5"/>
      <c r="BL14662" s="5"/>
      <c r="BM14662" s="2"/>
      <c r="BN14662" s="151"/>
      <c r="BO14662" s="2"/>
      <c r="BP14662" s="2"/>
      <c r="BQ14662" s="2"/>
      <c r="BR14662" s="2"/>
      <c r="BS14662" s="2"/>
      <c r="BT14662" s="2"/>
    </row>
    <row r="14663" spans="63:72" x14ac:dyDescent="0.3">
      <c r="BK14663" s="5"/>
      <c r="BL14663" s="5"/>
      <c r="BM14663" s="2"/>
      <c r="BN14663" s="151"/>
      <c r="BO14663" s="2"/>
      <c r="BP14663" s="2"/>
      <c r="BQ14663" s="2"/>
      <c r="BR14663" s="2"/>
      <c r="BS14663" s="2"/>
      <c r="BT14663" s="2"/>
    </row>
    <row r="14664" spans="63:72" x14ac:dyDescent="0.3">
      <c r="BK14664" s="5"/>
      <c r="BL14664" s="5"/>
      <c r="BM14664" s="2"/>
      <c r="BN14664" s="151"/>
      <c r="BO14664" s="2"/>
      <c r="BP14664" s="2"/>
      <c r="BQ14664" s="2"/>
      <c r="BR14664" s="2"/>
      <c r="BS14664" s="2"/>
      <c r="BT14664" s="2"/>
    </row>
    <row r="14665" spans="63:72" x14ac:dyDescent="0.3">
      <c r="BK14665" s="5"/>
      <c r="BL14665" s="5"/>
      <c r="BM14665" s="2"/>
      <c r="BN14665" s="151"/>
      <c r="BO14665" s="2"/>
      <c r="BP14665" s="2"/>
      <c r="BQ14665" s="2"/>
      <c r="BR14665" s="2"/>
      <c r="BS14665" s="2"/>
      <c r="BT14665" s="2"/>
    </row>
    <row r="14666" spans="63:72" x14ac:dyDescent="0.3">
      <c r="BK14666" s="5"/>
      <c r="BL14666" s="5"/>
      <c r="BM14666" s="2"/>
      <c r="BN14666" s="151"/>
      <c r="BO14666" s="2"/>
      <c r="BP14666" s="2"/>
      <c r="BQ14666" s="2"/>
      <c r="BR14666" s="2"/>
      <c r="BS14666" s="2"/>
      <c r="BT14666" s="2"/>
    </row>
    <row r="14667" spans="63:72" x14ac:dyDescent="0.3">
      <c r="BK14667" s="5"/>
      <c r="BL14667" s="5"/>
      <c r="BM14667" s="2"/>
      <c r="BN14667" s="151"/>
      <c r="BO14667" s="2"/>
      <c r="BP14667" s="2"/>
      <c r="BQ14667" s="2"/>
      <c r="BR14667" s="2"/>
      <c r="BS14667" s="2"/>
      <c r="BT14667" s="2"/>
    </row>
    <row r="14668" spans="63:72" x14ac:dyDescent="0.3">
      <c r="BK14668" s="5"/>
      <c r="BL14668" s="5"/>
      <c r="BM14668" s="2"/>
      <c r="BN14668" s="151"/>
      <c r="BO14668" s="2"/>
      <c r="BP14668" s="2"/>
      <c r="BQ14668" s="2"/>
      <c r="BR14668" s="2"/>
      <c r="BS14668" s="2"/>
      <c r="BT14668" s="2"/>
    </row>
    <row r="14669" spans="63:72" x14ac:dyDescent="0.3">
      <c r="BK14669" s="5"/>
      <c r="BL14669" s="5"/>
      <c r="BM14669" s="2"/>
      <c r="BN14669" s="151"/>
      <c r="BO14669" s="2"/>
      <c r="BP14669" s="2"/>
      <c r="BQ14669" s="2"/>
      <c r="BR14669" s="2"/>
      <c r="BS14669" s="2"/>
      <c r="BT14669" s="2"/>
    </row>
    <row r="14670" spans="63:72" x14ac:dyDescent="0.3">
      <c r="BK14670" s="5"/>
      <c r="BL14670" s="5"/>
      <c r="BM14670" s="2"/>
      <c r="BN14670" s="151"/>
      <c r="BO14670" s="2"/>
      <c r="BP14670" s="2"/>
      <c r="BQ14670" s="2"/>
      <c r="BR14670" s="2"/>
      <c r="BS14670" s="2"/>
      <c r="BT14670" s="2"/>
    </row>
    <row r="14671" spans="63:72" x14ac:dyDescent="0.3">
      <c r="BK14671" s="5"/>
      <c r="BL14671" s="5"/>
      <c r="BM14671" s="2"/>
      <c r="BN14671" s="151"/>
      <c r="BO14671" s="2"/>
      <c r="BP14671" s="2"/>
      <c r="BQ14671" s="2"/>
      <c r="BR14671" s="2"/>
      <c r="BS14671" s="2"/>
      <c r="BT14671" s="2"/>
    </row>
    <row r="14672" spans="63:72" x14ac:dyDescent="0.3">
      <c r="BK14672" s="5"/>
      <c r="BL14672" s="5"/>
      <c r="BM14672" s="2"/>
      <c r="BN14672" s="151"/>
      <c r="BO14672" s="2"/>
      <c r="BP14672" s="2"/>
      <c r="BQ14672" s="2"/>
      <c r="BR14672" s="2"/>
      <c r="BS14672" s="2"/>
      <c r="BT14672" s="2"/>
    </row>
    <row r="14673" spans="63:72" x14ac:dyDescent="0.3">
      <c r="BK14673" s="5"/>
      <c r="BL14673" s="5"/>
      <c r="BM14673" s="2"/>
      <c r="BN14673" s="151"/>
      <c r="BO14673" s="2"/>
      <c r="BP14673" s="2"/>
      <c r="BQ14673" s="2"/>
      <c r="BR14673" s="2"/>
      <c r="BS14673" s="2"/>
      <c r="BT14673" s="2"/>
    </row>
    <row r="14674" spans="63:72" x14ac:dyDescent="0.3">
      <c r="BK14674" s="5"/>
      <c r="BL14674" s="5"/>
      <c r="BM14674" s="2"/>
      <c r="BN14674" s="151"/>
      <c r="BO14674" s="2"/>
      <c r="BP14674" s="2"/>
      <c r="BQ14674" s="2"/>
      <c r="BR14674" s="2"/>
      <c r="BS14674" s="2"/>
      <c r="BT14674" s="2"/>
    </row>
    <row r="14675" spans="63:72" x14ac:dyDescent="0.3">
      <c r="BK14675" s="5"/>
      <c r="BL14675" s="5"/>
      <c r="BM14675" s="2"/>
      <c r="BN14675" s="151"/>
      <c r="BO14675" s="2"/>
      <c r="BP14675" s="2"/>
      <c r="BQ14675" s="2"/>
      <c r="BR14675" s="2"/>
      <c r="BS14675" s="2"/>
      <c r="BT14675" s="2"/>
    </row>
    <row r="14676" spans="63:72" x14ac:dyDescent="0.3">
      <c r="BK14676" s="5"/>
      <c r="BL14676" s="5"/>
      <c r="BM14676" s="2"/>
      <c r="BN14676" s="151"/>
      <c r="BO14676" s="2"/>
      <c r="BP14676" s="2"/>
      <c r="BQ14676" s="2"/>
      <c r="BR14676" s="2"/>
      <c r="BS14676" s="2"/>
      <c r="BT14676" s="2"/>
    </row>
    <row r="14677" spans="63:72" x14ac:dyDescent="0.3">
      <c r="BK14677" s="5"/>
      <c r="BL14677" s="5"/>
      <c r="BM14677" s="2"/>
      <c r="BN14677" s="151"/>
      <c r="BO14677" s="2"/>
      <c r="BP14677" s="2"/>
      <c r="BQ14677" s="2"/>
      <c r="BR14677" s="2"/>
      <c r="BS14677" s="2"/>
      <c r="BT14677" s="2"/>
    </row>
    <row r="14678" spans="63:72" x14ac:dyDescent="0.3">
      <c r="BK14678" s="5"/>
      <c r="BL14678" s="5"/>
      <c r="BM14678" s="2"/>
      <c r="BN14678" s="151"/>
      <c r="BO14678" s="2"/>
      <c r="BP14678" s="2"/>
      <c r="BQ14678" s="2"/>
      <c r="BR14678" s="2"/>
      <c r="BS14678" s="2"/>
      <c r="BT14678" s="2"/>
    </row>
    <row r="14679" spans="63:72" x14ac:dyDescent="0.3">
      <c r="BK14679" s="5"/>
      <c r="BL14679" s="5"/>
      <c r="BM14679" s="2"/>
      <c r="BN14679" s="151"/>
      <c r="BO14679" s="2"/>
      <c r="BP14679" s="2"/>
      <c r="BQ14679" s="2"/>
      <c r="BR14679" s="2"/>
      <c r="BS14679" s="2"/>
      <c r="BT14679" s="2"/>
    </row>
    <row r="14680" spans="63:72" x14ac:dyDescent="0.3">
      <c r="BK14680" s="5"/>
      <c r="BL14680" s="5"/>
      <c r="BM14680" s="2"/>
      <c r="BN14680" s="151"/>
      <c r="BO14680" s="2"/>
      <c r="BP14680" s="2"/>
      <c r="BQ14680" s="2"/>
      <c r="BR14680" s="2"/>
      <c r="BS14680" s="2"/>
      <c r="BT14680" s="2"/>
    </row>
    <row r="14681" spans="63:72" x14ac:dyDescent="0.3">
      <c r="BK14681" s="5"/>
      <c r="BL14681" s="5"/>
      <c r="BM14681" s="2"/>
      <c r="BN14681" s="151"/>
      <c r="BO14681" s="2"/>
      <c r="BP14681" s="2"/>
      <c r="BQ14681" s="2"/>
      <c r="BR14681" s="2"/>
      <c r="BS14681" s="2"/>
      <c r="BT14681" s="2"/>
    </row>
    <row r="14682" spans="63:72" x14ac:dyDescent="0.3">
      <c r="BK14682" s="5"/>
      <c r="BL14682" s="5"/>
      <c r="BM14682" s="2"/>
      <c r="BN14682" s="151"/>
      <c r="BO14682" s="2"/>
      <c r="BP14682" s="2"/>
      <c r="BQ14682" s="2"/>
      <c r="BR14682" s="2"/>
      <c r="BS14682" s="2"/>
      <c r="BT14682" s="2"/>
    </row>
    <row r="14683" spans="63:72" x14ac:dyDescent="0.3">
      <c r="BK14683" s="5"/>
      <c r="BL14683" s="5"/>
      <c r="BM14683" s="2"/>
      <c r="BN14683" s="151"/>
      <c r="BO14683" s="2"/>
      <c r="BP14683" s="2"/>
      <c r="BQ14683" s="2"/>
      <c r="BR14683" s="2"/>
      <c r="BS14683" s="2"/>
      <c r="BT14683" s="2"/>
    </row>
    <row r="14684" spans="63:72" x14ac:dyDescent="0.3">
      <c r="BK14684" s="5"/>
      <c r="BL14684" s="5"/>
      <c r="BM14684" s="2"/>
      <c r="BN14684" s="151"/>
      <c r="BO14684" s="2"/>
      <c r="BP14684" s="2"/>
      <c r="BQ14684" s="2"/>
      <c r="BR14684" s="2"/>
      <c r="BS14684" s="2"/>
      <c r="BT14684" s="2"/>
    </row>
    <row r="14685" spans="63:72" x14ac:dyDescent="0.3">
      <c r="BK14685" s="5"/>
      <c r="BL14685" s="5"/>
      <c r="BM14685" s="2"/>
      <c r="BN14685" s="151"/>
      <c r="BO14685" s="2"/>
      <c r="BP14685" s="2"/>
      <c r="BQ14685" s="2"/>
      <c r="BR14685" s="2"/>
      <c r="BS14685" s="2"/>
      <c r="BT14685" s="2"/>
    </row>
    <row r="14686" spans="63:72" x14ac:dyDescent="0.3">
      <c r="BK14686" s="5"/>
      <c r="BL14686" s="5"/>
      <c r="BM14686" s="2"/>
      <c r="BN14686" s="151"/>
      <c r="BO14686" s="2"/>
      <c r="BP14686" s="2"/>
      <c r="BQ14686" s="2"/>
      <c r="BR14686" s="2"/>
      <c r="BS14686" s="2"/>
      <c r="BT14686" s="2"/>
    </row>
    <row r="14687" spans="63:72" x14ac:dyDescent="0.3">
      <c r="BK14687" s="5"/>
      <c r="BL14687" s="5"/>
      <c r="BM14687" s="2"/>
      <c r="BN14687" s="151"/>
      <c r="BO14687" s="2"/>
      <c r="BP14687" s="2"/>
      <c r="BQ14687" s="2"/>
      <c r="BR14687" s="2"/>
      <c r="BS14687" s="2"/>
      <c r="BT14687" s="2"/>
    </row>
    <row r="14688" spans="63:72" x14ac:dyDescent="0.3">
      <c r="BK14688" s="5"/>
      <c r="BL14688" s="5"/>
      <c r="BM14688" s="2"/>
      <c r="BN14688" s="151"/>
      <c r="BO14688" s="2"/>
      <c r="BP14688" s="2"/>
      <c r="BQ14688" s="2"/>
      <c r="BR14688" s="2"/>
      <c r="BS14688" s="2"/>
      <c r="BT14688" s="2"/>
    </row>
    <row r="14689" spans="63:72" x14ac:dyDescent="0.3">
      <c r="BK14689" s="5"/>
      <c r="BL14689" s="5"/>
      <c r="BM14689" s="2"/>
      <c r="BN14689" s="151"/>
      <c r="BO14689" s="2"/>
      <c r="BP14689" s="2"/>
      <c r="BQ14689" s="2"/>
      <c r="BR14689" s="2"/>
      <c r="BS14689" s="2"/>
      <c r="BT14689" s="2"/>
    </row>
    <row r="14690" spans="63:72" x14ac:dyDescent="0.3">
      <c r="BK14690" s="5"/>
      <c r="BL14690" s="5"/>
      <c r="BM14690" s="2"/>
      <c r="BN14690" s="151"/>
      <c r="BO14690" s="2"/>
      <c r="BP14690" s="2"/>
      <c r="BQ14690" s="2"/>
      <c r="BR14690" s="2"/>
      <c r="BS14690" s="2"/>
      <c r="BT14690" s="2"/>
    </row>
    <row r="14691" spans="63:72" x14ac:dyDescent="0.3">
      <c r="BK14691" s="5"/>
      <c r="BL14691" s="5"/>
      <c r="BM14691" s="2"/>
      <c r="BN14691" s="151"/>
      <c r="BO14691" s="2"/>
      <c r="BP14691" s="2"/>
      <c r="BQ14691" s="2"/>
      <c r="BR14691" s="2"/>
      <c r="BS14691" s="2"/>
      <c r="BT14691" s="2"/>
    </row>
    <row r="14692" spans="63:72" x14ac:dyDescent="0.3">
      <c r="BK14692" s="5"/>
      <c r="BL14692" s="5"/>
      <c r="BM14692" s="2"/>
      <c r="BN14692" s="151"/>
      <c r="BO14692" s="2"/>
      <c r="BP14692" s="2"/>
      <c r="BQ14692" s="2"/>
      <c r="BR14692" s="2"/>
      <c r="BS14692" s="2"/>
      <c r="BT14692" s="2"/>
    </row>
    <row r="14693" spans="63:72" x14ac:dyDescent="0.3">
      <c r="BK14693" s="5"/>
      <c r="BL14693" s="5"/>
      <c r="BM14693" s="2"/>
      <c r="BN14693" s="151"/>
      <c r="BO14693" s="2"/>
      <c r="BP14693" s="2"/>
      <c r="BQ14693" s="2"/>
      <c r="BR14693" s="2"/>
      <c r="BS14693" s="2"/>
      <c r="BT14693" s="2"/>
    </row>
    <row r="14694" spans="63:72" x14ac:dyDescent="0.3">
      <c r="BK14694" s="5"/>
      <c r="BL14694" s="5"/>
      <c r="BM14694" s="2"/>
      <c r="BN14694" s="151"/>
      <c r="BO14694" s="2"/>
      <c r="BP14694" s="2"/>
      <c r="BQ14694" s="2"/>
      <c r="BR14694" s="2"/>
      <c r="BS14694" s="2"/>
      <c r="BT14694" s="2"/>
    </row>
    <row r="14695" spans="63:72" x14ac:dyDescent="0.3">
      <c r="BK14695" s="5"/>
      <c r="BL14695" s="5"/>
      <c r="BM14695" s="2"/>
      <c r="BN14695" s="151"/>
      <c r="BO14695" s="2"/>
      <c r="BP14695" s="2"/>
      <c r="BQ14695" s="2"/>
      <c r="BR14695" s="2"/>
      <c r="BS14695" s="2"/>
      <c r="BT14695" s="2"/>
    </row>
    <row r="14696" spans="63:72" x14ac:dyDescent="0.3">
      <c r="BK14696" s="5"/>
      <c r="BL14696" s="5"/>
      <c r="BM14696" s="2"/>
      <c r="BN14696" s="151"/>
      <c r="BO14696" s="2"/>
      <c r="BP14696" s="2"/>
      <c r="BQ14696" s="2"/>
      <c r="BR14696" s="2"/>
      <c r="BS14696" s="2"/>
      <c r="BT14696" s="2"/>
    </row>
    <row r="14697" spans="63:72" x14ac:dyDescent="0.3">
      <c r="BK14697" s="5"/>
      <c r="BL14697" s="5"/>
      <c r="BM14697" s="2"/>
      <c r="BN14697" s="151"/>
      <c r="BO14697" s="2"/>
      <c r="BP14697" s="2"/>
      <c r="BQ14697" s="2"/>
      <c r="BR14697" s="2"/>
      <c r="BS14697" s="2"/>
      <c r="BT14697" s="2"/>
    </row>
    <row r="14698" spans="63:72" x14ac:dyDescent="0.3">
      <c r="BK14698" s="5"/>
      <c r="BL14698" s="5"/>
      <c r="BM14698" s="2"/>
      <c r="BN14698" s="151"/>
      <c r="BO14698" s="2"/>
      <c r="BP14698" s="2"/>
      <c r="BQ14698" s="2"/>
      <c r="BR14698" s="2"/>
      <c r="BS14698" s="2"/>
      <c r="BT14698" s="2"/>
    </row>
    <row r="14699" spans="63:72" x14ac:dyDescent="0.3">
      <c r="BK14699" s="5"/>
      <c r="BL14699" s="5"/>
      <c r="BM14699" s="2"/>
      <c r="BN14699" s="151"/>
      <c r="BO14699" s="2"/>
      <c r="BP14699" s="2"/>
      <c r="BQ14699" s="2"/>
      <c r="BR14699" s="2"/>
      <c r="BS14699" s="2"/>
      <c r="BT14699" s="2"/>
    </row>
    <row r="14700" spans="63:72" x14ac:dyDescent="0.3">
      <c r="BK14700" s="5"/>
      <c r="BL14700" s="5"/>
      <c r="BM14700" s="2"/>
      <c r="BN14700" s="151"/>
      <c r="BO14700" s="2"/>
      <c r="BP14700" s="2"/>
      <c r="BQ14700" s="2"/>
      <c r="BR14700" s="2"/>
      <c r="BS14700" s="2"/>
      <c r="BT14700" s="2"/>
    </row>
    <row r="14701" spans="63:72" x14ac:dyDescent="0.3">
      <c r="BK14701" s="5"/>
      <c r="BL14701" s="5"/>
      <c r="BM14701" s="2"/>
      <c r="BN14701" s="151"/>
      <c r="BO14701" s="2"/>
      <c r="BP14701" s="2"/>
      <c r="BQ14701" s="2"/>
      <c r="BR14701" s="2"/>
      <c r="BS14701" s="2"/>
      <c r="BT14701" s="2"/>
    </row>
    <row r="14702" spans="63:72" x14ac:dyDescent="0.3">
      <c r="BK14702" s="5"/>
      <c r="BL14702" s="5"/>
      <c r="BM14702" s="2"/>
      <c r="BN14702" s="151"/>
      <c r="BO14702" s="2"/>
      <c r="BP14702" s="2"/>
      <c r="BQ14702" s="2"/>
      <c r="BR14702" s="2"/>
      <c r="BS14702" s="2"/>
      <c r="BT14702" s="2"/>
    </row>
    <row r="14703" spans="63:72" x14ac:dyDescent="0.3">
      <c r="BK14703" s="5"/>
      <c r="BL14703" s="5"/>
      <c r="BM14703" s="2"/>
      <c r="BN14703" s="151"/>
      <c r="BO14703" s="2"/>
      <c r="BP14703" s="2"/>
      <c r="BQ14703" s="2"/>
      <c r="BR14703" s="2"/>
      <c r="BS14703" s="2"/>
      <c r="BT14703" s="2"/>
    </row>
    <row r="14704" spans="63:72" x14ac:dyDescent="0.3">
      <c r="BK14704" s="5"/>
      <c r="BL14704" s="5"/>
      <c r="BM14704" s="2"/>
      <c r="BN14704" s="151"/>
      <c r="BO14704" s="2"/>
      <c r="BP14704" s="2"/>
      <c r="BQ14704" s="2"/>
      <c r="BR14704" s="2"/>
      <c r="BS14704" s="2"/>
      <c r="BT14704" s="2"/>
    </row>
    <row r="14705" spans="63:72" x14ac:dyDescent="0.3">
      <c r="BK14705" s="5"/>
      <c r="BL14705" s="5"/>
      <c r="BM14705" s="2"/>
      <c r="BN14705" s="151"/>
      <c r="BO14705" s="2"/>
      <c r="BP14705" s="2"/>
      <c r="BQ14705" s="2"/>
      <c r="BR14705" s="2"/>
      <c r="BS14705" s="2"/>
      <c r="BT14705" s="2"/>
    </row>
    <row r="14706" spans="63:72" x14ac:dyDescent="0.3">
      <c r="BK14706" s="5"/>
      <c r="BL14706" s="5"/>
      <c r="BM14706" s="2"/>
      <c r="BN14706" s="151"/>
      <c r="BO14706" s="2"/>
      <c r="BP14706" s="2"/>
      <c r="BQ14706" s="2"/>
      <c r="BR14706" s="2"/>
      <c r="BS14706" s="2"/>
      <c r="BT14706" s="2"/>
    </row>
    <row r="14707" spans="63:72" x14ac:dyDescent="0.3">
      <c r="BK14707" s="5"/>
      <c r="BL14707" s="5"/>
      <c r="BM14707" s="2"/>
      <c r="BN14707" s="151"/>
      <c r="BO14707" s="2"/>
      <c r="BP14707" s="2"/>
      <c r="BQ14707" s="2"/>
      <c r="BR14707" s="2"/>
      <c r="BS14707" s="2"/>
      <c r="BT14707" s="2"/>
    </row>
    <row r="14708" spans="63:72" x14ac:dyDescent="0.3">
      <c r="BK14708" s="5"/>
      <c r="BL14708" s="5"/>
      <c r="BM14708" s="2"/>
      <c r="BN14708" s="151"/>
      <c r="BO14708" s="2"/>
      <c r="BP14708" s="2"/>
      <c r="BQ14708" s="2"/>
      <c r="BR14708" s="2"/>
      <c r="BS14708" s="2"/>
      <c r="BT14708" s="2"/>
    </row>
    <row r="14709" spans="63:72" x14ac:dyDescent="0.3">
      <c r="BK14709" s="5"/>
      <c r="BL14709" s="5"/>
      <c r="BM14709" s="2"/>
      <c r="BN14709" s="151"/>
      <c r="BO14709" s="2"/>
      <c r="BP14709" s="2"/>
      <c r="BQ14709" s="2"/>
      <c r="BR14709" s="2"/>
      <c r="BS14709" s="2"/>
      <c r="BT14709" s="2"/>
    </row>
    <row r="14710" spans="63:72" x14ac:dyDescent="0.3">
      <c r="BK14710" s="5"/>
      <c r="BL14710" s="5"/>
      <c r="BM14710" s="2"/>
      <c r="BN14710" s="151"/>
      <c r="BO14710" s="2"/>
      <c r="BP14710" s="2"/>
      <c r="BQ14710" s="2"/>
      <c r="BR14710" s="2"/>
      <c r="BS14710" s="2"/>
      <c r="BT14710" s="2"/>
    </row>
    <row r="14711" spans="63:72" x14ac:dyDescent="0.3">
      <c r="BK14711" s="5"/>
      <c r="BL14711" s="5"/>
      <c r="BM14711" s="2"/>
      <c r="BN14711" s="151"/>
      <c r="BO14711" s="2"/>
      <c r="BP14711" s="2"/>
      <c r="BQ14711" s="2"/>
      <c r="BR14711" s="2"/>
      <c r="BS14711" s="2"/>
      <c r="BT14711" s="2"/>
    </row>
    <row r="14712" spans="63:72" x14ac:dyDescent="0.3">
      <c r="BK14712" s="5"/>
      <c r="BL14712" s="5"/>
      <c r="BM14712" s="2"/>
      <c r="BN14712" s="151"/>
      <c r="BO14712" s="2"/>
      <c r="BP14712" s="2"/>
      <c r="BQ14712" s="2"/>
      <c r="BR14712" s="2"/>
      <c r="BS14712" s="2"/>
      <c r="BT14712" s="2"/>
    </row>
    <row r="14713" spans="63:72" x14ac:dyDescent="0.3">
      <c r="BK14713" s="5"/>
      <c r="BL14713" s="5"/>
      <c r="BM14713" s="2"/>
      <c r="BN14713" s="151"/>
      <c r="BO14713" s="2"/>
      <c r="BP14713" s="2"/>
      <c r="BQ14713" s="2"/>
      <c r="BR14713" s="2"/>
      <c r="BS14713" s="2"/>
      <c r="BT14713" s="2"/>
    </row>
    <row r="14714" spans="63:72" x14ac:dyDescent="0.3">
      <c r="BK14714" s="5"/>
      <c r="BL14714" s="5"/>
      <c r="BM14714" s="2"/>
      <c r="BN14714" s="151"/>
      <c r="BO14714" s="2"/>
      <c r="BP14714" s="2"/>
      <c r="BQ14714" s="2"/>
      <c r="BR14714" s="2"/>
      <c r="BS14714" s="2"/>
      <c r="BT14714" s="2"/>
    </row>
    <row r="14715" spans="63:72" x14ac:dyDescent="0.3">
      <c r="BK14715" s="5"/>
      <c r="BL14715" s="5"/>
      <c r="BM14715" s="2"/>
      <c r="BN14715" s="151"/>
      <c r="BO14715" s="2"/>
      <c r="BP14715" s="2"/>
      <c r="BQ14715" s="2"/>
      <c r="BR14715" s="2"/>
      <c r="BS14715" s="2"/>
      <c r="BT14715" s="2"/>
    </row>
    <row r="14716" spans="63:72" x14ac:dyDescent="0.3">
      <c r="BK14716" s="5"/>
      <c r="BL14716" s="5"/>
      <c r="BM14716" s="2"/>
      <c r="BN14716" s="151"/>
      <c r="BO14716" s="2"/>
      <c r="BP14716" s="2"/>
      <c r="BQ14716" s="2"/>
      <c r="BR14716" s="2"/>
      <c r="BS14716" s="2"/>
      <c r="BT14716" s="2"/>
    </row>
    <row r="14717" spans="63:72" x14ac:dyDescent="0.3">
      <c r="BK14717" s="5"/>
      <c r="BL14717" s="5"/>
      <c r="BM14717" s="2"/>
      <c r="BN14717" s="151"/>
      <c r="BO14717" s="2"/>
      <c r="BP14717" s="2"/>
      <c r="BQ14717" s="2"/>
      <c r="BR14717" s="2"/>
      <c r="BS14717" s="2"/>
      <c r="BT14717" s="2"/>
    </row>
    <row r="14718" spans="63:72" x14ac:dyDescent="0.3">
      <c r="BK14718" s="5"/>
      <c r="BL14718" s="5"/>
      <c r="BM14718" s="2"/>
      <c r="BN14718" s="151"/>
      <c r="BO14718" s="2"/>
      <c r="BP14718" s="2"/>
      <c r="BQ14718" s="2"/>
      <c r="BR14718" s="2"/>
      <c r="BS14718" s="2"/>
      <c r="BT14718" s="2"/>
    </row>
    <row r="14719" spans="63:72" x14ac:dyDescent="0.3">
      <c r="BK14719" s="5"/>
      <c r="BL14719" s="5"/>
      <c r="BM14719" s="2"/>
      <c r="BN14719" s="151"/>
      <c r="BO14719" s="2"/>
      <c r="BP14719" s="2"/>
      <c r="BQ14719" s="2"/>
      <c r="BR14719" s="2"/>
      <c r="BS14719" s="2"/>
      <c r="BT14719" s="2"/>
    </row>
    <row r="14720" spans="63:72" x14ac:dyDescent="0.3">
      <c r="BK14720" s="5"/>
      <c r="BL14720" s="5"/>
      <c r="BM14720" s="2"/>
      <c r="BN14720" s="151"/>
      <c r="BO14720" s="2"/>
      <c r="BP14720" s="2"/>
      <c r="BQ14720" s="2"/>
      <c r="BR14720" s="2"/>
      <c r="BS14720" s="2"/>
      <c r="BT14720" s="2"/>
    </row>
    <row r="14721" spans="63:72" x14ac:dyDescent="0.3">
      <c r="BK14721" s="5"/>
      <c r="BL14721" s="5"/>
      <c r="BM14721" s="2"/>
      <c r="BN14721" s="151"/>
      <c r="BO14721" s="2"/>
      <c r="BP14721" s="2"/>
      <c r="BQ14721" s="2"/>
      <c r="BR14721" s="2"/>
      <c r="BS14721" s="2"/>
      <c r="BT14721" s="2"/>
    </row>
    <row r="14722" spans="63:72" x14ac:dyDescent="0.3">
      <c r="BK14722" s="5"/>
      <c r="BL14722" s="5"/>
      <c r="BM14722" s="2"/>
      <c r="BN14722" s="151"/>
      <c r="BO14722" s="2"/>
      <c r="BP14722" s="2"/>
      <c r="BQ14722" s="2"/>
      <c r="BR14722" s="2"/>
      <c r="BS14722" s="2"/>
      <c r="BT14722" s="2"/>
    </row>
    <row r="14723" spans="63:72" x14ac:dyDescent="0.3">
      <c r="BK14723" s="5"/>
      <c r="BL14723" s="5"/>
      <c r="BM14723" s="2"/>
      <c r="BN14723" s="151"/>
      <c r="BO14723" s="2"/>
      <c r="BP14723" s="2"/>
      <c r="BQ14723" s="2"/>
      <c r="BR14723" s="2"/>
      <c r="BS14723" s="2"/>
      <c r="BT14723" s="2"/>
    </row>
    <row r="14724" spans="63:72" x14ac:dyDescent="0.3">
      <c r="BK14724" s="5"/>
      <c r="BL14724" s="5"/>
      <c r="BM14724" s="2"/>
      <c r="BN14724" s="151"/>
      <c r="BO14724" s="2"/>
      <c r="BP14724" s="2"/>
      <c r="BQ14724" s="2"/>
      <c r="BR14724" s="2"/>
      <c r="BS14724" s="2"/>
      <c r="BT14724" s="2"/>
    </row>
    <row r="14725" spans="63:72" x14ac:dyDescent="0.3">
      <c r="BK14725" s="5"/>
      <c r="BL14725" s="5"/>
      <c r="BM14725" s="2"/>
      <c r="BN14725" s="151"/>
      <c r="BO14725" s="2"/>
      <c r="BP14725" s="2"/>
      <c r="BQ14725" s="2"/>
      <c r="BR14725" s="2"/>
      <c r="BS14725" s="2"/>
      <c r="BT14725" s="2"/>
    </row>
    <row r="14726" spans="63:72" x14ac:dyDescent="0.3">
      <c r="BK14726" s="5"/>
      <c r="BL14726" s="5"/>
      <c r="BM14726" s="2"/>
      <c r="BN14726" s="151"/>
      <c r="BO14726" s="2"/>
      <c r="BP14726" s="2"/>
      <c r="BQ14726" s="2"/>
      <c r="BR14726" s="2"/>
      <c r="BS14726" s="2"/>
      <c r="BT14726" s="2"/>
    </row>
    <row r="14727" spans="63:72" x14ac:dyDescent="0.3">
      <c r="BK14727" s="5"/>
      <c r="BL14727" s="5"/>
      <c r="BM14727" s="2"/>
      <c r="BN14727" s="151"/>
      <c r="BO14727" s="2"/>
      <c r="BP14727" s="2"/>
      <c r="BQ14727" s="2"/>
      <c r="BR14727" s="2"/>
      <c r="BS14727" s="2"/>
      <c r="BT14727" s="2"/>
    </row>
    <row r="14728" spans="63:72" x14ac:dyDescent="0.3">
      <c r="BK14728" s="5"/>
      <c r="BL14728" s="5"/>
      <c r="BM14728" s="2"/>
      <c r="BN14728" s="151"/>
      <c r="BO14728" s="2"/>
      <c r="BP14728" s="2"/>
      <c r="BQ14728" s="2"/>
      <c r="BR14728" s="2"/>
      <c r="BS14728" s="2"/>
      <c r="BT14728" s="2"/>
    </row>
    <row r="14729" spans="63:72" x14ac:dyDescent="0.3">
      <c r="BK14729" s="5"/>
      <c r="BL14729" s="5"/>
      <c r="BM14729" s="2"/>
      <c r="BN14729" s="151"/>
      <c r="BO14729" s="2"/>
      <c r="BP14729" s="2"/>
      <c r="BQ14729" s="2"/>
      <c r="BR14729" s="2"/>
      <c r="BS14729" s="2"/>
      <c r="BT14729" s="2"/>
    </row>
    <row r="14730" spans="63:72" x14ac:dyDescent="0.3">
      <c r="BK14730" s="5"/>
      <c r="BL14730" s="5"/>
      <c r="BM14730" s="2"/>
      <c r="BN14730" s="151"/>
      <c r="BO14730" s="2"/>
      <c r="BP14730" s="2"/>
      <c r="BQ14730" s="2"/>
      <c r="BR14730" s="2"/>
      <c r="BS14730" s="2"/>
      <c r="BT14730" s="2"/>
    </row>
    <row r="14731" spans="63:72" x14ac:dyDescent="0.3">
      <c r="BK14731" s="5"/>
      <c r="BL14731" s="5"/>
      <c r="BM14731" s="2"/>
      <c r="BN14731" s="151"/>
      <c r="BO14731" s="2"/>
      <c r="BP14731" s="2"/>
      <c r="BQ14731" s="2"/>
      <c r="BR14731" s="2"/>
      <c r="BS14731" s="2"/>
      <c r="BT14731" s="2"/>
    </row>
    <row r="14732" spans="63:72" x14ac:dyDescent="0.3">
      <c r="BK14732" s="5"/>
      <c r="BL14732" s="5"/>
      <c r="BM14732" s="2"/>
      <c r="BN14732" s="151"/>
      <c r="BO14732" s="2"/>
      <c r="BP14732" s="2"/>
      <c r="BQ14732" s="2"/>
      <c r="BR14732" s="2"/>
      <c r="BS14732" s="2"/>
      <c r="BT14732" s="2"/>
    </row>
    <row r="14733" spans="63:72" x14ac:dyDescent="0.3">
      <c r="BK14733" s="5"/>
      <c r="BL14733" s="5"/>
      <c r="BM14733" s="2"/>
      <c r="BN14733" s="151"/>
      <c r="BO14733" s="2"/>
      <c r="BP14733" s="2"/>
      <c r="BQ14733" s="2"/>
      <c r="BR14733" s="2"/>
      <c r="BS14733" s="2"/>
      <c r="BT14733" s="2"/>
    </row>
    <row r="14734" spans="63:72" x14ac:dyDescent="0.3">
      <c r="BK14734" s="5"/>
      <c r="BL14734" s="5"/>
      <c r="BM14734" s="2"/>
      <c r="BN14734" s="151"/>
      <c r="BO14734" s="2"/>
      <c r="BP14734" s="2"/>
      <c r="BQ14734" s="2"/>
      <c r="BR14734" s="2"/>
      <c r="BS14734" s="2"/>
      <c r="BT14734" s="2"/>
    </row>
    <row r="14735" spans="63:72" x14ac:dyDescent="0.3">
      <c r="BK14735" s="5"/>
      <c r="BL14735" s="5"/>
      <c r="BM14735" s="2"/>
      <c r="BN14735" s="151"/>
      <c r="BO14735" s="2"/>
      <c r="BP14735" s="2"/>
      <c r="BQ14735" s="2"/>
      <c r="BR14735" s="2"/>
      <c r="BS14735" s="2"/>
      <c r="BT14735" s="2"/>
    </row>
    <row r="14736" spans="63:72" x14ac:dyDescent="0.3">
      <c r="BK14736" s="5"/>
      <c r="BL14736" s="5"/>
      <c r="BM14736" s="2"/>
      <c r="BN14736" s="151"/>
      <c r="BO14736" s="2"/>
      <c r="BP14736" s="2"/>
      <c r="BQ14736" s="2"/>
      <c r="BR14736" s="2"/>
      <c r="BS14736" s="2"/>
      <c r="BT14736" s="2"/>
    </row>
    <row r="14737" spans="63:72" x14ac:dyDescent="0.3">
      <c r="BK14737" s="5"/>
      <c r="BL14737" s="5"/>
      <c r="BM14737" s="2"/>
      <c r="BN14737" s="151"/>
      <c r="BO14737" s="2"/>
      <c r="BP14737" s="2"/>
      <c r="BQ14737" s="2"/>
      <c r="BR14737" s="2"/>
      <c r="BS14737" s="2"/>
      <c r="BT14737" s="2"/>
    </row>
    <row r="14738" spans="63:72" x14ac:dyDescent="0.3">
      <c r="BK14738" s="5"/>
      <c r="BL14738" s="5"/>
      <c r="BM14738" s="2"/>
      <c r="BN14738" s="151"/>
      <c r="BO14738" s="2"/>
      <c r="BP14738" s="2"/>
      <c r="BQ14738" s="2"/>
      <c r="BR14738" s="2"/>
      <c r="BS14738" s="2"/>
      <c r="BT14738" s="2"/>
    </row>
    <row r="14739" spans="63:72" x14ac:dyDescent="0.3">
      <c r="BK14739" s="5"/>
      <c r="BL14739" s="5"/>
      <c r="BM14739" s="2"/>
      <c r="BN14739" s="151"/>
      <c r="BO14739" s="2"/>
      <c r="BP14739" s="2"/>
      <c r="BQ14739" s="2"/>
      <c r="BR14739" s="2"/>
      <c r="BS14739" s="2"/>
      <c r="BT14739" s="2"/>
    </row>
    <row r="14740" spans="63:72" x14ac:dyDescent="0.3">
      <c r="BK14740" s="5"/>
      <c r="BL14740" s="5"/>
      <c r="BM14740" s="2"/>
      <c r="BN14740" s="151"/>
      <c r="BO14740" s="2"/>
      <c r="BP14740" s="2"/>
      <c r="BQ14740" s="2"/>
      <c r="BR14740" s="2"/>
      <c r="BS14740" s="2"/>
      <c r="BT14740" s="2"/>
    </row>
    <row r="14741" spans="63:72" x14ac:dyDescent="0.3">
      <c r="BK14741" s="5"/>
      <c r="BL14741" s="5"/>
      <c r="BM14741" s="2"/>
      <c r="BN14741" s="151"/>
      <c r="BO14741" s="2"/>
      <c r="BP14741" s="2"/>
      <c r="BQ14741" s="2"/>
      <c r="BR14741" s="2"/>
      <c r="BS14741" s="2"/>
      <c r="BT14741" s="2"/>
    </row>
    <row r="14742" spans="63:72" x14ac:dyDescent="0.3">
      <c r="BK14742" s="5"/>
      <c r="BL14742" s="5"/>
      <c r="BM14742" s="2"/>
      <c r="BN14742" s="151"/>
      <c r="BO14742" s="2"/>
      <c r="BP14742" s="2"/>
      <c r="BQ14742" s="2"/>
      <c r="BR14742" s="2"/>
      <c r="BS14742" s="2"/>
      <c r="BT14742" s="2"/>
    </row>
    <row r="14743" spans="63:72" x14ac:dyDescent="0.3">
      <c r="BK14743" s="5"/>
      <c r="BL14743" s="5"/>
      <c r="BM14743" s="2"/>
      <c r="BN14743" s="151"/>
      <c r="BO14743" s="2"/>
      <c r="BP14743" s="2"/>
      <c r="BQ14743" s="2"/>
      <c r="BR14743" s="2"/>
      <c r="BS14743" s="2"/>
      <c r="BT14743" s="2"/>
    </row>
    <row r="14744" spans="63:72" x14ac:dyDescent="0.3">
      <c r="BK14744" s="5"/>
      <c r="BL14744" s="5"/>
      <c r="BM14744" s="2"/>
      <c r="BN14744" s="151"/>
      <c r="BO14744" s="2"/>
      <c r="BP14744" s="2"/>
      <c r="BQ14744" s="2"/>
      <c r="BR14744" s="2"/>
      <c r="BS14744" s="2"/>
      <c r="BT14744" s="2"/>
    </row>
    <row r="14745" spans="63:72" x14ac:dyDescent="0.3">
      <c r="BK14745" s="5"/>
      <c r="BL14745" s="5"/>
      <c r="BM14745" s="2"/>
      <c r="BN14745" s="151"/>
      <c r="BO14745" s="2"/>
      <c r="BP14745" s="2"/>
      <c r="BQ14745" s="2"/>
      <c r="BR14745" s="2"/>
      <c r="BS14745" s="2"/>
      <c r="BT14745" s="2"/>
    </row>
    <row r="14746" spans="63:72" x14ac:dyDescent="0.3">
      <c r="BK14746" s="5"/>
      <c r="BL14746" s="5"/>
      <c r="BM14746" s="2"/>
      <c r="BN14746" s="151"/>
      <c r="BO14746" s="2"/>
      <c r="BP14746" s="2"/>
      <c r="BQ14746" s="2"/>
      <c r="BR14746" s="2"/>
      <c r="BS14746" s="2"/>
      <c r="BT14746" s="2"/>
    </row>
    <row r="14747" spans="63:72" x14ac:dyDescent="0.3">
      <c r="BK14747" s="5"/>
      <c r="BL14747" s="5"/>
      <c r="BM14747" s="2"/>
      <c r="BN14747" s="151"/>
      <c r="BO14747" s="2"/>
      <c r="BP14747" s="2"/>
      <c r="BQ14747" s="2"/>
      <c r="BR14747" s="2"/>
      <c r="BS14747" s="2"/>
      <c r="BT14747" s="2"/>
    </row>
    <row r="14748" spans="63:72" x14ac:dyDescent="0.3">
      <c r="BK14748" s="5"/>
      <c r="BL14748" s="5"/>
      <c r="BM14748" s="2"/>
      <c r="BN14748" s="151"/>
      <c r="BO14748" s="2"/>
      <c r="BP14748" s="2"/>
      <c r="BQ14748" s="2"/>
      <c r="BR14748" s="2"/>
      <c r="BS14748" s="2"/>
      <c r="BT14748" s="2"/>
    </row>
    <row r="14749" spans="63:72" x14ac:dyDescent="0.3">
      <c r="BK14749" s="5"/>
      <c r="BL14749" s="5"/>
      <c r="BM14749" s="2"/>
      <c r="BN14749" s="151"/>
      <c r="BO14749" s="2"/>
      <c r="BP14749" s="2"/>
      <c r="BQ14749" s="2"/>
      <c r="BR14749" s="2"/>
      <c r="BS14749" s="2"/>
      <c r="BT14749" s="2"/>
    </row>
    <row r="14750" spans="63:72" x14ac:dyDescent="0.3">
      <c r="BK14750" s="5"/>
      <c r="BL14750" s="5"/>
      <c r="BM14750" s="2"/>
      <c r="BN14750" s="151"/>
      <c r="BO14750" s="2"/>
      <c r="BP14750" s="2"/>
      <c r="BQ14750" s="2"/>
      <c r="BR14750" s="2"/>
      <c r="BS14750" s="2"/>
      <c r="BT14750" s="2"/>
    </row>
    <row r="14751" spans="63:72" x14ac:dyDescent="0.3">
      <c r="BK14751" s="5"/>
      <c r="BL14751" s="5"/>
      <c r="BM14751" s="2"/>
      <c r="BN14751" s="151"/>
      <c r="BO14751" s="2"/>
      <c r="BP14751" s="2"/>
      <c r="BQ14751" s="2"/>
      <c r="BR14751" s="2"/>
      <c r="BS14751" s="2"/>
      <c r="BT14751" s="2"/>
    </row>
    <row r="14752" spans="63:72" x14ac:dyDescent="0.3">
      <c r="BK14752" s="5"/>
      <c r="BL14752" s="5"/>
      <c r="BM14752" s="2"/>
      <c r="BN14752" s="151"/>
      <c r="BO14752" s="2"/>
      <c r="BP14752" s="2"/>
      <c r="BQ14752" s="2"/>
      <c r="BR14752" s="2"/>
      <c r="BS14752" s="2"/>
      <c r="BT14752" s="2"/>
    </row>
    <row r="14753" spans="63:72" x14ac:dyDescent="0.3">
      <c r="BK14753" s="5"/>
      <c r="BL14753" s="5"/>
      <c r="BM14753" s="2"/>
      <c r="BN14753" s="151"/>
      <c r="BO14753" s="2"/>
      <c r="BP14753" s="2"/>
      <c r="BQ14753" s="2"/>
      <c r="BR14753" s="2"/>
      <c r="BS14753" s="2"/>
      <c r="BT14753" s="2"/>
    </row>
    <row r="14754" spans="63:72" x14ac:dyDescent="0.3">
      <c r="BK14754" s="5"/>
      <c r="BL14754" s="5"/>
      <c r="BM14754" s="2"/>
      <c r="BN14754" s="151"/>
      <c r="BO14754" s="2"/>
      <c r="BP14754" s="2"/>
      <c r="BQ14754" s="2"/>
      <c r="BR14754" s="2"/>
      <c r="BS14754" s="2"/>
      <c r="BT14754" s="2"/>
    </row>
    <row r="14755" spans="63:72" x14ac:dyDescent="0.3">
      <c r="BK14755" s="5"/>
      <c r="BL14755" s="5"/>
      <c r="BM14755" s="2"/>
      <c r="BN14755" s="151"/>
      <c r="BO14755" s="2"/>
      <c r="BP14755" s="2"/>
      <c r="BQ14755" s="2"/>
      <c r="BR14755" s="2"/>
      <c r="BS14755" s="2"/>
      <c r="BT14755" s="2"/>
    </row>
    <row r="14756" spans="63:72" x14ac:dyDescent="0.3">
      <c r="BK14756" s="5"/>
      <c r="BL14756" s="5"/>
      <c r="BM14756" s="2"/>
      <c r="BN14756" s="151"/>
      <c r="BO14756" s="2"/>
      <c r="BP14756" s="2"/>
      <c r="BQ14756" s="2"/>
      <c r="BR14756" s="2"/>
      <c r="BS14756" s="2"/>
      <c r="BT14756" s="2"/>
    </row>
    <row r="14757" spans="63:72" x14ac:dyDescent="0.3">
      <c r="BK14757" s="5"/>
      <c r="BL14757" s="5"/>
      <c r="BM14757" s="2"/>
      <c r="BN14757" s="151"/>
      <c r="BO14757" s="2"/>
      <c r="BP14757" s="2"/>
      <c r="BQ14757" s="2"/>
      <c r="BR14757" s="2"/>
      <c r="BS14757" s="2"/>
      <c r="BT14757" s="2"/>
    </row>
    <row r="14758" spans="63:72" x14ac:dyDescent="0.3">
      <c r="BK14758" s="5"/>
      <c r="BL14758" s="5"/>
      <c r="BM14758" s="2"/>
      <c r="BN14758" s="151"/>
      <c r="BO14758" s="2"/>
      <c r="BP14758" s="2"/>
      <c r="BQ14758" s="2"/>
      <c r="BR14758" s="2"/>
      <c r="BS14758" s="2"/>
      <c r="BT14758" s="2"/>
    </row>
    <row r="14759" spans="63:72" x14ac:dyDescent="0.3">
      <c r="BK14759" s="5"/>
      <c r="BL14759" s="5"/>
      <c r="BM14759" s="2"/>
      <c r="BN14759" s="151"/>
      <c r="BO14759" s="2"/>
      <c r="BP14759" s="2"/>
      <c r="BQ14759" s="2"/>
      <c r="BR14759" s="2"/>
      <c r="BS14759" s="2"/>
      <c r="BT14759" s="2"/>
    </row>
    <row r="14760" spans="63:72" x14ac:dyDescent="0.3">
      <c r="BK14760" s="5"/>
      <c r="BL14760" s="5"/>
      <c r="BM14760" s="2"/>
      <c r="BN14760" s="151"/>
      <c r="BO14760" s="2"/>
      <c r="BP14760" s="2"/>
      <c r="BQ14760" s="2"/>
      <c r="BR14760" s="2"/>
      <c r="BS14760" s="2"/>
      <c r="BT14760" s="2"/>
    </row>
    <row r="14761" spans="63:72" x14ac:dyDescent="0.3">
      <c r="BK14761" s="5"/>
      <c r="BL14761" s="5"/>
      <c r="BM14761" s="2"/>
      <c r="BN14761" s="151"/>
      <c r="BO14761" s="2"/>
      <c r="BP14761" s="2"/>
      <c r="BQ14761" s="2"/>
      <c r="BR14761" s="2"/>
      <c r="BS14761" s="2"/>
      <c r="BT14761" s="2"/>
    </row>
    <row r="14762" spans="63:72" x14ac:dyDescent="0.3">
      <c r="BK14762" s="5"/>
      <c r="BL14762" s="5"/>
      <c r="BM14762" s="2"/>
      <c r="BN14762" s="151"/>
      <c r="BO14762" s="2"/>
      <c r="BP14762" s="2"/>
      <c r="BQ14762" s="2"/>
      <c r="BR14762" s="2"/>
      <c r="BS14762" s="2"/>
      <c r="BT14762" s="2"/>
    </row>
    <row r="14763" spans="63:72" x14ac:dyDescent="0.3">
      <c r="BK14763" s="5"/>
      <c r="BL14763" s="5"/>
      <c r="BM14763" s="2"/>
      <c r="BN14763" s="151"/>
      <c r="BO14763" s="2"/>
      <c r="BP14763" s="2"/>
      <c r="BQ14763" s="2"/>
      <c r="BR14763" s="2"/>
      <c r="BS14763" s="2"/>
      <c r="BT14763" s="2"/>
    </row>
    <row r="14764" spans="63:72" x14ac:dyDescent="0.3">
      <c r="BK14764" s="5"/>
      <c r="BL14764" s="5"/>
      <c r="BM14764" s="2"/>
      <c r="BN14764" s="151"/>
      <c r="BO14764" s="2"/>
      <c r="BP14764" s="2"/>
      <c r="BQ14764" s="2"/>
      <c r="BR14764" s="2"/>
      <c r="BS14764" s="2"/>
      <c r="BT14764" s="2"/>
    </row>
    <row r="14765" spans="63:72" x14ac:dyDescent="0.3">
      <c r="BK14765" s="5"/>
      <c r="BL14765" s="5"/>
      <c r="BM14765" s="2"/>
      <c r="BN14765" s="151"/>
      <c r="BO14765" s="2"/>
      <c r="BP14765" s="2"/>
      <c r="BQ14765" s="2"/>
      <c r="BR14765" s="2"/>
      <c r="BS14765" s="2"/>
      <c r="BT14765" s="2"/>
    </row>
    <row r="14766" spans="63:72" x14ac:dyDescent="0.3">
      <c r="BK14766" s="5"/>
      <c r="BL14766" s="5"/>
      <c r="BM14766" s="2"/>
      <c r="BN14766" s="151"/>
      <c r="BO14766" s="2"/>
      <c r="BP14766" s="2"/>
      <c r="BQ14766" s="2"/>
      <c r="BR14766" s="2"/>
      <c r="BS14766" s="2"/>
      <c r="BT14766" s="2"/>
    </row>
    <row r="14767" spans="63:72" x14ac:dyDescent="0.3">
      <c r="BK14767" s="5"/>
      <c r="BL14767" s="5"/>
      <c r="BM14767" s="2"/>
      <c r="BN14767" s="151"/>
      <c r="BO14767" s="2"/>
      <c r="BP14767" s="2"/>
      <c r="BQ14767" s="2"/>
      <c r="BR14767" s="2"/>
      <c r="BS14767" s="2"/>
      <c r="BT14767" s="2"/>
    </row>
    <row r="14768" spans="63:72" x14ac:dyDescent="0.3">
      <c r="BK14768" s="5"/>
      <c r="BL14768" s="5"/>
      <c r="BM14768" s="2"/>
      <c r="BN14768" s="151"/>
      <c r="BO14768" s="2"/>
      <c r="BP14768" s="2"/>
      <c r="BQ14768" s="2"/>
      <c r="BR14768" s="2"/>
      <c r="BS14768" s="2"/>
      <c r="BT14768" s="2"/>
    </row>
    <row r="14769" spans="63:72" x14ac:dyDescent="0.3">
      <c r="BK14769" s="5"/>
      <c r="BL14769" s="5"/>
      <c r="BM14769" s="2"/>
      <c r="BN14769" s="151"/>
      <c r="BO14769" s="2"/>
      <c r="BP14769" s="2"/>
      <c r="BQ14769" s="2"/>
      <c r="BR14769" s="2"/>
      <c r="BS14769" s="2"/>
      <c r="BT14769" s="2"/>
    </row>
    <row r="14770" spans="63:72" x14ac:dyDescent="0.3">
      <c r="BK14770" s="5"/>
      <c r="BL14770" s="5"/>
      <c r="BM14770" s="2"/>
      <c r="BN14770" s="151"/>
      <c r="BO14770" s="2"/>
      <c r="BP14770" s="2"/>
      <c r="BQ14770" s="2"/>
      <c r="BR14770" s="2"/>
      <c r="BS14770" s="2"/>
      <c r="BT14770" s="2"/>
    </row>
    <row r="14771" spans="63:72" x14ac:dyDescent="0.3">
      <c r="BK14771" s="5"/>
      <c r="BL14771" s="5"/>
      <c r="BM14771" s="2"/>
      <c r="BN14771" s="151"/>
      <c r="BO14771" s="2"/>
      <c r="BP14771" s="2"/>
      <c r="BQ14771" s="2"/>
      <c r="BR14771" s="2"/>
      <c r="BS14771" s="2"/>
      <c r="BT14771" s="2"/>
    </row>
    <row r="14772" spans="63:72" x14ac:dyDescent="0.3">
      <c r="BK14772" s="5"/>
      <c r="BL14772" s="5"/>
      <c r="BM14772" s="2"/>
      <c r="BN14772" s="151"/>
      <c r="BO14772" s="2"/>
      <c r="BP14772" s="2"/>
      <c r="BQ14772" s="2"/>
      <c r="BR14772" s="2"/>
      <c r="BS14772" s="2"/>
      <c r="BT14772" s="2"/>
    </row>
    <row r="14773" spans="63:72" x14ac:dyDescent="0.3">
      <c r="BK14773" s="5"/>
      <c r="BL14773" s="5"/>
      <c r="BM14773" s="2"/>
      <c r="BN14773" s="151"/>
      <c r="BO14773" s="2"/>
      <c r="BP14773" s="2"/>
      <c r="BQ14773" s="2"/>
      <c r="BR14773" s="2"/>
      <c r="BS14773" s="2"/>
      <c r="BT14773" s="2"/>
    </row>
    <row r="14774" spans="63:72" x14ac:dyDescent="0.3">
      <c r="BK14774" s="5"/>
      <c r="BL14774" s="5"/>
      <c r="BM14774" s="2"/>
      <c r="BN14774" s="151"/>
      <c r="BO14774" s="2"/>
      <c r="BP14774" s="2"/>
      <c r="BQ14774" s="2"/>
      <c r="BR14774" s="2"/>
      <c r="BS14774" s="2"/>
      <c r="BT14774" s="2"/>
    </row>
    <row r="14775" spans="63:72" x14ac:dyDescent="0.3">
      <c r="BK14775" s="5"/>
      <c r="BL14775" s="5"/>
      <c r="BM14775" s="2"/>
      <c r="BN14775" s="151"/>
      <c r="BO14775" s="2"/>
      <c r="BP14775" s="2"/>
      <c r="BQ14775" s="2"/>
      <c r="BR14775" s="2"/>
      <c r="BS14775" s="2"/>
      <c r="BT14775" s="2"/>
    </row>
    <row r="14776" spans="63:72" x14ac:dyDescent="0.3">
      <c r="BK14776" s="5"/>
      <c r="BL14776" s="5"/>
      <c r="BM14776" s="2"/>
      <c r="BN14776" s="151"/>
      <c r="BO14776" s="2"/>
      <c r="BP14776" s="2"/>
      <c r="BQ14776" s="2"/>
      <c r="BR14776" s="2"/>
      <c r="BS14776" s="2"/>
      <c r="BT14776" s="2"/>
    </row>
    <row r="14777" spans="63:72" x14ac:dyDescent="0.3">
      <c r="BK14777" s="5"/>
      <c r="BL14777" s="5"/>
      <c r="BM14777" s="2"/>
      <c r="BN14777" s="151"/>
      <c r="BO14777" s="2"/>
      <c r="BP14777" s="2"/>
      <c r="BQ14777" s="2"/>
      <c r="BR14777" s="2"/>
      <c r="BS14777" s="2"/>
      <c r="BT14777" s="2"/>
    </row>
    <row r="14778" spans="63:72" x14ac:dyDescent="0.3">
      <c r="BK14778" s="5"/>
      <c r="BL14778" s="5"/>
      <c r="BM14778" s="2"/>
      <c r="BN14778" s="151"/>
      <c r="BO14778" s="2"/>
      <c r="BP14778" s="2"/>
      <c r="BQ14778" s="2"/>
      <c r="BR14778" s="2"/>
      <c r="BS14778" s="2"/>
      <c r="BT14778" s="2"/>
    </row>
    <row r="14779" spans="63:72" x14ac:dyDescent="0.3">
      <c r="BK14779" s="5"/>
      <c r="BL14779" s="5"/>
      <c r="BM14779" s="2"/>
      <c r="BN14779" s="151"/>
      <c r="BO14779" s="2"/>
      <c r="BP14779" s="2"/>
      <c r="BQ14779" s="2"/>
      <c r="BR14779" s="2"/>
      <c r="BS14779" s="2"/>
      <c r="BT14779" s="2"/>
    </row>
    <row r="14780" spans="63:72" x14ac:dyDescent="0.3">
      <c r="BK14780" s="5"/>
      <c r="BL14780" s="5"/>
      <c r="BM14780" s="2"/>
      <c r="BN14780" s="151"/>
      <c r="BO14780" s="2"/>
      <c r="BP14780" s="2"/>
      <c r="BQ14780" s="2"/>
      <c r="BR14780" s="2"/>
      <c r="BS14780" s="2"/>
      <c r="BT14780" s="2"/>
    </row>
    <row r="14781" spans="63:72" x14ac:dyDescent="0.3">
      <c r="BK14781" s="5"/>
      <c r="BL14781" s="5"/>
      <c r="BM14781" s="2"/>
      <c r="BN14781" s="151"/>
      <c r="BO14781" s="2"/>
      <c r="BP14781" s="2"/>
      <c r="BQ14781" s="2"/>
      <c r="BR14781" s="2"/>
      <c r="BS14781" s="2"/>
      <c r="BT14781" s="2"/>
    </row>
    <row r="14782" spans="63:72" x14ac:dyDescent="0.3">
      <c r="BK14782" s="5"/>
      <c r="BL14782" s="5"/>
      <c r="BM14782" s="2"/>
      <c r="BN14782" s="151"/>
      <c r="BO14782" s="2"/>
      <c r="BP14782" s="2"/>
      <c r="BQ14782" s="2"/>
      <c r="BR14782" s="2"/>
      <c r="BS14782" s="2"/>
      <c r="BT14782" s="2"/>
    </row>
    <row r="14783" spans="63:72" x14ac:dyDescent="0.3">
      <c r="BK14783" s="5"/>
      <c r="BL14783" s="5"/>
      <c r="BM14783" s="2"/>
      <c r="BN14783" s="151"/>
      <c r="BO14783" s="2"/>
      <c r="BP14783" s="2"/>
      <c r="BQ14783" s="2"/>
      <c r="BR14783" s="2"/>
      <c r="BS14783" s="2"/>
      <c r="BT14783" s="2"/>
    </row>
    <row r="14784" spans="63:72" x14ac:dyDescent="0.3">
      <c r="BK14784" s="5"/>
      <c r="BL14784" s="5"/>
      <c r="BM14784" s="2"/>
      <c r="BN14784" s="151"/>
      <c r="BO14784" s="2"/>
      <c r="BP14784" s="2"/>
      <c r="BQ14784" s="2"/>
      <c r="BR14784" s="2"/>
      <c r="BS14784" s="2"/>
      <c r="BT14784" s="2"/>
    </row>
    <row r="14785" spans="63:72" x14ac:dyDescent="0.3">
      <c r="BK14785" s="5"/>
      <c r="BL14785" s="5"/>
      <c r="BM14785" s="2"/>
      <c r="BN14785" s="151"/>
      <c r="BO14785" s="2"/>
      <c r="BP14785" s="2"/>
      <c r="BQ14785" s="2"/>
      <c r="BR14785" s="2"/>
      <c r="BS14785" s="2"/>
      <c r="BT14785" s="2"/>
    </row>
    <row r="14786" spans="63:72" x14ac:dyDescent="0.3">
      <c r="BK14786" s="5"/>
      <c r="BL14786" s="5"/>
      <c r="BM14786" s="2"/>
      <c r="BN14786" s="151"/>
      <c r="BO14786" s="2"/>
      <c r="BP14786" s="2"/>
      <c r="BQ14786" s="2"/>
      <c r="BR14786" s="2"/>
      <c r="BS14786" s="2"/>
      <c r="BT14786" s="2"/>
    </row>
    <row r="14787" spans="63:72" x14ac:dyDescent="0.3">
      <c r="BK14787" s="5"/>
      <c r="BL14787" s="5"/>
      <c r="BM14787" s="2"/>
      <c r="BN14787" s="151"/>
      <c r="BO14787" s="2"/>
      <c r="BP14787" s="2"/>
      <c r="BQ14787" s="2"/>
      <c r="BR14787" s="2"/>
      <c r="BS14787" s="2"/>
      <c r="BT14787" s="2"/>
    </row>
    <row r="14788" spans="63:72" x14ac:dyDescent="0.3">
      <c r="BK14788" s="5"/>
      <c r="BL14788" s="5"/>
      <c r="BM14788" s="2"/>
      <c r="BN14788" s="151"/>
      <c r="BO14788" s="2"/>
      <c r="BP14788" s="2"/>
      <c r="BQ14788" s="2"/>
      <c r="BR14788" s="2"/>
      <c r="BS14788" s="2"/>
      <c r="BT14788" s="2"/>
    </row>
    <row r="14789" spans="63:72" x14ac:dyDescent="0.3">
      <c r="BK14789" s="5"/>
      <c r="BL14789" s="5"/>
      <c r="BM14789" s="2"/>
      <c r="BN14789" s="151"/>
      <c r="BO14789" s="2"/>
      <c r="BP14789" s="2"/>
      <c r="BQ14789" s="2"/>
      <c r="BR14789" s="2"/>
      <c r="BS14789" s="2"/>
      <c r="BT14789" s="2"/>
    </row>
    <row r="14790" spans="63:72" x14ac:dyDescent="0.3">
      <c r="BK14790" s="5"/>
      <c r="BL14790" s="5"/>
      <c r="BM14790" s="2"/>
      <c r="BN14790" s="151"/>
      <c r="BO14790" s="2"/>
      <c r="BP14790" s="2"/>
      <c r="BQ14790" s="2"/>
      <c r="BR14790" s="2"/>
      <c r="BS14790" s="2"/>
      <c r="BT14790" s="2"/>
    </row>
    <row r="14791" spans="63:72" x14ac:dyDescent="0.3">
      <c r="BK14791" s="5"/>
      <c r="BL14791" s="5"/>
      <c r="BM14791" s="2"/>
      <c r="BN14791" s="151"/>
      <c r="BO14791" s="2"/>
      <c r="BP14791" s="2"/>
      <c r="BQ14791" s="2"/>
      <c r="BR14791" s="2"/>
      <c r="BS14791" s="2"/>
      <c r="BT14791" s="2"/>
    </row>
    <row r="14792" spans="63:72" x14ac:dyDescent="0.3">
      <c r="BK14792" s="5"/>
      <c r="BL14792" s="5"/>
      <c r="BM14792" s="2"/>
      <c r="BN14792" s="151"/>
      <c r="BO14792" s="2"/>
      <c r="BP14792" s="2"/>
      <c r="BQ14792" s="2"/>
      <c r="BR14792" s="2"/>
      <c r="BS14792" s="2"/>
      <c r="BT14792" s="2"/>
    </row>
    <row r="14793" spans="63:72" x14ac:dyDescent="0.3">
      <c r="BK14793" s="5"/>
      <c r="BL14793" s="5"/>
      <c r="BM14793" s="2"/>
      <c r="BN14793" s="151"/>
      <c r="BO14793" s="2"/>
      <c r="BP14793" s="2"/>
      <c r="BQ14793" s="2"/>
      <c r="BR14793" s="2"/>
      <c r="BS14793" s="2"/>
      <c r="BT14793" s="2"/>
    </row>
    <row r="14794" spans="63:72" x14ac:dyDescent="0.3">
      <c r="BK14794" s="5"/>
      <c r="BL14794" s="5"/>
      <c r="BM14794" s="2"/>
      <c r="BN14794" s="151"/>
      <c r="BO14794" s="2"/>
      <c r="BP14794" s="2"/>
      <c r="BQ14794" s="2"/>
      <c r="BR14794" s="2"/>
      <c r="BS14794" s="2"/>
      <c r="BT14794" s="2"/>
    </row>
    <row r="14795" spans="63:72" x14ac:dyDescent="0.3">
      <c r="BK14795" s="5"/>
      <c r="BL14795" s="5"/>
      <c r="BM14795" s="2"/>
      <c r="BN14795" s="151"/>
      <c r="BO14795" s="2"/>
      <c r="BP14795" s="2"/>
      <c r="BQ14795" s="2"/>
      <c r="BR14795" s="2"/>
      <c r="BS14795" s="2"/>
      <c r="BT14795" s="2"/>
    </row>
    <row r="14796" spans="63:72" x14ac:dyDescent="0.3">
      <c r="BK14796" s="5"/>
      <c r="BL14796" s="5"/>
      <c r="BM14796" s="2"/>
      <c r="BN14796" s="151"/>
      <c r="BO14796" s="2"/>
      <c r="BP14796" s="2"/>
      <c r="BQ14796" s="2"/>
      <c r="BR14796" s="2"/>
      <c r="BS14796" s="2"/>
      <c r="BT14796" s="2"/>
    </row>
    <row r="14797" spans="63:72" x14ac:dyDescent="0.3">
      <c r="BK14797" s="5"/>
      <c r="BL14797" s="5"/>
      <c r="BM14797" s="2"/>
      <c r="BN14797" s="151"/>
      <c r="BO14797" s="2"/>
      <c r="BP14797" s="2"/>
      <c r="BQ14797" s="2"/>
      <c r="BR14797" s="2"/>
      <c r="BS14797" s="2"/>
      <c r="BT14797" s="2"/>
    </row>
    <row r="14798" spans="63:72" x14ac:dyDescent="0.3">
      <c r="BK14798" s="5"/>
      <c r="BL14798" s="5"/>
      <c r="BM14798" s="2"/>
      <c r="BN14798" s="151"/>
      <c r="BO14798" s="2"/>
      <c r="BP14798" s="2"/>
      <c r="BQ14798" s="2"/>
      <c r="BR14798" s="2"/>
      <c r="BS14798" s="2"/>
      <c r="BT14798" s="2"/>
    </row>
    <row r="14799" spans="63:72" x14ac:dyDescent="0.3">
      <c r="BK14799" s="5"/>
      <c r="BL14799" s="5"/>
      <c r="BM14799" s="2"/>
      <c r="BN14799" s="151"/>
      <c r="BO14799" s="2"/>
      <c r="BP14799" s="2"/>
      <c r="BQ14799" s="2"/>
      <c r="BR14799" s="2"/>
      <c r="BS14799" s="2"/>
      <c r="BT14799" s="2"/>
    </row>
    <row r="14800" spans="63:72" x14ac:dyDescent="0.3">
      <c r="BK14800" s="5"/>
      <c r="BL14800" s="5"/>
      <c r="BM14800" s="2"/>
      <c r="BN14800" s="151"/>
      <c r="BO14800" s="2"/>
      <c r="BP14800" s="2"/>
      <c r="BQ14800" s="2"/>
      <c r="BR14800" s="2"/>
      <c r="BS14800" s="2"/>
      <c r="BT14800" s="2"/>
    </row>
    <row r="14801" spans="63:72" x14ac:dyDescent="0.3">
      <c r="BK14801" s="5"/>
      <c r="BL14801" s="5"/>
      <c r="BM14801" s="2"/>
      <c r="BN14801" s="151"/>
      <c r="BO14801" s="2"/>
      <c r="BP14801" s="2"/>
      <c r="BQ14801" s="2"/>
      <c r="BR14801" s="2"/>
      <c r="BS14801" s="2"/>
      <c r="BT14801" s="2"/>
    </row>
    <row r="14802" spans="63:72" x14ac:dyDescent="0.3">
      <c r="BK14802" s="5"/>
      <c r="BL14802" s="5"/>
      <c r="BM14802" s="2"/>
      <c r="BN14802" s="151"/>
      <c r="BO14802" s="2"/>
      <c r="BP14802" s="2"/>
      <c r="BQ14802" s="2"/>
      <c r="BR14802" s="2"/>
      <c r="BS14802" s="2"/>
      <c r="BT14802" s="2"/>
    </row>
    <row r="14803" spans="63:72" x14ac:dyDescent="0.3">
      <c r="BK14803" s="5"/>
      <c r="BL14803" s="5"/>
      <c r="BM14803" s="2"/>
      <c r="BN14803" s="151"/>
      <c r="BO14803" s="2"/>
      <c r="BP14803" s="2"/>
      <c r="BQ14803" s="2"/>
      <c r="BR14803" s="2"/>
      <c r="BS14803" s="2"/>
      <c r="BT14803" s="2"/>
    </row>
    <row r="14804" spans="63:72" x14ac:dyDescent="0.3">
      <c r="BK14804" s="5"/>
      <c r="BL14804" s="5"/>
      <c r="BM14804" s="2"/>
      <c r="BN14804" s="151"/>
      <c r="BO14804" s="2"/>
      <c r="BP14804" s="2"/>
      <c r="BQ14804" s="2"/>
      <c r="BR14804" s="2"/>
      <c r="BS14804" s="2"/>
      <c r="BT14804" s="2"/>
    </row>
    <row r="14805" spans="63:72" x14ac:dyDescent="0.3">
      <c r="BK14805" s="5"/>
      <c r="BL14805" s="5"/>
      <c r="BM14805" s="2"/>
      <c r="BN14805" s="151"/>
      <c r="BO14805" s="2"/>
      <c r="BP14805" s="2"/>
      <c r="BQ14805" s="2"/>
      <c r="BR14805" s="2"/>
      <c r="BS14805" s="2"/>
      <c r="BT14805" s="2"/>
    </row>
    <row r="14806" spans="63:72" x14ac:dyDescent="0.3">
      <c r="BK14806" s="5"/>
      <c r="BL14806" s="5"/>
      <c r="BM14806" s="2"/>
      <c r="BN14806" s="151"/>
      <c r="BO14806" s="2"/>
      <c r="BP14806" s="2"/>
      <c r="BQ14806" s="2"/>
      <c r="BR14806" s="2"/>
      <c r="BS14806" s="2"/>
      <c r="BT14806" s="2"/>
    </row>
    <row r="14807" spans="63:72" x14ac:dyDescent="0.3">
      <c r="BK14807" s="5"/>
      <c r="BL14807" s="5"/>
      <c r="BM14807" s="2"/>
      <c r="BN14807" s="151"/>
      <c r="BO14807" s="2"/>
      <c r="BP14807" s="2"/>
      <c r="BQ14807" s="2"/>
      <c r="BR14807" s="2"/>
      <c r="BS14807" s="2"/>
      <c r="BT14807" s="2"/>
    </row>
    <row r="14808" spans="63:72" x14ac:dyDescent="0.3">
      <c r="BK14808" s="5"/>
      <c r="BL14808" s="5"/>
      <c r="BM14808" s="2"/>
      <c r="BN14808" s="151"/>
      <c r="BO14808" s="2"/>
      <c r="BP14808" s="2"/>
      <c r="BQ14808" s="2"/>
      <c r="BR14808" s="2"/>
      <c r="BS14808" s="2"/>
      <c r="BT14808" s="2"/>
    </row>
    <row r="14809" spans="63:72" x14ac:dyDescent="0.3">
      <c r="BK14809" s="5"/>
      <c r="BL14809" s="5"/>
      <c r="BM14809" s="2"/>
      <c r="BN14809" s="151"/>
      <c r="BO14809" s="2"/>
      <c r="BP14809" s="2"/>
      <c r="BQ14809" s="2"/>
      <c r="BR14809" s="2"/>
      <c r="BS14809" s="2"/>
      <c r="BT14809" s="2"/>
    </row>
    <row r="14810" spans="63:72" x14ac:dyDescent="0.3">
      <c r="BK14810" s="5"/>
      <c r="BL14810" s="5"/>
      <c r="BM14810" s="2"/>
      <c r="BN14810" s="151"/>
      <c r="BO14810" s="2"/>
      <c r="BP14810" s="2"/>
      <c r="BQ14810" s="2"/>
      <c r="BR14810" s="2"/>
      <c r="BS14810" s="2"/>
      <c r="BT14810" s="2"/>
    </row>
    <row r="14811" spans="63:72" x14ac:dyDescent="0.3">
      <c r="BK14811" s="5"/>
      <c r="BL14811" s="5"/>
      <c r="BM14811" s="2"/>
      <c r="BN14811" s="151"/>
      <c r="BO14811" s="2"/>
      <c r="BP14811" s="2"/>
      <c r="BQ14811" s="2"/>
      <c r="BR14811" s="2"/>
      <c r="BS14811" s="2"/>
      <c r="BT14811" s="2"/>
    </row>
    <row r="14812" spans="63:72" x14ac:dyDescent="0.3">
      <c r="BK14812" s="5"/>
      <c r="BL14812" s="5"/>
      <c r="BM14812" s="2"/>
      <c r="BN14812" s="151"/>
      <c r="BO14812" s="2"/>
      <c r="BP14812" s="2"/>
      <c r="BQ14812" s="2"/>
      <c r="BR14812" s="2"/>
      <c r="BS14812" s="2"/>
      <c r="BT14812" s="2"/>
    </row>
    <row r="14813" spans="63:72" x14ac:dyDescent="0.3">
      <c r="BK14813" s="5"/>
      <c r="BL14813" s="5"/>
      <c r="BM14813" s="2"/>
      <c r="BN14813" s="151"/>
      <c r="BO14813" s="2"/>
      <c r="BP14813" s="2"/>
      <c r="BQ14813" s="2"/>
      <c r="BR14813" s="2"/>
      <c r="BS14813" s="2"/>
      <c r="BT14813" s="2"/>
    </row>
    <row r="14814" spans="63:72" x14ac:dyDescent="0.3">
      <c r="BK14814" s="5"/>
      <c r="BL14814" s="5"/>
      <c r="BM14814" s="2"/>
      <c r="BN14814" s="151"/>
      <c r="BO14814" s="2"/>
      <c r="BP14814" s="2"/>
      <c r="BQ14814" s="2"/>
      <c r="BR14814" s="2"/>
      <c r="BS14814" s="2"/>
      <c r="BT14814" s="2"/>
    </row>
    <row r="14815" spans="63:72" x14ac:dyDescent="0.3">
      <c r="BK14815" s="5"/>
      <c r="BL14815" s="5"/>
      <c r="BM14815" s="2"/>
      <c r="BN14815" s="151"/>
      <c r="BO14815" s="2"/>
      <c r="BP14815" s="2"/>
      <c r="BQ14815" s="2"/>
      <c r="BR14815" s="2"/>
      <c r="BS14815" s="2"/>
      <c r="BT14815" s="2"/>
    </row>
    <row r="14816" spans="63:72" x14ac:dyDescent="0.3">
      <c r="BK14816" s="5"/>
      <c r="BL14816" s="5"/>
      <c r="BM14816" s="2"/>
      <c r="BN14816" s="151"/>
      <c r="BO14816" s="2"/>
      <c r="BP14816" s="2"/>
      <c r="BQ14816" s="2"/>
      <c r="BR14816" s="2"/>
      <c r="BS14816" s="2"/>
      <c r="BT14816" s="2"/>
    </row>
    <row r="14817" spans="63:72" x14ac:dyDescent="0.3">
      <c r="BK14817" s="5"/>
      <c r="BL14817" s="5"/>
      <c r="BM14817" s="2"/>
      <c r="BN14817" s="151"/>
      <c r="BO14817" s="2"/>
      <c r="BP14817" s="2"/>
      <c r="BQ14817" s="2"/>
      <c r="BR14817" s="2"/>
      <c r="BS14817" s="2"/>
      <c r="BT14817" s="2"/>
    </row>
    <row r="14818" spans="63:72" x14ac:dyDescent="0.3">
      <c r="BK14818" s="5"/>
      <c r="BL14818" s="5"/>
      <c r="BM14818" s="2"/>
      <c r="BN14818" s="151"/>
      <c r="BO14818" s="2"/>
      <c r="BP14818" s="2"/>
      <c r="BQ14818" s="2"/>
      <c r="BR14818" s="2"/>
      <c r="BS14818" s="2"/>
      <c r="BT14818" s="2"/>
    </row>
    <row r="14819" spans="63:72" x14ac:dyDescent="0.3">
      <c r="BK14819" s="5"/>
      <c r="BL14819" s="5"/>
      <c r="BM14819" s="2"/>
      <c r="BN14819" s="151"/>
      <c r="BO14819" s="2"/>
      <c r="BP14819" s="2"/>
      <c r="BQ14819" s="2"/>
      <c r="BR14819" s="2"/>
      <c r="BS14819" s="2"/>
      <c r="BT14819" s="2"/>
    </row>
    <row r="14820" spans="63:72" x14ac:dyDescent="0.3">
      <c r="BK14820" s="5"/>
      <c r="BL14820" s="5"/>
      <c r="BM14820" s="2"/>
      <c r="BN14820" s="151"/>
      <c r="BO14820" s="2"/>
      <c r="BP14820" s="2"/>
      <c r="BQ14820" s="2"/>
      <c r="BR14820" s="2"/>
      <c r="BS14820" s="2"/>
      <c r="BT14820" s="2"/>
    </row>
    <row r="14821" spans="63:72" x14ac:dyDescent="0.3">
      <c r="BK14821" s="5"/>
      <c r="BL14821" s="5"/>
      <c r="BM14821" s="2"/>
      <c r="BN14821" s="151"/>
      <c r="BO14821" s="2"/>
      <c r="BP14821" s="2"/>
      <c r="BQ14821" s="2"/>
      <c r="BR14821" s="2"/>
      <c r="BS14821" s="2"/>
      <c r="BT14821" s="2"/>
    </row>
    <row r="14822" spans="63:72" x14ac:dyDescent="0.3">
      <c r="BK14822" s="5"/>
      <c r="BL14822" s="5"/>
      <c r="BM14822" s="2"/>
      <c r="BN14822" s="151"/>
      <c r="BO14822" s="2"/>
      <c r="BP14822" s="2"/>
      <c r="BQ14822" s="2"/>
      <c r="BR14822" s="2"/>
      <c r="BS14822" s="2"/>
      <c r="BT14822" s="2"/>
    </row>
    <row r="14823" spans="63:72" x14ac:dyDescent="0.3">
      <c r="BK14823" s="5"/>
      <c r="BL14823" s="5"/>
      <c r="BM14823" s="2"/>
      <c r="BN14823" s="151"/>
      <c r="BO14823" s="2"/>
      <c r="BP14823" s="2"/>
      <c r="BQ14823" s="2"/>
      <c r="BR14823" s="2"/>
      <c r="BS14823" s="2"/>
      <c r="BT14823" s="2"/>
    </row>
    <row r="14824" spans="63:72" x14ac:dyDescent="0.3">
      <c r="BK14824" s="5"/>
      <c r="BL14824" s="5"/>
      <c r="BM14824" s="2"/>
      <c r="BN14824" s="151"/>
      <c r="BO14824" s="2"/>
      <c r="BP14824" s="2"/>
      <c r="BQ14824" s="2"/>
      <c r="BR14824" s="2"/>
      <c r="BS14824" s="2"/>
      <c r="BT14824" s="2"/>
    </row>
    <row r="14825" spans="63:72" x14ac:dyDescent="0.3">
      <c r="BK14825" s="5"/>
      <c r="BL14825" s="5"/>
      <c r="BM14825" s="2"/>
      <c r="BN14825" s="151"/>
      <c r="BO14825" s="2"/>
      <c r="BP14825" s="2"/>
      <c r="BQ14825" s="2"/>
      <c r="BR14825" s="2"/>
      <c r="BS14825" s="2"/>
      <c r="BT14825" s="2"/>
    </row>
    <row r="14826" spans="63:72" x14ac:dyDescent="0.3">
      <c r="BK14826" s="5"/>
      <c r="BL14826" s="5"/>
      <c r="BM14826" s="2"/>
      <c r="BN14826" s="151"/>
      <c r="BO14826" s="2"/>
      <c r="BP14826" s="2"/>
      <c r="BQ14826" s="2"/>
      <c r="BR14826" s="2"/>
      <c r="BS14826" s="2"/>
      <c r="BT14826" s="2"/>
    </row>
    <row r="14827" spans="63:72" x14ac:dyDescent="0.3">
      <c r="BK14827" s="5"/>
      <c r="BL14827" s="5"/>
      <c r="BM14827" s="2"/>
      <c r="BN14827" s="151"/>
      <c r="BO14827" s="2"/>
      <c r="BP14827" s="2"/>
      <c r="BQ14827" s="2"/>
      <c r="BR14827" s="2"/>
      <c r="BS14827" s="2"/>
      <c r="BT14827" s="2"/>
    </row>
    <row r="14828" spans="63:72" x14ac:dyDescent="0.3">
      <c r="BK14828" s="5"/>
      <c r="BL14828" s="5"/>
      <c r="BM14828" s="2"/>
      <c r="BN14828" s="151"/>
      <c r="BO14828" s="2"/>
      <c r="BP14828" s="2"/>
      <c r="BQ14828" s="2"/>
      <c r="BR14828" s="2"/>
      <c r="BS14828" s="2"/>
      <c r="BT14828" s="2"/>
    </row>
    <row r="14829" spans="63:72" x14ac:dyDescent="0.3">
      <c r="BK14829" s="5"/>
      <c r="BL14829" s="5"/>
      <c r="BM14829" s="2"/>
      <c r="BN14829" s="151"/>
      <c r="BO14829" s="2"/>
      <c r="BP14829" s="2"/>
      <c r="BQ14829" s="2"/>
      <c r="BR14829" s="2"/>
      <c r="BS14829" s="2"/>
      <c r="BT14829" s="2"/>
    </row>
    <row r="14830" spans="63:72" x14ac:dyDescent="0.3">
      <c r="BK14830" s="5"/>
      <c r="BL14830" s="5"/>
      <c r="BM14830" s="2"/>
      <c r="BN14830" s="151"/>
      <c r="BO14830" s="2"/>
      <c r="BP14830" s="2"/>
      <c r="BQ14830" s="2"/>
      <c r="BR14830" s="2"/>
      <c r="BS14830" s="2"/>
      <c r="BT14830" s="2"/>
    </row>
    <row r="14831" spans="63:72" x14ac:dyDescent="0.3">
      <c r="BK14831" s="5"/>
      <c r="BL14831" s="5"/>
      <c r="BM14831" s="2"/>
      <c r="BN14831" s="151"/>
      <c r="BO14831" s="2"/>
      <c r="BP14831" s="2"/>
      <c r="BQ14831" s="2"/>
      <c r="BR14831" s="2"/>
      <c r="BS14831" s="2"/>
      <c r="BT14831" s="2"/>
    </row>
    <row r="14832" spans="63:72" x14ac:dyDescent="0.3">
      <c r="BK14832" s="5"/>
      <c r="BL14832" s="5"/>
      <c r="BM14832" s="2"/>
      <c r="BN14832" s="151"/>
      <c r="BO14832" s="2"/>
      <c r="BP14832" s="2"/>
      <c r="BQ14832" s="2"/>
      <c r="BR14832" s="2"/>
      <c r="BS14832" s="2"/>
      <c r="BT14832" s="2"/>
    </row>
    <row r="14833" spans="63:72" x14ac:dyDescent="0.3">
      <c r="BK14833" s="5"/>
      <c r="BL14833" s="5"/>
      <c r="BM14833" s="2"/>
      <c r="BN14833" s="151"/>
      <c r="BO14833" s="2"/>
      <c r="BP14833" s="2"/>
      <c r="BQ14833" s="2"/>
      <c r="BR14833" s="2"/>
      <c r="BS14833" s="2"/>
      <c r="BT14833" s="2"/>
    </row>
    <row r="14834" spans="63:72" x14ac:dyDescent="0.3">
      <c r="BK14834" s="5"/>
      <c r="BL14834" s="5"/>
      <c r="BM14834" s="2"/>
      <c r="BN14834" s="151"/>
      <c r="BO14834" s="2"/>
      <c r="BP14834" s="2"/>
      <c r="BQ14834" s="2"/>
      <c r="BR14834" s="2"/>
      <c r="BS14834" s="2"/>
      <c r="BT14834" s="2"/>
    </row>
    <row r="14835" spans="63:72" x14ac:dyDescent="0.3">
      <c r="BK14835" s="5"/>
      <c r="BL14835" s="5"/>
      <c r="BM14835" s="2"/>
      <c r="BN14835" s="151"/>
      <c r="BO14835" s="2"/>
      <c r="BP14835" s="2"/>
      <c r="BQ14835" s="2"/>
      <c r="BR14835" s="2"/>
      <c r="BS14835" s="2"/>
      <c r="BT14835" s="2"/>
    </row>
    <row r="14836" spans="63:72" x14ac:dyDescent="0.3">
      <c r="BK14836" s="5"/>
      <c r="BL14836" s="5"/>
      <c r="BM14836" s="2"/>
      <c r="BN14836" s="151"/>
      <c r="BO14836" s="2"/>
      <c r="BP14836" s="2"/>
      <c r="BQ14836" s="2"/>
      <c r="BR14836" s="2"/>
      <c r="BS14836" s="2"/>
      <c r="BT14836" s="2"/>
    </row>
    <row r="14837" spans="63:72" x14ac:dyDescent="0.3">
      <c r="BK14837" s="5"/>
      <c r="BL14837" s="5"/>
      <c r="BM14837" s="2"/>
      <c r="BN14837" s="151"/>
      <c r="BO14837" s="2"/>
      <c r="BP14837" s="2"/>
      <c r="BQ14837" s="2"/>
      <c r="BR14837" s="2"/>
      <c r="BS14837" s="2"/>
      <c r="BT14837" s="2"/>
    </row>
    <row r="14838" spans="63:72" x14ac:dyDescent="0.3">
      <c r="BK14838" s="5"/>
      <c r="BL14838" s="5"/>
      <c r="BM14838" s="2"/>
      <c r="BN14838" s="151"/>
      <c r="BO14838" s="2"/>
      <c r="BP14838" s="2"/>
      <c r="BQ14838" s="2"/>
      <c r="BR14838" s="2"/>
      <c r="BS14838" s="2"/>
      <c r="BT14838" s="2"/>
    </row>
    <row r="14839" spans="63:72" x14ac:dyDescent="0.3">
      <c r="BK14839" s="5"/>
      <c r="BL14839" s="5"/>
      <c r="BM14839" s="2"/>
      <c r="BN14839" s="151"/>
      <c r="BO14839" s="2"/>
      <c r="BP14839" s="2"/>
      <c r="BQ14839" s="2"/>
      <c r="BR14839" s="2"/>
      <c r="BS14839" s="2"/>
      <c r="BT14839" s="2"/>
    </row>
    <row r="14840" spans="63:72" x14ac:dyDescent="0.3">
      <c r="BK14840" s="5"/>
      <c r="BL14840" s="5"/>
      <c r="BM14840" s="2"/>
      <c r="BN14840" s="151"/>
      <c r="BO14840" s="2"/>
      <c r="BP14840" s="2"/>
      <c r="BQ14840" s="2"/>
      <c r="BR14840" s="2"/>
      <c r="BS14840" s="2"/>
      <c r="BT14840" s="2"/>
    </row>
    <row r="14841" spans="63:72" x14ac:dyDescent="0.3">
      <c r="BK14841" s="5"/>
      <c r="BL14841" s="5"/>
      <c r="BM14841" s="2"/>
      <c r="BN14841" s="151"/>
      <c r="BO14841" s="2"/>
      <c r="BP14841" s="2"/>
      <c r="BQ14841" s="2"/>
      <c r="BR14841" s="2"/>
      <c r="BS14841" s="2"/>
      <c r="BT14841" s="2"/>
    </row>
    <row r="14842" spans="63:72" x14ac:dyDescent="0.3">
      <c r="BK14842" s="5"/>
      <c r="BL14842" s="5"/>
      <c r="BM14842" s="2"/>
      <c r="BN14842" s="151"/>
      <c r="BO14842" s="2"/>
      <c r="BP14842" s="2"/>
      <c r="BQ14842" s="2"/>
      <c r="BR14842" s="2"/>
      <c r="BS14842" s="2"/>
      <c r="BT14842" s="2"/>
    </row>
    <row r="14843" spans="63:72" x14ac:dyDescent="0.3">
      <c r="BK14843" s="5"/>
      <c r="BL14843" s="5"/>
      <c r="BM14843" s="2"/>
      <c r="BN14843" s="151"/>
      <c r="BO14843" s="2"/>
      <c r="BP14843" s="2"/>
      <c r="BQ14843" s="2"/>
      <c r="BR14843" s="2"/>
      <c r="BS14843" s="2"/>
      <c r="BT14843" s="2"/>
    </row>
    <row r="14844" spans="63:72" x14ac:dyDescent="0.3">
      <c r="BK14844" s="5"/>
      <c r="BL14844" s="5"/>
      <c r="BM14844" s="2"/>
      <c r="BN14844" s="151"/>
      <c r="BO14844" s="2"/>
      <c r="BP14844" s="2"/>
      <c r="BQ14844" s="2"/>
      <c r="BR14844" s="2"/>
      <c r="BS14844" s="2"/>
      <c r="BT14844" s="2"/>
    </row>
    <row r="14845" spans="63:72" x14ac:dyDescent="0.3">
      <c r="BK14845" s="5"/>
      <c r="BL14845" s="5"/>
      <c r="BM14845" s="2"/>
      <c r="BN14845" s="151"/>
      <c r="BO14845" s="2"/>
      <c r="BP14845" s="2"/>
      <c r="BQ14845" s="2"/>
      <c r="BR14845" s="2"/>
      <c r="BS14845" s="2"/>
      <c r="BT14845" s="2"/>
    </row>
    <row r="14846" spans="63:72" x14ac:dyDescent="0.3">
      <c r="BK14846" s="5"/>
      <c r="BL14846" s="5"/>
      <c r="BM14846" s="2"/>
      <c r="BN14846" s="151"/>
      <c r="BO14846" s="2"/>
      <c r="BP14846" s="2"/>
      <c r="BQ14846" s="2"/>
      <c r="BR14846" s="2"/>
      <c r="BS14846" s="2"/>
      <c r="BT14846" s="2"/>
    </row>
    <row r="14847" spans="63:72" x14ac:dyDescent="0.3">
      <c r="BK14847" s="5"/>
      <c r="BL14847" s="5"/>
      <c r="BM14847" s="2"/>
      <c r="BN14847" s="151"/>
      <c r="BO14847" s="2"/>
      <c r="BP14847" s="2"/>
      <c r="BQ14847" s="2"/>
      <c r="BR14847" s="2"/>
      <c r="BS14847" s="2"/>
      <c r="BT14847" s="2"/>
    </row>
    <row r="14848" spans="63:72" x14ac:dyDescent="0.3">
      <c r="BK14848" s="5"/>
      <c r="BL14848" s="5"/>
      <c r="BM14848" s="2"/>
      <c r="BN14848" s="151"/>
      <c r="BO14848" s="2"/>
      <c r="BP14848" s="2"/>
      <c r="BQ14848" s="2"/>
      <c r="BR14848" s="2"/>
      <c r="BS14848" s="2"/>
      <c r="BT14848" s="2"/>
    </row>
    <row r="14849" spans="63:72" x14ac:dyDescent="0.3">
      <c r="BK14849" s="5"/>
      <c r="BL14849" s="5"/>
      <c r="BM14849" s="2"/>
      <c r="BN14849" s="151"/>
      <c r="BO14849" s="2"/>
      <c r="BP14849" s="2"/>
      <c r="BQ14849" s="2"/>
      <c r="BR14849" s="2"/>
      <c r="BS14849" s="2"/>
      <c r="BT14849" s="2"/>
    </row>
    <row r="14850" spans="63:72" x14ac:dyDescent="0.3">
      <c r="BK14850" s="5"/>
      <c r="BL14850" s="5"/>
      <c r="BM14850" s="2"/>
      <c r="BN14850" s="151"/>
      <c r="BO14850" s="2"/>
      <c r="BP14850" s="2"/>
      <c r="BQ14850" s="2"/>
      <c r="BR14850" s="2"/>
      <c r="BS14850" s="2"/>
      <c r="BT14850" s="2"/>
    </row>
    <row r="14851" spans="63:72" x14ac:dyDescent="0.3">
      <c r="BK14851" s="5"/>
      <c r="BL14851" s="5"/>
      <c r="BM14851" s="2"/>
      <c r="BN14851" s="151"/>
      <c r="BO14851" s="2"/>
      <c r="BP14851" s="2"/>
      <c r="BQ14851" s="2"/>
      <c r="BR14851" s="2"/>
      <c r="BS14851" s="2"/>
      <c r="BT14851" s="2"/>
    </row>
    <row r="14852" spans="63:72" x14ac:dyDescent="0.3">
      <c r="BK14852" s="5"/>
      <c r="BL14852" s="5"/>
      <c r="BM14852" s="2"/>
      <c r="BN14852" s="151"/>
      <c r="BO14852" s="2"/>
      <c r="BP14852" s="2"/>
      <c r="BQ14852" s="2"/>
      <c r="BR14852" s="2"/>
      <c r="BS14852" s="2"/>
      <c r="BT14852" s="2"/>
    </row>
    <row r="14853" spans="63:72" x14ac:dyDescent="0.3">
      <c r="BK14853" s="5"/>
      <c r="BL14853" s="5"/>
      <c r="BM14853" s="2"/>
      <c r="BN14853" s="151"/>
      <c r="BO14853" s="2"/>
      <c r="BP14853" s="2"/>
      <c r="BQ14853" s="2"/>
      <c r="BR14853" s="2"/>
      <c r="BS14853" s="2"/>
      <c r="BT14853" s="2"/>
    </row>
    <row r="14854" spans="63:72" x14ac:dyDescent="0.3">
      <c r="BK14854" s="5"/>
      <c r="BL14854" s="5"/>
      <c r="BM14854" s="2"/>
      <c r="BN14854" s="151"/>
      <c r="BO14854" s="2"/>
      <c r="BP14854" s="2"/>
      <c r="BQ14854" s="2"/>
      <c r="BR14854" s="2"/>
      <c r="BS14854" s="2"/>
      <c r="BT14854" s="2"/>
    </row>
    <row r="14855" spans="63:72" x14ac:dyDescent="0.3">
      <c r="BK14855" s="5"/>
      <c r="BL14855" s="5"/>
      <c r="BM14855" s="2"/>
      <c r="BN14855" s="151"/>
      <c r="BO14855" s="2"/>
      <c r="BP14855" s="2"/>
      <c r="BQ14855" s="2"/>
      <c r="BR14855" s="2"/>
      <c r="BS14855" s="2"/>
      <c r="BT14855" s="2"/>
    </row>
    <row r="14856" spans="63:72" x14ac:dyDescent="0.3">
      <c r="BK14856" s="5"/>
      <c r="BL14856" s="5"/>
      <c r="BM14856" s="2"/>
      <c r="BN14856" s="151"/>
      <c r="BO14856" s="2"/>
      <c r="BP14856" s="2"/>
      <c r="BQ14856" s="2"/>
      <c r="BR14856" s="2"/>
      <c r="BS14856" s="2"/>
      <c r="BT14856" s="2"/>
    </row>
    <row r="14857" spans="63:72" x14ac:dyDescent="0.3">
      <c r="BK14857" s="5"/>
      <c r="BL14857" s="5"/>
      <c r="BM14857" s="2"/>
      <c r="BN14857" s="151"/>
      <c r="BO14857" s="2"/>
      <c r="BP14857" s="2"/>
      <c r="BQ14857" s="2"/>
      <c r="BR14857" s="2"/>
      <c r="BS14857" s="2"/>
      <c r="BT14857" s="2"/>
    </row>
    <row r="14858" spans="63:72" x14ac:dyDescent="0.3">
      <c r="BK14858" s="5"/>
      <c r="BL14858" s="5"/>
      <c r="BM14858" s="2"/>
      <c r="BN14858" s="151"/>
      <c r="BO14858" s="2"/>
      <c r="BP14858" s="2"/>
      <c r="BQ14858" s="2"/>
      <c r="BR14858" s="2"/>
      <c r="BS14858" s="2"/>
      <c r="BT14858" s="2"/>
    </row>
    <row r="14859" spans="63:72" x14ac:dyDescent="0.3">
      <c r="BK14859" s="5"/>
      <c r="BL14859" s="5"/>
      <c r="BM14859" s="2"/>
      <c r="BN14859" s="151"/>
      <c r="BO14859" s="2"/>
      <c r="BP14859" s="2"/>
      <c r="BQ14859" s="2"/>
      <c r="BR14859" s="2"/>
      <c r="BS14859" s="2"/>
      <c r="BT14859" s="2"/>
    </row>
    <row r="14860" spans="63:72" x14ac:dyDescent="0.3">
      <c r="BK14860" s="5"/>
      <c r="BL14860" s="5"/>
      <c r="BM14860" s="2"/>
      <c r="BN14860" s="151"/>
      <c r="BO14860" s="2"/>
      <c r="BP14860" s="2"/>
      <c r="BQ14860" s="2"/>
      <c r="BR14860" s="2"/>
      <c r="BS14860" s="2"/>
      <c r="BT14860" s="2"/>
    </row>
    <row r="14861" spans="63:72" x14ac:dyDescent="0.3">
      <c r="BK14861" s="5"/>
      <c r="BL14861" s="5"/>
      <c r="BM14861" s="2"/>
      <c r="BN14861" s="151"/>
      <c r="BO14861" s="2"/>
      <c r="BP14861" s="2"/>
      <c r="BQ14861" s="2"/>
      <c r="BR14861" s="2"/>
      <c r="BS14861" s="2"/>
      <c r="BT14861" s="2"/>
    </row>
    <row r="14862" spans="63:72" x14ac:dyDescent="0.3">
      <c r="BK14862" s="5"/>
      <c r="BL14862" s="5"/>
      <c r="BM14862" s="2"/>
      <c r="BN14862" s="151"/>
      <c r="BO14862" s="2"/>
      <c r="BP14862" s="2"/>
      <c r="BQ14862" s="2"/>
      <c r="BR14862" s="2"/>
      <c r="BS14862" s="2"/>
      <c r="BT14862" s="2"/>
    </row>
    <row r="14863" spans="63:72" x14ac:dyDescent="0.3">
      <c r="BK14863" s="5"/>
      <c r="BL14863" s="5"/>
      <c r="BM14863" s="2"/>
      <c r="BN14863" s="151"/>
      <c r="BO14863" s="2"/>
      <c r="BP14863" s="2"/>
      <c r="BQ14863" s="2"/>
      <c r="BR14863" s="2"/>
      <c r="BS14863" s="2"/>
      <c r="BT14863" s="2"/>
    </row>
    <row r="14864" spans="63:72" x14ac:dyDescent="0.3">
      <c r="BK14864" s="5"/>
      <c r="BL14864" s="5"/>
      <c r="BM14864" s="2"/>
      <c r="BN14864" s="151"/>
      <c r="BO14864" s="2"/>
      <c r="BP14864" s="2"/>
      <c r="BQ14864" s="2"/>
      <c r="BR14864" s="2"/>
      <c r="BS14864" s="2"/>
      <c r="BT14864" s="2"/>
    </row>
    <row r="14865" spans="63:72" x14ac:dyDescent="0.3">
      <c r="BK14865" s="5"/>
      <c r="BL14865" s="5"/>
      <c r="BM14865" s="2"/>
      <c r="BN14865" s="151"/>
      <c r="BO14865" s="2"/>
      <c r="BP14865" s="2"/>
      <c r="BQ14865" s="2"/>
      <c r="BR14865" s="2"/>
      <c r="BS14865" s="2"/>
      <c r="BT14865" s="2"/>
    </row>
    <row r="14866" spans="63:72" x14ac:dyDescent="0.3">
      <c r="BK14866" s="5"/>
      <c r="BL14866" s="5"/>
      <c r="BM14866" s="2"/>
      <c r="BN14866" s="151"/>
      <c r="BO14866" s="2"/>
      <c r="BP14866" s="2"/>
      <c r="BQ14866" s="2"/>
      <c r="BR14866" s="2"/>
      <c r="BS14866" s="2"/>
      <c r="BT14866" s="2"/>
    </row>
    <row r="14867" spans="63:72" x14ac:dyDescent="0.3">
      <c r="BK14867" s="5"/>
      <c r="BL14867" s="5"/>
      <c r="BM14867" s="2"/>
      <c r="BN14867" s="151"/>
      <c r="BO14867" s="2"/>
      <c r="BP14867" s="2"/>
      <c r="BQ14867" s="2"/>
      <c r="BR14867" s="2"/>
      <c r="BS14867" s="2"/>
      <c r="BT14867" s="2"/>
    </row>
    <row r="14868" spans="63:72" x14ac:dyDescent="0.3">
      <c r="BK14868" s="5"/>
      <c r="BL14868" s="5"/>
      <c r="BM14868" s="2"/>
      <c r="BN14868" s="151"/>
      <c r="BO14868" s="2"/>
      <c r="BP14868" s="2"/>
      <c r="BQ14868" s="2"/>
      <c r="BR14868" s="2"/>
      <c r="BS14868" s="2"/>
      <c r="BT14868" s="2"/>
    </row>
    <row r="14869" spans="63:72" x14ac:dyDescent="0.3">
      <c r="BK14869" s="5"/>
      <c r="BL14869" s="5"/>
      <c r="BM14869" s="2"/>
      <c r="BN14869" s="151"/>
      <c r="BO14869" s="2"/>
      <c r="BP14869" s="2"/>
      <c r="BQ14869" s="2"/>
      <c r="BR14869" s="2"/>
      <c r="BS14869" s="2"/>
      <c r="BT14869" s="2"/>
    </row>
    <row r="14870" spans="63:72" x14ac:dyDescent="0.3">
      <c r="BK14870" s="5"/>
      <c r="BL14870" s="5"/>
      <c r="BM14870" s="2"/>
      <c r="BN14870" s="151"/>
      <c r="BO14870" s="2"/>
      <c r="BP14870" s="2"/>
      <c r="BQ14870" s="2"/>
      <c r="BR14870" s="2"/>
      <c r="BS14870" s="2"/>
      <c r="BT14870" s="2"/>
    </row>
    <row r="14871" spans="63:72" x14ac:dyDescent="0.3">
      <c r="BK14871" s="5"/>
      <c r="BL14871" s="5"/>
      <c r="BM14871" s="2"/>
      <c r="BN14871" s="151"/>
      <c r="BO14871" s="2"/>
      <c r="BP14871" s="2"/>
      <c r="BQ14871" s="2"/>
      <c r="BR14871" s="2"/>
      <c r="BS14871" s="2"/>
      <c r="BT14871" s="2"/>
    </row>
    <row r="14872" spans="63:72" x14ac:dyDescent="0.3">
      <c r="BK14872" s="5"/>
      <c r="BL14872" s="5"/>
      <c r="BM14872" s="2"/>
      <c r="BN14872" s="151"/>
      <c r="BO14872" s="2"/>
      <c r="BP14872" s="2"/>
      <c r="BQ14872" s="2"/>
      <c r="BR14872" s="2"/>
      <c r="BS14872" s="2"/>
      <c r="BT14872" s="2"/>
    </row>
    <row r="14873" spans="63:72" x14ac:dyDescent="0.3">
      <c r="BK14873" s="5"/>
      <c r="BL14873" s="5"/>
      <c r="BM14873" s="2"/>
      <c r="BN14873" s="151"/>
      <c r="BO14873" s="2"/>
      <c r="BP14873" s="2"/>
      <c r="BQ14873" s="2"/>
      <c r="BR14873" s="2"/>
      <c r="BS14873" s="2"/>
      <c r="BT14873" s="2"/>
    </row>
    <row r="14874" spans="63:72" x14ac:dyDescent="0.3">
      <c r="BK14874" s="5"/>
      <c r="BL14874" s="5"/>
      <c r="BM14874" s="2"/>
      <c r="BN14874" s="151"/>
      <c r="BO14874" s="2"/>
      <c r="BP14874" s="2"/>
      <c r="BQ14874" s="2"/>
      <c r="BR14874" s="2"/>
      <c r="BS14874" s="2"/>
      <c r="BT14874" s="2"/>
    </row>
    <row r="14875" spans="63:72" x14ac:dyDescent="0.3">
      <c r="BK14875" s="5"/>
      <c r="BL14875" s="5"/>
      <c r="BM14875" s="2"/>
      <c r="BN14875" s="151"/>
      <c r="BO14875" s="2"/>
      <c r="BP14875" s="2"/>
      <c r="BQ14875" s="2"/>
      <c r="BR14875" s="2"/>
      <c r="BS14875" s="2"/>
      <c r="BT14875" s="2"/>
    </row>
    <row r="14876" spans="63:72" x14ac:dyDescent="0.3">
      <c r="BK14876" s="5"/>
      <c r="BL14876" s="5"/>
      <c r="BM14876" s="2"/>
      <c r="BN14876" s="151"/>
      <c r="BO14876" s="2"/>
      <c r="BP14876" s="2"/>
      <c r="BQ14876" s="2"/>
      <c r="BR14876" s="2"/>
      <c r="BS14876" s="2"/>
      <c r="BT14876" s="2"/>
    </row>
    <row r="14877" spans="63:72" x14ac:dyDescent="0.3">
      <c r="BK14877" s="5"/>
      <c r="BL14877" s="5"/>
      <c r="BM14877" s="2"/>
      <c r="BN14877" s="151"/>
      <c r="BO14877" s="2"/>
      <c r="BP14877" s="2"/>
      <c r="BQ14877" s="2"/>
      <c r="BR14877" s="2"/>
      <c r="BS14877" s="2"/>
      <c r="BT14877" s="2"/>
    </row>
    <row r="14878" spans="63:72" x14ac:dyDescent="0.3">
      <c r="BK14878" s="5"/>
      <c r="BL14878" s="5"/>
      <c r="BM14878" s="2"/>
      <c r="BN14878" s="151"/>
      <c r="BO14878" s="2"/>
      <c r="BP14878" s="2"/>
      <c r="BQ14878" s="2"/>
      <c r="BR14878" s="2"/>
      <c r="BS14878" s="2"/>
      <c r="BT14878" s="2"/>
    </row>
    <row r="14879" spans="63:72" x14ac:dyDescent="0.3">
      <c r="BK14879" s="5"/>
      <c r="BL14879" s="5"/>
      <c r="BM14879" s="2"/>
      <c r="BN14879" s="151"/>
      <c r="BO14879" s="2"/>
      <c r="BP14879" s="2"/>
      <c r="BQ14879" s="2"/>
      <c r="BR14879" s="2"/>
      <c r="BS14879" s="2"/>
      <c r="BT14879" s="2"/>
    </row>
    <row r="14880" spans="63:72" x14ac:dyDescent="0.3">
      <c r="BK14880" s="5"/>
      <c r="BL14880" s="5"/>
      <c r="BM14880" s="2"/>
      <c r="BN14880" s="151"/>
      <c r="BO14880" s="2"/>
      <c r="BP14880" s="2"/>
      <c r="BQ14880" s="2"/>
      <c r="BR14880" s="2"/>
      <c r="BS14880" s="2"/>
      <c r="BT14880" s="2"/>
    </row>
    <row r="14881" spans="63:72" x14ac:dyDescent="0.3">
      <c r="BK14881" s="5"/>
      <c r="BL14881" s="5"/>
      <c r="BM14881" s="2"/>
      <c r="BN14881" s="151"/>
      <c r="BO14881" s="2"/>
      <c r="BP14881" s="2"/>
      <c r="BQ14881" s="2"/>
      <c r="BR14881" s="2"/>
      <c r="BS14881" s="2"/>
      <c r="BT14881" s="2"/>
    </row>
    <row r="14882" spans="63:72" x14ac:dyDescent="0.3">
      <c r="BK14882" s="5"/>
      <c r="BL14882" s="5"/>
      <c r="BM14882" s="2"/>
      <c r="BN14882" s="151"/>
      <c r="BO14882" s="2"/>
      <c r="BP14882" s="2"/>
      <c r="BQ14882" s="2"/>
      <c r="BR14882" s="2"/>
      <c r="BS14882" s="2"/>
      <c r="BT14882" s="2"/>
    </row>
    <row r="14883" spans="63:72" x14ac:dyDescent="0.3">
      <c r="BK14883" s="5"/>
      <c r="BL14883" s="5"/>
      <c r="BM14883" s="2"/>
      <c r="BN14883" s="151"/>
      <c r="BO14883" s="2"/>
      <c r="BP14883" s="2"/>
      <c r="BQ14883" s="2"/>
      <c r="BR14883" s="2"/>
      <c r="BS14883" s="2"/>
      <c r="BT14883" s="2"/>
    </row>
    <row r="14884" spans="63:72" x14ac:dyDescent="0.3">
      <c r="BK14884" s="5"/>
      <c r="BL14884" s="5"/>
      <c r="BM14884" s="2"/>
      <c r="BN14884" s="151"/>
      <c r="BO14884" s="2"/>
      <c r="BP14884" s="2"/>
      <c r="BQ14884" s="2"/>
      <c r="BR14884" s="2"/>
      <c r="BS14884" s="2"/>
      <c r="BT14884" s="2"/>
    </row>
    <row r="14885" spans="63:72" x14ac:dyDescent="0.3">
      <c r="BK14885" s="5"/>
      <c r="BL14885" s="5"/>
      <c r="BM14885" s="2"/>
      <c r="BN14885" s="151"/>
      <c r="BO14885" s="2"/>
      <c r="BP14885" s="2"/>
      <c r="BQ14885" s="2"/>
      <c r="BR14885" s="2"/>
      <c r="BS14885" s="2"/>
      <c r="BT14885" s="2"/>
    </row>
    <row r="14886" spans="63:72" x14ac:dyDescent="0.3">
      <c r="BK14886" s="5"/>
      <c r="BL14886" s="5"/>
      <c r="BM14886" s="2"/>
      <c r="BN14886" s="151"/>
      <c r="BO14886" s="2"/>
      <c r="BP14886" s="2"/>
      <c r="BQ14886" s="2"/>
      <c r="BR14886" s="2"/>
      <c r="BS14886" s="2"/>
      <c r="BT14886" s="2"/>
    </row>
    <row r="14887" spans="63:72" x14ac:dyDescent="0.3">
      <c r="BK14887" s="5"/>
      <c r="BL14887" s="5"/>
      <c r="BM14887" s="2"/>
      <c r="BN14887" s="151"/>
      <c r="BO14887" s="2"/>
      <c r="BP14887" s="2"/>
      <c r="BQ14887" s="2"/>
      <c r="BR14887" s="2"/>
      <c r="BS14887" s="2"/>
      <c r="BT14887" s="2"/>
    </row>
    <row r="14888" spans="63:72" x14ac:dyDescent="0.3">
      <c r="BK14888" s="5"/>
      <c r="BL14888" s="5"/>
      <c r="BM14888" s="2"/>
      <c r="BN14888" s="151"/>
      <c r="BO14888" s="2"/>
      <c r="BP14888" s="2"/>
      <c r="BQ14888" s="2"/>
      <c r="BR14888" s="2"/>
      <c r="BS14888" s="2"/>
      <c r="BT14888" s="2"/>
    </row>
    <row r="14889" spans="63:72" x14ac:dyDescent="0.3">
      <c r="BK14889" s="5"/>
      <c r="BL14889" s="5"/>
      <c r="BM14889" s="2"/>
      <c r="BN14889" s="151"/>
      <c r="BO14889" s="2"/>
      <c r="BP14889" s="2"/>
      <c r="BQ14889" s="2"/>
      <c r="BR14889" s="2"/>
      <c r="BS14889" s="2"/>
      <c r="BT14889" s="2"/>
    </row>
    <row r="14890" spans="63:72" x14ac:dyDescent="0.3">
      <c r="BK14890" s="5"/>
      <c r="BL14890" s="5"/>
      <c r="BM14890" s="2"/>
      <c r="BN14890" s="151"/>
      <c r="BO14890" s="2"/>
      <c r="BP14890" s="2"/>
      <c r="BQ14890" s="2"/>
      <c r="BR14890" s="2"/>
      <c r="BS14890" s="2"/>
      <c r="BT14890" s="2"/>
    </row>
    <row r="14891" spans="63:72" x14ac:dyDescent="0.3">
      <c r="BK14891" s="5"/>
      <c r="BL14891" s="5"/>
      <c r="BM14891" s="2"/>
      <c r="BN14891" s="151"/>
      <c r="BO14891" s="2"/>
      <c r="BP14891" s="2"/>
      <c r="BQ14891" s="2"/>
      <c r="BR14891" s="2"/>
      <c r="BS14891" s="2"/>
      <c r="BT14891" s="2"/>
    </row>
    <row r="14892" spans="63:72" x14ac:dyDescent="0.3">
      <c r="BK14892" s="5"/>
      <c r="BL14892" s="5"/>
      <c r="BM14892" s="2"/>
      <c r="BN14892" s="151"/>
      <c r="BO14892" s="2"/>
      <c r="BP14892" s="2"/>
      <c r="BQ14892" s="2"/>
      <c r="BR14892" s="2"/>
      <c r="BS14892" s="2"/>
      <c r="BT14892" s="2"/>
    </row>
    <row r="14893" spans="63:72" x14ac:dyDescent="0.3">
      <c r="BK14893" s="5"/>
      <c r="BL14893" s="5"/>
      <c r="BM14893" s="2"/>
      <c r="BN14893" s="151"/>
      <c r="BO14893" s="2"/>
      <c r="BP14893" s="2"/>
      <c r="BQ14893" s="2"/>
      <c r="BR14893" s="2"/>
      <c r="BS14893" s="2"/>
      <c r="BT14893" s="2"/>
    </row>
    <row r="14894" spans="63:72" x14ac:dyDescent="0.3">
      <c r="BK14894" s="5"/>
      <c r="BL14894" s="5"/>
      <c r="BM14894" s="2"/>
      <c r="BN14894" s="151"/>
      <c r="BO14894" s="2"/>
      <c r="BP14894" s="2"/>
      <c r="BQ14894" s="2"/>
      <c r="BR14894" s="2"/>
      <c r="BS14894" s="2"/>
      <c r="BT14894" s="2"/>
    </row>
    <row r="14895" spans="63:72" x14ac:dyDescent="0.3">
      <c r="BK14895" s="5"/>
      <c r="BL14895" s="5"/>
      <c r="BM14895" s="2"/>
      <c r="BN14895" s="151"/>
      <c r="BO14895" s="2"/>
      <c r="BP14895" s="2"/>
      <c r="BQ14895" s="2"/>
      <c r="BR14895" s="2"/>
      <c r="BS14895" s="2"/>
      <c r="BT14895" s="2"/>
    </row>
    <row r="14896" spans="63:72" x14ac:dyDescent="0.3">
      <c r="BK14896" s="5"/>
      <c r="BL14896" s="5"/>
      <c r="BM14896" s="2"/>
      <c r="BN14896" s="151"/>
      <c r="BO14896" s="2"/>
      <c r="BP14896" s="2"/>
      <c r="BQ14896" s="2"/>
      <c r="BR14896" s="2"/>
      <c r="BS14896" s="2"/>
      <c r="BT14896" s="2"/>
    </row>
    <row r="14897" spans="63:72" x14ac:dyDescent="0.3">
      <c r="BK14897" s="5"/>
      <c r="BL14897" s="5"/>
      <c r="BM14897" s="2"/>
      <c r="BN14897" s="151"/>
      <c r="BO14897" s="2"/>
      <c r="BP14897" s="2"/>
      <c r="BQ14897" s="2"/>
      <c r="BR14897" s="2"/>
      <c r="BS14897" s="2"/>
      <c r="BT14897" s="2"/>
    </row>
    <row r="14898" spans="63:72" x14ac:dyDescent="0.3">
      <c r="BK14898" s="5"/>
      <c r="BL14898" s="5"/>
      <c r="BM14898" s="2"/>
      <c r="BN14898" s="151"/>
      <c r="BO14898" s="2"/>
      <c r="BP14898" s="2"/>
      <c r="BQ14898" s="2"/>
      <c r="BR14898" s="2"/>
      <c r="BS14898" s="2"/>
      <c r="BT14898" s="2"/>
    </row>
    <row r="14899" spans="63:72" x14ac:dyDescent="0.3">
      <c r="BK14899" s="5"/>
      <c r="BL14899" s="5"/>
      <c r="BM14899" s="2"/>
      <c r="BN14899" s="151"/>
      <c r="BO14899" s="2"/>
      <c r="BP14899" s="2"/>
      <c r="BQ14899" s="2"/>
      <c r="BR14899" s="2"/>
      <c r="BS14899" s="2"/>
      <c r="BT14899" s="2"/>
    </row>
    <row r="14900" spans="63:72" x14ac:dyDescent="0.3">
      <c r="BK14900" s="5"/>
      <c r="BL14900" s="5"/>
      <c r="BM14900" s="2"/>
      <c r="BN14900" s="151"/>
      <c r="BO14900" s="2"/>
      <c r="BP14900" s="2"/>
      <c r="BQ14900" s="2"/>
      <c r="BR14900" s="2"/>
      <c r="BS14900" s="2"/>
      <c r="BT14900" s="2"/>
    </row>
    <row r="14901" spans="63:72" x14ac:dyDescent="0.3">
      <c r="BK14901" s="5"/>
      <c r="BL14901" s="5"/>
      <c r="BM14901" s="2"/>
      <c r="BN14901" s="151"/>
      <c r="BO14901" s="2"/>
      <c r="BP14901" s="2"/>
      <c r="BQ14901" s="2"/>
      <c r="BR14901" s="2"/>
      <c r="BS14901" s="2"/>
      <c r="BT14901" s="2"/>
    </row>
    <row r="14902" spans="63:72" x14ac:dyDescent="0.3">
      <c r="BK14902" s="5"/>
      <c r="BL14902" s="5"/>
      <c r="BM14902" s="2"/>
      <c r="BN14902" s="151"/>
      <c r="BO14902" s="2"/>
      <c r="BP14902" s="2"/>
      <c r="BQ14902" s="2"/>
      <c r="BR14902" s="2"/>
      <c r="BS14902" s="2"/>
      <c r="BT14902" s="2"/>
    </row>
    <row r="14903" spans="63:72" x14ac:dyDescent="0.3">
      <c r="BK14903" s="5"/>
      <c r="BL14903" s="5"/>
      <c r="BM14903" s="2"/>
      <c r="BN14903" s="151"/>
      <c r="BO14903" s="2"/>
      <c r="BP14903" s="2"/>
      <c r="BQ14903" s="2"/>
      <c r="BR14903" s="2"/>
      <c r="BS14903" s="2"/>
      <c r="BT14903" s="2"/>
    </row>
    <row r="14904" spans="63:72" x14ac:dyDescent="0.3">
      <c r="BK14904" s="5"/>
      <c r="BL14904" s="5"/>
      <c r="BM14904" s="2"/>
      <c r="BN14904" s="151"/>
      <c r="BO14904" s="2"/>
      <c r="BP14904" s="2"/>
      <c r="BQ14904" s="2"/>
      <c r="BR14904" s="2"/>
      <c r="BS14904" s="2"/>
      <c r="BT14904" s="2"/>
    </row>
    <row r="14905" spans="63:72" x14ac:dyDescent="0.3">
      <c r="BK14905" s="5"/>
      <c r="BL14905" s="5"/>
      <c r="BM14905" s="2"/>
      <c r="BN14905" s="151"/>
      <c r="BO14905" s="2"/>
      <c r="BP14905" s="2"/>
      <c r="BQ14905" s="2"/>
      <c r="BR14905" s="2"/>
      <c r="BS14905" s="2"/>
      <c r="BT14905" s="2"/>
    </row>
    <row r="14906" spans="63:72" x14ac:dyDescent="0.3">
      <c r="BK14906" s="5"/>
      <c r="BL14906" s="5"/>
      <c r="BM14906" s="2"/>
      <c r="BN14906" s="151"/>
      <c r="BO14906" s="2"/>
      <c r="BP14906" s="2"/>
      <c r="BQ14906" s="2"/>
      <c r="BR14906" s="2"/>
      <c r="BS14906" s="2"/>
      <c r="BT14906" s="2"/>
    </row>
    <row r="14907" spans="63:72" x14ac:dyDescent="0.3">
      <c r="BK14907" s="5"/>
      <c r="BL14907" s="5"/>
      <c r="BM14907" s="2"/>
      <c r="BN14907" s="151"/>
      <c r="BO14907" s="2"/>
      <c r="BP14907" s="2"/>
      <c r="BQ14907" s="2"/>
      <c r="BR14907" s="2"/>
      <c r="BS14907" s="2"/>
      <c r="BT14907" s="2"/>
    </row>
    <row r="14908" spans="63:72" x14ac:dyDescent="0.3">
      <c r="BK14908" s="5"/>
      <c r="BL14908" s="5"/>
      <c r="BM14908" s="2"/>
      <c r="BN14908" s="151"/>
      <c r="BO14908" s="2"/>
      <c r="BP14908" s="2"/>
      <c r="BQ14908" s="2"/>
      <c r="BR14908" s="2"/>
      <c r="BS14908" s="2"/>
      <c r="BT14908" s="2"/>
    </row>
    <row r="14909" spans="63:72" x14ac:dyDescent="0.3">
      <c r="BK14909" s="5"/>
      <c r="BL14909" s="5"/>
      <c r="BM14909" s="2"/>
      <c r="BN14909" s="151"/>
      <c r="BO14909" s="2"/>
      <c r="BP14909" s="2"/>
      <c r="BQ14909" s="2"/>
      <c r="BR14909" s="2"/>
      <c r="BS14909" s="2"/>
      <c r="BT14909" s="2"/>
    </row>
    <row r="14910" spans="63:72" x14ac:dyDescent="0.3">
      <c r="BK14910" s="5"/>
      <c r="BL14910" s="5"/>
      <c r="BM14910" s="2"/>
      <c r="BN14910" s="151"/>
      <c r="BO14910" s="2"/>
      <c r="BP14910" s="2"/>
      <c r="BQ14910" s="2"/>
      <c r="BR14910" s="2"/>
      <c r="BS14910" s="2"/>
      <c r="BT14910" s="2"/>
    </row>
    <row r="14911" spans="63:72" x14ac:dyDescent="0.3">
      <c r="BK14911" s="5"/>
      <c r="BL14911" s="5"/>
      <c r="BM14911" s="2"/>
      <c r="BN14911" s="151"/>
      <c r="BO14911" s="2"/>
      <c r="BP14911" s="2"/>
      <c r="BQ14911" s="2"/>
      <c r="BR14911" s="2"/>
      <c r="BS14911" s="2"/>
      <c r="BT14911" s="2"/>
    </row>
    <row r="14912" spans="63:72" x14ac:dyDescent="0.3">
      <c r="BK14912" s="5"/>
      <c r="BL14912" s="5"/>
      <c r="BM14912" s="2"/>
      <c r="BN14912" s="151"/>
      <c r="BO14912" s="2"/>
      <c r="BP14912" s="2"/>
      <c r="BQ14912" s="2"/>
      <c r="BR14912" s="2"/>
      <c r="BS14912" s="2"/>
      <c r="BT14912" s="2"/>
    </row>
    <row r="14913" spans="63:72" x14ac:dyDescent="0.3">
      <c r="BK14913" s="5"/>
      <c r="BL14913" s="5"/>
      <c r="BM14913" s="2"/>
      <c r="BN14913" s="151"/>
      <c r="BO14913" s="2"/>
      <c r="BP14913" s="2"/>
      <c r="BQ14913" s="2"/>
      <c r="BR14913" s="2"/>
      <c r="BS14913" s="2"/>
      <c r="BT14913" s="2"/>
    </row>
    <row r="14914" spans="63:72" x14ac:dyDescent="0.3">
      <c r="BK14914" s="5"/>
      <c r="BL14914" s="5"/>
      <c r="BM14914" s="2"/>
      <c r="BN14914" s="151"/>
      <c r="BO14914" s="2"/>
      <c r="BP14914" s="2"/>
      <c r="BQ14914" s="2"/>
      <c r="BR14914" s="2"/>
      <c r="BS14914" s="2"/>
      <c r="BT14914" s="2"/>
    </row>
    <row r="14915" spans="63:72" x14ac:dyDescent="0.3">
      <c r="BK14915" s="5"/>
      <c r="BL14915" s="5"/>
      <c r="BM14915" s="2"/>
      <c r="BN14915" s="151"/>
      <c r="BO14915" s="2"/>
      <c r="BP14915" s="2"/>
      <c r="BQ14915" s="2"/>
      <c r="BR14915" s="2"/>
      <c r="BS14915" s="2"/>
      <c r="BT14915" s="2"/>
    </row>
    <row r="14916" spans="63:72" x14ac:dyDescent="0.3">
      <c r="BK14916" s="5"/>
      <c r="BL14916" s="5"/>
      <c r="BM14916" s="2"/>
      <c r="BN14916" s="151"/>
      <c r="BO14916" s="2"/>
      <c r="BP14916" s="2"/>
      <c r="BQ14916" s="2"/>
      <c r="BR14916" s="2"/>
      <c r="BS14916" s="2"/>
      <c r="BT14916" s="2"/>
    </row>
    <row r="14917" spans="63:72" x14ac:dyDescent="0.3">
      <c r="BK14917" s="5"/>
      <c r="BL14917" s="5"/>
      <c r="BM14917" s="2"/>
      <c r="BN14917" s="151"/>
      <c r="BO14917" s="2"/>
      <c r="BP14917" s="2"/>
      <c r="BQ14917" s="2"/>
      <c r="BR14917" s="2"/>
      <c r="BS14917" s="2"/>
      <c r="BT14917" s="2"/>
    </row>
    <row r="14918" spans="63:72" x14ac:dyDescent="0.3">
      <c r="BK14918" s="5"/>
      <c r="BL14918" s="5"/>
      <c r="BM14918" s="2"/>
      <c r="BN14918" s="151"/>
      <c r="BO14918" s="2"/>
      <c r="BP14918" s="2"/>
      <c r="BQ14918" s="2"/>
      <c r="BR14918" s="2"/>
      <c r="BS14918" s="2"/>
      <c r="BT14918" s="2"/>
    </row>
    <row r="14919" spans="63:72" x14ac:dyDescent="0.3">
      <c r="BK14919" s="5"/>
      <c r="BL14919" s="5"/>
      <c r="BM14919" s="2"/>
      <c r="BN14919" s="151"/>
      <c r="BO14919" s="2"/>
      <c r="BP14919" s="2"/>
      <c r="BQ14919" s="2"/>
      <c r="BR14919" s="2"/>
      <c r="BS14919" s="2"/>
      <c r="BT14919" s="2"/>
    </row>
    <row r="14920" spans="63:72" x14ac:dyDescent="0.3">
      <c r="BK14920" s="5"/>
      <c r="BL14920" s="5"/>
      <c r="BM14920" s="2"/>
      <c r="BN14920" s="151"/>
      <c r="BO14920" s="2"/>
      <c r="BP14920" s="2"/>
      <c r="BQ14920" s="2"/>
      <c r="BR14920" s="2"/>
      <c r="BS14920" s="2"/>
      <c r="BT14920" s="2"/>
    </row>
    <row r="14921" spans="63:72" x14ac:dyDescent="0.3">
      <c r="BK14921" s="5"/>
      <c r="BL14921" s="5"/>
      <c r="BM14921" s="2"/>
      <c r="BN14921" s="151"/>
      <c r="BO14921" s="2"/>
      <c r="BP14921" s="2"/>
      <c r="BQ14921" s="2"/>
      <c r="BR14921" s="2"/>
      <c r="BS14921" s="2"/>
      <c r="BT14921" s="2"/>
    </row>
    <row r="14922" spans="63:72" x14ac:dyDescent="0.3">
      <c r="BK14922" s="5"/>
      <c r="BL14922" s="5"/>
      <c r="BM14922" s="2"/>
      <c r="BN14922" s="151"/>
      <c r="BO14922" s="2"/>
      <c r="BP14922" s="2"/>
      <c r="BQ14922" s="2"/>
      <c r="BR14922" s="2"/>
      <c r="BS14922" s="2"/>
      <c r="BT14922" s="2"/>
    </row>
    <row r="14923" spans="63:72" x14ac:dyDescent="0.3">
      <c r="BK14923" s="5"/>
      <c r="BL14923" s="5"/>
      <c r="BM14923" s="2"/>
      <c r="BN14923" s="151"/>
      <c r="BO14923" s="2"/>
      <c r="BP14923" s="2"/>
      <c r="BQ14923" s="2"/>
      <c r="BR14923" s="2"/>
      <c r="BS14923" s="2"/>
      <c r="BT14923" s="2"/>
    </row>
    <row r="14924" spans="63:72" x14ac:dyDescent="0.3">
      <c r="BK14924" s="5"/>
      <c r="BL14924" s="5"/>
      <c r="BM14924" s="2"/>
      <c r="BN14924" s="151"/>
      <c r="BO14924" s="2"/>
      <c r="BP14924" s="2"/>
      <c r="BQ14924" s="2"/>
      <c r="BR14924" s="2"/>
      <c r="BS14924" s="2"/>
      <c r="BT14924" s="2"/>
    </row>
    <row r="14925" spans="63:72" x14ac:dyDescent="0.3">
      <c r="BK14925" s="5"/>
      <c r="BL14925" s="5"/>
      <c r="BM14925" s="2"/>
      <c r="BN14925" s="151"/>
      <c r="BO14925" s="2"/>
      <c r="BP14925" s="2"/>
      <c r="BQ14925" s="2"/>
      <c r="BR14925" s="2"/>
      <c r="BS14925" s="2"/>
      <c r="BT14925" s="2"/>
    </row>
    <row r="14926" spans="63:72" x14ac:dyDescent="0.3">
      <c r="BK14926" s="5"/>
      <c r="BL14926" s="5"/>
      <c r="BM14926" s="2"/>
      <c r="BN14926" s="151"/>
      <c r="BO14926" s="2"/>
      <c r="BP14926" s="2"/>
      <c r="BQ14926" s="2"/>
      <c r="BR14926" s="2"/>
      <c r="BS14926" s="2"/>
      <c r="BT14926" s="2"/>
    </row>
    <row r="14927" spans="63:72" x14ac:dyDescent="0.3">
      <c r="BK14927" s="5"/>
      <c r="BL14927" s="5"/>
      <c r="BM14927" s="2"/>
      <c r="BN14927" s="151"/>
      <c r="BO14927" s="2"/>
      <c r="BP14927" s="2"/>
      <c r="BQ14927" s="2"/>
      <c r="BR14927" s="2"/>
      <c r="BS14927" s="2"/>
      <c r="BT14927" s="2"/>
    </row>
    <row r="14928" spans="63:72" x14ac:dyDescent="0.3">
      <c r="BK14928" s="5"/>
      <c r="BL14928" s="5"/>
      <c r="BM14928" s="2"/>
      <c r="BN14928" s="151"/>
      <c r="BO14928" s="2"/>
      <c r="BP14928" s="2"/>
      <c r="BQ14928" s="2"/>
      <c r="BR14928" s="2"/>
      <c r="BS14928" s="2"/>
      <c r="BT14928" s="2"/>
    </row>
    <row r="14929" spans="63:72" x14ac:dyDescent="0.3">
      <c r="BK14929" s="5"/>
      <c r="BL14929" s="5"/>
      <c r="BM14929" s="2"/>
      <c r="BN14929" s="151"/>
      <c r="BO14929" s="2"/>
      <c r="BP14929" s="2"/>
      <c r="BQ14929" s="2"/>
      <c r="BR14929" s="2"/>
      <c r="BS14929" s="2"/>
      <c r="BT14929" s="2"/>
    </row>
    <row r="14930" spans="63:72" x14ac:dyDescent="0.3">
      <c r="BK14930" s="5"/>
      <c r="BL14930" s="5"/>
      <c r="BM14930" s="2"/>
      <c r="BN14930" s="151"/>
      <c r="BO14930" s="2"/>
      <c r="BP14930" s="2"/>
      <c r="BQ14930" s="2"/>
      <c r="BR14930" s="2"/>
      <c r="BS14930" s="2"/>
      <c r="BT14930" s="2"/>
    </row>
    <row r="14931" spans="63:72" x14ac:dyDescent="0.3">
      <c r="BK14931" s="5"/>
      <c r="BL14931" s="5"/>
      <c r="BM14931" s="2"/>
      <c r="BN14931" s="151"/>
      <c r="BO14931" s="2"/>
      <c r="BP14931" s="2"/>
      <c r="BQ14931" s="2"/>
      <c r="BR14931" s="2"/>
      <c r="BS14931" s="2"/>
      <c r="BT14931" s="2"/>
    </row>
    <row r="14932" spans="63:72" x14ac:dyDescent="0.3">
      <c r="BK14932" s="5"/>
      <c r="BL14932" s="5"/>
      <c r="BM14932" s="2"/>
      <c r="BN14932" s="151"/>
      <c r="BO14932" s="2"/>
      <c r="BP14932" s="2"/>
      <c r="BQ14932" s="2"/>
      <c r="BR14932" s="2"/>
      <c r="BS14932" s="2"/>
      <c r="BT14932" s="2"/>
    </row>
    <row r="14933" spans="63:72" x14ac:dyDescent="0.3">
      <c r="BK14933" s="5"/>
      <c r="BL14933" s="5"/>
      <c r="BM14933" s="2"/>
      <c r="BN14933" s="151"/>
      <c r="BO14933" s="2"/>
      <c r="BP14933" s="2"/>
      <c r="BQ14933" s="2"/>
      <c r="BR14933" s="2"/>
      <c r="BS14933" s="2"/>
      <c r="BT14933" s="2"/>
    </row>
    <row r="14934" spans="63:72" x14ac:dyDescent="0.3">
      <c r="BK14934" s="5"/>
      <c r="BL14934" s="5"/>
      <c r="BM14934" s="2"/>
      <c r="BN14934" s="151"/>
      <c r="BO14934" s="2"/>
      <c r="BP14934" s="2"/>
      <c r="BQ14934" s="2"/>
      <c r="BR14934" s="2"/>
      <c r="BS14934" s="2"/>
      <c r="BT14934" s="2"/>
    </row>
    <row r="14935" spans="63:72" x14ac:dyDescent="0.3">
      <c r="BK14935" s="5"/>
      <c r="BL14935" s="5"/>
      <c r="BM14935" s="2"/>
      <c r="BN14935" s="151"/>
      <c r="BO14935" s="2"/>
      <c r="BP14935" s="2"/>
      <c r="BQ14935" s="2"/>
      <c r="BR14935" s="2"/>
      <c r="BS14935" s="2"/>
      <c r="BT14935" s="2"/>
    </row>
    <row r="14936" spans="63:72" x14ac:dyDescent="0.3">
      <c r="BK14936" s="5"/>
      <c r="BL14936" s="5"/>
      <c r="BM14936" s="2"/>
      <c r="BN14936" s="151"/>
      <c r="BO14936" s="2"/>
      <c r="BP14936" s="2"/>
      <c r="BQ14936" s="2"/>
      <c r="BR14936" s="2"/>
      <c r="BS14936" s="2"/>
      <c r="BT14936" s="2"/>
    </row>
    <row r="14937" spans="63:72" x14ac:dyDescent="0.3">
      <c r="BK14937" s="5"/>
      <c r="BL14937" s="5"/>
      <c r="BM14937" s="2"/>
      <c r="BN14937" s="151"/>
      <c r="BO14937" s="2"/>
      <c r="BP14937" s="2"/>
      <c r="BQ14937" s="2"/>
      <c r="BR14937" s="2"/>
      <c r="BS14937" s="2"/>
      <c r="BT14937" s="2"/>
    </row>
    <row r="14938" spans="63:72" x14ac:dyDescent="0.3">
      <c r="BK14938" s="5"/>
      <c r="BL14938" s="5"/>
      <c r="BM14938" s="2"/>
      <c r="BN14938" s="151"/>
      <c r="BO14938" s="2"/>
      <c r="BP14938" s="2"/>
      <c r="BQ14938" s="2"/>
      <c r="BR14938" s="2"/>
      <c r="BS14938" s="2"/>
      <c r="BT14938" s="2"/>
    </row>
    <row r="14939" spans="63:72" x14ac:dyDescent="0.3">
      <c r="BK14939" s="5"/>
      <c r="BL14939" s="5"/>
      <c r="BM14939" s="2"/>
      <c r="BN14939" s="151"/>
      <c r="BO14939" s="2"/>
      <c r="BP14939" s="2"/>
      <c r="BQ14939" s="2"/>
      <c r="BR14939" s="2"/>
      <c r="BS14939" s="2"/>
      <c r="BT14939" s="2"/>
    </row>
    <row r="14940" spans="63:72" x14ac:dyDescent="0.3">
      <c r="BK14940" s="5"/>
      <c r="BL14940" s="5"/>
      <c r="BM14940" s="2"/>
      <c r="BN14940" s="151"/>
      <c r="BO14940" s="2"/>
      <c r="BP14940" s="2"/>
      <c r="BQ14940" s="2"/>
      <c r="BR14940" s="2"/>
      <c r="BS14940" s="2"/>
      <c r="BT14940" s="2"/>
    </row>
    <row r="14941" spans="63:72" x14ac:dyDescent="0.3">
      <c r="BK14941" s="5"/>
      <c r="BL14941" s="5"/>
      <c r="BM14941" s="2"/>
      <c r="BN14941" s="151"/>
      <c r="BO14941" s="2"/>
      <c r="BP14941" s="2"/>
      <c r="BQ14941" s="2"/>
      <c r="BR14941" s="2"/>
      <c r="BS14941" s="2"/>
      <c r="BT14941" s="2"/>
    </row>
    <row r="14942" spans="63:72" x14ac:dyDescent="0.3">
      <c r="BK14942" s="5"/>
      <c r="BL14942" s="5"/>
      <c r="BM14942" s="2"/>
      <c r="BN14942" s="151"/>
      <c r="BO14942" s="2"/>
      <c r="BP14942" s="2"/>
      <c r="BQ14942" s="2"/>
      <c r="BR14942" s="2"/>
      <c r="BS14942" s="2"/>
      <c r="BT14942" s="2"/>
    </row>
    <row r="14943" spans="63:72" x14ac:dyDescent="0.3">
      <c r="BK14943" s="5"/>
      <c r="BL14943" s="5"/>
      <c r="BM14943" s="2"/>
      <c r="BN14943" s="151"/>
      <c r="BO14943" s="2"/>
      <c r="BP14943" s="2"/>
      <c r="BQ14943" s="2"/>
      <c r="BR14943" s="2"/>
      <c r="BS14943" s="2"/>
      <c r="BT14943" s="2"/>
    </row>
    <row r="14944" spans="63:72" x14ac:dyDescent="0.3">
      <c r="BK14944" s="5"/>
      <c r="BL14944" s="5"/>
      <c r="BM14944" s="2"/>
      <c r="BN14944" s="151"/>
      <c r="BO14944" s="2"/>
      <c r="BP14944" s="2"/>
      <c r="BQ14944" s="2"/>
      <c r="BR14944" s="2"/>
      <c r="BS14944" s="2"/>
      <c r="BT14944" s="2"/>
    </row>
    <row r="14945" spans="63:72" x14ac:dyDescent="0.3">
      <c r="BK14945" s="5"/>
      <c r="BL14945" s="5"/>
      <c r="BM14945" s="2"/>
      <c r="BN14945" s="151"/>
      <c r="BO14945" s="2"/>
      <c r="BP14945" s="2"/>
      <c r="BQ14945" s="2"/>
      <c r="BR14945" s="2"/>
      <c r="BS14945" s="2"/>
      <c r="BT14945" s="2"/>
    </row>
    <row r="14946" spans="63:72" x14ac:dyDescent="0.3">
      <c r="BK14946" s="5"/>
      <c r="BL14946" s="5"/>
      <c r="BM14946" s="2"/>
      <c r="BN14946" s="151"/>
      <c r="BO14946" s="2"/>
      <c r="BP14946" s="2"/>
      <c r="BQ14946" s="2"/>
      <c r="BR14946" s="2"/>
      <c r="BS14946" s="2"/>
      <c r="BT14946" s="2"/>
    </row>
    <row r="14947" spans="63:72" x14ac:dyDescent="0.3">
      <c r="BK14947" s="5"/>
      <c r="BL14947" s="5"/>
      <c r="BM14947" s="2"/>
      <c r="BN14947" s="151"/>
      <c r="BO14947" s="2"/>
      <c r="BP14947" s="2"/>
      <c r="BQ14947" s="2"/>
      <c r="BR14947" s="2"/>
      <c r="BS14947" s="2"/>
      <c r="BT14947" s="2"/>
    </row>
    <row r="14948" spans="63:72" x14ac:dyDescent="0.3">
      <c r="BK14948" s="5"/>
      <c r="BL14948" s="5"/>
      <c r="BM14948" s="2"/>
      <c r="BN14948" s="151"/>
      <c r="BO14948" s="2"/>
      <c r="BP14948" s="2"/>
      <c r="BQ14948" s="2"/>
      <c r="BR14948" s="2"/>
      <c r="BS14948" s="2"/>
      <c r="BT14948" s="2"/>
    </row>
    <row r="14949" spans="63:72" x14ac:dyDescent="0.3">
      <c r="BK14949" s="5"/>
      <c r="BL14949" s="5"/>
      <c r="BM14949" s="2"/>
      <c r="BN14949" s="151"/>
      <c r="BO14949" s="2"/>
      <c r="BP14949" s="2"/>
      <c r="BQ14949" s="2"/>
      <c r="BR14949" s="2"/>
      <c r="BS14949" s="2"/>
      <c r="BT14949" s="2"/>
    </row>
    <row r="14950" spans="63:72" x14ac:dyDescent="0.3">
      <c r="BK14950" s="5"/>
      <c r="BL14950" s="5"/>
      <c r="BM14950" s="2"/>
      <c r="BN14950" s="151"/>
      <c r="BO14950" s="2"/>
      <c r="BP14950" s="2"/>
      <c r="BQ14950" s="2"/>
      <c r="BR14950" s="2"/>
      <c r="BS14950" s="2"/>
      <c r="BT14950" s="2"/>
    </row>
    <row r="14951" spans="63:72" x14ac:dyDescent="0.3">
      <c r="BK14951" s="5"/>
      <c r="BL14951" s="5"/>
      <c r="BM14951" s="2"/>
      <c r="BN14951" s="151"/>
      <c r="BO14951" s="2"/>
      <c r="BP14951" s="2"/>
      <c r="BQ14951" s="2"/>
      <c r="BR14951" s="2"/>
      <c r="BS14951" s="2"/>
      <c r="BT14951" s="2"/>
    </row>
    <row r="14952" spans="63:72" x14ac:dyDescent="0.3">
      <c r="BK14952" s="5"/>
      <c r="BL14952" s="5"/>
      <c r="BM14952" s="2"/>
      <c r="BN14952" s="151"/>
      <c r="BO14952" s="2"/>
      <c r="BP14952" s="2"/>
      <c r="BQ14952" s="2"/>
      <c r="BR14952" s="2"/>
      <c r="BS14952" s="2"/>
      <c r="BT14952" s="2"/>
    </row>
    <row r="14953" spans="63:72" x14ac:dyDescent="0.3">
      <c r="BK14953" s="5"/>
      <c r="BL14953" s="5"/>
      <c r="BM14953" s="2"/>
      <c r="BN14953" s="151"/>
      <c r="BO14953" s="2"/>
      <c r="BP14953" s="2"/>
      <c r="BQ14953" s="2"/>
      <c r="BR14953" s="2"/>
      <c r="BS14953" s="2"/>
      <c r="BT14953" s="2"/>
    </row>
    <row r="14954" spans="63:72" x14ac:dyDescent="0.3">
      <c r="BK14954" s="5"/>
      <c r="BL14954" s="5"/>
      <c r="BM14954" s="2"/>
      <c r="BN14954" s="151"/>
      <c r="BO14954" s="2"/>
      <c r="BP14954" s="2"/>
      <c r="BQ14954" s="2"/>
      <c r="BR14954" s="2"/>
      <c r="BS14954" s="2"/>
      <c r="BT14954" s="2"/>
    </row>
    <row r="14955" spans="63:72" x14ac:dyDescent="0.3">
      <c r="BK14955" s="5"/>
      <c r="BL14955" s="5"/>
      <c r="BM14955" s="2"/>
      <c r="BN14955" s="151"/>
      <c r="BO14955" s="2"/>
      <c r="BP14955" s="2"/>
      <c r="BQ14955" s="2"/>
      <c r="BR14955" s="2"/>
      <c r="BS14955" s="2"/>
      <c r="BT14955" s="2"/>
    </row>
    <row r="14956" spans="63:72" x14ac:dyDescent="0.3">
      <c r="BK14956" s="5"/>
      <c r="BL14956" s="5"/>
      <c r="BM14956" s="2"/>
      <c r="BN14956" s="151"/>
      <c r="BO14956" s="2"/>
      <c r="BP14956" s="2"/>
      <c r="BQ14956" s="2"/>
      <c r="BR14956" s="2"/>
      <c r="BS14956" s="2"/>
      <c r="BT14956" s="2"/>
    </row>
    <row r="14957" spans="63:72" x14ac:dyDescent="0.3">
      <c r="BK14957" s="5"/>
      <c r="BL14957" s="5"/>
      <c r="BM14957" s="2"/>
      <c r="BN14957" s="151"/>
      <c r="BO14957" s="2"/>
      <c r="BP14957" s="2"/>
      <c r="BQ14957" s="2"/>
      <c r="BR14957" s="2"/>
      <c r="BS14957" s="2"/>
      <c r="BT14957" s="2"/>
    </row>
    <row r="14958" spans="63:72" x14ac:dyDescent="0.3">
      <c r="BK14958" s="5"/>
      <c r="BL14958" s="5"/>
      <c r="BM14958" s="2"/>
      <c r="BN14958" s="151"/>
      <c r="BO14958" s="2"/>
      <c r="BP14958" s="2"/>
      <c r="BQ14958" s="2"/>
      <c r="BR14958" s="2"/>
      <c r="BS14958" s="2"/>
      <c r="BT14958" s="2"/>
    </row>
    <row r="14959" spans="63:72" x14ac:dyDescent="0.3">
      <c r="BK14959" s="5"/>
      <c r="BL14959" s="5"/>
      <c r="BM14959" s="2"/>
      <c r="BN14959" s="151"/>
      <c r="BO14959" s="2"/>
      <c r="BP14959" s="2"/>
      <c r="BQ14959" s="2"/>
      <c r="BR14959" s="2"/>
      <c r="BS14959" s="2"/>
      <c r="BT14959" s="2"/>
    </row>
    <row r="14960" spans="63:72" x14ac:dyDescent="0.3">
      <c r="BK14960" s="5"/>
      <c r="BL14960" s="5"/>
      <c r="BM14960" s="2"/>
      <c r="BN14960" s="151"/>
      <c r="BO14960" s="2"/>
      <c r="BP14960" s="2"/>
      <c r="BQ14960" s="2"/>
      <c r="BR14960" s="2"/>
      <c r="BS14960" s="2"/>
      <c r="BT14960" s="2"/>
    </row>
    <row r="14961" spans="63:72" x14ac:dyDescent="0.3">
      <c r="BK14961" s="5"/>
      <c r="BL14961" s="5"/>
      <c r="BM14961" s="2"/>
      <c r="BN14961" s="151"/>
      <c r="BO14961" s="2"/>
      <c r="BP14961" s="2"/>
      <c r="BQ14961" s="2"/>
      <c r="BR14961" s="2"/>
      <c r="BS14961" s="2"/>
      <c r="BT14961" s="2"/>
    </row>
    <row r="14962" spans="63:72" x14ac:dyDescent="0.3">
      <c r="BK14962" s="5"/>
      <c r="BL14962" s="5"/>
      <c r="BM14962" s="2"/>
      <c r="BN14962" s="151"/>
      <c r="BO14962" s="2"/>
      <c r="BP14962" s="2"/>
      <c r="BQ14962" s="2"/>
      <c r="BR14962" s="2"/>
      <c r="BS14962" s="2"/>
      <c r="BT14962" s="2"/>
    </row>
    <row r="14963" spans="63:72" x14ac:dyDescent="0.3">
      <c r="BK14963" s="5"/>
      <c r="BL14963" s="5"/>
      <c r="BM14963" s="2"/>
      <c r="BN14963" s="151"/>
      <c r="BO14963" s="2"/>
      <c r="BP14963" s="2"/>
      <c r="BQ14963" s="2"/>
      <c r="BR14963" s="2"/>
      <c r="BS14963" s="2"/>
      <c r="BT14963" s="2"/>
    </row>
    <row r="14964" spans="63:72" x14ac:dyDescent="0.3">
      <c r="BK14964" s="5"/>
      <c r="BL14964" s="5"/>
      <c r="BM14964" s="2"/>
      <c r="BN14964" s="151"/>
      <c r="BO14964" s="2"/>
      <c r="BP14964" s="2"/>
      <c r="BQ14964" s="2"/>
      <c r="BR14964" s="2"/>
      <c r="BS14964" s="2"/>
      <c r="BT14964" s="2"/>
    </row>
    <row r="14965" spans="63:72" x14ac:dyDescent="0.3">
      <c r="BK14965" s="5"/>
      <c r="BL14965" s="5"/>
      <c r="BM14965" s="2"/>
      <c r="BN14965" s="151"/>
      <c r="BO14965" s="2"/>
      <c r="BP14965" s="2"/>
      <c r="BQ14965" s="2"/>
      <c r="BR14965" s="2"/>
      <c r="BS14965" s="2"/>
      <c r="BT14965" s="2"/>
    </row>
    <row r="14966" spans="63:72" x14ac:dyDescent="0.3">
      <c r="BK14966" s="5"/>
      <c r="BL14966" s="5"/>
      <c r="BM14966" s="2"/>
      <c r="BN14966" s="151"/>
      <c r="BO14966" s="2"/>
      <c r="BP14966" s="2"/>
      <c r="BQ14966" s="2"/>
      <c r="BR14966" s="2"/>
      <c r="BS14966" s="2"/>
      <c r="BT14966" s="2"/>
    </row>
    <row r="14967" spans="63:72" x14ac:dyDescent="0.3">
      <c r="BK14967" s="5"/>
      <c r="BL14967" s="5"/>
      <c r="BM14967" s="2"/>
      <c r="BN14967" s="151"/>
      <c r="BO14967" s="2"/>
      <c r="BP14967" s="2"/>
      <c r="BQ14967" s="2"/>
      <c r="BR14967" s="2"/>
      <c r="BS14967" s="2"/>
      <c r="BT14967" s="2"/>
    </row>
    <row r="14968" spans="63:72" x14ac:dyDescent="0.3">
      <c r="BK14968" s="5"/>
      <c r="BL14968" s="5"/>
      <c r="BM14968" s="2"/>
      <c r="BN14968" s="151"/>
      <c r="BO14968" s="2"/>
      <c r="BP14968" s="2"/>
      <c r="BQ14968" s="2"/>
      <c r="BR14968" s="2"/>
      <c r="BS14968" s="2"/>
      <c r="BT14968" s="2"/>
    </row>
    <row r="14969" spans="63:72" x14ac:dyDescent="0.3">
      <c r="BK14969" s="5"/>
      <c r="BL14969" s="5"/>
      <c r="BM14969" s="2"/>
      <c r="BN14969" s="151"/>
      <c r="BO14969" s="2"/>
      <c r="BP14969" s="2"/>
      <c r="BQ14969" s="2"/>
      <c r="BR14969" s="2"/>
      <c r="BS14969" s="2"/>
      <c r="BT14969" s="2"/>
    </row>
    <row r="14970" spans="63:72" x14ac:dyDescent="0.3">
      <c r="BK14970" s="5"/>
      <c r="BL14970" s="5"/>
      <c r="BM14970" s="2"/>
      <c r="BN14970" s="151"/>
      <c r="BO14970" s="2"/>
      <c r="BP14970" s="2"/>
      <c r="BQ14970" s="2"/>
      <c r="BR14970" s="2"/>
      <c r="BS14970" s="2"/>
      <c r="BT14970" s="2"/>
    </row>
    <row r="14971" spans="63:72" x14ac:dyDescent="0.3">
      <c r="BK14971" s="5"/>
      <c r="BL14971" s="5"/>
      <c r="BM14971" s="2"/>
      <c r="BN14971" s="151"/>
      <c r="BO14971" s="2"/>
      <c r="BP14971" s="2"/>
      <c r="BQ14971" s="2"/>
      <c r="BR14971" s="2"/>
      <c r="BS14971" s="2"/>
      <c r="BT14971" s="2"/>
    </row>
    <row r="14972" spans="63:72" x14ac:dyDescent="0.3">
      <c r="BK14972" s="5"/>
      <c r="BL14972" s="5"/>
      <c r="BM14972" s="2"/>
      <c r="BN14972" s="151"/>
      <c r="BO14972" s="2"/>
      <c r="BP14972" s="2"/>
      <c r="BQ14972" s="2"/>
      <c r="BR14972" s="2"/>
      <c r="BS14972" s="2"/>
      <c r="BT14972" s="2"/>
    </row>
    <row r="14973" spans="63:72" x14ac:dyDescent="0.3">
      <c r="BK14973" s="5"/>
      <c r="BL14973" s="5"/>
      <c r="BM14973" s="2"/>
      <c r="BN14973" s="151"/>
      <c r="BO14973" s="2"/>
      <c r="BP14973" s="2"/>
      <c r="BQ14973" s="2"/>
      <c r="BR14973" s="2"/>
      <c r="BS14973" s="2"/>
      <c r="BT14973" s="2"/>
    </row>
    <row r="14974" spans="63:72" x14ac:dyDescent="0.3">
      <c r="BK14974" s="5"/>
      <c r="BL14974" s="5"/>
      <c r="BM14974" s="2"/>
      <c r="BN14974" s="151"/>
      <c r="BO14974" s="2"/>
      <c r="BP14974" s="2"/>
      <c r="BQ14974" s="2"/>
      <c r="BR14974" s="2"/>
      <c r="BS14974" s="2"/>
      <c r="BT14974" s="2"/>
    </row>
    <row r="14975" spans="63:72" x14ac:dyDescent="0.3">
      <c r="BK14975" s="5"/>
      <c r="BL14975" s="5"/>
      <c r="BM14975" s="2"/>
      <c r="BN14975" s="151"/>
      <c r="BO14975" s="2"/>
      <c r="BP14975" s="2"/>
      <c r="BQ14975" s="2"/>
      <c r="BR14975" s="2"/>
      <c r="BS14975" s="2"/>
      <c r="BT14975" s="2"/>
    </row>
    <row r="14976" spans="63:72" x14ac:dyDescent="0.3">
      <c r="BK14976" s="5"/>
      <c r="BL14976" s="5"/>
      <c r="BM14976" s="2"/>
      <c r="BN14976" s="151"/>
      <c r="BO14976" s="2"/>
      <c r="BP14976" s="2"/>
      <c r="BQ14976" s="2"/>
      <c r="BR14976" s="2"/>
      <c r="BS14976" s="2"/>
      <c r="BT14976" s="2"/>
    </row>
    <row r="14977" spans="63:72" x14ac:dyDescent="0.3">
      <c r="BK14977" s="5"/>
      <c r="BL14977" s="5"/>
      <c r="BM14977" s="2"/>
      <c r="BN14977" s="151"/>
      <c r="BO14977" s="2"/>
      <c r="BP14977" s="2"/>
      <c r="BQ14977" s="2"/>
      <c r="BR14977" s="2"/>
      <c r="BS14977" s="2"/>
      <c r="BT14977" s="2"/>
    </row>
    <row r="14978" spans="63:72" x14ac:dyDescent="0.3">
      <c r="BK14978" s="5"/>
      <c r="BL14978" s="5"/>
      <c r="BM14978" s="2"/>
      <c r="BN14978" s="151"/>
      <c r="BO14978" s="2"/>
      <c r="BP14978" s="2"/>
      <c r="BQ14978" s="2"/>
      <c r="BR14978" s="2"/>
      <c r="BS14978" s="2"/>
      <c r="BT14978" s="2"/>
    </row>
    <row r="14979" spans="63:72" x14ac:dyDescent="0.3">
      <c r="BK14979" s="5"/>
      <c r="BL14979" s="5"/>
      <c r="BM14979" s="2"/>
      <c r="BN14979" s="151"/>
      <c r="BO14979" s="2"/>
      <c r="BP14979" s="2"/>
      <c r="BQ14979" s="2"/>
      <c r="BR14979" s="2"/>
      <c r="BS14979" s="2"/>
      <c r="BT14979" s="2"/>
    </row>
    <row r="14980" spans="63:72" x14ac:dyDescent="0.3">
      <c r="BK14980" s="5"/>
      <c r="BL14980" s="5"/>
      <c r="BM14980" s="2"/>
      <c r="BN14980" s="151"/>
      <c r="BO14980" s="2"/>
      <c r="BP14980" s="2"/>
      <c r="BQ14980" s="2"/>
      <c r="BR14980" s="2"/>
      <c r="BS14980" s="2"/>
      <c r="BT14980" s="2"/>
    </row>
    <row r="14981" spans="63:72" x14ac:dyDescent="0.3">
      <c r="BK14981" s="5"/>
      <c r="BL14981" s="5"/>
      <c r="BM14981" s="2"/>
      <c r="BN14981" s="151"/>
      <c r="BO14981" s="2"/>
      <c r="BP14981" s="2"/>
      <c r="BQ14981" s="2"/>
      <c r="BR14981" s="2"/>
      <c r="BS14981" s="2"/>
      <c r="BT14981" s="2"/>
    </row>
    <row r="14982" spans="63:72" x14ac:dyDescent="0.3">
      <c r="BK14982" s="5"/>
      <c r="BL14982" s="5"/>
      <c r="BM14982" s="2"/>
      <c r="BN14982" s="151"/>
      <c r="BO14982" s="2"/>
      <c r="BP14982" s="2"/>
      <c r="BQ14982" s="2"/>
      <c r="BR14982" s="2"/>
      <c r="BS14982" s="2"/>
      <c r="BT14982" s="2"/>
    </row>
    <row r="14983" spans="63:72" x14ac:dyDescent="0.3">
      <c r="BK14983" s="5"/>
      <c r="BL14983" s="5"/>
      <c r="BM14983" s="2"/>
      <c r="BN14983" s="151"/>
      <c r="BO14983" s="2"/>
      <c r="BP14983" s="2"/>
      <c r="BQ14983" s="2"/>
      <c r="BR14983" s="2"/>
      <c r="BS14983" s="2"/>
      <c r="BT14983" s="2"/>
    </row>
    <row r="14984" spans="63:72" x14ac:dyDescent="0.3">
      <c r="BK14984" s="5"/>
      <c r="BL14984" s="5"/>
      <c r="BM14984" s="2"/>
      <c r="BN14984" s="151"/>
      <c r="BO14984" s="2"/>
      <c r="BP14984" s="2"/>
      <c r="BQ14984" s="2"/>
      <c r="BR14984" s="2"/>
      <c r="BS14984" s="2"/>
      <c r="BT14984" s="2"/>
    </row>
    <row r="14985" spans="63:72" x14ac:dyDescent="0.3">
      <c r="BK14985" s="5"/>
      <c r="BL14985" s="5"/>
      <c r="BM14985" s="2"/>
      <c r="BN14985" s="151"/>
      <c r="BO14985" s="2"/>
      <c r="BP14985" s="2"/>
      <c r="BQ14985" s="2"/>
      <c r="BR14985" s="2"/>
      <c r="BS14985" s="2"/>
      <c r="BT14985" s="2"/>
    </row>
    <row r="14986" spans="63:72" x14ac:dyDescent="0.3">
      <c r="BK14986" s="5"/>
      <c r="BL14986" s="5"/>
      <c r="BM14986" s="2"/>
      <c r="BN14986" s="151"/>
      <c r="BO14986" s="2"/>
      <c r="BP14986" s="2"/>
      <c r="BQ14986" s="2"/>
      <c r="BR14986" s="2"/>
      <c r="BS14986" s="2"/>
      <c r="BT14986" s="2"/>
    </row>
    <row r="14987" spans="63:72" x14ac:dyDescent="0.3">
      <c r="BK14987" s="5"/>
      <c r="BL14987" s="5"/>
      <c r="BM14987" s="2"/>
      <c r="BN14987" s="151"/>
      <c r="BO14987" s="2"/>
      <c r="BP14987" s="2"/>
      <c r="BQ14987" s="2"/>
      <c r="BR14987" s="2"/>
      <c r="BS14987" s="2"/>
      <c r="BT14987" s="2"/>
    </row>
    <row r="14988" spans="63:72" x14ac:dyDescent="0.3">
      <c r="BK14988" s="5"/>
      <c r="BL14988" s="5"/>
      <c r="BM14988" s="2"/>
      <c r="BN14988" s="151"/>
      <c r="BO14988" s="2"/>
      <c r="BP14988" s="2"/>
      <c r="BQ14988" s="2"/>
      <c r="BR14988" s="2"/>
      <c r="BS14988" s="2"/>
      <c r="BT14988" s="2"/>
    </row>
    <row r="14989" spans="63:72" x14ac:dyDescent="0.3">
      <c r="BK14989" s="5"/>
      <c r="BL14989" s="5"/>
      <c r="BM14989" s="2"/>
      <c r="BN14989" s="151"/>
      <c r="BO14989" s="2"/>
      <c r="BP14989" s="2"/>
      <c r="BQ14989" s="2"/>
      <c r="BR14989" s="2"/>
      <c r="BS14989" s="2"/>
      <c r="BT14989" s="2"/>
    </row>
    <row r="14990" spans="63:72" x14ac:dyDescent="0.3">
      <c r="BK14990" s="5"/>
      <c r="BL14990" s="5"/>
      <c r="BM14990" s="2"/>
      <c r="BN14990" s="151"/>
      <c r="BO14990" s="2"/>
      <c r="BP14990" s="2"/>
      <c r="BQ14990" s="2"/>
      <c r="BR14990" s="2"/>
      <c r="BS14990" s="2"/>
      <c r="BT14990" s="2"/>
    </row>
    <row r="14991" spans="63:72" x14ac:dyDescent="0.3">
      <c r="BK14991" s="5"/>
      <c r="BL14991" s="5"/>
      <c r="BM14991" s="2"/>
      <c r="BN14991" s="151"/>
      <c r="BO14991" s="2"/>
      <c r="BP14991" s="2"/>
      <c r="BQ14991" s="2"/>
      <c r="BR14991" s="2"/>
      <c r="BS14991" s="2"/>
      <c r="BT14991" s="2"/>
    </row>
    <row r="14992" spans="63:72" x14ac:dyDescent="0.3">
      <c r="BK14992" s="5"/>
      <c r="BL14992" s="5"/>
      <c r="BM14992" s="2"/>
      <c r="BN14992" s="151"/>
      <c r="BO14992" s="2"/>
      <c r="BP14992" s="2"/>
      <c r="BQ14992" s="2"/>
      <c r="BR14992" s="2"/>
      <c r="BS14992" s="2"/>
      <c r="BT14992" s="2"/>
    </row>
    <row r="14993" spans="63:72" x14ac:dyDescent="0.3">
      <c r="BK14993" s="5"/>
      <c r="BL14993" s="5"/>
      <c r="BM14993" s="2"/>
      <c r="BN14993" s="151"/>
      <c r="BO14993" s="2"/>
      <c r="BP14993" s="2"/>
      <c r="BQ14993" s="2"/>
      <c r="BR14993" s="2"/>
      <c r="BS14993" s="2"/>
      <c r="BT14993" s="2"/>
    </row>
    <row r="14994" spans="63:72" x14ac:dyDescent="0.3">
      <c r="BK14994" s="5"/>
      <c r="BL14994" s="5"/>
      <c r="BM14994" s="2"/>
      <c r="BN14994" s="151"/>
      <c r="BO14994" s="2"/>
      <c r="BP14994" s="2"/>
      <c r="BQ14994" s="2"/>
      <c r="BR14994" s="2"/>
      <c r="BS14994" s="2"/>
      <c r="BT14994" s="2"/>
    </row>
    <row r="14995" spans="63:72" x14ac:dyDescent="0.3">
      <c r="BK14995" s="5"/>
      <c r="BL14995" s="5"/>
      <c r="BM14995" s="2"/>
      <c r="BN14995" s="151"/>
      <c r="BO14995" s="2"/>
      <c r="BP14995" s="2"/>
      <c r="BQ14995" s="2"/>
      <c r="BR14995" s="2"/>
      <c r="BS14995" s="2"/>
      <c r="BT14995" s="2"/>
    </row>
    <row r="14996" spans="63:72" x14ac:dyDescent="0.3">
      <c r="BK14996" s="5"/>
      <c r="BL14996" s="5"/>
      <c r="BM14996" s="2"/>
      <c r="BN14996" s="151"/>
      <c r="BO14996" s="2"/>
      <c r="BP14996" s="2"/>
      <c r="BQ14996" s="2"/>
      <c r="BR14996" s="2"/>
      <c r="BS14996" s="2"/>
      <c r="BT14996" s="2"/>
    </row>
    <row r="14997" spans="63:72" x14ac:dyDescent="0.3">
      <c r="BK14997" s="5"/>
      <c r="BL14997" s="5"/>
      <c r="BM14997" s="2"/>
      <c r="BN14997" s="151"/>
      <c r="BO14997" s="2"/>
      <c r="BP14997" s="2"/>
      <c r="BQ14997" s="2"/>
      <c r="BR14997" s="2"/>
      <c r="BS14997" s="2"/>
      <c r="BT14997" s="2"/>
    </row>
    <row r="14998" spans="63:72" x14ac:dyDescent="0.3">
      <c r="BK14998" s="5"/>
      <c r="BL14998" s="5"/>
      <c r="BM14998" s="2"/>
      <c r="BN14998" s="151"/>
      <c r="BO14998" s="2"/>
      <c r="BP14998" s="2"/>
      <c r="BQ14998" s="2"/>
      <c r="BR14998" s="2"/>
      <c r="BS14998" s="2"/>
      <c r="BT14998" s="2"/>
    </row>
    <row r="14999" spans="63:72" x14ac:dyDescent="0.3">
      <c r="BK14999" s="5"/>
      <c r="BL14999" s="5"/>
      <c r="BM14999" s="2"/>
      <c r="BN14999" s="151"/>
      <c r="BO14999" s="2"/>
      <c r="BP14999" s="2"/>
      <c r="BQ14999" s="2"/>
      <c r="BR14999" s="2"/>
      <c r="BS14999" s="2"/>
      <c r="BT14999" s="2"/>
    </row>
    <row r="15000" spans="63:72" x14ac:dyDescent="0.3">
      <c r="BK15000" s="5"/>
      <c r="BL15000" s="5"/>
      <c r="BM15000" s="2"/>
      <c r="BN15000" s="151"/>
      <c r="BO15000" s="2"/>
      <c r="BP15000" s="2"/>
      <c r="BQ15000" s="2"/>
      <c r="BR15000" s="2"/>
      <c r="BS15000" s="2"/>
      <c r="BT15000" s="2"/>
    </row>
    <row r="15001" spans="63:72" x14ac:dyDescent="0.3">
      <c r="BK15001" s="5"/>
      <c r="BL15001" s="5"/>
      <c r="BM15001" s="2"/>
      <c r="BN15001" s="151"/>
      <c r="BO15001" s="2"/>
      <c r="BP15001" s="2"/>
      <c r="BQ15001" s="2"/>
      <c r="BR15001" s="2"/>
      <c r="BS15001" s="2"/>
      <c r="BT15001" s="2"/>
    </row>
    <row r="15002" spans="63:72" x14ac:dyDescent="0.3">
      <c r="BK15002" s="5"/>
      <c r="BL15002" s="5"/>
      <c r="BM15002" s="2"/>
      <c r="BN15002" s="151"/>
      <c r="BO15002" s="2"/>
      <c r="BP15002" s="2"/>
      <c r="BQ15002" s="2"/>
      <c r="BR15002" s="2"/>
      <c r="BS15002" s="2"/>
      <c r="BT15002" s="2"/>
    </row>
    <row r="15003" spans="63:72" x14ac:dyDescent="0.3">
      <c r="BK15003" s="5"/>
      <c r="BL15003" s="5"/>
      <c r="BM15003" s="2"/>
      <c r="BN15003" s="151"/>
      <c r="BO15003" s="2"/>
      <c r="BP15003" s="2"/>
      <c r="BQ15003" s="2"/>
      <c r="BR15003" s="2"/>
      <c r="BS15003" s="2"/>
      <c r="BT15003" s="2"/>
    </row>
    <row r="15004" spans="63:72" x14ac:dyDescent="0.3">
      <c r="BK15004" s="5"/>
      <c r="BL15004" s="5"/>
      <c r="BM15004" s="2"/>
      <c r="BN15004" s="151"/>
      <c r="BO15004" s="2"/>
      <c r="BP15004" s="2"/>
      <c r="BQ15004" s="2"/>
      <c r="BR15004" s="2"/>
      <c r="BS15004" s="2"/>
      <c r="BT15004" s="2"/>
    </row>
    <row r="15005" spans="63:72" x14ac:dyDescent="0.3">
      <c r="BK15005" s="5"/>
      <c r="BL15005" s="5"/>
      <c r="BM15005" s="2"/>
      <c r="BN15005" s="151"/>
      <c r="BO15005" s="2"/>
      <c r="BP15005" s="2"/>
      <c r="BQ15005" s="2"/>
      <c r="BR15005" s="2"/>
      <c r="BS15005" s="2"/>
      <c r="BT15005" s="2"/>
    </row>
    <row r="15006" spans="63:72" x14ac:dyDescent="0.3">
      <c r="BK15006" s="5"/>
      <c r="BL15006" s="5"/>
      <c r="BM15006" s="2"/>
      <c r="BN15006" s="151"/>
      <c r="BO15006" s="2"/>
      <c r="BP15006" s="2"/>
      <c r="BQ15006" s="2"/>
      <c r="BR15006" s="2"/>
      <c r="BS15006" s="2"/>
      <c r="BT15006" s="2"/>
    </row>
    <row r="15007" spans="63:72" x14ac:dyDescent="0.3">
      <c r="BK15007" s="5"/>
      <c r="BL15007" s="5"/>
      <c r="BM15007" s="2"/>
      <c r="BN15007" s="151"/>
      <c r="BO15007" s="2"/>
      <c r="BP15007" s="2"/>
      <c r="BQ15007" s="2"/>
      <c r="BR15007" s="2"/>
      <c r="BS15007" s="2"/>
      <c r="BT15007" s="2"/>
    </row>
    <row r="15008" spans="63:72" x14ac:dyDescent="0.3">
      <c r="BK15008" s="5"/>
      <c r="BL15008" s="5"/>
      <c r="BM15008" s="2"/>
      <c r="BN15008" s="151"/>
      <c r="BO15008" s="2"/>
      <c r="BP15008" s="2"/>
      <c r="BQ15008" s="2"/>
      <c r="BR15008" s="2"/>
      <c r="BS15008" s="2"/>
      <c r="BT15008" s="2"/>
    </row>
    <row r="15009" spans="63:72" x14ac:dyDescent="0.3">
      <c r="BK15009" s="5"/>
      <c r="BL15009" s="5"/>
      <c r="BM15009" s="2"/>
      <c r="BN15009" s="151"/>
      <c r="BO15009" s="2"/>
      <c r="BP15009" s="2"/>
      <c r="BQ15009" s="2"/>
      <c r="BR15009" s="2"/>
      <c r="BS15009" s="2"/>
      <c r="BT15009" s="2"/>
    </row>
    <row r="15010" spans="63:72" x14ac:dyDescent="0.3">
      <c r="BK15010" s="5"/>
      <c r="BL15010" s="5"/>
      <c r="BM15010" s="2"/>
      <c r="BN15010" s="151"/>
      <c r="BO15010" s="2"/>
      <c r="BP15010" s="2"/>
      <c r="BQ15010" s="2"/>
      <c r="BR15010" s="2"/>
      <c r="BS15010" s="2"/>
      <c r="BT15010" s="2"/>
    </row>
    <row r="15011" spans="63:72" x14ac:dyDescent="0.3">
      <c r="BK15011" s="5"/>
      <c r="BL15011" s="5"/>
      <c r="BM15011" s="2"/>
      <c r="BN15011" s="151"/>
      <c r="BO15011" s="2"/>
      <c r="BP15011" s="2"/>
      <c r="BQ15011" s="2"/>
      <c r="BR15011" s="2"/>
      <c r="BS15011" s="2"/>
      <c r="BT15011" s="2"/>
    </row>
    <row r="15012" spans="63:72" x14ac:dyDescent="0.3">
      <c r="BK15012" s="5"/>
      <c r="BL15012" s="5"/>
      <c r="BM15012" s="2"/>
      <c r="BN15012" s="151"/>
      <c r="BO15012" s="2"/>
      <c r="BP15012" s="2"/>
      <c r="BQ15012" s="2"/>
      <c r="BR15012" s="2"/>
      <c r="BS15012" s="2"/>
      <c r="BT15012" s="2"/>
    </row>
    <row r="15013" spans="63:72" x14ac:dyDescent="0.3">
      <c r="BK15013" s="5"/>
      <c r="BL15013" s="5"/>
      <c r="BM15013" s="2"/>
      <c r="BN15013" s="151"/>
      <c r="BO15013" s="2"/>
      <c r="BP15013" s="2"/>
      <c r="BQ15013" s="2"/>
      <c r="BR15013" s="2"/>
      <c r="BS15013" s="2"/>
      <c r="BT15013" s="2"/>
    </row>
    <row r="15014" spans="63:72" x14ac:dyDescent="0.3">
      <c r="BK15014" s="5"/>
      <c r="BL15014" s="5"/>
      <c r="BM15014" s="2"/>
      <c r="BN15014" s="151"/>
      <c r="BO15014" s="2"/>
      <c r="BP15014" s="2"/>
      <c r="BQ15014" s="2"/>
      <c r="BR15014" s="2"/>
      <c r="BS15014" s="2"/>
      <c r="BT15014" s="2"/>
    </row>
    <row r="15015" spans="63:72" x14ac:dyDescent="0.3">
      <c r="BK15015" s="5"/>
      <c r="BL15015" s="5"/>
      <c r="BM15015" s="2"/>
      <c r="BN15015" s="151"/>
      <c r="BO15015" s="2"/>
      <c r="BP15015" s="2"/>
      <c r="BQ15015" s="2"/>
      <c r="BR15015" s="2"/>
      <c r="BS15015" s="2"/>
      <c r="BT15015" s="2"/>
    </row>
    <row r="15016" spans="63:72" x14ac:dyDescent="0.3">
      <c r="BK15016" s="5"/>
      <c r="BL15016" s="5"/>
      <c r="BM15016" s="2"/>
      <c r="BN15016" s="151"/>
      <c r="BO15016" s="2"/>
      <c r="BP15016" s="2"/>
      <c r="BQ15016" s="2"/>
      <c r="BR15016" s="2"/>
      <c r="BS15016" s="2"/>
      <c r="BT15016" s="2"/>
    </row>
    <row r="15017" spans="63:72" x14ac:dyDescent="0.3">
      <c r="BK15017" s="5"/>
      <c r="BL15017" s="5"/>
      <c r="BM15017" s="2"/>
      <c r="BN15017" s="151"/>
      <c r="BO15017" s="2"/>
      <c r="BP15017" s="2"/>
      <c r="BQ15017" s="2"/>
      <c r="BR15017" s="2"/>
      <c r="BS15017" s="2"/>
      <c r="BT15017" s="2"/>
    </row>
    <row r="15018" spans="63:72" x14ac:dyDescent="0.3">
      <c r="BK15018" s="5"/>
      <c r="BL15018" s="5"/>
      <c r="BM15018" s="2"/>
      <c r="BN15018" s="151"/>
      <c r="BO15018" s="2"/>
      <c r="BP15018" s="2"/>
      <c r="BQ15018" s="2"/>
      <c r="BR15018" s="2"/>
      <c r="BS15018" s="2"/>
      <c r="BT15018" s="2"/>
    </row>
    <row r="15019" spans="63:72" x14ac:dyDescent="0.3">
      <c r="BK15019" s="5"/>
      <c r="BL15019" s="5"/>
      <c r="BM15019" s="2"/>
      <c r="BN15019" s="151"/>
      <c r="BO15019" s="2"/>
      <c r="BP15019" s="2"/>
      <c r="BQ15019" s="2"/>
      <c r="BR15019" s="2"/>
      <c r="BS15019" s="2"/>
      <c r="BT15019" s="2"/>
    </row>
    <row r="15020" spans="63:72" x14ac:dyDescent="0.3">
      <c r="BK15020" s="5"/>
      <c r="BL15020" s="5"/>
      <c r="BM15020" s="2"/>
      <c r="BN15020" s="151"/>
      <c r="BO15020" s="2"/>
      <c r="BP15020" s="2"/>
      <c r="BQ15020" s="2"/>
      <c r="BR15020" s="2"/>
      <c r="BS15020" s="2"/>
      <c r="BT15020" s="2"/>
    </row>
    <row r="15021" spans="63:72" x14ac:dyDescent="0.3">
      <c r="BK15021" s="5"/>
      <c r="BL15021" s="5"/>
      <c r="BM15021" s="2"/>
      <c r="BN15021" s="151"/>
      <c r="BO15021" s="2"/>
      <c r="BP15021" s="2"/>
      <c r="BQ15021" s="2"/>
      <c r="BR15021" s="2"/>
      <c r="BS15021" s="2"/>
      <c r="BT15021" s="2"/>
    </row>
    <row r="15022" spans="63:72" x14ac:dyDescent="0.3">
      <c r="BK15022" s="5"/>
      <c r="BL15022" s="5"/>
      <c r="BM15022" s="2"/>
      <c r="BN15022" s="151"/>
      <c r="BO15022" s="2"/>
      <c r="BP15022" s="2"/>
      <c r="BQ15022" s="2"/>
      <c r="BR15022" s="2"/>
      <c r="BS15022" s="2"/>
      <c r="BT15022" s="2"/>
    </row>
    <row r="15023" spans="63:72" x14ac:dyDescent="0.3">
      <c r="BK15023" s="5"/>
      <c r="BL15023" s="5"/>
      <c r="BM15023" s="2"/>
      <c r="BN15023" s="151"/>
      <c r="BO15023" s="2"/>
      <c r="BP15023" s="2"/>
      <c r="BQ15023" s="2"/>
      <c r="BR15023" s="2"/>
      <c r="BS15023" s="2"/>
      <c r="BT15023" s="2"/>
    </row>
    <row r="15024" spans="63:72" x14ac:dyDescent="0.3">
      <c r="BK15024" s="5"/>
      <c r="BL15024" s="5"/>
      <c r="BM15024" s="2"/>
      <c r="BN15024" s="151"/>
      <c r="BO15024" s="2"/>
      <c r="BP15024" s="2"/>
      <c r="BQ15024" s="2"/>
      <c r="BR15024" s="2"/>
      <c r="BS15024" s="2"/>
      <c r="BT15024" s="2"/>
    </row>
    <row r="15025" spans="63:72" x14ac:dyDescent="0.3">
      <c r="BK15025" s="5"/>
      <c r="BL15025" s="5"/>
      <c r="BM15025" s="2"/>
      <c r="BN15025" s="151"/>
      <c r="BO15025" s="2"/>
      <c r="BP15025" s="2"/>
      <c r="BQ15025" s="2"/>
      <c r="BR15025" s="2"/>
      <c r="BS15025" s="2"/>
      <c r="BT15025" s="2"/>
    </row>
    <row r="15026" spans="63:72" x14ac:dyDescent="0.3">
      <c r="BK15026" s="5"/>
      <c r="BL15026" s="5"/>
      <c r="BM15026" s="2"/>
      <c r="BN15026" s="151"/>
      <c r="BO15026" s="2"/>
      <c r="BP15026" s="2"/>
      <c r="BQ15026" s="2"/>
      <c r="BR15026" s="2"/>
      <c r="BS15026" s="2"/>
      <c r="BT15026" s="2"/>
    </row>
    <row r="15027" spans="63:72" x14ac:dyDescent="0.3">
      <c r="BK15027" s="5"/>
      <c r="BL15027" s="5"/>
      <c r="BM15027" s="2"/>
      <c r="BN15027" s="151"/>
      <c r="BO15027" s="2"/>
      <c r="BP15027" s="2"/>
      <c r="BQ15027" s="2"/>
      <c r="BR15027" s="2"/>
      <c r="BS15027" s="2"/>
      <c r="BT15027" s="2"/>
    </row>
    <row r="15028" spans="63:72" x14ac:dyDescent="0.3">
      <c r="BK15028" s="5"/>
      <c r="BL15028" s="5"/>
      <c r="BM15028" s="2"/>
      <c r="BN15028" s="151"/>
      <c r="BO15028" s="2"/>
      <c r="BP15028" s="2"/>
      <c r="BQ15028" s="2"/>
      <c r="BR15028" s="2"/>
      <c r="BS15028" s="2"/>
      <c r="BT15028" s="2"/>
    </row>
    <row r="15029" spans="63:72" x14ac:dyDescent="0.3">
      <c r="BK15029" s="5"/>
      <c r="BL15029" s="5"/>
      <c r="BM15029" s="2"/>
      <c r="BN15029" s="151"/>
      <c r="BO15029" s="2"/>
      <c r="BP15029" s="2"/>
      <c r="BQ15029" s="2"/>
      <c r="BR15029" s="2"/>
      <c r="BS15029" s="2"/>
      <c r="BT15029" s="2"/>
    </row>
    <row r="15030" spans="63:72" x14ac:dyDescent="0.3">
      <c r="BK15030" s="5"/>
      <c r="BL15030" s="5"/>
      <c r="BM15030" s="2"/>
      <c r="BN15030" s="151"/>
      <c r="BO15030" s="2"/>
      <c r="BP15030" s="2"/>
      <c r="BQ15030" s="2"/>
      <c r="BR15030" s="2"/>
      <c r="BS15030" s="2"/>
      <c r="BT15030" s="2"/>
    </row>
    <row r="15031" spans="63:72" x14ac:dyDescent="0.3">
      <c r="BK15031" s="5"/>
      <c r="BL15031" s="5"/>
      <c r="BM15031" s="2"/>
      <c r="BN15031" s="151"/>
      <c r="BO15031" s="2"/>
      <c r="BP15031" s="2"/>
      <c r="BQ15031" s="2"/>
      <c r="BR15031" s="2"/>
      <c r="BS15031" s="2"/>
      <c r="BT15031" s="2"/>
    </row>
    <row r="15032" spans="63:72" x14ac:dyDescent="0.3">
      <c r="BK15032" s="5"/>
      <c r="BL15032" s="5"/>
      <c r="BM15032" s="2"/>
      <c r="BN15032" s="151"/>
      <c r="BO15032" s="2"/>
      <c r="BP15032" s="2"/>
      <c r="BQ15032" s="2"/>
      <c r="BR15032" s="2"/>
      <c r="BS15032" s="2"/>
      <c r="BT15032" s="2"/>
    </row>
    <row r="15033" spans="63:72" x14ac:dyDescent="0.3">
      <c r="BK15033" s="5"/>
      <c r="BL15033" s="5"/>
      <c r="BM15033" s="2"/>
      <c r="BN15033" s="151"/>
      <c r="BO15033" s="2"/>
      <c r="BP15033" s="2"/>
      <c r="BQ15033" s="2"/>
      <c r="BR15033" s="2"/>
      <c r="BS15033" s="2"/>
      <c r="BT15033" s="2"/>
    </row>
    <row r="15034" spans="63:72" x14ac:dyDescent="0.3">
      <c r="BK15034" s="5"/>
      <c r="BL15034" s="5"/>
      <c r="BM15034" s="2"/>
      <c r="BN15034" s="151"/>
      <c r="BO15034" s="2"/>
      <c r="BP15034" s="2"/>
      <c r="BQ15034" s="2"/>
      <c r="BR15034" s="2"/>
      <c r="BS15034" s="2"/>
      <c r="BT15034" s="2"/>
    </row>
    <row r="15035" spans="63:72" x14ac:dyDescent="0.3">
      <c r="BK15035" s="5"/>
      <c r="BL15035" s="5"/>
      <c r="BM15035" s="2"/>
      <c r="BN15035" s="151"/>
      <c r="BO15035" s="2"/>
      <c r="BP15035" s="2"/>
      <c r="BQ15035" s="2"/>
      <c r="BR15035" s="2"/>
      <c r="BS15035" s="2"/>
      <c r="BT15035" s="2"/>
    </row>
    <row r="15036" spans="63:72" x14ac:dyDescent="0.3">
      <c r="BK15036" s="5"/>
      <c r="BL15036" s="5"/>
      <c r="BM15036" s="2"/>
      <c r="BN15036" s="151"/>
      <c r="BO15036" s="2"/>
      <c r="BP15036" s="2"/>
      <c r="BQ15036" s="2"/>
      <c r="BR15036" s="2"/>
      <c r="BS15036" s="2"/>
      <c r="BT15036" s="2"/>
    </row>
    <row r="15037" spans="63:72" x14ac:dyDescent="0.3">
      <c r="BK15037" s="5"/>
      <c r="BL15037" s="5"/>
      <c r="BM15037" s="2"/>
      <c r="BN15037" s="151"/>
      <c r="BO15037" s="2"/>
      <c r="BP15037" s="2"/>
      <c r="BQ15037" s="2"/>
      <c r="BR15037" s="2"/>
      <c r="BS15037" s="2"/>
      <c r="BT15037" s="2"/>
    </row>
    <row r="15038" spans="63:72" x14ac:dyDescent="0.3">
      <c r="BK15038" s="5"/>
      <c r="BL15038" s="5"/>
      <c r="BM15038" s="2"/>
      <c r="BN15038" s="151"/>
      <c r="BO15038" s="2"/>
      <c r="BP15038" s="2"/>
      <c r="BQ15038" s="2"/>
      <c r="BR15038" s="2"/>
      <c r="BS15038" s="2"/>
      <c r="BT15038" s="2"/>
    </row>
    <row r="15039" spans="63:72" x14ac:dyDescent="0.3">
      <c r="BK15039" s="5"/>
      <c r="BL15039" s="5"/>
      <c r="BM15039" s="2"/>
      <c r="BN15039" s="151"/>
      <c r="BO15039" s="2"/>
      <c r="BP15039" s="2"/>
      <c r="BQ15039" s="2"/>
      <c r="BR15039" s="2"/>
      <c r="BS15039" s="2"/>
      <c r="BT15039" s="2"/>
    </row>
    <row r="15040" spans="63:72" x14ac:dyDescent="0.3">
      <c r="BK15040" s="5"/>
      <c r="BL15040" s="5"/>
      <c r="BM15040" s="2"/>
      <c r="BN15040" s="151"/>
      <c r="BO15040" s="2"/>
      <c r="BP15040" s="2"/>
      <c r="BQ15040" s="2"/>
      <c r="BR15040" s="2"/>
      <c r="BS15040" s="2"/>
      <c r="BT15040" s="2"/>
    </row>
    <row r="15041" spans="63:72" x14ac:dyDescent="0.3">
      <c r="BK15041" s="5"/>
      <c r="BL15041" s="5"/>
      <c r="BM15041" s="2"/>
      <c r="BN15041" s="151"/>
      <c r="BO15041" s="2"/>
      <c r="BP15041" s="2"/>
      <c r="BQ15041" s="2"/>
      <c r="BR15041" s="2"/>
      <c r="BS15041" s="2"/>
      <c r="BT15041" s="2"/>
    </row>
    <row r="15042" spans="63:72" x14ac:dyDescent="0.3">
      <c r="BK15042" s="5"/>
      <c r="BL15042" s="5"/>
      <c r="BM15042" s="2"/>
      <c r="BN15042" s="151"/>
      <c r="BO15042" s="2"/>
      <c r="BP15042" s="2"/>
      <c r="BQ15042" s="2"/>
      <c r="BR15042" s="2"/>
      <c r="BS15042" s="2"/>
      <c r="BT15042" s="2"/>
    </row>
    <row r="15043" spans="63:72" x14ac:dyDescent="0.3">
      <c r="BK15043" s="5"/>
      <c r="BL15043" s="5"/>
      <c r="BM15043" s="2"/>
      <c r="BN15043" s="151"/>
      <c r="BO15043" s="2"/>
      <c r="BP15043" s="2"/>
      <c r="BQ15043" s="2"/>
      <c r="BR15043" s="2"/>
      <c r="BS15043" s="2"/>
      <c r="BT15043" s="2"/>
    </row>
    <row r="15044" spans="63:72" x14ac:dyDescent="0.3">
      <c r="BK15044" s="5"/>
      <c r="BL15044" s="5"/>
      <c r="BM15044" s="2"/>
      <c r="BN15044" s="151"/>
      <c r="BO15044" s="2"/>
      <c r="BP15044" s="2"/>
      <c r="BQ15044" s="2"/>
      <c r="BR15044" s="2"/>
      <c r="BS15044" s="2"/>
      <c r="BT15044" s="2"/>
    </row>
    <row r="15045" spans="63:72" x14ac:dyDescent="0.3">
      <c r="BK15045" s="5"/>
      <c r="BL15045" s="5"/>
      <c r="BM15045" s="2"/>
      <c r="BN15045" s="151"/>
      <c r="BO15045" s="2"/>
      <c r="BP15045" s="2"/>
      <c r="BQ15045" s="2"/>
      <c r="BR15045" s="2"/>
      <c r="BS15045" s="2"/>
      <c r="BT15045" s="2"/>
    </row>
    <row r="15046" spans="63:72" x14ac:dyDescent="0.3">
      <c r="BK15046" s="5"/>
      <c r="BL15046" s="5"/>
      <c r="BM15046" s="2"/>
      <c r="BN15046" s="151"/>
      <c r="BO15046" s="2"/>
      <c r="BP15046" s="2"/>
      <c r="BQ15046" s="2"/>
      <c r="BR15046" s="2"/>
      <c r="BS15046" s="2"/>
      <c r="BT15046" s="2"/>
    </row>
    <row r="15047" spans="63:72" x14ac:dyDescent="0.3">
      <c r="BK15047" s="5"/>
      <c r="BL15047" s="5"/>
      <c r="BM15047" s="2"/>
      <c r="BN15047" s="151"/>
      <c r="BO15047" s="2"/>
      <c r="BP15047" s="2"/>
      <c r="BQ15047" s="2"/>
      <c r="BR15047" s="2"/>
      <c r="BS15047" s="2"/>
      <c r="BT15047" s="2"/>
    </row>
    <row r="15048" spans="63:72" x14ac:dyDescent="0.3">
      <c r="BK15048" s="5"/>
      <c r="BL15048" s="5"/>
      <c r="BM15048" s="2"/>
      <c r="BN15048" s="151"/>
      <c r="BO15048" s="2"/>
      <c r="BP15048" s="2"/>
      <c r="BQ15048" s="2"/>
      <c r="BR15048" s="2"/>
      <c r="BS15048" s="2"/>
      <c r="BT15048" s="2"/>
    </row>
    <row r="15049" spans="63:72" x14ac:dyDescent="0.3">
      <c r="BK15049" s="5"/>
      <c r="BL15049" s="5"/>
      <c r="BM15049" s="2"/>
      <c r="BN15049" s="151"/>
      <c r="BO15049" s="2"/>
      <c r="BP15049" s="2"/>
      <c r="BQ15049" s="2"/>
      <c r="BR15049" s="2"/>
      <c r="BS15049" s="2"/>
      <c r="BT15049" s="2"/>
    </row>
    <row r="15050" spans="63:72" x14ac:dyDescent="0.3">
      <c r="BK15050" s="5"/>
      <c r="BL15050" s="5"/>
      <c r="BM15050" s="2"/>
      <c r="BN15050" s="151"/>
      <c r="BO15050" s="2"/>
      <c r="BP15050" s="2"/>
      <c r="BQ15050" s="2"/>
      <c r="BR15050" s="2"/>
      <c r="BS15050" s="2"/>
      <c r="BT15050" s="2"/>
    </row>
    <row r="15051" spans="63:72" x14ac:dyDescent="0.3">
      <c r="BK15051" s="5"/>
      <c r="BL15051" s="5"/>
      <c r="BM15051" s="2"/>
      <c r="BN15051" s="151"/>
      <c r="BO15051" s="2"/>
      <c r="BP15051" s="2"/>
      <c r="BQ15051" s="2"/>
      <c r="BR15051" s="2"/>
      <c r="BS15051" s="2"/>
      <c r="BT15051" s="2"/>
    </row>
    <row r="15052" spans="63:72" x14ac:dyDescent="0.3">
      <c r="BK15052" s="5"/>
      <c r="BL15052" s="5"/>
      <c r="BM15052" s="2"/>
      <c r="BN15052" s="151"/>
      <c r="BO15052" s="2"/>
      <c r="BP15052" s="2"/>
      <c r="BQ15052" s="2"/>
      <c r="BR15052" s="2"/>
      <c r="BS15052" s="2"/>
      <c r="BT15052" s="2"/>
    </row>
    <row r="15053" spans="63:72" x14ac:dyDescent="0.3">
      <c r="BK15053" s="5"/>
      <c r="BL15053" s="5"/>
      <c r="BM15053" s="2"/>
      <c r="BN15053" s="151"/>
      <c r="BO15053" s="2"/>
      <c r="BP15053" s="2"/>
      <c r="BQ15053" s="2"/>
      <c r="BR15053" s="2"/>
      <c r="BS15053" s="2"/>
      <c r="BT15053" s="2"/>
    </row>
    <row r="15054" spans="63:72" x14ac:dyDescent="0.3">
      <c r="BK15054" s="5"/>
      <c r="BL15054" s="5"/>
      <c r="BM15054" s="2"/>
      <c r="BN15054" s="151"/>
      <c r="BO15054" s="2"/>
      <c r="BP15054" s="2"/>
      <c r="BQ15054" s="2"/>
      <c r="BR15054" s="2"/>
      <c r="BS15054" s="2"/>
      <c r="BT15054" s="2"/>
    </row>
    <row r="15055" spans="63:72" x14ac:dyDescent="0.3">
      <c r="BK15055" s="5"/>
      <c r="BL15055" s="5"/>
      <c r="BM15055" s="2"/>
      <c r="BN15055" s="151"/>
      <c r="BO15055" s="2"/>
      <c r="BP15055" s="2"/>
      <c r="BQ15055" s="2"/>
      <c r="BR15055" s="2"/>
      <c r="BS15055" s="2"/>
      <c r="BT15055" s="2"/>
    </row>
    <row r="15056" spans="63:72" x14ac:dyDescent="0.3">
      <c r="BK15056" s="5"/>
      <c r="BL15056" s="5"/>
      <c r="BM15056" s="2"/>
      <c r="BN15056" s="151"/>
      <c r="BO15056" s="2"/>
      <c r="BP15056" s="2"/>
      <c r="BQ15056" s="2"/>
      <c r="BR15056" s="2"/>
      <c r="BS15056" s="2"/>
      <c r="BT15056" s="2"/>
    </row>
    <row r="15057" spans="63:72" x14ac:dyDescent="0.3">
      <c r="BK15057" s="5"/>
      <c r="BL15057" s="5"/>
      <c r="BM15057" s="2"/>
      <c r="BN15057" s="151"/>
      <c r="BO15057" s="2"/>
      <c r="BP15057" s="2"/>
      <c r="BQ15057" s="2"/>
      <c r="BR15057" s="2"/>
      <c r="BS15057" s="2"/>
      <c r="BT15057" s="2"/>
    </row>
    <row r="15058" spans="63:72" x14ac:dyDescent="0.3">
      <c r="BK15058" s="5"/>
      <c r="BL15058" s="5"/>
      <c r="BM15058" s="2"/>
      <c r="BN15058" s="151"/>
      <c r="BO15058" s="2"/>
      <c r="BP15058" s="2"/>
      <c r="BQ15058" s="2"/>
      <c r="BR15058" s="2"/>
      <c r="BS15058" s="2"/>
      <c r="BT15058" s="2"/>
    </row>
    <row r="15059" spans="63:72" x14ac:dyDescent="0.3">
      <c r="BK15059" s="5"/>
      <c r="BL15059" s="5"/>
      <c r="BM15059" s="2"/>
      <c r="BN15059" s="151"/>
      <c r="BO15059" s="2"/>
      <c r="BP15059" s="2"/>
      <c r="BQ15059" s="2"/>
      <c r="BR15059" s="2"/>
      <c r="BS15059" s="2"/>
      <c r="BT15059" s="2"/>
    </row>
    <row r="15060" spans="63:72" x14ac:dyDescent="0.3">
      <c r="BK15060" s="5"/>
      <c r="BL15060" s="5"/>
      <c r="BM15060" s="2"/>
      <c r="BN15060" s="151"/>
      <c r="BO15060" s="2"/>
      <c r="BP15060" s="2"/>
      <c r="BQ15060" s="2"/>
      <c r="BR15060" s="2"/>
      <c r="BS15060" s="2"/>
      <c r="BT15060" s="2"/>
    </row>
    <row r="15061" spans="63:72" x14ac:dyDescent="0.3">
      <c r="BK15061" s="5"/>
      <c r="BL15061" s="5"/>
      <c r="BM15061" s="2"/>
      <c r="BN15061" s="151"/>
      <c r="BO15061" s="2"/>
      <c r="BP15061" s="2"/>
      <c r="BQ15061" s="2"/>
      <c r="BR15061" s="2"/>
      <c r="BS15061" s="2"/>
      <c r="BT15061" s="2"/>
    </row>
    <row r="15062" spans="63:72" x14ac:dyDescent="0.3">
      <c r="BK15062" s="5"/>
      <c r="BL15062" s="5"/>
      <c r="BM15062" s="2"/>
      <c r="BN15062" s="151"/>
      <c r="BO15062" s="2"/>
      <c r="BP15062" s="2"/>
      <c r="BQ15062" s="2"/>
      <c r="BR15062" s="2"/>
      <c r="BS15062" s="2"/>
      <c r="BT15062" s="2"/>
    </row>
    <row r="15063" spans="63:72" x14ac:dyDescent="0.3">
      <c r="BK15063" s="5"/>
      <c r="BL15063" s="5"/>
      <c r="BM15063" s="2"/>
      <c r="BN15063" s="151"/>
      <c r="BO15063" s="2"/>
      <c r="BP15063" s="2"/>
      <c r="BQ15063" s="2"/>
      <c r="BR15063" s="2"/>
      <c r="BS15063" s="2"/>
      <c r="BT15063" s="2"/>
    </row>
    <row r="15064" spans="63:72" x14ac:dyDescent="0.3">
      <c r="BK15064" s="5"/>
      <c r="BL15064" s="5"/>
      <c r="BM15064" s="2"/>
      <c r="BN15064" s="151"/>
      <c r="BO15064" s="2"/>
      <c r="BP15064" s="2"/>
      <c r="BQ15064" s="2"/>
      <c r="BR15064" s="2"/>
      <c r="BS15064" s="2"/>
      <c r="BT15064" s="2"/>
    </row>
    <row r="15065" spans="63:72" x14ac:dyDescent="0.3">
      <c r="BK15065" s="5"/>
      <c r="BL15065" s="5"/>
      <c r="BM15065" s="2"/>
      <c r="BN15065" s="151"/>
      <c r="BO15065" s="2"/>
      <c r="BP15065" s="2"/>
      <c r="BQ15065" s="2"/>
      <c r="BR15065" s="2"/>
      <c r="BS15065" s="2"/>
      <c r="BT15065" s="2"/>
    </row>
    <row r="15066" spans="63:72" x14ac:dyDescent="0.3">
      <c r="BK15066" s="5"/>
      <c r="BL15066" s="5"/>
      <c r="BM15066" s="2"/>
      <c r="BN15066" s="151"/>
      <c r="BO15066" s="2"/>
      <c r="BP15066" s="2"/>
      <c r="BQ15066" s="2"/>
      <c r="BR15066" s="2"/>
      <c r="BS15066" s="2"/>
      <c r="BT15066" s="2"/>
    </row>
    <row r="15067" spans="63:72" x14ac:dyDescent="0.3">
      <c r="BK15067" s="5"/>
      <c r="BL15067" s="5"/>
      <c r="BM15067" s="2"/>
      <c r="BN15067" s="151"/>
      <c r="BO15067" s="2"/>
      <c r="BP15067" s="2"/>
      <c r="BQ15067" s="2"/>
      <c r="BR15067" s="2"/>
      <c r="BS15067" s="2"/>
      <c r="BT15067" s="2"/>
    </row>
    <row r="15068" spans="63:72" x14ac:dyDescent="0.3">
      <c r="BK15068" s="5"/>
      <c r="BL15068" s="5"/>
      <c r="BM15068" s="2"/>
      <c r="BN15068" s="151"/>
      <c r="BO15068" s="2"/>
      <c r="BP15068" s="2"/>
      <c r="BQ15068" s="2"/>
      <c r="BR15068" s="2"/>
      <c r="BS15068" s="2"/>
      <c r="BT15068" s="2"/>
    </row>
    <row r="15069" spans="63:72" x14ac:dyDescent="0.3">
      <c r="BK15069" s="5"/>
      <c r="BL15069" s="5"/>
      <c r="BM15069" s="2"/>
      <c r="BN15069" s="151"/>
      <c r="BO15069" s="2"/>
      <c r="BP15069" s="2"/>
      <c r="BQ15069" s="2"/>
      <c r="BR15069" s="2"/>
      <c r="BS15069" s="2"/>
      <c r="BT15069" s="2"/>
    </row>
    <row r="15070" spans="63:72" x14ac:dyDescent="0.3">
      <c r="BK15070" s="5"/>
      <c r="BL15070" s="5"/>
      <c r="BM15070" s="2"/>
      <c r="BN15070" s="151"/>
      <c r="BO15070" s="2"/>
      <c r="BP15070" s="2"/>
      <c r="BQ15070" s="2"/>
      <c r="BR15070" s="2"/>
      <c r="BS15070" s="2"/>
      <c r="BT15070" s="2"/>
    </row>
    <row r="15071" spans="63:72" x14ac:dyDescent="0.3">
      <c r="BK15071" s="5"/>
      <c r="BL15071" s="5"/>
      <c r="BM15071" s="2"/>
      <c r="BN15071" s="151"/>
      <c r="BO15071" s="2"/>
      <c r="BP15071" s="2"/>
      <c r="BQ15071" s="2"/>
      <c r="BR15071" s="2"/>
      <c r="BS15071" s="2"/>
      <c r="BT15071" s="2"/>
    </row>
    <row r="15072" spans="63:72" x14ac:dyDescent="0.3">
      <c r="BK15072" s="5"/>
      <c r="BL15072" s="5"/>
      <c r="BM15072" s="2"/>
      <c r="BN15072" s="151"/>
      <c r="BO15072" s="2"/>
      <c r="BP15072" s="2"/>
      <c r="BQ15072" s="2"/>
      <c r="BR15072" s="2"/>
      <c r="BS15072" s="2"/>
      <c r="BT15072" s="2"/>
    </row>
    <row r="15073" spans="63:72" x14ac:dyDescent="0.3">
      <c r="BK15073" s="5"/>
      <c r="BL15073" s="5"/>
      <c r="BM15073" s="2"/>
      <c r="BN15073" s="151"/>
      <c r="BO15073" s="2"/>
      <c r="BP15073" s="2"/>
      <c r="BQ15073" s="2"/>
      <c r="BR15073" s="2"/>
      <c r="BS15073" s="2"/>
      <c r="BT15073" s="2"/>
    </row>
    <row r="15074" spans="63:72" x14ac:dyDescent="0.3">
      <c r="BK15074" s="5"/>
      <c r="BL15074" s="5"/>
      <c r="BM15074" s="2"/>
      <c r="BN15074" s="151"/>
      <c r="BO15074" s="2"/>
      <c r="BP15074" s="2"/>
      <c r="BQ15074" s="2"/>
      <c r="BR15074" s="2"/>
      <c r="BS15074" s="2"/>
      <c r="BT15074" s="2"/>
    </row>
    <row r="15075" spans="63:72" x14ac:dyDescent="0.3">
      <c r="BK15075" s="5"/>
      <c r="BL15075" s="5"/>
      <c r="BM15075" s="2"/>
      <c r="BN15075" s="151"/>
      <c r="BO15075" s="2"/>
      <c r="BP15075" s="2"/>
      <c r="BQ15075" s="2"/>
      <c r="BR15075" s="2"/>
      <c r="BS15075" s="2"/>
      <c r="BT15075" s="2"/>
    </row>
    <row r="15076" spans="63:72" x14ac:dyDescent="0.3">
      <c r="BK15076" s="5"/>
      <c r="BL15076" s="5"/>
      <c r="BM15076" s="2"/>
      <c r="BN15076" s="151"/>
      <c r="BO15076" s="2"/>
      <c r="BP15076" s="2"/>
      <c r="BQ15076" s="2"/>
      <c r="BR15076" s="2"/>
      <c r="BS15076" s="2"/>
      <c r="BT15076" s="2"/>
    </row>
    <row r="15077" spans="63:72" x14ac:dyDescent="0.3">
      <c r="BK15077" s="5"/>
      <c r="BL15077" s="5"/>
      <c r="BM15077" s="2"/>
      <c r="BN15077" s="151"/>
      <c r="BO15077" s="2"/>
      <c r="BP15077" s="2"/>
      <c r="BQ15077" s="2"/>
      <c r="BR15077" s="2"/>
      <c r="BS15077" s="2"/>
      <c r="BT15077" s="2"/>
    </row>
    <row r="15078" spans="63:72" x14ac:dyDescent="0.3">
      <c r="BK15078" s="5"/>
      <c r="BL15078" s="5"/>
      <c r="BM15078" s="2"/>
      <c r="BN15078" s="151"/>
      <c r="BO15078" s="2"/>
      <c r="BP15078" s="2"/>
      <c r="BQ15078" s="2"/>
      <c r="BR15078" s="2"/>
      <c r="BS15078" s="2"/>
      <c r="BT15078" s="2"/>
    </row>
    <row r="15079" spans="63:72" x14ac:dyDescent="0.3">
      <c r="BK15079" s="5"/>
      <c r="BL15079" s="5"/>
      <c r="BM15079" s="2"/>
      <c r="BN15079" s="151"/>
      <c r="BO15079" s="2"/>
      <c r="BP15079" s="2"/>
      <c r="BQ15079" s="2"/>
      <c r="BR15079" s="2"/>
      <c r="BS15079" s="2"/>
      <c r="BT15079" s="2"/>
    </row>
    <row r="15080" spans="63:72" x14ac:dyDescent="0.3">
      <c r="BK15080" s="5"/>
      <c r="BL15080" s="5"/>
      <c r="BM15080" s="2"/>
      <c r="BN15080" s="151"/>
      <c r="BO15080" s="2"/>
      <c r="BP15080" s="2"/>
      <c r="BQ15080" s="2"/>
      <c r="BR15080" s="2"/>
      <c r="BS15080" s="2"/>
      <c r="BT15080" s="2"/>
    </row>
    <row r="15081" spans="63:72" x14ac:dyDescent="0.3">
      <c r="BK15081" s="5"/>
      <c r="BL15081" s="5"/>
      <c r="BM15081" s="2"/>
      <c r="BN15081" s="151"/>
      <c r="BO15081" s="2"/>
      <c r="BP15081" s="2"/>
      <c r="BQ15081" s="2"/>
      <c r="BR15081" s="2"/>
      <c r="BS15081" s="2"/>
      <c r="BT15081" s="2"/>
    </row>
    <row r="15082" spans="63:72" x14ac:dyDescent="0.3">
      <c r="BK15082" s="5"/>
      <c r="BL15082" s="5"/>
      <c r="BM15082" s="2"/>
      <c r="BN15082" s="151"/>
      <c r="BO15082" s="2"/>
      <c r="BP15082" s="2"/>
      <c r="BQ15082" s="2"/>
      <c r="BR15082" s="2"/>
      <c r="BS15082" s="2"/>
      <c r="BT15082" s="2"/>
    </row>
    <row r="15083" spans="63:72" x14ac:dyDescent="0.3">
      <c r="BK15083" s="5"/>
      <c r="BL15083" s="5"/>
      <c r="BM15083" s="2"/>
      <c r="BN15083" s="151"/>
      <c r="BO15083" s="2"/>
      <c r="BP15083" s="2"/>
      <c r="BQ15083" s="2"/>
      <c r="BR15083" s="2"/>
      <c r="BS15083" s="2"/>
      <c r="BT15083" s="2"/>
    </row>
    <row r="15084" spans="63:72" x14ac:dyDescent="0.3">
      <c r="BK15084" s="5"/>
      <c r="BL15084" s="5"/>
      <c r="BM15084" s="2"/>
      <c r="BN15084" s="151"/>
      <c r="BO15084" s="2"/>
      <c r="BP15084" s="2"/>
      <c r="BQ15084" s="2"/>
      <c r="BR15084" s="2"/>
      <c r="BS15084" s="2"/>
      <c r="BT15084" s="2"/>
    </row>
    <row r="15085" spans="63:72" x14ac:dyDescent="0.3">
      <c r="BK15085" s="5"/>
      <c r="BL15085" s="5"/>
      <c r="BM15085" s="2"/>
      <c r="BN15085" s="151"/>
      <c r="BO15085" s="2"/>
      <c r="BP15085" s="2"/>
      <c r="BQ15085" s="2"/>
      <c r="BR15085" s="2"/>
      <c r="BS15085" s="2"/>
      <c r="BT15085" s="2"/>
    </row>
    <row r="15086" spans="63:72" x14ac:dyDescent="0.3">
      <c r="BK15086" s="5"/>
      <c r="BL15086" s="5"/>
      <c r="BM15086" s="2"/>
      <c r="BN15086" s="151"/>
      <c r="BO15086" s="2"/>
      <c r="BP15086" s="2"/>
      <c r="BQ15086" s="2"/>
      <c r="BR15086" s="2"/>
      <c r="BS15086" s="2"/>
      <c r="BT15086" s="2"/>
    </row>
    <row r="15087" spans="63:72" x14ac:dyDescent="0.3">
      <c r="BK15087" s="5"/>
      <c r="BL15087" s="5"/>
      <c r="BM15087" s="2"/>
      <c r="BN15087" s="151"/>
      <c r="BO15087" s="2"/>
      <c r="BP15087" s="2"/>
      <c r="BQ15087" s="2"/>
      <c r="BR15087" s="2"/>
      <c r="BS15087" s="2"/>
      <c r="BT15087" s="2"/>
    </row>
    <row r="15088" spans="63:72" x14ac:dyDescent="0.3">
      <c r="BK15088" s="5"/>
      <c r="BL15088" s="5"/>
      <c r="BM15088" s="2"/>
      <c r="BN15088" s="151"/>
      <c r="BO15088" s="2"/>
      <c r="BP15088" s="2"/>
      <c r="BQ15088" s="2"/>
      <c r="BR15088" s="2"/>
      <c r="BS15088" s="2"/>
      <c r="BT15088" s="2"/>
    </row>
    <row r="15089" spans="63:72" x14ac:dyDescent="0.3">
      <c r="BK15089" s="5"/>
      <c r="BL15089" s="5"/>
      <c r="BM15089" s="2"/>
      <c r="BN15089" s="151"/>
      <c r="BO15089" s="2"/>
      <c r="BP15089" s="2"/>
      <c r="BQ15089" s="2"/>
      <c r="BR15089" s="2"/>
      <c r="BS15089" s="2"/>
      <c r="BT15089" s="2"/>
    </row>
    <row r="15090" spans="63:72" x14ac:dyDescent="0.3">
      <c r="BK15090" s="5"/>
      <c r="BL15090" s="5"/>
      <c r="BM15090" s="2"/>
      <c r="BN15090" s="151"/>
      <c r="BO15090" s="2"/>
      <c r="BP15090" s="2"/>
      <c r="BQ15090" s="2"/>
      <c r="BR15090" s="2"/>
      <c r="BS15090" s="2"/>
      <c r="BT15090" s="2"/>
    </row>
    <row r="15091" spans="63:72" x14ac:dyDescent="0.3">
      <c r="BK15091" s="5"/>
      <c r="BL15091" s="5"/>
      <c r="BM15091" s="2"/>
      <c r="BN15091" s="151"/>
      <c r="BO15091" s="2"/>
      <c r="BP15091" s="2"/>
      <c r="BQ15091" s="2"/>
      <c r="BR15091" s="2"/>
      <c r="BS15091" s="2"/>
      <c r="BT15091" s="2"/>
    </row>
    <row r="15092" spans="63:72" x14ac:dyDescent="0.3">
      <c r="BK15092" s="5"/>
      <c r="BL15092" s="5"/>
      <c r="BM15092" s="2"/>
      <c r="BN15092" s="151"/>
      <c r="BO15092" s="2"/>
      <c r="BP15092" s="2"/>
      <c r="BQ15092" s="2"/>
      <c r="BR15092" s="2"/>
      <c r="BS15092" s="2"/>
      <c r="BT15092" s="2"/>
    </row>
    <row r="15093" spans="63:72" x14ac:dyDescent="0.3">
      <c r="BK15093" s="5"/>
      <c r="BL15093" s="5"/>
      <c r="BM15093" s="2"/>
      <c r="BN15093" s="151"/>
      <c r="BO15093" s="2"/>
      <c r="BP15093" s="2"/>
      <c r="BQ15093" s="2"/>
      <c r="BR15093" s="2"/>
      <c r="BS15093" s="2"/>
      <c r="BT15093" s="2"/>
    </row>
    <row r="15094" spans="63:72" x14ac:dyDescent="0.3">
      <c r="BK15094" s="5"/>
      <c r="BL15094" s="5"/>
      <c r="BM15094" s="2"/>
      <c r="BN15094" s="151"/>
      <c r="BO15094" s="2"/>
      <c r="BP15094" s="2"/>
      <c r="BQ15094" s="2"/>
      <c r="BR15094" s="2"/>
      <c r="BS15094" s="2"/>
      <c r="BT15094" s="2"/>
    </row>
    <row r="15095" spans="63:72" x14ac:dyDescent="0.3">
      <c r="BK15095" s="5"/>
      <c r="BL15095" s="5"/>
      <c r="BM15095" s="2"/>
      <c r="BN15095" s="151"/>
      <c r="BO15095" s="2"/>
      <c r="BP15095" s="2"/>
      <c r="BQ15095" s="2"/>
      <c r="BR15095" s="2"/>
      <c r="BS15095" s="2"/>
      <c r="BT15095" s="2"/>
    </row>
    <row r="15096" spans="63:72" x14ac:dyDescent="0.3">
      <c r="BK15096" s="5"/>
      <c r="BL15096" s="5"/>
      <c r="BM15096" s="2"/>
      <c r="BN15096" s="151"/>
      <c r="BO15096" s="2"/>
      <c r="BP15096" s="2"/>
      <c r="BQ15096" s="2"/>
      <c r="BR15096" s="2"/>
      <c r="BS15096" s="2"/>
      <c r="BT15096" s="2"/>
    </row>
    <row r="15097" spans="63:72" x14ac:dyDescent="0.3">
      <c r="BK15097" s="5"/>
      <c r="BL15097" s="5"/>
      <c r="BM15097" s="2"/>
      <c r="BN15097" s="151"/>
      <c r="BO15097" s="2"/>
      <c r="BP15097" s="2"/>
      <c r="BQ15097" s="2"/>
      <c r="BR15097" s="2"/>
      <c r="BS15097" s="2"/>
      <c r="BT15097" s="2"/>
    </row>
    <row r="15098" spans="63:72" x14ac:dyDescent="0.3">
      <c r="BK15098" s="5"/>
      <c r="BL15098" s="5"/>
      <c r="BM15098" s="2"/>
      <c r="BN15098" s="151"/>
      <c r="BO15098" s="2"/>
      <c r="BP15098" s="2"/>
      <c r="BQ15098" s="2"/>
      <c r="BR15098" s="2"/>
      <c r="BS15098" s="2"/>
      <c r="BT15098" s="2"/>
    </row>
    <row r="15099" spans="63:72" x14ac:dyDescent="0.3">
      <c r="BK15099" s="5"/>
      <c r="BL15099" s="5"/>
      <c r="BM15099" s="2"/>
      <c r="BN15099" s="151"/>
      <c r="BO15099" s="2"/>
      <c r="BP15099" s="2"/>
      <c r="BQ15099" s="2"/>
      <c r="BR15099" s="2"/>
      <c r="BS15099" s="2"/>
      <c r="BT15099" s="2"/>
    </row>
    <row r="15100" spans="63:72" x14ac:dyDescent="0.3">
      <c r="BK15100" s="5"/>
      <c r="BL15100" s="5"/>
      <c r="BM15100" s="2"/>
      <c r="BN15100" s="151"/>
      <c r="BO15100" s="2"/>
      <c r="BP15100" s="2"/>
      <c r="BQ15100" s="2"/>
      <c r="BR15100" s="2"/>
      <c r="BS15100" s="2"/>
      <c r="BT15100" s="2"/>
    </row>
    <row r="15101" spans="63:72" x14ac:dyDescent="0.3">
      <c r="BK15101" s="5"/>
      <c r="BL15101" s="5"/>
      <c r="BM15101" s="2"/>
      <c r="BN15101" s="151"/>
      <c r="BO15101" s="2"/>
      <c r="BP15101" s="2"/>
      <c r="BQ15101" s="2"/>
      <c r="BR15101" s="2"/>
      <c r="BS15101" s="2"/>
      <c r="BT15101" s="2"/>
    </row>
    <row r="15102" spans="63:72" x14ac:dyDescent="0.3">
      <c r="BK15102" s="5"/>
      <c r="BL15102" s="5"/>
      <c r="BM15102" s="2"/>
      <c r="BN15102" s="151"/>
      <c r="BO15102" s="2"/>
      <c r="BP15102" s="2"/>
      <c r="BQ15102" s="2"/>
      <c r="BR15102" s="2"/>
      <c r="BS15102" s="2"/>
      <c r="BT15102" s="2"/>
    </row>
    <row r="15103" spans="63:72" x14ac:dyDescent="0.3">
      <c r="BK15103" s="5"/>
      <c r="BL15103" s="5"/>
      <c r="BM15103" s="2"/>
      <c r="BN15103" s="151"/>
      <c r="BO15103" s="2"/>
      <c r="BP15103" s="2"/>
      <c r="BQ15103" s="2"/>
      <c r="BR15103" s="2"/>
      <c r="BS15103" s="2"/>
      <c r="BT15103" s="2"/>
    </row>
    <row r="15104" spans="63:72" x14ac:dyDescent="0.3">
      <c r="BK15104" s="5"/>
      <c r="BL15104" s="5"/>
      <c r="BM15104" s="2"/>
      <c r="BN15104" s="151"/>
      <c r="BO15104" s="2"/>
      <c r="BP15104" s="2"/>
      <c r="BQ15104" s="2"/>
      <c r="BR15104" s="2"/>
      <c r="BS15104" s="2"/>
      <c r="BT15104" s="2"/>
    </row>
    <row r="15105" spans="63:72" x14ac:dyDescent="0.3">
      <c r="BK15105" s="5"/>
      <c r="BL15105" s="5"/>
      <c r="BM15105" s="2"/>
      <c r="BN15105" s="151"/>
      <c r="BO15105" s="2"/>
      <c r="BP15105" s="2"/>
      <c r="BQ15105" s="2"/>
      <c r="BR15105" s="2"/>
      <c r="BS15105" s="2"/>
      <c r="BT15105" s="2"/>
    </row>
    <row r="15106" spans="63:72" x14ac:dyDescent="0.3">
      <c r="BK15106" s="5"/>
      <c r="BL15106" s="5"/>
      <c r="BM15106" s="2"/>
      <c r="BN15106" s="151"/>
      <c r="BO15106" s="2"/>
      <c r="BP15106" s="2"/>
      <c r="BQ15106" s="2"/>
      <c r="BR15106" s="2"/>
      <c r="BS15106" s="2"/>
      <c r="BT15106" s="2"/>
    </row>
    <row r="15107" spans="63:72" x14ac:dyDescent="0.3">
      <c r="BK15107" s="5"/>
      <c r="BL15107" s="5"/>
      <c r="BM15107" s="2"/>
      <c r="BN15107" s="151"/>
      <c r="BO15107" s="2"/>
      <c r="BP15107" s="2"/>
      <c r="BQ15107" s="2"/>
      <c r="BR15107" s="2"/>
      <c r="BS15107" s="2"/>
      <c r="BT15107" s="2"/>
    </row>
    <row r="15108" spans="63:72" x14ac:dyDescent="0.3">
      <c r="BK15108" s="5"/>
      <c r="BL15108" s="5"/>
      <c r="BM15108" s="2"/>
      <c r="BN15108" s="151"/>
      <c r="BO15108" s="2"/>
      <c r="BP15108" s="2"/>
      <c r="BQ15108" s="2"/>
      <c r="BR15108" s="2"/>
      <c r="BS15108" s="2"/>
      <c r="BT15108" s="2"/>
    </row>
    <row r="15109" spans="63:72" x14ac:dyDescent="0.3">
      <c r="BK15109" s="5"/>
      <c r="BL15109" s="5"/>
      <c r="BM15109" s="2"/>
      <c r="BN15109" s="151"/>
      <c r="BO15109" s="2"/>
      <c r="BP15109" s="2"/>
      <c r="BQ15109" s="2"/>
      <c r="BR15109" s="2"/>
      <c r="BS15109" s="2"/>
      <c r="BT15109" s="2"/>
    </row>
    <row r="15110" spans="63:72" x14ac:dyDescent="0.3">
      <c r="BK15110" s="5"/>
      <c r="BL15110" s="5"/>
      <c r="BM15110" s="2"/>
      <c r="BN15110" s="151"/>
      <c r="BO15110" s="2"/>
      <c r="BP15110" s="2"/>
      <c r="BQ15110" s="2"/>
      <c r="BR15110" s="2"/>
      <c r="BS15110" s="2"/>
      <c r="BT15110" s="2"/>
    </row>
    <row r="15111" spans="63:72" x14ac:dyDescent="0.3">
      <c r="BK15111" s="5"/>
      <c r="BL15111" s="5"/>
      <c r="BM15111" s="2"/>
      <c r="BN15111" s="151"/>
      <c r="BO15111" s="2"/>
      <c r="BP15111" s="2"/>
      <c r="BQ15111" s="2"/>
      <c r="BR15111" s="2"/>
      <c r="BS15111" s="2"/>
      <c r="BT15111" s="2"/>
    </row>
    <row r="15112" spans="63:72" x14ac:dyDescent="0.3">
      <c r="BK15112" s="5"/>
      <c r="BL15112" s="5"/>
      <c r="BM15112" s="2"/>
      <c r="BN15112" s="151"/>
      <c r="BO15112" s="2"/>
      <c r="BP15112" s="2"/>
      <c r="BQ15112" s="2"/>
      <c r="BR15112" s="2"/>
      <c r="BS15112" s="2"/>
      <c r="BT15112" s="2"/>
    </row>
    <row r="15113" spans="63:72" x14ac:dyDescent="0.3">
      <c r="BK15113" s="5"/>
      <c r="BL15113" s="5"/>
      <c r="BM15113" s="2"/>
      <c r="BN15113" s="151"/>
      <c r="BO15113" s="2"/>
      <c r="BP15113" s="2"/>
      <c r="BQ15113" s="2"/>
      <c r="BR15113" s="2"/>
      <c r="BS15113" s="2"/>
      <c r="BT15113" s="2"/>
    </row>
    <row r="15114" spans="63:72" x14ac:dyDescent="0.3">
      <c r="BK15114" s="5"/>
      <c r="BL15114" s="5"/>
      <c r="BM15114" s="2"/>
      <c r="BN15114" s="151"/>
      <c r="BO15114" s="2"/>
      <c r="BP15114" s="2"/>
      <c r="BQ15114" s="2"/>
      <c r="BR15114" s="2"/>
      <c r="BS15114" s="2"/>
      <c r="BT15114" s="2"/>
    </row>
    <row r="15115" spans="63:72" x14ac:dyDescent="0.3">
      <c r="BK15115" s="5"/>
      <c r="BL15115" s="5"/>
      <c r="BM15115" s="2"/>
      <c r="BN15115" s="151"/>
      <c r="BO15115" s="2"/>
      <c r="BP15115" s="2"/>
      <c r="BQ15115" s="2"/>
      <c r="BR15115" s="2"/>
      <c r="BS15115" s="2"/>
      <c r="BT15115" s="2"/>
    </row>
    <row r="15116" spans="63:72" x14ac:dyDescent="0.3">
      <c r="BK15116" s="5"/>
      <c r="BL15116" s="5"/>
      <c r="BM15116" s="2"/>
      <c r="BN15116" s="151"/>
      <c r="BO15116" s="2"/>
      <c r="BP15116" s="2"/>
      <c r="BQ15116" s="2"/>
      <c r="BR15116" s="2"/>
      <c r="BS15116" s="2"/>
      <c r="BT15116" s="2"/>
    </row>
    <row r="15117" spans="63:72" x14ac:dyDescent="0.3">
      <c r="BK15117" s="5"/>
      <c r="BL15117" s="5"/>
      <c r="BM15117" s="2"/>
      <c r="BN15117" s="151"/>
      <c r="BO15117" s="2"/>
      <c r="BP15117" s="2"/>
      <c r="BQ15117" s="2"/>
      <c r="BR15117" s="2"/>
      <c r="BS15117" s="2"/>
      <c r="BT15117" s="2"/>
    </row>
    <row r="15118" spans="63:72" x14ac:dyDescent="0.3">
      <c r="BK15118" s="5"/>
      <c r="BL15118" s="5"/>
      <c r="BM15118" s="2"/>
      <c r="BN15118" s="151"/>
      <c r="BO15118" s="2"/>
      <c r="BP15118" s="2"/>
      <c r="BQ15118" s="2"/>
      <c r="BR15118" s="2"/>
      <c r="BS15118" s="2"/>
      <c r="BT15118" s="2"/>
    </row>
    <row r="15119" spans="63:72" x14ac:dyDescent="0.3">
      <c r="BK15119" s="5"/>
      <c r="BL15119" s="5"/>
      <c r="BM15119" s="2"/>
      <c r="BN15119" s="151"/>
      <c r="BO15119" s="2"/>
      <c r="BP15119" s="2"/>
      <c r="BQ15119" s="2"/>
      <c r="BR15119" s="2"/>
      <c r="BS15119" s="2"/>
      <c r="BT15119" s="2"/>
    </row>
    <row r="15120" spans="63:72" x14ac:dyDescent="0.3">
      <c r="BK15120" s="5"/>
      <c r="BL15120" s="5"/>
      <c r="BM15120" s="2"/>
      <c r="BN15120" s="151"/>
      <c r="BO15120" s="2"/>
      <c r="BP15120" s="2"/>
      <c r="BQ15120" s="2"/>
      <c r="BR15120" s="2"/>
      <c r="BS15120" s="2"/>
      <c r="BT15120" s="2"/>
    </row>
    <row r="15121" spans="63:72" x14ac:dyDescent="0.3">
      <c r="BK15121" s="5"/>
      <c r="BL15121" s="5"/>
      <c r="BM15121" s="2"/>
      <c r="BN15121" s="151"/>
      <c r="BO15121" s="2"/>
      <c r="BP15121" s="2"/>
      <c r="BQ15121" s="2"/>
      <c r="BR15121" s="2"/>
      <c r="BS15121" s="2"/>
      <c r="BT15121" s="2"/>
    </row>
    <row r="15122" spans="63:72" x14ac:dyDescent="0.3">
      <c r="BK15122" s="5"/>
      <c r="BL15122" s="5"/>
      <c r="BM15122" s="2"/>
      <c r="BN15122" s="151"/>
      <c r="BO15122" s="2"/>
      <c r="BP15122" s="2"/>
      <c r="BQ15122" s="2"/>
      <c r="BR15122" s="2"/>
      <c r="BS15122" s="2"/>
      <c r="BT15122" s="2"/>
    </row>
    <row r="15123" spans="63:72" x14ac:dyDescent="0.3">
      <c r="BK15123" s="5"/>
      <c r="BL15123" s="5"/>
      <c r="BM15123" s="2"/>
      <c r="BN15123" s="151"/>
      <c r="BO15123" s="2"/>
      <c r="BP15123" s="2"/>
      <c r="BQ15123" s="2"/>
      <c r="BR15123" s="2"/>
      <c r="BS15123" s="2"/>
      <c r="BT15123" s="2"/>
    </row>
    <row r="15124" spans="63:72" x14ac:dyDescent="0.3">
      <c r="BK15124" s="5"/>
      <c r="BL15124" s="5"/>
      <c r="BM15124" s="2"/>
      <c r="BN15124" s="151"/>
      <c r="BO15124" s="2"/>
      <c r="BP15124" s="2"/>
      <c r="BQ15124" s="2"/>
      <c r="BR15124" s="2"/>
      <c r="BS15124" s="2"/>
      <c r="BT15124" s="2"/>
    </row>
    <row r="15125" spans="63:72" x14ac:dyDescent="0.3">
      <c r="BK15125" s="5"/>
      <c r="BL15125" s="5"/>
      <c r="BM15125" s="2"/>
      <c r="BN15125" s="151"/>
      <c r="BO15125" s="2"/>
      <c r="BP15125" s="2"/>
      <c r="BQ15125" s="2"/>
      <c r="BR15125" s="2"/>
      <c r="BS15125" s="2"/>
      <c r="BT15125" s="2"/>
    </row>
    <row r="15126" spans="63:72" x14ac:dyDescent="0.3">
      <c r="BK15126" s="5"/>
      <c r="BL15126" s="5"/>
      <c r="BM15126" s="2"/>
      <c r="BN15126" s="151"/>
      <c r="BO15126" s="2"/>
      <c r="BP15126" s="2"/>
      <c r="BQ15126" s="2"/>
      <c r="BR15126" s="2"/>
      <c r="BS15126" s="2"/>
      <c r="BT15126" s="2"/>
    </row>
    <row r="15127" spans="63:72" x14ac:dyDescent="0.3">
      <c r="BK15127" s="5"/>
      <c r="BL15127" s="5"/>
      <c r="BM15127" s="2"/>
      <c r="BN15127" s="151"/>
      <c r="BO15127" s="2"/>
      <c r="BP15127" s="2"/>
      <c r="BQ15127" s="2"/>
      <c r="BR15127" s="2"/>
      <c r="BS15127" s="2"/>
      <c r="BT15127" s="2"/>
    </row>
    <row r="15128" spans="63:72" x14ac:dyDescent="0.3">
      <c r="BK15128" s="5"/>
      <c r="BL15128" s="5"/>
      <c r="BM15128" s="2"/>
      <c r="BN15128" s="151"/>
      <c r="BO15128" s="2"/>
      <c r="BP15128" s="2"/>
      <c r="BQ15128" s="2"/>
      <c r="BR15128" s="2"/>
      <c r="BS15128" s="2"/>
      <c r="BT15128" s="2"/>
    </row>
    <row r="15129" spans="63:72" x14ac:dyDescent="0.3">
      <c r="BK15129" s="5"/>
      <c r="BL15129" s="5"/>
      <c r="BM15129" s="2"/>
      <c r="BN15129" s="151"/>
      <c r="BO15129" s="2"/>
      <c r="BP15129" s="2"/>
      <c r="BQ15129" s="2"/>
      <c r="BR15129" s="2"/>
      <c r="BS15129" s="2"/>
      <c r="BT15129" s="2"/>
    </row>
    <row r="15130" spans="63:72" x14ac:dyDescent="0.3">
      <c r="BK15130" s="5"/>
      <c r="BL15130" s="5"/>
      <c r="BM15130" s="2"/>
      <c r="BN15130" s="151"/>
      <c r="BO15130" s="2"/>
      <c r="BP15130" s="2"/>
      <c r="BQ15130" s="2"/>
      <c r="BR15130" s="2"/>
      <c r="BS15130" s="2"/>
      <c r="BT15130" s="2"/>
    </row>
    <row r="15131" spans="63:72" x14ac:dyDescent="0.3">
      <c r="BK15131" s="5"/>
      <c r="BL15131" s="5"/>
      <c r="BM15131" s="2"/>
      <c r="BN15131" s="151"/>
      <c r="BO15131" s="2"/>
      <c r="BP15131" s="2"/>
      <c r="BQ15131" s="2"/>
      <c r="BR15131" s="2"/>
      <c r="BS15131" s="2"/>
      <c r="BT15131" s="2"/>
    </row>
    <row r="15132" spans="63:72" x14ac:dyDescent="0.3">
      <c r="BK15132" s="5"/>
      <c r="BL15132" s="5"/>
      <c r="BM15132" s="2"/>
      <c r="BN15132" s="151"/>
      <c r="BO15132" s="2"/>
      <c r="BP15132" s="2"/>
      <c r="BQ15132" s="2"/>
      <c r="BR15132" s="2"/>
      <c r="BS15132" s="2"/>
      <c r="BT15132" s="2"/>
    </row>
    <row r="15133" spans="63:72" x14ac:dyDescent="0.3">
      <c r="BK15133" s="5"/>
      <c r="BL15133" s="5"/>
      <c r="BM15133" s="2"/>
      <c r="BN15133" s="151"/>
      <c r="BO15133" s="2"/>
      <c r="BP15133" s="2"/>
      <c r="BQ15133" s="2"/>
      <c r="BR15133" s="2"/>
      <c r="BS15133" s="2"/>
      <c r="BT15133" s="2"/>
    </row>
    <row r="15134" spans="63:72" x14ac:dyDescent="0.3">
      <c r="BK15134" s="5"/>
      <c r="BL15134" s="5"/>
      <c r="BM15134" s="2"/>
      <c r="BN15134" s="151"/>
      <c r="BO15134" s="2"/>
      <c r="BP15134" s="2"/>
      <c r="BQ15134" s="2"/>
      <c r="BR15134" s="2"/>
      <c r="BS15134" s="2"/>
      <c r="BT15134" s="2"/>
    </row>
    <row r="15135" spans="63:72" x14ac:dyDescent="0.3">
      <c r="BK15135" s="5"/>
      <c r="BL15135" s="5"/>
      <c r="BM15135" s="2"/>
      <c r="BN15135" s="151"/>
      <c r="BO15135" s="2"/>
      <c r="BP15135" s="2"/>
      <c r="BQ15135" s="2"/>
      <c r="BR15135" s="2"/>
      <c r="BS15135" s="2"/>
      <c r="BT15135" s="2"/>
    </row>
    <row r="15136" spans="63:72" x14ac:dyDescent="0.3">
      <c r="BK15136" s="5"/>
      <c r="BL15136" s="5"/>
      <c r="BM15136" s="2"/>
      <c r="BN15136" s="151"/>
      <c r="BO15136" s="2"/>
      <c r="BP15136" s="2"/>
      <c r="BQ15136" s="2"/>
      <c r="BR15136" s="2"/>
      <c r="BS15136" s="2"/>
      <c r="BT15136" s="2"/>
    </row>
    <row r="15137" spans="63:72" x14ac:dyDescent="0.3">
      <c r="BK15137" s="5"/>
      <c r="BL15137" s="5"/>
      <c r="BM15137" s="2"/>
      <c r="BN15137" s="151"/>
      <c r="BO15137" s="2"/>
      <c r="BP15137" s="2"/>
      <c r="BQ15137" s="2"/>
      <c r="BR15137" s="2"/>
      <c r="BS15137" s="2"/>
      <c r="BT15137" s="2"/>
    </row>
    <row r="15138" spans="63:72" x14ac:dyDescent="0.3">
      <c r="BK15138" s="5"/>
      <c r="BL15138" s="5"/>
      <c r="BM15138" s="2"/>
      <c r="BN15138" s="151"/>
      <c r="BO15138" s="2"/>
      <c r="BP15138" s="2"/>
      <c r="BQ15138" s="2"/>
      <c r="BR15138" s="2"/>
      <c r="BS15138" s="2"/>
      <c r="BT15138" s="2"/>
    </row>
    <row r="15139" spans="63:72" x14ac:dyDescent="0.3">
      <c r="BK15139" s="5"/>
      <c r="BL15139" s="5"/>
      <c r="BM15139" s="2"/>
      <c r="BN15139" s="151"/>
      <c r="BO15139" s="2"/>
      <c r="BP15139" s="2"/>
      <c r="BQ15139" s="2"/>
      <c r="BR15139" s="2"/>
      <c r="BS15139" s="2"/>
      <c r="BT15139" s="2"/>
    </row>
    <row r="15140" spans="63:72" x14ac:dyDescent="0.3">
      <c r="BK15140" s="5"/>
      <c r="BL15140" s="5"/>
      <c r="BM15140" s="2"/>
      <c r="BN15140" s="151"/>
      <c r="BO15140" s="2"/>
      <c r="BP15140" s="2"/>
      <c r="BQ15140" s="2"/>
      <c r="BR15140" s="2"/>
      <c r="BS15140" s="2"/>
      <c r="BT15140" s="2"/>
    </row>
    <row r="15141" spans="63:72" x14ac:dyDescent="0.3">
      <c r="BK15141" s="5"/>
      <c r="BL15141" s="5"/>
      <c r="BM15141" s="2"/>
      <c r="BN15141" s="151"/>
      <c r="BO15141" s="2"/>
      <c r="BP15141" s="2"/>
      <c r="BQ15141" s="2"/>
      <c r="BR15141" s="2"/>
      <c r="BS15141" s="2"/>
      <c r="BT15141" s="2"/>
    </row>
    <row r="15142" spans="63:72" x14ac:dyDescent="0.3">
      <c r="BK15142" s="5"/>
      <c r="BL15142" s="5"/>
      <c r="BM15142" s="2"/>
      <c r="BN15142" s="151"/>
      <c r="BO15142" s="2"/>
      <c r="BP15142" s="2"/>
      <c r="BQ15142" s="2"/>
      <c r="BR15142" s="2"/>
      <c r="BS15142" s="2"/>
      <c r="BT15142" s="2"/>
    </row>
    <row r="15143" spans="63:72" x14ac:dyDescent="0.3">
      <c r="BK15143" s="5"/>
      <c r="BL15143" s="5"/>
      <c r="BM15143" s="2"/>
      <c r="BN15143" s="151"/>
      <c r="BO15143" s="2"/>
      <c r="BP15143" s="2"/>
      <c r="BQ15143" s="2"/>
      <c r="BR15143" s="2"/>
      <c r="BS15143" s="2"/>
      <c r="BT15143" s="2"/>
    </row>
    <row r="15144" spans="63:72" x14ac:dyDescent="0.3">
      <c r="BK15144" s="5"/>
      <c r="BL15144" s="5"/>
      <c r="BM15144" s="2"/>
      <c r="BN15144" s="151"/>
      <c r="BO15144" s="2"/>
      <c r="BP15144" s="2"/>
      <c r="BQ15144" s="2"/>
      <c r="BR15144" s="2"/>
      <c r="BS15144" s="2"/>
      <c r="BT15144" s="2"/>
    </row>
    <row r="15145" spans="63:72" x14ac:dyDescent="0.3">
      <c r="BK15145" s="5"/>
      <c r="BL15145" s="5"/>
      <c r="BM15145" s="2"/>
      <c r="BN15145" s="151"/>
      <c r="BO15145" s="2"/>
      <c r="BP15145" s="2"/>
      <c r="BQ15145" s="2"/>
      <c r="BR15145" s="2"/>
      <c r="BS15145" s="2"/>
      <c r="BT15145" s="2"/>
    </row>
    <row r="15146" spans="63:72" x14ac:dyDescent="0.3">
      <c r="BK15146" s="5"/>
      <c r="BL15146" s="5"/>
      <c r="BM15146" s="2"/>
      <c r="BN15146" s="151"/>
      <c r="BO15146" s="2"/>
      <c r="BP15146" s="2"/>
      <c r="BQ15146" s="2"/>
      <c r="BR15146" s="2"/>
      <c r="BS15146" s="2"/>
      <c r="BT15146" s="2"/>
    </row>
    <row r="15147" spans="63:72" x14ac:dyDescent="0.3">
      <c r="BK15147" s="5"/>
      <c r="BL15147" s="5"/>
      <c r="BM15147" s="2"/>
      <c r="BN15147" s="151"/>
      <c r="BO15147" s="2"/>
      <c r="BP15147" s="2"/>
      <c r="BQ15147" s="2"/>
      <c r="BR15147" s="2"/>
      <c r="BS15147" s="2"/>
      <c r="BT15147" s="2"/>
    </row>
    <row r="15148" spans="63:72" x14ac:dyDescent="0.3">
      <c r="BK15148" s="5"/>
      <c r="BL15148" s="5"/>
      <c r="BM15148" s="2"/>
      <c r="BN15148" s="151"/>
      <c r="BO15148" s="2"/>
      <c r="BP15148" s="2"/>
      <c r="BQ15148" s="2"/>
      <c r="BR15148" s="2"/>
      <c r="BS15148" s="2"/>
      <c r="BT15148" s="2"/>
    </row>
    <row r="15149" spans="63:72" x14ac:dyDescent="0.3">
      <c r="BK15149" s="5"/>
      <c r="BL15149" s="5"/>
      <c r="BM15149" s="2"/>
      <c r="BN15149" s="151"/>
      <c r="BO15149" s="2"/>
      <c r="BP15149" s="2"/>
      <c r="BQ15149" s="2"/>
      <c r="BR15149" s="2"/>
      <c r="BS15149" s="2"/>
      <c r="BT15149" s="2"/>
    </row>
    <row r="15150" spans="63:72" x14ac:dyDescent="0.3">
      <c r="BK15150" s="5"/>
      <c r="BL15150" s="5"/>
      <c r="BM15150" s="2"/>
      <c r="BN15150" s="151"/>
      <c r="BO15150" s="2"/>
      <c r="BP15150" s="2"/>
      <c r="BQ15150" s="2"/>
      <c r="BR15150" s="2"/>
      <c r="BS15150" s="2"/>
      <c r="BT15150" s="2"/>
    </row>
    <row r="15151" spans="63:72" x14ac:dyDescent="0.3">
      <c r="BK15151" s="5"/>
      <c r="BL15151" s="5"/>
      <c r="BM15151" s="2"/>
      <c r="BN15151" s="151"/>
      <c r="BO15151" s="2"/>
      <c r="BP15151" s="2"/>
      <c r="BQ15151" s="2"/>
      <c r="BR15151" s="2"/>
      <c r="BS15151" s="2"/>
      <c r="BT15151" s="2"/>
    </row>
    <row r="15152" spans="63:72" x14ac:dyDescent="0.3">
      <c r="BK15152" s="5"/>
      <c r="BL15152" s="5"/>
      <c r="BM15152" s="2"/>
      <c r="BN15152" s="151"/>
      <c r="BO15152" s="2"/>
      <c r="BP15152" s="2"/>
      <c r="BQ15152" s="2"/>
      <c r="BR15152" s="2"/>
      <c r="BS15152" s="2"/>
      <c r="BT15152" s="2"/>
    </row>
    <row r="15153" spans="63:72" x14ac:dyDescent="0.3">
      <c r="BK15153" s="5"/>
      <c r="BL15153" s="5"/>
      <c r="BM15153" s="2"/>
      <c r="BN15153" s="151"/>
      <c r="BO15153" s="2"/>
      <c r="BP15153" s="2"/>
      <c r="BQ15153" s="2"/>
      <c r="BR15153" s="2"/>
      <c r="BS15153" s="2"/>
      <c r="BT15153" s="2"/>
    </row>
    <row r="15154" spans="63:72" x14ac:dyDescent="0.3">
      <c r="BK15154" s="5"/>
      <c r="BL15154" s="5"/>
      <c r="BM15154" s="2"/>
      <c r="BN15154" s="151"/>
      <c r="BO15154" s="2"/>
      <c r="BP15154" s="2"/>
      <c r="BQ15154" s="2"/>
      <c r="BR15154" s="2"/>
      <c r="BS15154" s="2"/>
      <c r="BT15154" s="2"/>
    </row>
    <row r="15155" spans="63:72" x14ac:dyDescent="0.3">
      <c r="BK15155" s="5"/>
      <c r="BL15155" s="5"/>
      <c r="BM15155" s="2"/>
      <c r="BN15155" s="151"/>
      <c r="BO15155" s="2"/>
      <c r="BP15155" s="2"/>
      <c r="BQ15155" s="2"/>
      <c r="BR15155" s="2"/>
      <c r="BS15155" s="2"/>
      <c r="BT15155" s="2"/>
    </row>
    <row r="15156" spans="63:72" x14ac:dyDescent="0.3">
      <c r="BK15156" s="5"/>
      <c r="BL15156" s="5"/>
      <c r="BM15156" s="2"/>
      <c r="BN15156" s="151"/>
      <c r="BO15156" s="2"/>
      <c r="BP15156" s="2"/>
      <c r="BQ15156" s="2"/>
      <c r="BR15156" s="2"/>
      <c r="BS15156" s="2"/>
      <c r="BT15156" s="2"/>
    </row>
    <row r="15157" spans="63:72" x14ac:dyDescent="0.3">
      <c r="BK15157" s="5"/>
      <c r="BL15157" s="5"/>
      <c r="BM15157" s="2"/>
      <c r="BN15157" s="151"/>
      <c r="BO15157" s="2"/>
      <c r="BP15157" s="2"/>
      <c r="BQ15157" s="2"/>
      <c r="BR15157" s="2"/>
      <c r="BS15157" s="2"/>
      <c r="BT15157" s="2"/>
    </row>
    <row r="15158" spans="63:72" x14ac:dyDescent="0.3">
      <c r="BK15158" s="5"/>
      <c r="BL15158" s="5"/>
      <c r="BM15158" s="2"/>
      <c r="BN15158" s="151"/>
      <c r="BO15158" s="2"/>
      <c r="BP15158" s="2"/>
      <c r="BQ15158" s="2"/>
      <c r="BR15158" s="2"/>
      <c r="BS15158" s="2"/>
      <c r="BT15158" s="2"/>
    </row>
    <row r="15159" spans="63:72" x14ac:dyDescent="0.3">
      <c r="BK15159" s="5"/>
      <c r="BL15159" s="5"/>
      <c r="BM15159" s="2"/>
      <c r="BN15159" s="151"/>
      <c r="BO15159" s="2"/>
      <c r="BP15159" s="2"/>
      <c r="BQ15159" s="2"/>
      <c r="BR15159" s="2"/>
      <c r="BS15159" s="2"/>
      <c r="BT15159" s="2"/>
    </row>
    <row r="15160" spans="63:72" x14ac:dyDescent="0.3">
      <c r="BK15160" s="5"/>
      <c r="BL15160" s="5"/>
      <c r="BM15160" s="2"/>
      <c r="BN15160" s="151"/>
      <c r="BO15160" s="2"/>
      <c r="BP15160" s="2"/>
      <c r="BQ15160" s="2"/>
      <c r="BR15160" s="2"/>
      <c r="BS15160" s="2"/>
      <c r="BT15160" s="2"/>
    </row>
    <row r="15161" spans="63:72" x14ac:dyDescent="0.3">
      <c r="BK15161" s="5"/>
      <c r="BL15161" s="5"/>
      <c r="BM15161" s="2"/>
      <c r="BN15161" s="151"/>
      <c r="BO15161" s="2"/>
      <c r="BP15161" s="2"/>
      <c r="BQ15161" s="2"/>
      <c r="BR15161" s="2"/>
      <c r="BS15161" s="2"/>
      <c r="BT15161" s="2"/>
    </row>
    <row r="15162" spans="63:72" x14ac:dyDescent="0.3">
      <c r="BK15162" s="5"/>
      <c r="BL15162" s="5"/>
      <c r="BM15162" s="2"/>
      <c r="BN15162" s="151"/>
      <c r="BO15162" s="2"/>
      <c r="BP15162" s="2"/>
      <c r="BQ15162" s="2"/>
      <c r="BR15162" s="2"/>
      <c r="BS15162" s="2"/>
      <c r="BT15162" s="2"/>
    </row>
    <row r="15163" spans="63:72" x14ac:dyDescent="0.3">
      <c r="BK15163" s="5"/>
      <c r="BL15163" s="5"/>
      <c r="BM15163" s="2"/>
      <c r="BN15163" s="151"/>
      <c r="BO15163" s="2"/>
      <c r="BP15163" s="2"/>
      <c r="BQ15163" s="2"/>
      <c r="BR15163" s="2"/>
      <c r="BS15163" s="2"/>
      <c r="BT15163" s="2"/>
    </row>
    <row r="15164" spans="63:72" x14ac:dyDescent="0.3">
      <c r="BK15164" s="5"/>
      <c r="BL15164" s="5"/>
      <c r="BM15164" s="2"/>
      <c r="BN15164" s="151"/>
      <c r="BO15164" s="2"/>
      <c r="BP15164" s="2"/>
      <c r="BQ15164" s="2"/>
      <c r="BR15164" s="2"/>
      <c r="BS15164" s="2"/>
      <c r="BT15164" s="2"/>
    </row>
    <row r="15165" spans="63:72" x14ac:dyDescent="0.3">
      <c r="BK15165" s="5"/>
      <c r="BL15165" s="5"/>
      <c r="BM15165" s="2"/>
      <c r="BN15165" s="151"/>
      <c r="BO15165" s="2"/>
      <c r="BP15165" s="2"/>
      <c r="BQ15165" s="2"/>
      <c r="BR15165" s="2"/>
      <c r="BS15165" s="2"/>
      <c r="BT15165" s="2"/>
    </row>
    <row r="15166" spans="63:72" x14ac:dyDescent="0.3">
      <c r="BK15166" s="5"/>
      <c r="BL15166" s="5"/>
      <c r="BM15166" s="2"/>
      <c r="BN15166" s="151"/>
      <c r="BO15166" s="2"/>
      <c r="BP15166" s="2"/>
      <c r="BQ15166" s="2"/>
      <c r="BR15166" s="2"/>
      <c r="BS15166" s="2"/>
      <c r="BT15166" s="2"/>
    </row>
    <row r="15167" spans="63:72" x14ac:dyDescent="0.3">
      <c r="BK15167" s="5"/>
      <c r="BL15167" s="5"/>
      <c r="BM15167" s="2"/>
      <c r="BN15167" s="151"/>
      <c r="BO15167" s="2"/>
      <c r="BP15167" s="2"/>
      <c r="BQ15167" s="2"/>
      <c r="BR15167" s="2"/>
      <c r="BS15167" s="2"/>
      <c r="BT15167" s="2"/>
    </row>
    <row r="15168" spans="63:72" x14ac:dyDescent="0.3">
      <c r="BK15168" s="5"/>
      <c r="BL15168" s="5"/>
      <c r="BM15168" s="2"/>
      <c r="BN15168" s="151"/>
      <c r="BO15168" s="2"/>
      <c r="BP15168" s="2"/>
      <c r="BQ15168" s="2"/>
      <c r="BR15168" s="2"/>
      <c r="BS15168" s="2"/>
      <c r="BT15168" s="2"/>
    </row>
    <row r="15169" spans="63:72" x14ac:dyDescent="0.3">
      <c r="BK15169" s="5"/>
      <c r="BL15169" s="5"/>
      <c r="BM15169" s="2"/>
      <c r="BN15169" s="151"/>
      <c r="BO15169" s="2"/>
      <c r="BP15169" s="2"/>
      <c r="BQ15169" s="2"/>
      <c r="BR15169" s="2"/>
      <c r="BS15169" s="2"/>
      <c r="BT15169" s="2"/>
    </row>
    <row r="15170" spans="63:72" x14ac:dyDescent="0.3">
      <c r="BK15170" s="5"/>
      <c r="BL15170" s="5"/>
      <c r="BM15170" s="2"/>
      <c r="BN15170" s="151"/>
      <c r="BO15170" s="2"/>
      <c r="BP15170" s="2"/>
      <c r="BQ15170" s="2"/>
      <c r="BR15170" s="2"/>
      <c r="BS15170" s="2"/>
      <c r="BT15170" s="2"/>
    </row>
    <row r="15171" spans="63:72" x14ac:dyDescent="0.3">
      <c r="BK15171" s="5"/>
      <c r="BL15171" s="5"/>
      <c r="BM15171" s="2"/>
      <c r="BN15171" s="151"/>
      <c r="BO15171" s="2"/>
      <c r="BP15171" s="2"/>
      <c r="BQ15171" s="2"/>
      <c r="BR15171" s="2"/>
      <c r="BS15171" s="2"/>
      <c r="BT15171" s="2"/>
    </row>
    <row r="15172" spans="63:72" x14ac:dyDescent="0.3">
      <c r="BK15172" s="5"/>
      <c r="BL15172" s="5"/>
      <c r="BM15172" s="2"/>
      <c r="BN15172" s="151"/>
      <c r="BO15172" s="2"/>
      <c r="BP15172" s="2"/>
      <c r="BQ15172" s="2"/>
      <c r="BR15172" s="2"/>
      <c r="BS15172" s="2"/>
      <c r="BT15172" s="2"/>
    </row>
    <row r="15173" spans="63:72" x14ac:dyDescent="0.3">
      <c r="BK15173" s="5"/>
      <c r="BL15173" s="5"/>
      <c r="BM15173" s="2"/>
      <c r="BN15173" s="151"/>
      <c r="BO15173" s="2"/>
      <c r="BP15173" s="2"/>
      <c r="BQ15173" s="2"/>
      <c r="BR15173" s="2"/>
      <c r="BS15173" s="2"/>
      <c r="BT15173" s="2"/>
    </row>
    <row r="15174" spans="63:72" x14ac:dyDescent="0.3">
      <c r="BK15174" s="5"/>
      <c r="BL15174" s="5"/>
      <c r="BM15174" s="2"/>
      <c r="BN15174" s="151"/>
      <c r="BO15174" s="2"/>
      <c r="BP15174" s="2"/>
      <c r="BQ15174" s="2"/>
      <c r="BR15174" s="2"/>
      <c r="BS15174" s="2"/>
      <c r="BT15174" s="2"/>
    </row>
    <row r="15175" spans="63:72" x14ac:dyDescent="0.3">
      <c r="BK15175" s="5"/>
      <c r="BL15175" s="5"/>
      <c r="BM15175" s="2"/>
      <c r="BN15175" s="151"/>
      <c r="BO15175" s="2"/>
      <c r="BP15175" s="2"/>
      <c r="BQ15175" s="2"/>
      <c r="BR15175" s="2"/>
      <c r="BS15175" s="2"/>
      <c r="BT15175" s="2"/>
    </row>
    <row r="15176" spans="63:72" x14ac:dyDescent="0.3">
      <c r="BK15176" s="5"/>
      <c r="BL15176" s="5"/>
      <c r="BM15176" s="2"/>
      <c r="BN15176" s="151"/>
      <c r="BO15176" s="2"/>
      <c r="BP15176" s="2"/>
      <c r="BQ15176" s="2"/>
      <c r="BR15176" s="2"/>
      <c r="BS15176" s="2"/>
      <c r="BT15176" s="2"/>
    </row>
    <row r="15177" spans="63:72" x14ac:dyDescent="0.3">
      <c r="BK15177" s="5"/>
      <c r="BL15177" s="5"/>
      <c r="BM15177" s="2"/>
      <c r="BN15177" s="151"/>
      <c r="BO15177" s="2"/>
      <c r="BP15177" s="2"/>
      <c r="BQ15177" s="2"/>
      <c r="BR15177" s="2"/>
      <c r="BS15177" s="2"/>
      <c r="BT15177" s="2"/>
    </row>
    <row r="15178" spans="63:72" x14ac:dyDescent="0.3">
      <c r="BK15178" s="5"/>
      <c r="BL15178" s="5"/>
      <c r="BM15178" s="2"/>
      <c r="BN15178" s="151"/>
      <c r="BO15178" s="2"/>
      <c r="BP15178" s="2"/>
      <c r="BQ15178" s="2"/>
      <c r="BR15178" s="2"/>
      <c r="BS15178" s="2"/>
      <c r="BT15178" s="2"/>
    </row>
    <row r="15179" spans="63:72" x14ac:dyDescent="0.3">
      <c r="BK15179" s="5"/>
      <c r="BL15179" s="5"/>
      <c r="BM15179" s="2"/>
      <c r="BN15179" s="151"/>
      <c r="BO15179" s="2"/>
      <c r="BP15179" s="2"/>
      <c r="BQ15179" s="2"/>
      <c r="BR15179" s="2"/>
      <c r="BS15179" s="2"/>
      <c r="BT15179" s="2"/>
    </row>
    <row r="15180" spans="63:72" x14ac:dyDescent="0.3">
      <c r="BK15180" s="5"/>
      <c r="BL15180" s="5"/>
      <c r="BM15180" s="2"/>
      <c r="BN15180" s="151"/>
      <c r="BO15180" s="2"/>
      <c r="BP15180" s="2"/>
      <c r="BQ15180" s="2"/>
      <c r="BR15180" s="2"/>
      <c r="BS15180" s="2"/>
      <c r="BT15180" s="2"/>
    </row>
    <row r="15181" spans="63:72" x14ac:dyDescent="0.3">
      <c r="BK15181" s="5"/>
      <c r="BL15181" s="5"/>
      <c r="BM15181" s="2"/>
      <c r="BN15181" s="151"/>
      <c r="BO15181" s="2"/>
      <c r="BP15181" s="2"/>
      <c r="BQ15181" s="2"/>
      <c r="BR15181" s="2"/>
      <c r="BS15181" s="2"/>
      <c r="BT15181" s="2"/>
    </row>
    <row r="15182" spans="63:72" x14ac:dyDescent="0.3">
      <c r="BK15182" s="5"/>
      <c r="BL15182" s="5"/>
      <c r="BM15182" s="2"/>
      <c r="BN15182" s="151"/>
      <c r="BO15182" s="2"/>
      <c r="BP15182" s="2"/>
      <c r="BQ15182" s="2"/>
      <c r="BR15182" s="2"/>
      <c r="BS15182" s="2"/>
      <c r="BT15182" s="2"/>
    </row>
    <row r="15183" spans="63:72" x14ac:dyDescent="0.3">
      <c r="BK15183" s="5"/>
      <c r="BL15183" s="5"/>
      <c r="BM15183" s="2"/>
      <c r="BN15183" s="151"/>
      <c r="BO15183" s="2"/>
      <c r="BP15183" s="2"/>
      <c r="BQ15183" s="2"/>
      <c r="BR15183" s="2"/>
      <c r="BS15183" s="2"/>
      <c r="BT15183" s="2"/>
    </row>
    <row r="15184" spans="63:72" x14ac:dyDescent="0.3">
      <c r="BK15184" s="5"/>
      <c r="BL15184" s="5"/>
      <c r="BM15184" s="2"/>
      <c r="BN15184" s="151"/>
      <c r="BO15184" s="2"/>
      <c r="BP15184" s="2"/>
      <c r="BQ15184" s="2"/>
      <c r="BR15184" s="2"/>
      <c r="BS15184" s="2"/>
      <c r="BT15184" s="2"/>
    </row>
    <row r="15185" spans="63:72" x14ac:dyDescent="0.3">
      <c r="BK15185" s="5"/>
      <c r="BL15185" s="5"/>
      <c r="BM15185" s="2"/>
      <c r="BN15185" s="151"/>
      <c r="BO15185" s="2"/>
      <c r="BP15185" s="2"/>
      <c r="BQ15185" s="2"/>
      <c r="BR15185" s="2"/>
      <c r="BS15185" s="2"/>
      <c r="BT15185" s="2"/>
    </row>
    <row r="15186" spans="63:72" x14ac:dyDescent="0.3">
      <c r="BK15186" s="5"/>
      <c r="BL15186" s="5"/>
      <c r="BM15186" s="2"/>
      <c r="BN15186" s="151"/>
      <c r="BO15186" s="2"/>
      <c r="BP15186" s="2"/>
      <c r="BQ15186" s="2"/>
      <c r="BR15186" s="2"/>
      <c r="BS15186" s="2"/>
      <c r="BT15186" s="2"/>
    </row>
    <row r="15187" spans="63:72" x14ac:dyDescent="0.3">
      <c r="BK15187" s="5"/>
      <c r="BL15187" s="5"/>
      <c r="BM15187" s="2"/>
      <c r="BN15187" s="151"/>
      <c r="BO15187" s="2"/>
      <c r="BP15187" s="2"/>
      <c r="BQ15187" s="2"/>
      <c r="BR15187" s="2"/>
      <c r="BS15187" s="2"/>
      <c r="BT15187" s="2"/>
    </row>
    <row r="15188" spans="63:72" x14ac:dyDescent="0.3">
      <c r="BK15188" s="5"/>
      <c r="BL15188" s="5"/>
      <c r="BM15188" s="2"/>
      <c r="BN15188" s="151"/>
      <c r="BO15188" s="2"/>
      <c r="BP15188" s="2"/>
      <c r="BQ15188" s="2"/>
      <c r="BR15188" s="2"/>
      <c r="BS15188" s="2"/>
      <c r="BT15188" s="2"/>
    </row>
    <row r="15189" spans="63:72" x14ac:dyDescent="0.3">
      <c r="BK15189" s="5"/>
      <c r="BL15189" s="5"/>
      <c r="BM15189" s="2"/>
      <c r="BN15189" s="151"/>
      <c r="BO15189" s="2"/>
      <c r="BP15189" s="2"/>
      <c r="BQ15189" s="2"/>
      <c r="BR15189" s="2"/>
      <c r="BS15189" s="2"/>
      <c r="BT15189" s="2"/>
    </row>
    <row r="15190" spans="63:72" x14ac:dyDescent="0.3">
      <c r="BK15190" s="5"/>
      <c r="BL15190" s="5"/>
      <c r="BM15190" s="2"/>
      <c r="BN15190" s="151"/>
      <c r="BO15190" s="2"/>
      <c r="BP15190" s="2"/>
      <c r="BQ15190" s="2"/>
      <c r="BR15190" s="2"/>
      <c r="BS15190" s="2"/>
      <c r="BT15190" s="2"/>
    </row>
    <row r="15191" spans="63:72" x14ac:dyDescent="0.3">
      <c r="BK15191" s="5"/>
      <c r="BL15191" s="5"/>
      <c r="BM15191" s="2"/>
      <c r="BN15191" s="151"/>
      <c r="BO15191" s="2"/>
      <c r="BP15191" s="2"/>
      <c r="BQ15191" s="2"/>
      <c r="BR15191" s="2"/>
      <c r="BS15191" s="2"/>
      <c r="BT15191" s="2"/>
    </row>
    <row r="15192" spans="63:72" x14ac:dyDescent="0.3">
      <c r="BK15192" s="5"/>
      <c r="BL15192" s="5"/>
      <c r="BM15192" s="2"/>
      <c r="BN15192" s="151"/>
      <c r="BO15192" s="2"/>
      <c r="BP15192" s="2"/>
      <c r="BQ15192" s="2"/>
      <c r="BR15192" s="2"/>
      <c r="BS15192" s="2"/>
      <c r="BT15192" s="2"/>
    </row>
    <row r="15193" spans="63:72" x14ac:dyDescent="0.3">
      <c r="BK15193" s="5"/>
      <c r="BL15193" s="5"/>
      <c r="BM15193" s="2"/>
      <c r="BN15193" s="151"/>
      <c r="BO15193" s="2"/>
      <c r="BP15193" s="2"/>
      <c r="BQ15193" s="2"/>
      <c r="BR15193" s="2"/>
      <c r="BS15193" s="2"/>
      <c r="BT15193" s="2"/>
    </row>
    <row r="15194" spans="63:72" x14ac:dyDescent="0.3">
      <c r="BK15194" s="5"/>
      <c r="BL15194" s="5"/>
      <c r="BM15194" s="2"/>
      <c r="BN15194" s="151"/>
      <c r="BO15194" s="2"/>
      <c r="BP15194" s="2"/>
      <c r="BQ15194" s="2"/>
      <c r="BR15194" s="2"/>
      <c r="BS15194" s="2"/>
      <c r="BT15194" s="2"/>
    </row>
    <row r="15195" spans="63:72" x14ac:dyDescent="0.3">
      <c r="BK15195" s="5"/>
      <c r="BL15195" s="5"/>
      <c r="BM15195" s="2"/>
      <c r="BN15195" s="151"/>
      <c r="BO15195" s="2"/>
      <c r="BP15195" s="2"/>
      <c r="BQ15195" s="2"/>
      <c r="BR15195" s="2"/>
      <c r="BS15195" s="2"/>
      <c r="BT15195" s="2"/>
    </row>
    <row r="15196" spans="63:72" x14ac:dyDescent="0.3">
      <c r="BK15196" s="5"/>
      <c r="BL15196" s="5"/>
      <c r="BM15196" s="2"/>
      <c r="BN15196" s="151"/>
      <c r="BO15196" s="2"/>
      <c r="BP15196" s="2"/>
      <c r="BQ15196" s="2"/>
      <c r="BR15196" s="2"/>
      <c r="BS15196" s="2"/>
      <c r="BT15196" s="2"/>
    </row>
    <row r="15197" spans="63:72" x14ac:dyDescent="0.3">
      <c r="BK15197" s="5"/>
      <c r="BL15197" s="5"/>
      <c r="BM15197" s="2"/>
      <c r="BN15197" s="151"/>
      <c r="BO15197" s="2"/>
      <c r="BP15197" s="2"/>
      <c r="BQ15197" s="2"/>
      <c r="BR15197" s="2"/>
      <c r="BS15197" s="2"/>
      <c r="BT15197" s="2"/>
    </row>
    <row r="15198" spans="63:72" x14ac:dyDescent="0.3">
      <c r="BK15198" s="5"/>
      <c r="BL15198" s="5"/>
      <c r="BM15198" s="2"/>
      <c r="BN15198" s="151"/>
      <c r="BO15198" s="2"/>
      <c r="BP15198" s="2"/>
      <c r="BQ15198" s="2"/>
      <c r="BR15198" s="2"/>
      <c r="BS15198" s="2"/>
      <c r="BT15198" s="2"/>
    </row>
    <row r="15199" spans="63:72" x14ac:dyDescent="0.3">
      <c r="BK15199" s="5"/>
      <c r="BL15199" s="5"/>
      <c r="BM15199" s="2"/>
      <c r="BN15199" s="151"/>
      <c r="BO15199" s="2"/>
      <c r="BP15199" s="2"/>
      <c r="BQ15199" s="2"/>
      <c r="BR15199" s="2"/>
      <c r="BS15199" s="2"/>
      <c r="BT15199" s="2"/>
    </row>
    <row r="15200" spans="63:72" x14ac:dyDescent="0.3">
      <c r="BK15200" s="5"/>
      <c r="BL15200" s="5"/>
      <c r="BM15200" s="2"/>
      <c r="BN15200" s="151"/>
      <c r="BO15200" s="2"/>
      <c r="BP15200" s="2"/>
      <c r="BQ15200" s="2"/>
      <c r="BR15200" s="2"/>
      <c r="BS15200" s="2"/>
      <c r="BT15200" s="2"/>
    </row>
    <row r="15201" spans="63:72" x14ac:dyDescent="0.3">
      <c r="BK15201" s="5"/>
      <c r="BL15201" s="5"/>
      <c r="BM15201" s="2"/>
      <c r="BN15201" s="151"/>
      <c r="BO15201" s="2"/>
      <c r="BP15201" s="2"/>
      <c r="BQ15201" s="2"/>
      <c r="BR15201" s="2"/>
      <c r="BS15201" s="2"/>
      <c r="BT15201" s="2"/>
    </row>
    <row r="15202" spans="63:72" x14ac:dyDescent="0.3">
      <c r="BK15202" s="5"/>
      <c r="BL15202" s="5"/>
      <c r="BM15202" s="2"/>
      <c r="BN15202" s="151"/>
      <c r="BO15202" s="2"/>
      <c r="BP15202" s="2"/>
      <c r="BQ15202" s="2"/>
      <c r="BR15202" s="2"/>
      <c r="BS15202" s="2"/>
      <c r="BT15202" s="2"/>
    </row>
    <row r="15203" spans="63:72" x14ac:dyDescent="0.3">
      <c r="BK15203" s="5"/>
      <c r="BL15203" s="5"/>
      <c r="BM15203" s="2"/>
      <c r="BN15203" s="151"/>
      <c r="BO15203" s="2"/>
      <c r="BP15203" s="2"/>
      <c r="BQ15203" s="2"/>
      <c r="BR15203" s="2"/>
      <c r="BS15203" s="2"/>
      <c r="BT15203" s="2"/>
    </row>
    <row r="15204" spans="63:72" x14ac:dyDescent="0.3">
      <c r="BK15204" s="5"/>
      <c r="BL15204" s="5"/>
      <c r="BM15204" s="2"/>
      <c r="BN15204" s="151"/>
      <c r="BO15204" s="2"/>
      <c r="BP15204" s="2"/>
      <c r="BQ15204" s="2"/>
      <c r="BR15204" s="2"/>
      <c r="BS15204" s="2"/>
      <c r="BT15204" s="2"/>
    </row>
    <row r="15205" spans="63:72" x14ac:dyDescent="0.3">
      <c r="BK15205" s="5"/>
      <c r="BL15205" s="5"/>
      <c r="BM15205" s="2"/>
      <c r="BN15205" s="151"/>
      <c r="BO15205" s="2"/>
      <c r="BP15205" s="2"/>
      <c r="BQ15205" s="2"/>
      <c r="BR15205" s="2"/>
      <c r="BS15205" s="2"/>
      <c r="BT15205" s="2"/>
    </row>
    <row r="15206" spans="63:72" x14ac:dyDescent="0.3">
      <c r="BK15206" s="5"/>
      <c r="BL15206" s="5"/>
      <c r="BM15206" s="2"/>
      <c r="BN15206" s="151"/>
      <c r="BO15206" s="2"/>
      <c r="BP15206" s="2"/>
      <c r="BQ15206" s="2"/>
      <c r="BR15206" s="2"/>
      <c r="BS15206" s="2"/>
      <c r="BT15206" s="2"/>
    </row>
    <row r="15207" spans="63:72" x14ac:dyDescent="0.3">
      <c r="BK15207" s="5"/>
      <c r="BL15207" s="5"/>
      <c r="BM15207" s="2"/>
      <c r="BN15207" s="151"/>
      <c r="BO15207" s="2"/>
      <c r="BP15207" s="2"/>
      <c r="BQ15207" s="2"/>
      <c r="BR15207" s="2"/>
      <c r="BS15207" s="2"/>
      <c r="BT15207" s="2"/>
    </row>
    <row r="15208" spans="63:72" x14ac:dyDescent="0.3">
      <c r="BK15208" s="5"/>
      <c r="BL15208" s="5"/>
      <c r="BM15208" s="2"/>
      <c r="BN15208" s="151"/>
      <c r="BO15208" s="2"/>
      <c r="BP15208" s="2"/>
      <c r="BQ15208" s="2"/>
      <c r="BR15208" s="2"/>
      <c r="BS15208" s="2"/>
      <c r="BT15208" s="2"/>
    </row>
    <row r="15209" spans="63:72" x14ac:dyDescent="0.3">
      <c r="BK15209" s="5"/>
      <c r="BL15209" s="5"/>
      <c r="BM15209" s="2"/>
      <c r="BN15209" s="151"/>
      <c r="BO15209" s="2"/>
      <c r="BP15209" s="2"/>
      <c r="BQ15209" s="2"/>
      <c r="BR15209" s="2"/>
      <c r="BS15209" s="2"/>
      <c r="BT15209" s="2"/>
    </row>
    <row r="15210" spans="63:72" x14ac:dyDescent="0.3">
      <c r="BK15210" s="5"/>
      <c r="BL15210" s="5"/>
      <c r="BM15210" s="2"/>
      <c r="BN15210" s="151"/>
      <c r="BO15210" s="2"/>
      <c r="BP15210" s="2"/>
      <c r="BQ15210" s="2"/>
      <c r="BR15210" s="2"/>
      <c r="BS15210" s="2"/>
      <c r="BT15210" s="2"/>
    </row>
    <row r="15211" spans="63:72" x14ac:dyDescent="0.3">
      <c r="BK15211" s="5"/>
      <c r="BL15211" s="5"/>
      <c r="BM15211" s="2"/>
      <c r="BN15211" s="151"/>
      <c r="BO15211" s="2"/>
      <c r="BP15211" s="2"/>
      <c r="BQ15211" s="2"/>
      <c r="BR15211" s="2"/>
      <c r="BS15211" s="2"/>
      <c r="BT15211" s="2"/>
    </row>
    <row r="15212" spans="63:72" x14ac:dyDescent="0.3">
      <c r="BK15212" s="5"/>
      <c r="BL15212" s="5"/>
      <c r="BM15212" s="2"/>
      <c r="BN15212" s="151"/>
      <c r="BO15212" s="2"/>
      <c r="BP15212" s="2"/>
      <c r="BQ15212" s="2"/>
      <c r="BR15212" s="2"/>
      <c r="BS15212" s="2"/>
      <c r="BT15212" s="2"/>
    </row>
    <row r="15213" spans="63:72" x14ac:dyDescent="0.3">
      <c r="BK15213" s="5"/>
      <c r="BL15213" s="5"/>
      <c r="BM15213" s="2"/>
      <c r="BN15213" s="151"/>
      <c r="BO15213" s="2"/>
      <c r="BP15213" s="2"/>
      <c r="BQ15213" s="2"/>
      <c r="BR15213" s="2"/>
      <c r="BS15213" s="2"/>
      <c r="BT15213" s="2"/>
    </row>
    <row r="15214" spans="63:72" x14ac:dyDescent="0.3">
      <c r="BK15214" s="5"/>
      <c r="BL15214" s="5"/>
      <c r="BM15214" s="2"/>
      <c r="BN15214" s="151"/>
      <c r="BO15214" s="2"/>
      <c r="BP15214" s="2"/>
      <c r="BQ15214" s="2"/>
      <c r="BR15214" s="2"/>
      <c r="BS15214" s="2"/>
      <c r="BT15214" s="2"/>
    </row>
    <row r="15215" spans="63:72" x14ac:dyDescent="0.3">
      <c r="BK15215" s="5"/>
      <c r="BL15215" s="5"/>
      <c r="BM15215" s="2"/>
      <c r="BN15215" s="151"/>
      <c r="BO15215" s="2"/>
      <c r="BP15215" s="2"/>
      <c r="BQ15215" s="2"/>
      <c r="BR15215" s="2"/>
      <c r="BS15215" s="2"/>
      <c r="BT15215" s="2"/>
    </row>
    <row r="15216" spans="63:72" x14ac:dyDescent="0.3">
      <c r="BK15216" s="5"/>
      <c r="BL15216" s="5"/>
      <c r="BM15216" s="2"/>
      <c r="BN15216" s="151"/>
      <c r="BO15216" s="2"/>
      <c r="BP15216" s="2"/>
      <c r="BQ15216" s="2"/>
      <c r="BR15216" s="2"/>
      <c r="BS15216" s="2"/>
      <c r="BT15216" s="2"/>
    </row>
    <row r="15217" spans="63:72" x14ac:dyDescent="0.3">
      <c r="BK15217" s="5"/>
      <c r="BL15217" s="5"/>
      <c r="BM15217" s="2"/>
      <c r="BN15217" s="151"/>
      <c r="BO15217" s="2"/>
      <c r="BP15217" s="2"/>
      <c r="BQ15217" s="2"/>
      <c r="BR15217" s="2"/>
      <c r="BS15217" s="2"/>
      <c r="BT15217" s="2"/>
    </row>
    <row r="15218" spans="63:72" x14ac:dyDescent="0.3">
      <c r="BK15218" s="5"/>
      <c r="BL15218" s="5"/>
      <c r="BM15218" s="2"/>
      <c r="BN15218" s="151"/>
      <c r="BO15218" s="2"/>
      <c r="BP15218" s="2"/>
      <c r="BQ15218" s="2"/>
      <c r="BR15218" s="2"/>
      <c r="BS15218" s="2"/>
      <c r="BT15218" s="2"/>
    </row>
    <row r="15219" spans="63:72" x14ac:dyDescent="0.3">
      <c r="BK15219" s="5"/>
      <c r="BL15219" s="5"/>
      <c r="BM15219" s="2"/>
      <c r="BN15219" s="151"/>
      <c r="BO15219" s="2"/>
      <c r="BP15219" s="2"/>
      <c r="BQ15219" s="2"/>
      <c r="BR15219" s="2"/>
      <c r="BS15219" s="2"/>
      <c r="BT15219" s="2"/>
    </row>
    <row r="15220" spans="63:72" x14ac:dyDescent="0.3">
      <c r="BK15220" s="5"/>
      <c r="BL15220" s="5"/>
      <c r="BM15220" s="2"/>
      <c r="BN15220" s="151"/>
      <c r="BO15220" s="2"/>
      <c r="BP15220" s="2"/>
      <c r="BQ15220" s="2"/>
      <c r="BR15220" s="2"/>
      <c r="BS15220" s="2"/>
      <c r="BT15220" s="2"/>
    </row>
    <row r="15221" spans="63:72" x14ac:dyDescent="0.3">
      <c r="BK15221" s="5"/>
      <c r="BL15221" s="5"/>
      <c r="BM15221" s="2"/>
      <c r="BN15221" s="151"/>
      <c r="BO15221" s="2"/>
      <c r="BP15221" s="2"/>
      <c r="BQ15221" s="2"/>
      <c r="BR15221" s="2"/>
      <c r="BS15221" s="2"/>
      <c r="BT15221" s="2"/>
    </row>
    <row r="15222" spans="63:72" x14ac:dyDescent="0.3">
      <c r="BK15222" s="5"/>
      <c r="BL15222" s="5"/>
      <c r="BM15222" s="2"/>
      <c r="BN15222" s="151"/>
      <c r="BO15222" s="2"/>
      <c r="BP15222" s="2"/>
      <c r="BQ15222" s="2"/>
      <c r="BR15222" s="2"/>
      <c r="BS15222" s="2"/>
      <c r="BT15222" s="2"/>
    </row>
    <row r="15223" spans="63:72" x14ac:dyDescent="0.3">
      <c r="BK15223" s="5"/>
      <c r="BL15223" s="5"/>
      <c r="BM15223" s="2"/>
      <c r="BN15223" s="151"/>
      <c r="BO15223" s="2"/>
      <c r="BP15223" s="2"/>
      <c r="BQ15223" s="2"/>
      <c r="BR15223" s="2"/>
      <c r="BS15223" s="2"/>
      <c r="BT15223" s="2"/>
    </row>
    <row r="15224" spans="63:72" x14ac:dyDescent="0.3">
      <c r="BK15224" s="5"/>
      <c r="BL15224" s="5"/>
      <c r="BM15224" s="2"/>
      <c r="BN15224" s="151"/>
      <c r="BO15224" s="2"/>
      <c r="BP15224" s="2"/>
      <c r="BQ15224" s="2"/>
      <c r="BR15224" s="2"/>
      <c r="BS15224" s="2"/>
      <c r="BT15224" s="2"/>
    </row>
    <row r="15225" spans="63:72" x14ac:dyDescent="0.3">
      <c r="BK15225" s="5"/>
      <c r="BL15225" s="5"/>
      <c r="BM15225" s="2"/>
      <c r="BN15225" s="151"/>
      <c r="BO15225" s="2"/>
      <c r="BP15225" s="2"/>
      <c r="BQ15225" s="2"/>
      <c r="BR15225" s="2"/>
      <c r="BS15225" s="2"/>
      <c r="BT15225" s="2"/>
    </row>
    <row r="15226" spans="63:72" x14ac:dyDescent="0.3">
      <c r="BK15226" s="5"/>
      <c r="BL15226" s="5"/>
      <c r="BM15226" s="2"/>
      <c r="BN15226" s="151"/>
      <c r="BO15226" s="2"/>
      <c r="BP15226" s="2"/>
      <c r="BQ15226" s="2"/>
      <c r="BR15226" s="2"/>
      <c r="BS15226" s="2"/>
      <c r="BT15226" s="2"/>
    </row>
    <row r="15227" spans="63:72" x14ac:dyDescent="0.3">
      <c r="BK15227" s="5"/>
      <c r="BL15227" s="5"/>
      <c r="BM15227" s="2"/>
      <c r="BN15227" s="151"/>
      <c r="BO15227" s="2"/>
      <c r="BP15227" s="2"/>
      <c r="BQ15227" s="2"/>
      <c r="BR15227" s="2"/>
      <c r="BS15227" s="2"/>
      <c r="BT15227" s="2"/>
    </row>
    <row r="15228" spans="63:72" x14ac:dyDescent="0.3">
      <c r="BK15228" s="5"/>
      <c r="BL15228" s="5"/>
      <c r="BM15228" s="2"/>
      <c r="BN15228" s="151"/>
      <c r="BO15228" s="2"/>
      <c r="BP15228" s="2"/>
      <c r="BQ15228" s="2"/>
      <c r="BR15228" s="2"/>
      <c r="BS15228" s="2"/>
      <c r="BT15228" s="2"/>
    </row>
    <row r="15229" spans="63:72" x14ac:dyDescent="0.3">
      <c r="BK15229" s="5"/>
      <c r="BL15229" s="5"/>
      <c r="BM15229" s="2"/>
      <c r="BN15229" s="151"/>
      <c r="BO15229" s="2"/>
      <c r="BP15229" s="2"/>
      <c r="BQ15229" s="2"/>
      <c r="BR15229" s="2"/>
      <c r="BS15229" s="2"/>
      <c r="BT15229" s="2"/>
    </row>
    <row r="15230" spans="63:72" x14ac:dyDescent="0.3">
      <c r="BK15230" s="5"/>
      <c r="BL15230" s="5"/>
      <c r="BM15230" s="2"/>
      <c r="BN15230" s="151"/>
      <c r="BO15230" s="2"/>
      <c r="BP15230" s="2"/>
      <c r="BQ15230" s="2"/>
      <c r="BR15230" s="2"/>
      <c r="BS15230" s="2"/>
      <c r="BT15230" s="2"/>
    </row>
    <row r="15231" spans="63:72" x14ac:dyDescent="0.3">
      <c r="BK15231" s="5"/>
      <c r="BL15231" s="5"/>
      <c r="BM15231" s="2"/>
      <c r="BN15231" s="151"/>
      <c r="BO15231" s="2"/>
      <c r="BP15231" s="2"/>
      <c r="BQ15231" s="2"/>
      <c r="BR15231" s="2"/>
      <c r="BS15231" s="2"/>
      <c r="BT15231" s="2"/>
    </row>
    <row r="15232" spans="63:72" x14ac:dyDescent="0.3">
      <c r="BK15232" s="5"/>
      <c r="BL15232" s="5"/>
      <c r="BM15232" s="2"/>
      <c r="BN15232" s="151"/>
      <c r="BO15232" s="2"/>
      <c r="BP15232" s="2"/>
      <c r="BQ15232" s="2"/>
      <c r="BR15232" s="2"/>
      <c r="BS15232" s="2"/>
      <c r="BT15232" s="2"/>
    </row>
    <row r="15233" spans="63:72" x14ac:dyDescent="0.3">
      <c r="BK15233" s="5"/>
      <c r="BL15233" s="5"/>
      <c r="BM15233" s="2"/>
      <c r="BN15233" s="151"/>
      <c r="BO15233" s="2"/>
      <c r="BP15233" s="2"/>
      <c r="BQ15233" s="2"/>
      <c r="BR15233" s="2"/>
      <c r="BS15233" s="2"/>
      <c r="BT15233" s="2"/>
    </row>
    <row r="15234" spans="63:72" x14ac:dyDescent="0.3">
      <c r="BK15234" s="5"/>
      <c r="BL15234" s="5"/>
      <c r="BM15234" s="2"/>
      <c r="BN15234" s="151"/>
      <c r="BO15234" s="2"/>
      <c r="BP15234" s="2"/>
      <c r="BQ15234" s="2"/>
      <c r="BR15234" s="2"/>
      <c r="BS15234" s="2"/>
      <c r="BT15234" s="2"/>
    </row>
    <row r="15235" spans="63:72" x14ac:dyDescent="0.3">
      <c r="BK15235" s="5"/>
      <c r="BL15235" s="5"/>
      <c r="BM15235" s="2"/>
      <c r="BN15235" s="151"/>
      <c r="BO15235" s="2"/>
      <c r="BP15235" s="2"/>
      <c r="BQ15235" s="2"/>
      <c r="BR15235" s="2"/>
      <c r="BS15235" s="2"/>
      <c r="BT15235" s="2"/>
    </row>
    <row r="15236" spans="63:72" x14ac:dyDescent="0.3">
      <c r="BK15236" s="5"/>
      <c r="BL15236" s="5"/>
      <c r="BM15236" s="2"/>
      <c r="BN15236" s="151"/>
      <c r="BO15236" s="2"/>
      <c r="BP15236" s="2"/>
      <c r="BQ15236" s="2"/>
      <c r="BR15236" s="2"/>
      <c r="BS15236" s="2"/>
      <c r="BT15236" s="2"/>
    </row>
    <row r="15237" spans="63:72" x14ac:dyDescent="0.3">
      <c r="BK15237" s="5"/>
      <c r="BL15237" s="5"/>
      <c r="BM15237" s="2"/>
      <c r="BN15237" s="151"/>
      <c r="BO15237" s="2"/>
      <c r="BP15237" s="2"/>
      <c r="BQ15237" s="2"/>
      <c r="BR15237" s="2"/>
      <c r="BS15237" s="2"/>
      <c r="BT15237" s="2"/>
    </row>
    <row r="15238" spans="63:72" x14ac:dyDescent="0.3">
      <c r="BK15238" s="5"/>
      <c r="BL15238" s="5"/>
      <c r="BM15238" s="2"/>
      <c r="BN15238" s="151"/>
      <c r="BO15238" s="2"/>
      <c r="BP15238" s="2"/>
      <c r="BQ15238" s="2"/>
      <c r="BR15238" s="2"/>
      <c r="BS15238" s="2"/>
      <c r="BT15238" s="2"/>
    </row>
    <row r="15239" spans="63:72" x14ac:dyDescent="0.3">
      <c r="BK15239" s="5"/>
      <c r="BL15239" s="5"/>
      <c r="BM15239" s="2"/>
      <c r="BN15239" s="151"/>
      <c r="BO15239" s="2"/>
      <c r="BP15239" s="2"/>
      <c r="BQ15239" s="2"/>
      <c r="BR15239" s="2"/>
      <c r="BS15239" s="2"/>
      <c r="BT15239" s="2"/>
    </row>
    <row r="15240" spans="63:72" x14ac:dyDescent="0.3">
      <c r="BK15240" s="5"/>
      <c r="BL15240" s="5"/>
      <c r="BM15240" s="2"/>
      <c r="BN15240" s="151"/>
      <c r="BO15240" s="2"/>
      <c r="BP15240" s="2"/>
      <c r="BQ15240" s="2"/>
      <c r="BR15240" s="2"/>
      <c r="BS15240" s="2"/>
      <c r="BT15240" s="2"/>
    </row>
    <row r="15241" spans="63:72" x14ac:dyDescent="0.3">
      <c r="BK15241" s="5"/>
      <c r="BL15241" s="5"/>
      <c r="BM15241" s="2"/>
      <c r="BN15241" s="151"/>
      <c r="BO15241" s="2"/>
      <c r="BP15241" s="2"/>
      <c r="BQ15241" s="2"/>
      <c r="BR15241" s="2"/>
      <c r="BS15241" s="2"/>
      <c r="BT15241" s="2"/>
    </row>
    <row r="15242" spans="63:72" x14ac:dyDescent="0.3">
      <c r="BK15242" s="5"/>
      <c r="BL15242" s="5"/>
      <c r="BM15242" s="2"/>
      <c r="BN15242" s="151"/>
      <c r="BO15242" s="2"/>
      <c r="BP15242" s="2"/>
      <c r="BQ15242" s="2"/>
      <c r="BR15242" s="2"/>
      <c r="BS15242" s="2"/>
      <c r="BT15242" s="2"/>
    </row>
    <row r="15243" spans="63:72" x14ac:dyDescent="0.3">
      <c r="BK15243" s="5"/>
      <c r="BL15243" s="5"/>
      <c r="BM15243" s="2"/>
      <c r="BN15243" s="151"/>
      <c r="BO15243" s="2"/>
      <c r="BP15243" s="2"/>
      <c r="BQ15243" s="2"/>
      <c r="BR15243" s="2"/>
      <c r="BS15243" s="2"/>
      <c r="BT15243" s="2"/>
    </row>
    <row r="15244" spans="63:72" x14ac:dyDescent="0.3">
      <c r="BK15244" s="5"/>
      <c r="BL15244" s="5"/>
      <c r="BM15244" s="2"/>
      <c r="BN15244" s="151"/>
      <c r="BO15244" s="2"/>
      <c r="BP15244" s="2"/>
      <c r="BQ15244" s="2"/>
      <c r="BR15244" s="2"/>
      <c r="BS15244" s="2"/>
      <c r="BT15244" s="2"/>
    </row>
    <row r="15245" spans="63:72" x14ac:dyDescent="0.3">
      <c r="BK15245" s="5"/>
      <c r="BL15245" s="5"/>
      <c r="BM15245" s="2"/>
      <c r="BN15245" s="151"/>
      <c r="BO15245" s="2"/>
      <c r="BP15245" s="2"/>
      <c r="BQ15245" s="2"/>
      <c r="BR15245" s="2"/>
      <c r="BS15245" s="2"/>
      <c r="BT15245" s="2"/>
    </row>
    <row r="15246" spans="63:72" x14ac:dyDescent="0.3">
      <c r="BK15246" s="5"/>
      <c r="BL15246" s="5"/>
      <c r="BM15246" s="2"/>
      <c r="BN15246" s="151"/>
      <c r="BO15246" s="2"/>
      <c r="BP15246" s="2"/>
      <c r="BQ15246" s="2"/>
      <c r="BR15246" s="2"/>
      <c r="BS15246" s="2"/>
      <c r="BT15246" s="2"/>
    </row>
    <row r="15247" spans="63:72" x14ac:dyDescent="0.3">
      <c r="BK15247" s="5"/>
      <c r="BL15247" s="5"/>
      <c r="BM15247" s="2"/>
      <c r="BN15247" s="151"/>
      <c r="BO15247" s="2"/>
      <c r="BP15247" s="2"/>
      <c r="BQ15247" s="2"/>
      <c r="BR15247" s="2"/>
      <c r="BS15247" s="2"/>
      <c r="BT15247" s="2"/>
    </row>
    <row r="15248" spans="63:72" x14ac:dyDescent="0.3">
      <c r="BK15248" s="5"/>
      <c r="BL15248" s="5"/>
      <c r="BM15248" s="2"/>
      <c r="BN15248" s="151"/>
      <c r="BO15248" s="2"/>
      <c r="BP15248" s="2"/>
      <c r="BQ15248" s="2"/>
      <c r="BR15248" s="2"/>
      <c r="BS15248" s="2"/>
      <c r="BT15248" s="2"/>
    </row>
    <row r="15249" spans="63:72" x14ac:dyDescent="0.3">
      <c r="BK15249" s="5"/>
      <c r="BL15249" s="5"/>
      <c r="BM15249" s="2"/>
      <c r="BN15249" s="151"/>
      <c r="BO15249" s="2"/>
      <c r="BP15249" s="2"/>
      <c r="BQ15249" s="2"/>
      <c r="BR15249" s="2"/>
      <c r="BS15249" s="2"/>
      <c r="BT15249" s="2"/>
    </row>
    <row r="15250" spans="63:72" x14ac:dyDescent="0.3">
      <c r="BK15250" s="5"/>
      <c r="BL15250" s="5"/>
      <c r="BM15250" s="2"/>
      <c r="BN15250" s="151"/>
      <c r="BO15250" s="2"/>
      <c r="BP15250" s="2"/>
      <c r="BQ15250" s="2"/>
      <c r="BR15250" s="2"/>
      <c r="BS15250" s="2"/>
      <c r="BT15250" s="2"/>
    </row>
    <row r="15251" spans="63:72" x14ac:dyDescent="0.3">
      <c r="BK15251" s="5"/>
      <c r="BL15251" s="5"/>
      <c r="BM15251" s="2"/>
      <c r="BN15251" s="151"/>
      <c r="BO15251" s="2"/>
      <c r="BP15251" s="2"/>
      <c r="BQ15251" s="2"/>
      <c r="BR15251" s="2"/>
      <c r="BS15251" s="2"/>
      <c r="BT15251" s="2"/>
    </row>
    <row r="15252" spans="63:72" x14ac:dyDescent="0.3">
      <c r="BK15252" s="5"/>
      <c r="BL15252" s="5"/>
      <c r="BM15252" s="2"/>
      <c r="BN15252" s="151"/>
      <c r="BO15252" s="2"/>
      <c r="BP15252" s="2"/>
      <c r="BQ15252" s="2"/>
      <c r="BR15252" s="2"/>
      <c r="BS15252" s="2"/>
      <c r="BT15252" s="2"/>
    </row>
    <row r="15253" spans="63:72" x14ac:dyDescent="0.3">
      <c r="BK15253" s="5"/>
      <c r="BL15253" s="5"/>
      <c r="BM15253" s="2"/>
      <c r="BN15253" s="151"/>
      <c r="BO15253" s="2"/>
      <c r="BP15253" s="2"/>
      <c r="BQ15253" s="2"/>
      <c r="BR15253" s="2"/>
      <c r="BS15253" s="2"/>
      <c r="BT15253" s="2"/>
    </row>
    <row r="15254" spans="63:72" x14ac:dyDescent="0.3">
      <c r="BK15254" s="5"/>
      <c r="BL15254" s="5"/>
      <c r="BM15254" s="2"/>
      <c r="BN15254" s="151"/>
      <c r="BO15254" s="2"/>
      <c r="BP15254" s="2"/>
      <c r="BQ15254" s="2"/>
      <c r="BR15254" s="2"/>
      <c r="BS15254" s="2"/>
      <c r="BT15254" s="2"/>
    </row>
    <row r="15255" spans="63:72" x14ac:dyDescent="0.3">
      <c r="BK15255" s="5"/>
      <c r="BL15255" s="5"/>
      <c r="BM15255" s="2"/>
      <c r="BN15255" s="151"/>
      <c r="BO15255" s="2"/>
      <c r="BP15255" s="2"/>
      <c r="BQ15255" s="2"/>
      <c r="BR15255" s="2"/>
      <c r="BS15255" s="2"/>
      <c r="BT15255" s="2"/>
    </row>
    <row r="15256" spans="63:72" x14ac:dyDescent="0.3">
      <c r="BK15256" s="5"/>
      <c r="BL15256" s="5"/>
      <c r="BM15256" s="2"/>
      <c r="BN15256" s="151"/>
      <c r="BO15256" s="2"/>
      <c r="BP15256" s="2"/>
      <c r="BQ15256" s="2"/>
      <c r="BR15256" s="2"/>
      <c r="BS15256" s="2"/>
      <c r="BT15256" s="2"/>
    </row>
    <row r="15257" spans="63:72" x14ac:dyDescent="0.3">
      <c r="BK15257" s="5"/>
      <c r="BL15257" s="5"/>
      <c r="BM15257" s="2"/>
      <c r="BN15257" s="151"/>
      <c r="BO15257" s="2"/>
      <c r="BP15257" s="2"/>
      <c r="BQ15257" s="2"/>
      <c r="BR15257" s="2"/>
      <c r="BS15257" s="2"/>
      <c r="BT15257" s="2"/>
    </row>
    <row r="15258" spans="63:72" x14ac:dyDescent="0.3">
      <c r="BK15258" s="5"/>
      <c r="BL15258" s="5"/>
      <c r="BM15258" s="2"/>
      <c r="BN15258" s="151"/>
      <c r="BO15258" s="2"/>
      <c r="BP15258" s="2"/>
      <c r="BQ15258" s="2"/>
      <c r="BR15258" s="2"/>
      <c r="BS15258" s="2"/>
      <c r="BT15258" s="2"/>
    </row>
    <row r="15259" spans="63:72" x14ac:dyDescent="0.3">
      <c r="BK15259" s="5"/>
      <c r="BL15259" s="5"/>
      <c r="BM15259" s="2"/>
      <c r="BN15259" s="151"/>
      <c r="BO15259" s="2"/>
      <c r="BP15259" s="2"/>
      <c r="BQ15259" s="2"/>
      <c r="BR15259" s="2"/>
      <c r="BS15259" s="2"/>
      <c r="BT15259" s="2"/>
    </row>
    <row r="15260" spans="63:72" x14ac:dyDescent="0.3">
      <c r="BK15260" s="5"/>
      <c r="BL15260" s="5"/>
      <c r="BM15260" s="2"/>
      <c r="BN15260" s="151"/>
      <c r="BO15260" s="2"/>
      <c r="BP15260" s="2"/>
      <c r="BQ15260" s="2"/>
      <c r="BR15260" s="2"/>
      <c r="BS15260" s="2"/>
      <c r="BT15260" s="2"/>
    </row>
    <row r="15261" spans="63:72" x14ac:dyDescent="0.3">
      <c r="BK15261" s="5"/>
      <c r="BL15261" s="5"/>
      <c r="BM15261" s="2"/>
      <c r="BN15261" s="151"/>
      <c r="BO15261" s="2"/>
      <c r="BP15261" s="2"/>
      <c r="BQ15261" s="2"/>
      <c r="BR15261" s="2"/>
      <c r="BS15261" s="2"/>
      <c r="BT15261" s="2"/>
    </row>
    <row r="15262" spans="63:72" x14ac:dyDescent="0.3">
      <c r="BK15262" s="5"/>
      <c r="BL15262" s="5"/>
      <c r="BM15262" s="2"/>
      <c r="BN15262" s="151"/>
      <c r="BO15262" s="2"/>
      <c r="BP15262" s="2"/>
      <c r="BQ15262" s="2"/>
      <c r="BR15262" s="2"/>
      <c r="BS15262" s="2"/>
      <c r="BT15262" s="2"/>
    </row>
    <row r="15263" spans="63:72" x14ac:dyDescent="0.3">
      <c r="BK15263" s="5"/>
      <c r="BL15263" s="5"/>
      <c r="BM15263" s="2"/>
      <c r="BN15263" s="151"/>
      <c r="BO15263" s="2"/>
      <c r="BP15263" s="2"/>
      <c r="BQ15263" s="2"/>
      <c r="BR15263" s="2"/>
      <c r="BS15263" s="2"/>
      <c r="BT15263" s="2"/>
    </row>
    <row r="15264" spans="63:72" x14ac:dyDescent="0.3">
      <c r="BK15264" s="5"/>
      <c r="BL15264" s="5"/>
      <c r="BM15264" s="2"/>
      <c r="BN15264" s="151"/>
      <c r="BO15264" s="2"/>
      <c r="BP15264" s="2"/>
      <c r="BQ15264" s="2"/>
      <c r="BR15264" s="2"/>
      <c r="BS15264" s="2"/>
      <c r="BT15264" s="2"/>
    </row>
    <row r="15265" spans="63:72" x14ac:dyDescent="0.3">
      <c r="BK15265" s="5"/>
      <c r="BL15265" s="5"/>
      <c r="BM15265" s="2"/>
      <c r="BN15265" s="151"/>
      <c r="BO15265" s="2"/>
      <c r="BP15265" s="2"/>
      <c r="BQ15265" s="2"/>
      <c r="BR15265" s="2"/>
      <c r="BS15265" s="2"/>
      <c r="BT15265" s="2"/>
    </row>
    <row r="15266" spans="63:72" x14ac:dyDescent="0.3">
      <c r="BK15266" s="5"/>
      <c r="BL15266" s="5"/>
      <c r="BM15266" s="2"/>
      <c r="BN15266" s="151"/>
      <c r="BO15266" s="2"/>
      <c r="BP15266" s="2"/>
      <c r="BQ15266" s="2"/>
      <c r="BR15266" s="2"/>
      <c r="BS15266" s="2"/>
      <c r="BT15266" s="2"/>
    </row>
    <row r="15267" spans="63:72" x14ac:dyDescent="0.3">
      <c r="BK15267" s="5"/>
      <c r="BL15267" s="5"/>
      <c r="BM15267" s="2"/>
      <c r="BN15267" s="151"/>
      <c r="BO15267" s="2"/>
      <c r="BP15267" s="2"/>
      <c r="BQ15267" s="2"/>
      <c r="BR15267" s="2"/>
      <c r="BS15267" s="2"/>
      <c r="BT15267" s="2"/>
    </row>
    <row r="15268" spans="63:72" x14ac:dyDescent="0.3">
      <c r="BK15268" s="5"/>
      <c r="BL15268" s="5"/>
      <c r="BM15268" s="2"/>
      <c r="BN15268" s="151"/>
      <c r="BO15268" s="2"/>
      <c r="BP15268" s="2"/>
      <c r="BQ15268" s="2"/>
      <c r="BR15268" s="2"/>
      <c r="BS15268" s="2"/>
      <c r="BT15268" s="2"/>
    </row>
    <row r="15269" spans="63:72" x14ac:dyDescent="0.3">
      <c r="BK15269" s="5"/>
      <c r="BL15269" s="5"/>
      <c r="BM15269" s="2"/>
      <c r="BN15269" s="151"/>
      <c r="BO15269" s="2"/>
      <c r="BP15269" s="2"/>
      <c r="BQ15269" s="2"/>
      <c r="BR15269" s="2"/>
      <c r="BS15269" s="2"/>
      <c r="BT15269" s="2"/>
    </row>
    <row r="15270" spans="63:72" x14ac:dyDescent="0.3">
      <c r="BK15270" s="5"/>
      <c r="BL15270" s="5"/>
      <c r="BM15270" s="2"/>
      <c r="BN15270" s="151"/>
      <c r="BO15270" s="2"/>
      <c r="BP15270" s="2"/>
      <c r="BQ15270" s="2"/>
      <c r="BR15270" s="2"/>
      <c r="BS15270" s="2"/>
      <c r="BT15270" s="2"/>
    </row>
    <row r="15271" spans="63:72" x14ac:dyDescent="0.3">
      <c r="BK15271" s="5"/>
      <c r="BL15271" s="5"/>
      <c r="BM15271" s="2"/>
      <c r="BN15271" s="151"/>
      <c r="BO15271" s="2"/>
      <c r="BP15271" s="2"/>
      <c r="BQ15271" s="2"/>
      <c r="BR15271" s="2"/>
      <c r="BS15271" s="2"/>
      <c r="BT15271" s="2"/>
    </row>
    <row r="15272" spans="63:72" x14ac:dyDescent="0.3">
      <c r="BK15272" s="5"/>
      <c r="BL15272" s="5"/>
      <c r="BM15272" s="2"/>
      <c r="BN15272" s="151"/>
      <c r="BO15272" s="2"/>
      <c r="BP15272" s="2"/>
      <c r="BQ15272" s="2"/>
      <c r="BR15272" s="2"/>
      <c r="BS15272" s="2"/>
      <c r="BT15272" s="2"/>
    </row>
    <row r="15273" spans="63:72" x14ac:dyDescent="0.3">
      <c r="BK15273" s="5"/>
      <c r="BL15273" s="5"/>
      <c r="BM15273" s="2"/>
      <c r="BN15273" s="151"/>
      <c r="BO15273" s="2"/>
      <c r="BP15273" s="2"/>
      <c r="BQ15273" s="2"/>
      <c r="BR15273" s="2"/>
      <c r="BS15273" s="2"/>
      <c r="BT15273" s="2"/>
    </row>
    <row r="15274" spans="63:72" x14ac:dyDescent="0.3">
      <c r="BK15274" s="5"/>
      <c r="BL15274" s="5"/>
      <c r="BM15274" s="2"/>
      <c r="BN15274" s="151"/>
      <c r="BO15274" s="2"/>
      <c r="BP15274" s="2"/>
      <c r="BQ15274" s="2"/>
      <c r="BR15274" s="2"/>
      <c r="BS15274" s="2"/>
      <c r="BT15274" s="2"/>
    </row>
    <row r="15275" spans="63:72" x14ac:dyDescent="0.3">
      <c r="BK15275" s="5"/>
      <c r="BL15275" s="5"/>
      <c r="BM15275" s="2"/>
      <c r="BN15275" s="151"/>
      <c r="BO15275" s="2"/>
      <c r="BP15275" s="2"/>
      <c r="BQ15275" s="2"/>
      <c r="BR15275" s="2"/>
      <c r="BS15275" s="2"/>
      <c r="BT15275" s="2"/>
    </row>
    <row r="15276" spans="63:72" x14ac:dyDescent="0.3">
      <c r="BK15276" s="5"/>
      <c r="BL15276" s="5"/>
      <c r="BM15276" s="2"/>
      <c r="BN15276" s="151"/>
      <c r="BO15276" s="2"/>
      <c r="BP15276" s="2"/>
      <c r="BQ15276" s="2"/>
      <c r="BR15276" s="2"/>
      <c r="BS15276" s="2"/>
      <c r="BT15276" s="2"/>
    </row>
    <row r="15277" spans="63:72" x14ac:dyDescent="0.3">
      <c r="BK15277" s="5"/>
      <c r="BL15277" s="5"/>
      <c r="BM15277" s="2"/>
      <c r="BN15277" s="151"/>
      <c r="BO15277" s="2"/>
      <c r="BP15277" s="2"/>
      <c r="BQ15277" s="2"/>
      <c r="BR15277" s="2"/>
      <c r="BS15277" s="2"/>
      <c r="BT15277" s="2"/>
    </row>
    <row r="15278" spans="63:72" x14ac:dyDescent="0.3">
      <c r="BK15278" s="5"/>
      <c r="BL15278" s="5"/>
      <c r="BM15278" s="2"/>
      <c r="BN15278" s="151"/>
      <c r="BO15278" s="2"/>
      <c r="BP15278" s="2"/>
      <c r="BQ15278" s="2"/>
      <c r="BR15278" s="2"/>
      <c r="BS15278" s="2"/>
      <c r="BT15278" s="2"/>
    </row>
    <row r="15279" spans="63:72" x14ac:dyDescent="0.3">
      <c r="BK15279" s="5"/>
      <c r="BL15279" s="5"/>
      <c r="BM15279" s="2"/>
      <c r="BN15279" s="151"/>
      <c r="BO15279" s="2"/>
      <c r="BP15279" s="2"/>
      <c r="BQ15279" s="2"/>
      <c r="BR15279" s="2"/>
      <c r="BS15279" s="2"/>
      <c r="BT15279" s="2"/>
    </row>
    <row r="15280" spans="63:72" x14ac:dyDescent="0.3">
      <c r="BK15280" s="5"/>
      <c r="BL15280" s="5"/>
      <c r="BM15280" s="2"/>
      <c r="BN15280" s="151"/>
      <c r="BO15280" s="2"/>
      <c r="BP15280" s="2"/>
      <c r="BQ15280" s="2"/>
      <c r="BR15280" s="2"/>
      <c r="BS15280" s="2"/>
      <c r="BT15280" s="2"/>
    </row>
    <row r="15281" spans="63:72" x14ac:dyDescent="0.3">
      <c r="BK15281" s="5"/>
      <c r="BL15281" s="5"/>
      <c r="BM15281" s="2"/>
      <c r="BN15281" s="151"/>
      <c r="BO15281" s="2"/>
      <c r="BP15281" s="2"/>
      <c r="BQ15281" s="2"/>
      <c r="BR15281" s="2"/>
      <c r="BS15281" s="2"/>
      <c r="BT15281" s="2"/>
    </row>
    <row r="15282" spans="63:72" x14ac:dyDescent="0.3">
      <c r="BK15282" s="5"/>
      <c r="BL15282" s="5"/>
      <c r="BM15282" s="2"/>
      <c r="BN15282" s="151"/>
      <c r="BO15282" s="2"/>
      <c r="BP15282" s="2"/>
      <c r="BQ15282" s="2"/>
      <c r="BR15282" s="2"/>
      <c r="BS15282" s="2"/>
      <c r="BT15282" s="2"/>
    </row>
    <row r="15283" spans="63:72" x14ac:dyDescent="0.3">
      <c r="BK15283" s="5"/>
      <c r="BL15283" s="5"/>
      <c r="BM15283" s="2"/>
      <c r="BN15283" s="151"/>
      <c r="BO15283" s="2"/>
      <c r="BP15283" s="2"/>
      <c r="BQ15283" s="2"/>
      <c r="BR15283" s="2"/>
      <c r="BS15283" s="2"/>
      <c r="BT15283" s="2"/>
    </row>
    <row r="15284" spans="63:72" x14ac:dyDescent="0.3">
      <c r="BK15284" s="5"/>
      <c r="BL15284" s="5"/>
      <c r="BM15284" s="2"/>
      <c r="BN15284" s="151"/>
      <c r="BO15284" s="2"/>
      <c r="BP15284" s="2"/>
      <c r="BQ15284" s="2"/>
      <c r="BR15284" s="2"/>
      <c r="BS15284" s="2"/>
      <c r="BT15284" s="2"/>
    </row>
    <row r="15285" spans="63:72" x14ac:dyDescent="0.3">
      <c r="BK15285" s="5"/>
      <c r="BL15285" s="5"/>
      <c r="BM15285" s="2"/>
      <c r="BN15285" s="151"/>
      <c r="BO15285" s="2"/>
      <c r="BP15285" s="2"/>
      <c r="BQ15285" s="2"/>
      <c r="BR15285" s="2"/>
      <c r="BS15285" s="2"/>
      <c r="BT15285" s="2"/>
    </row>
    <row r="15286" spans="63:72" x14ac:dyDescent="0.3">
      <c r="BK15286" s="5"/>
      <c r="BL15286" s="5"/>
      <c r="BM15286" s="2"/>
      <c r="BN15286" s="151"/>
      <c r="BO15286" s="2"/>
      <c r="BP15286" s="2"/>
      <c r="BQ15286" s="2"/>
      <c r="BR15286" s="2"/>
      <c r="BS15286" s="2"/>
      <c r="BT15286" s="2"/>
    </row>
    <row r="15287" spans="63:72" x14ac:dyDescent="0.3">
      <c r="BK15287" s="5"/>
      <c r="BL15287" s="5"/>
      <c r="BM15287" s="2"/>
      <c r="BN15287" s="151"/>
      <c r="BO15287" s="2"/>
      <c r="BP15287" s="2"/>
      <c r="BQ15287" s="2"/>
      <c r="BR15287" s="2"/>
      <c r="BS15287" s="2"/>
      <c r="BT15287" s="2"/>
    </row>
    <row r="15288" spans="63:72" x14ac:dyDescent="0.3">
      <c r="BK15288" s="5"/>
      <c r="BL15288" s="5"/>
      <c r="BM15288" s="2"/>
      <c r="BN15288" s="151"/>
      <c r="BO15288" s="2"/>
      <c r="BP15288" s="2"/>
      <c r="BQ15288" s="2"/>
      <c r="BR15288" s="2"/>
      <c r="BS15288" s="2"/>
      <c r="BT15288" s="2"/>
    </row>
    <row r="15289" spans="63:72" x14ac:dyDescent="0.3">
      <c r="BK15289" s="5"/>
      <c r="BL15289" s="5"/>
      <c r="BM15289" s="2"/>
      <c r="BN15289" s="151"/>
      <c r="BO15289" s="2"/>
      <c r="BP15289" s="2"/>
      <c r="BQ15289" s="2"/>
      <c r="BR15289" s="2"/>
      <c r="BS15289" s="2"/>
      <c r="BT15289" s="2"/>
    </row>
    <row r="15290" spans="63:72" x14ac:dyDescent="0.3">
      <c r="BK15290" s="5"/>
      <c r="BL15290" s="5"/>
      <c r="BM15290" s="2"/>
      <c r="BN15290" s="151"/>
      <c r="BO15290" s="2"/>
      <c r="BP15290" s="2"/>
      <c r="BQ15290" s="2"/>
      <c r="BR15290" s="2"/>
      <c r="BS15290" s="2"/>
      <c r="BT15290" s="2"/>
    </row>
    <row r="15291" spans="63:72" x14ac:dyDescent="0.3">
      <c r="BK15291" s="5"/>
      <c r="BL15291" s="5"/>
      <c r="BM15291" s="2"/>
      <c r="BN15291" s="151"/>
      <c r="BO15291" s="2"/>
      <c r="BP15291" s="2"/>
      <c r="BQ15291" s="2"/>
      <c r="BR15291" s="2"/>
      <c r="BS15291" s="2"/>
      <c r="BT15291" s="2"/>
    </row>
    <row r="15292" spans="63:72" x14ac:dyDescent="0.3">
      <c r="BK15292" s="5"/>
      <c r="BL15292" s="5"/>
      <c r="BM15292" s="2"/>
      <c r="BN15292" s="151"/>
      <c r="BO15292" s="2"/>
      <c r="BP15292" s="2"/>
      <c r="BQ15292" s="2"/>
      <c r="BR15292" s="2"/>
      <c r="BS15292" s="2"/>
      <c r="BT15292" s="2"/>
    </row>
    <row r="15293" spans="63:72" x14ac:dyDescent="0.3">
      <c r="BK15293" s="5"/>
      <c r="BL15293" s="5"/>
      <c r="BM15293" s="2"/>
      <c r="BN15293" s="151"/>
      <c r="BO15293" s="2"/>
      <c r="BP15293" s="2"/>
      <c r="BQ15293" s="2"/>
      <c r="BR15293" s="2"/>
      <c r="BS15293" s="2"/>
      <c r="BT15293" s="2"/>
    </row>
    <row r="15294" spans="63:72" x14ac:dyDescent="0.3">
      <c r="BK15294" s="5"/>
      <c r="BL15294" s="5"/>
      <c r="BM15294" s="2"/>
      <c r="BN15294" s="151"/>
      <c r="BO15294" s="2"/>
      <c r="BP15294" s="2"/>
      <c r="BQ15294" s="2"/>
      <c r="BR15294" s="2"/>
      <c r="BS15294" s="2"/>
      <c r="BT15294" s="2"/>
    </row>
    <row r="15295" spans="63:72" x14ac:dyDescent="0.3">
      <c r="BK15295" s="5"/>
      <c r="BL15295" s="5"/>
      <c r="BM15295" s="2"/>
      <c r="BN15295" s="151"/>
      <c r="BO15295" s="2"/>
      <c r="BP15295" s="2"/>
      <c r="BQ15295" s="2"/>
      <c r="BR15295" s="2"/>
      <c r="BS15295" s="2"/>
      <c r="BT15295" s="2"/>
    </row>
    <row r="15296" spans="63:72" x14ac:dyDescent="0.3">
      <c r="BK15296" s="5"/>
      <c r="BL15296" s="5"/>
      <c r="BM15296" s="2"/>
      <c r="BN15296" s="151"/>
      <c r="BO15296" s="2"/>
      <c r="BP15296" s="2"/>
      <c r="BQ15296" s="2"/>
      <c r="BR15296" s="2"/>
      <c r="BS15296" s="2"/>
      <c r="BT15296" s="2"/>
    </row>
    <row r="15297" spans="63:72" x14ac:dyDescent="0.3">
      <c r="BK15297" s="5"/>
      <c r="BL15297" s="5"/>
      <c r="BM15297" s="2"/>
      <c r="BN15297" s="151"/>
      <c r="BO15297" s="2"/>
      <c r="BP15297" s="2"/>
      <c r="BQ15297" s="2"/>
      <c r="BR15297" s="2"/>
      <c r="BS15297" s="2"/>
      <c r="BT15297" s="2"/>
    </row>
    <row r="15298" spans="63:72" x14ac:dyDescent="0.3">
      <c r="BK15298" s="5"/>
      <c r="BL15298" s="5"/>
      <c r="BM15298" s="2"/>
      <c r="BN15298" s="151"/>
      <c r="BO15298" s="2"/>
      <c r="BP15298" s="2"/>
      <c r="BQ15298" s="2"/>
      <c r="BR15298" s="2"/>
      <c r="BS15298" s="2"/>
      <c r="BT15298" s="2"/>
    </row>
    <row r="15299" spans="63:72" x14ac:dyDescent="0.3">
      <c r="BK15299" s="5"/>
      <c r="BL15299" s="5"/>
      <c r="BM15299" s="2"/>
      <c r="BN15299" s="151"/>
      <c r="BO15299" s="2"/>
      <c r="BP15299" s="2"/>
      <c r="BQ15299" s="2"/>
      <c r="BR15299" s="2"/>
      <c r="BS15299" s="2"/>
      <c r="BT15299" s="2"/>
    </row>
    <row r="15300" spans="63:72" x14ac:dyDescent="0.3">
      <c r="BK15300" s="5"/>
      <c r="BL15300" s="5"/>
      <c r="BM15300" s="2"/>
      <c r="BN15300" s="151"/>
      <c r="BO15300" s="2"/>
      <c r="BP15300" s="2"/>
      <c r="BQ15300" s="2"/>
      <c r="BR15300" s="2"/>
      <c r="BS15300" s="2"/>
      <c r="BT15300" s="2"/>
    </row>
    <row r="15301" spans="63:72" x14ac:dyDescent="0.3">
      <c r="BK15301" s="5"/>
      <c r="BL15301" s="5"/>
      <c r="BM15301" s="2"/>
      <c r="BN15301" s="151"/>
      <c r="BO15301" s="2"/>
      <c r="BP15301" s="2"/>
      <c r="BQ15301" s="2"/>
      <c r="BR15301" s="2"/>
      <c r="BS15301" s="2"/>
      <c r="BT15301" s="2"/>
    </row>
    <row r="15302" spans="63:72" x14ac:dyDescent="0.3">
      <c r="BK15302" s="5"/>
      <c r="BL15302" s="5"/>
      <c r="BM15302" s="2"/>
      <c r="BN15302" s="151"/>
      <c r="BO15302" s="2"/>
      <c r="BP15302" s="2"/>
      <c r="BQ15302" s="2"/>
      <c r="BR15302" s="2"/>
      <c r="BS15302" s="2"/>
      <c r="BT15302" s="2"/>
    </row>
    <row r="15303" spans="63:72" x14ac:dyDescent="0.3">
      <c r="BK15303" s="5"/>
      <c r="BL15303" s="5"/>
      <c r="BM15303" s="2"/>
      <c r="BN15303" s="151"/>
      <c r="BO15303" s="2"/>
      <c r="BP15303" s="2"/>
      <c r="BQ15303" s="2"/>
      <c r="BR15303" s="2"/>
      <c r="BS15303" s="2"/>
      <c r="BT15303" s="2"/>
    </row>
    <row r="15304" spans="63:72" x14ac:dyDescent="0.3">
      <c r="BK15304" s="5"/>
      <c r="BL15304" s="5"/>
      <c r="BM15304" s="2"/>
      <c r="BN15304" s="151"/>
      <c r="BO15304" s="2"/>
      <c r="BP15304" s="2"/>
      <c r="BQ15304" s="2"/>
      <c r="BR15304" s="2"/>
      <c r="BS15304" s="2"/>
      <c r="BT15304" s="2"/>
    </row>
    <row r="15305" spans="63:72" x14ac:dyDescent="0.3">
      <c r="BK15305" s="5"/>
      <c r="BL15305" s="5"/>
      <c r="BM15305" s="2"/>
      <c r="BN15305" s="151"/>
      <c r="BO15305" s="2"/>
      <c r="BP15305" s="2"/>
      <c r="BQ15305" s="2"/>
      <c r="BR15305" s="2"/>
      <c r="BS15305" s="2"/>
      <c r="BT15305" s="2"/>
    </row>
    <row r="15306" spans="63:72" x14ac:dyDescent="0.3">
      <c r="BK15306" s="5"/>
      <c r="BL15306" s="5"/>
      <c r="BM15306" s="2"/>
      <c r="BN15306" s="151"/>
      <c r="BO15306" s="2"/>
      <c r="BP15306" s="2"/>
      <c r="BQ15306" s="2"/>
      <c r="BR15306" s="2"/>
      <c r="BS15306" s="2"/>
      <c r="BT15306" s="2"/>
    </row>
    <row r="15307" spans="63:72" x14ac:dyDescent="0.3">
      <c r="BK15307" s="5"/>
      <c r="BL15307" s="5"/>
      <c r="BM15307" s="2"/>
      <c r="BN15307" s="151"/>
      <c r="BO15307" s="2"/>
      <c r="BP15307" s="2"/>
      <c r="BQ15307" s="2"/>
      <c r="BR15307" s="2"/>
      <c r="BS15307" s="2"/>
      <c r="BT15307" s="2"/>
    </row>
    <row r="15308" spans="63:72" x14ac:dyDescent="0.3">
      <c r="BK15308" s="5"/>
      <c r="BL15308" s="5"/>
      <c r="BM15308" s="2"/>
      <c r="BN15308" s="151"/>
      <c r="BO15308" s="2"/>
      <c r="BP15308" s="2"/>
      <c r="BQ15308" s="2"/>
      <c r="BR15308" s="2"/>
      <c r="BS15308" s="2"/>
      <c r="BT15308" s="2"/>
    </row>
    <row r="15309" spans="63:72" x14ac:dyDescent="0.3">
      <c r="BK15309" s="5"/>
      <c r="BL15309" s="5"/>
      <c r="BM15309" s="2"/>
      <c r="BN15309" s="151"/>
      <c r="BO15309" s="2"/>
      <c r="BP15309" s="2"/>
      <c r="BQ15309" s="2"/>
      <c r="BR15309" s="2"/>
      <c r="BS15309" s="2"/>
      <c r="BT15309" s="2"/>
    </row>
    <row r="15310" spans="63:72" x14ac:dyDescent="0.3">
      <c r="BK15310" s="5"/>
      <c r="BL15310" s="5"/>
      <c r="BM15310" s="2"/>
      <c r="BN15310" s="151"/>
      <c r="BO15310" s="2"/>
      <c r="BP15310" s="2"/>
      <c r="BQ15310" s="2"/>
      <c r="BR15310" s="2"/>
      <c r="BS15310" s="2"/>
      <c r="BT15310" s="2"/>
    </row>
    <row r="15311" spans="63:72" x14ac:dyDescent="0.3">
      <c r="BK15311" s="5"/>
      <c r="BL15311" s="5"/>
      <c r="BM15311" s="2"/>
      <c r="BN15311" s="151"/>
      <c r="BO15311" s="2"/>
      <c r="BP15311" s="2"/>
      <c r="BQ15311" s="2"/>
      <c r="BR15311" s="2"/>
      <c r="BS15311" s="2"/>
      <c r="BT15311" s="2"/>
    </row>
    <row r="15312" spans="63:72" x14ac:dyDescent="0.3">
      <c r="BK15312" s="5"/>
      <c r="BL15312" s="5"/>
      <c r="BM15312" s="2"/>
      <c r="BN15312" s="151"/>
      <c r="BO15312" s="2"/>
      <c r="BP15312" s="2"/>
      <c r="BQ15312" s="2"/>
      <c r="BR15312" s="2"/>
      <c r="BS15312" s="2"/>
      <c r="BT15312" s="2"/>
    </row>
    <row r="15313" spans="63:72" x14ac:dyDescent="0.3">
      <c r="BK15313" s="5"/>
      <c r="BL15313" s="5"/>
      <c r="BM15313" s="2"/>
      <c r="BN15313" s="151"/>
      <c r="BO15313" s="2"/>
      <c r="BP15313" s="2"/>
      <c r="BQ15313" s="2"/>
      <c r="BR15313" s="2"/>
      <c r="BS15313" s="2"/>
      <c r="BT15313" s="2"/>
    </row>
    <row r="15314" spans="63:72" x14ac:dyDescent="0.3">
      <c r="BK15314" s="5"/>
      <c r="BL15314" s="5"/>
      <c r="BM15314" s="2"/>
      <c r="BN15314" s="151"/>
      <c r="BO15314" s="2"/>
      <c r="BP15314" s="2"/>
      <c r="BQ15314" s="2"/>
      <c r="BR15314" s="2"/>
      <c r="BS15314" s="2"/>
      <c r="BT15314" s="2"/>
    </row>
    <row r="15315" spans="63:72" x14ac:dyDescent="0.3">
      <c r="BK15315" s="5"/>
      <c r="BL15315" s="5"/>
      <c r="BM15315" s="2"/>
      <c r="BN15315" s="151"/>
      <c r="BO15315" s="2"/>
      <c r="BP15315" s="2"/>
      <c r="BQ15315" s="2"/>
      <c r="BR15315" s="2"/>
      <c r="BS15315" s="2"/>
      <c r="BT15315" s="2"/>
    </row>
    <row r="15316" spans="63:72" x14ac:dyDescent="0.3">
      <c r="BK15316" s="5"/>
      <c r="BL15316" s="5"/>
      <c r="BM15316" s="2"/>
      <c r="BN15316" s="151"/>
      <c r="BO15316" s="2"/>
      <c r="BP15316" s="2"/>
      <c r="BQ15316" s="2"/>
      <c r="BR15316" s="2"/>
      <c r="BS15316" s="2"/>
      <c r="BT15316" s="2"/>
    </row>
    <row r="15317" spans="63:72" x14ac:dyDescent="0.3">
      <c r="BK15317" s="5"/>
      <c r="BL15317" s="5"/>
      <c r="BM15317" s="2"/>
      <c r="BN15317" s="151"/>
      <c r="BO15317" s="2"/>
      <c r="BP15317" s="2"/>
      <c r="BQ15317" s="2"/>
      <c r="BR15317" s="2"/>
      <c r="BS15317" s="2"/>
      <c r="BT15317" s="2"/>
    </row>
    <row r="15318" spans="63:72" x14ac:dyDescent="0.3">
      <c r="BK15318" s="5"/>
      <c r="BL15318" s="5"/>
      <c r="BM15318" s="2"/>
      <c r="BN15318" s="151"/>
      <c r="BO15318" s="2"/>
      <c r="BP15318" s="2"/>
      <c r="BQ15318" s="2"/>
      <c r="BR15318" s="2"/>
      <c r="BS15318" s="2"/>
      <c r="BT15318" s="2"/>
    </row>
    <row r="15319" spans="63:72" x14ac:dyDescent="0.3">
      <c r="BK15319" s="5"/>
      <c r="BL15319" s="5"/>
      <c r="BM15319" s="2"/>
      <c r="BN15319" s="151"/>
      <c r="BO15319" s="2"/>
      <c r="BP15319" s="2"/>
      <c r="BQ15319" s="2"/>
      <c r="BR15319" s="2"/>
      <c r="BS15319" s="2"/>
      <c r="BT15319" s="2"/>
    </row>
    <row r="15320" spans="63:72" x14ac:dyDescent="0.3">
      <c r="BK15320" s="5"/>
      <c r="BL15320" s="5"/>
      <c r="BM15320" s="2"/>
      <c r="BN15320" s="151"/>
      <c r="BO15320" s="2"/>
      <c r="BP15320" s="2"/>
      <c r="BQ15320" s="2"/>
      <c r="BR15320" s="2"/>
      <c r="BS15320" s="2"/>
      <c r="BT15320" s="2"/>
    </row>
    <row r="15321" spans="63:72" x14ac:dyDescent="0.3">
      <c r="BK15321" s="5"/>
      <c r="BL15321" s="5"/>
      <c r="BM15321" s="2"/>
      <c r="BN15321" s="151"/>
      <c r="BO15321" s="2"/>
      <c r="BP15321" s="2"/>
      <c r="BQ15321" s="2"/>
      <c r="BR15321" s="2"/>
      <c r="BS15321" s="2"/>
      <c r="BT15321" s="2"/>
    </row>
    <row r="15322" spans="63:72" x14ac:dyDescent="0.3">
      <c r="BK15322" s="5"/>
      <c r="BL15322" s="5"/>
      <c r="BM15322" s="2"/>
      <c r="BN15322" s="151"/>
      <c r="BO15322" s="2"/>
      <c r="BP15322" s="2"/>
      <c r="BQ15322" s="2"/>
      <c r="BR15322" s="2"/>
      <c r="BS15322" s="2"/>
      <c r="BT15322" s="2"/>
    </row>
    <row r="15323" spans="63:72" x14ac:dyDescent="0.3">
      <c r="BK15323" s="5"/>
      <c r="BL15323" s="5"/>
      <c r="BM15323" s="2"/>
      <c r="BN15323" s="151"/>
      <c r="BO15323" s="2"/>
      <c r="BP15323" s="2"/>
      <c r="BQ15323" s="2"/>
      <c r="BR15323" s="2"/>
      <c r="BS15323" s="2"/>
      <c r="BT15323" s="2"/>
    </row>
    <row r="15324" spans="63:72" x14ac:dyDescent="0.3">
      <c r="BK15324" s="5"/>
      <c r="BL15324" s="5"/>
      <c r="BM15324" s="2"/>
      <c r="BN15324" s="151"/>
      <c r="BO15324" s="2"/>
      <c r="BP15324" s="2"/>
      <c r="BQ15324" s="2"/>
      <c r="BR15324" s="2"/>
      <c r="BS15324" s="2"/>
      <c r="BT15324" s="2"/>
    </row>
    <row r="15325" spans="63:72" x14ac:dyDescent="0.3">
      <c r="BK15325" s="5"/>
      <c r="BL15325" s="5"/>
      <c r="BM15325" s="2"/>
      <c r="BN15325" s="151"/>
      <c r="BO15325" s="2"/>
      <c r="BP15325" s="2"/>
      <c r="BQ15325" s="2"/>
      <c r="BR15325" s="2"/>
      <c r="BS15325" s="2"/>
      <c r="BT15325" s="2"/>
    </row>
    <row r="15326" spans="63:72" x14ac:dyDescent="0.3">
      <c r="BK15326" s="5"/>
      <c r="BL15326" s="5"/>
      <c r="BM15326" s="2"/>
      <c r="BN15326" s="151"/>
      <c r="BO15326" s="2"/>
      <c r="BP15326" s="2"/>
      <c r="BQ15326" s="2"/>
      <c r="BR15326" s="2"/>
      <c r="BS15326" s="2"/>
      <c r="BT15326" s="2"/>
    </row>
    <row r="15327" spans="63:72" x14ac:dyDescent="0.3">
      <c r="BK15327" s="5"/>
      <c r="BL15327" s="5"/>
      <c r="BM15327" s="2"/>
      <c r="BN15327" s="151"/>
      <c r="BO15327" s="2"/>
      <c r="BP15327" s="2"/>
      <c r="BQ15327" s="2"/>
      <c r="BR15327" s="2"/>
      <c r="BS15327" s="2"/>
      <c r="BT15327" s="2"/>
    </row>
    <row r="15328" spans="63:72" x14ac:dyDescent="0.3">
      <c r="BK15328" s="5"/>
      <c r="BL15328" s="5"/>
      <c r="BM15328" s="2"/>
      <c r="BN15328" s="151"/>
      <c r="BO15328" s="2"/>
      <c r="BP15328" s="2"/>
      <c r="BQ15328" s="2"/>
      <c r="BR15328" s="2"/>
      <c r="BS15328" s="2"/>
      <c r="BT15328" s="2"/>
    </row>
    <row r="15329" spans="63:72" x14ac:dyDescent="0.3">
      <c r="BK15329" s="5"/>
      <c r="BL15329" s="5"/>
      <c r="BM15329" s="2"/>
      <c r="BN15329" s="151"/>
      <c r="BO15329" s="2"/>
      <c r="BP15329" s="2"/>
      <c r="BQ15329" s="2"/>
      <c r="BR15329" s="2"/>
      <c r="BS15329" s="2"/>
      <c r="BT15329" s="2"/>
    </row>
    <row r="15330" spans="63:72" x14ac:dyDescent="0.3">
      <c r="BK15330" s="5"/>
      <c r="BL15330" s="5"/>
      <c r="BM15330" s="2"/>
      <c r="BN15330" s="151"/>
      <c r="BO15330" s="2"/>
      <c r="BP15330" s="2"/>
      <c r="BQ15330" s="2"/>
      <c r="BR15330" s="2"/>
      <c r="BS15330" s="2"/>
      <c r="BT15330" s="2"/>
    </row>
    <row r="15331" spans="63:72" x14ac:dyDescent="0.3">
      <c r="BK15331" s="5"/>
      <c r="BL15331" s="5"/>
      <c r="BM15331" s="2"/>
      <c r="BN15331" s="151"/>
      <c r="BO15331" s="2"/>
      <c r="BP15331" s="2"/>
      <c r="BQ15331" s="2"/>
      <c r="BR15331" s="2"/>
      <c r="BS15331" s="2"/>
      <c r="BT15331" s="2"/>
    </row>
    <row r="15332" spans="63:72" x14ac:dyDescent="0.3">
      <c r="BK15332" s="5"/>
      <c r="BL15332" s="5"/>
      <c r="BM15332" s="2"/>
      <c r="BN15332" s="151"/>
      <c r="BO15332" s="2"/>
      <c r="BP15332" s="2"/>
      <c r="BQ15332" s="2"/>
      <c r="BR15332" s="2"/>
      <c r="BS15332" s="2"/>
      <c r="BT15332" s="2"/>
    </row>
    <row r="15333" spans="63:72" x14ac:dyDescent="0.3">
      <c r="BK15333" s="5"/>
      <c r="BL15333" s="5"/>
      <c r="BM15333" s="2"/>
      <c r="BN15333" s="151"/>
      <c r="BO15333" s="2"/>
      <c r="BP15333" s="2"/>
      <c r="BQ15333" s="2"/>
      <c r="BR15333" s="2"/>
      <c r="BS15333" s="2"/>
      <c r="BT15333" s="2"/>
    </row>
    <row r="15334" spans="63:72" x14ac:dyDescent="0.3">
      <c r="BK15334" s="5"/>
      <c r="BL15334" s="5"/>
      <c r="BM15334" s="2"/>
      <c r="BN15334" s="151"/>
      <c r="BO15334" s="2"/>
      <c r="BP15334" s="2"/>
      <c r="BQ15334" s="2"/>
      <c r="BR15334" s="2"/>
      <c r="BS15334" s="2"/>
      <c r="BT15334" s="2"/>
    </row>
    <row r="15335" spans="63:72" x14ac:dyDescent="0.3">
      <c r="BK15335" s="5"/>
      <c r="BL15335" s="5"/>
      <c r="BM15335" s="2"/>
      <c r="BN15335" s="151"/>
      <c r="BO15335" s="2"/>
      <c r="BP15335" s="2"/>
      <c r="BQ15335" s="2"/>
      <c r="BR15335" s="2"/>
      <c r="BS15335" s="2"/>
      <c r="BT15335" s="2"/>
    </row>
    <row r="15336" spans="63:72" x14ac:dyDescent="0.3">
      <c r="BK15336" s="5"/>
      <c r="BL15336" s="5"/>
      <c r="BM15336" s="2"/>
      <c r="BN15336" s="151"/>
      <c r="BO15336" s="2"/>
      <c r="BP15336" s="2"/>
      <c r="BQ15336" s="2"/>
      <c r="BR15336" s="2"/>
      <c r="BS15336" s="2"/>
      <c r="BT15336" s="2"/>
    </row>
    <row r="15337" spans="63:72" x14ac:dyDescent="0.3">
      <c r="BK15337" s="5"/>
      <c r="BL15337" s="5"/>
      <c r="BM15337" s="2"/>
      <c r="BN15337" s="151"/>
      <c r="BO15337" s="2"/>
      <c r="BP15337" s="2"/>
      <c r="BQ15337" s="2"/>
      <c r="BR15337" s="2"/>
      <c r="BS15337" s="2"/>
      <c r="BT15337" s="2"/>
    </row>
    <row r="15338" spans="63:72" x14ac:dyDescent="0.3">
      <c r="BK15338" s="5"/>
      <c r="BL15338" s="5"/>
      <c r="BM15338" s="2"/>
      <c r="BN15338" s="151"/>
      <c r="BO15338" s="2"/>
      <c r="BP15338" s="2"/>
      <c r="BQ15338" s="2"/>
      <c r="BR15338" s="2"/>
      <c r="BS15338" s="2"/>
      <c r="BT15338" s="2"/>
    </row>
    <row r="15339" spans="63:72" x14ac:dyDescent="0.3">
      <c r="BK15339" s="5"/>
      <c r="BL15339" s="5"/>
      <c r="BM15339" s="2"/>
      <c r="BN15339" s="151"/>
      <c r="BO15339" s="2"/>
      <c r="BP15339" s="2"/>
      <c r="BQ15339" s="2"/>
      <c r="BR15339" s="2"/>
      <c r="BS15339" s="2"/>
      <c r="BT15339" s="2"/>
    </row>
    <row r="15340" spans="63:72" x14ac:dyDescent="0.3">
      <c r="BK15340" s="5"/>
      <c r="BL15340" s="5"/>
      <c r="BM15340" s="2"/>
      <c r="BN15340" s="151"/>
      <c r="BO15340" s="2"/>
      <c r="BP15340" s="2"/>
      <c r="BQ15340" s="2"/>
      <c r="BR15340" s="2"/>
      <c r="BS15340" s="2"/>
      <c r="BT15340" s="2"/>
    </row>
    <row r="15341" spans="63:72" x14ac:dyDescent="0.3">
      <c r="BK15341" s="5"/>
      <c r="BL15341" s="5"/>
      <c r="BM15341" s="2"/>
      <c r="BN15341" s="151"/>
      <c r="BO15341" s="2"/>
      <c r="BP15341" s="2"/>
      <c r="BQ15341" s="2"/>
      <c r="BR15341" s="2"/>
      <c r="BS15341" s="2"/>
      <c r="BT15341" s="2"/>
    </row>
    <row r="15342" spans="63:72" x14ac:dyDescent="0.3">
      <c r="BK15342" s="5"/>
      <c r="BL15342" s="5"/>
      <c r="BM15342" s="2"/>
      <c r="BN15342" s="151"/>
      <c r="BO15342" s="2"/>
      <c r="BP15342" s="2"/>
      <c r="BQ15342" s="2"/>
      <c r="BR15342" s="2"/>
      <c r="BS15342" s="2"/>
      <c r="BT15342" s="2"/>
    </row>
    <row r="15343" spans="63:72" x14ac:dyDescent="0.3">
      <c r="BK15343" s="5"/>
      <c r="BL15343" s="5"/>
      <c r="BM15343" s="2"/>
      <c r="BN15343" s="151"/>
      <c r="BO15343" s="2"/>
      <c r="BP15343" s="2"/>
      <c r="BQ15343" s="2"/>
      <c r="BR15343" s="2"/>
      <c r="BS15343" s="2"/>
      <c r="BT15343" s="2"/>
    </row>
    <row r="15344" spans="63:72" x14ac:dyDescent="0.3">
      <c r="BK15344" s="5"/>
      <c r="BL15344" s="5"/>
      <c r="BM15344" s="2"/>
      <c r="BN15344" s="151"/>
      <c r="BO15344" s="2"/>
      <c r="BP15344" s="2"/>
      <c r="BQ15344" s="2"/>
      <c r="BR15344" s="2"/>
      <c r="BS15344" s="2"/>
      <c r="BT15344" s="2"/>
    </row>
    <row r="15345" spans="63:72" x14ac:dyDescent="0.3">
      <c r="BK15345" s="5"/>
      <c r="BL15345" s="5"/>
      <c r="BM15345" s="2"/>
      <c r="BN15345" s="151"/>
      <c r="BO15345" s="2"/>
      <c r="BP15345" s="2"/>
      <c r="BQ15345" s="2"/>
      <c r="BR15345" s="2"/>
      <c r="BS15345" s="2"/>
      <c r="BT15345" s="2"/>
    </row>
    <row r="15346" spans="63:72" x14ac:dyDescent="0.3">
      <c r="BK15346" s="5"/>
      <c r="BL15346" s="5"/>
      <c r="BM15346" s="2"/>
      <c r="BN15346" s="151"/>
      <c r="BO15346" s="2"/>
      <c r="BP15346" s="2"/>
      <c r="BQ15346" s="2"/>
      <c r="BR15346" s="2"/>
      <c r="BS15346" s="2"/>
      <c r="BT15346" s="2"/>
    </row>
    <row r="15347" spans="63:72" x14ac:dyDescent="0.3">
      <c r="BK15347" s="5"/>
      <c r="BL15347" s="5"/>
      <c r="BM15347" s="2"/>
      <c r="BN15347" s="151"/>
      <c r="BO15347" s="2"/>
      <c r="BP15347" s="2"/>
      <c r="BQ15347" s="2"/>
      <c r="BR15347" s="2"/>
      <c r="BS15347" s="2"/>
      <c r="BT15347" s="2"/>
    </row>
    <row r="15348" spans="63:72" x14ac:dyDescent="0.3">
      <c r="BK15348" s="5"/>
      <c r="BL15348" s="5"/>
      <c r="BM15348" s="2"/>
      <c r="BN15348" s="151"/>
      <c r="BO15348" s="2"/>
      <c r="BP15348" s="2"/>
      <c r="BQ15348" s="2"/>
      <c r="BR15348" s="2"/>
      <c r="BS15348" s="2"/>
      <c r="BT15348" s="2"/>
    </row>
    <row r="15349" spans="63:72" x14ac:dyDescent="0.3">
      <c r="BK15349" s="5"/>
      <c r="BL15349" s="5"/>
      <c r="BM15349" s="2"/>
      <c r="BN15349" s="151"/>
      <c r="BO15349" s="2"/>
      <c r="BP15349" s="2"/>
      <c r="BQ15349" s="2"/>
      <c r="BR15349" s="2"/>
      <c r="BS15349" s="2"/>
      <c r="BT15349" s="2"/>
    </row>
    <row r="15350" spans="63:72" x14ac:dyDescent="0.3">
      <c r="BK15350" s="5"/>
      <c r="BL15350" s="5"/>
      <c r="BM15350" s="2"/>
      <c r="BN15350" s="151"/>
      <c r="BO15350" s="2"/>
      <c r="BP15350" s="2"/>
      <c r="BQ15350" s="2"/>
      <c r="BR15350" s="2"/>
      <c r="BS15350" s="2"/>
      <c r="BT15350" s="2"/>
    </row>
    <row r="15351" spans="63:72" x14ac:dyDescent="0.3">
      <c r="BK15351" s="5"/>
      <c r="BL15351" s="5"/>
      <c r="BM15351" s="2"/>
      <c r="BN15351" s="151"/>
      <c r="BO15351" s="2"/>
      <c r="BP15351" s="2"/>
      <c r="BQ15351" s="2"/>
      <c r="BR15351" s="2"/>
      <c r="BS15351" s="2"/>
      <c r="BT15351" s="2"/>
    </row>
    <row r="15352" spans="63:72" x14ac:dyDescent="0.3">
      <c r="BK15352" s="5"/>
      <c r="BL15352" s="5"/>
      <c r="BM15352" s="2"/>
      <c r="BN15352" s="151"/>
      <c r="BO15352" s="2"/>
      <c r="BP15352" s="2"/>
      <c r="BQ15352" s="2"/>
      <c r="BR15352" s="2"/>
      <c r="BS15352" s="2"/>
      <c r="BT15352" s="2"/>
    </row>
    <row r="15353" spans="63:72" x14ac:dyDescent="0.3">
      <c r="BK15353" s="5"/>
      <c r="BL15353" s="5"/>
      <c r="BM15353" s="2"/>
      <c r="BN15353" s="151"/>
      <c r="BO15353" s="2"/>
      <c r="BP15353" s="2"/>
      <c r="BQ15353" s="2"/>
      <c r="BR15353" s="2"/>
      <c r="BS15353" s="2"/>
      <c r="BT15353" s="2"/>
    </row>
    <row r="15354" spans="63:72" x14ac:dyDescent="0.3">
      <c r="BK15354" s="5"/>
      <c r="BL15354" s="5"/>
      <c r="BM15354" s="2"/>
      <c r="BN15354" s="151"/>
      <c r="BO15354" s="2"/>
      <c r="BP15354" s="2"/>
      <c r="BQ15354" s="2"/>
      <c r="BR15354" s="2"/>
      <c r="BS15354" s="2"/>
      <c r="BT15354" s="2"/>
    </row>
    <row r="15355" spans="63:72" x14ac:dyDescent="0.3">
      <c r="BK15355" s="5"/>
      <c r="BL15355" s="5"/>
      <c r="BM15355" s="2"/>
      <c r="BN15355" s="151"/>
      <c r="BO15355" s="2"/>
      <c r="BP15355" s="2"/>
      <c r="BQ15355" s="2"/>
      <c r="BR15355" s="2"/>
      <c r="BS15355" s="2"/>
      <c r="BT15355" s="2"/>
    </row>
    <row r="15356" spans="63:72" x14ac:dyDescent="0.3">
      <c r="BK15356" s="5"/>
      <c r="BL15356" s="5"/>
      <c r="BM15356" s="2"/>
      <c r="BN15356" s="151"/>
      <c r="BO15356" s="2"/>
      <c r="BP15356" s="2"/>
      <c r="BQ15356" s="2"/>
      <c r="BR15356" s="2"/>
      <c r="BS15356" s="2"/>
      <c r="BT15356" s="2"/>
    </row>
    <row r="15357" spans="63:72" x14ac:dyDescent="0.3">
      <c r="BK15357" s="5"/>
      <c r="BL15357" s="5"/>
      <c r="BM15357" s="2"/>
      <c r="BN15357" s="151"/>
      <c r="BO15357" s="2"/>
      <c r="BP15357" s="2"/>
      <c r="BQ15357" s="2"/>
      <c r="BR15357" s="2"/>
      <c r="BS15357" s="2"/>
      <c r="BT15357" s="2"/>
    </row>
    <row r="15358" spans="63:72" x14ac:dyDescent="0.3">
      <c r="BK15358" s="5"/>
      <c r="BL15358" s="5"/>
      <c r="BM15358" s="2"/>
      <c r="BN15358" s="151"/>
      <c r="BO15358" s="2"/>
      <c r="BP15358" s="2"/>
      <c r="BQ15358" s="2"/>
      <c r="BR15358" s="2"/>
      <c r="BS15358" s="2"/>
      <c r="BT15358" s="2"/>
    </row>
    <row r="15359" spans="63:72" x14ac:dyDescent="0.3">
      <c r="BK15359" s="5"/>
      <c r="BL15359" s="5"/>
      <c r="BM15359" s="2"/>
      <c r="BN15359" s="151"/>
      <c r="BO15359" s="2"/>
      <c r="BP15359" s="2"/>
      <c r="BQ15359" s="2"/>
      <c r="BR15359" s="2"/>
      <c r="BS15359" s="2"/>
      <c r="BT15359" s="2"/>
    </row>
    <row r="15360" spans="63:72" x14ac:dyDescent="0.3">
      <c r="BK15360" s="5"/>
      <c r="BL15360" s="5"/>
      <c r="BM15360" s="2"/>
      <c r="BN15360" s="151"/>
      <c r="BO15360" s="2"/>
      <c r="BP15360" s="2"/>
      <c r="BQ15360" s="2"/>
      <c r="BR15360" s="2"/>
      <c r="BS15360" s="2"/>
      <c r="BT15360" s="2"/>
    </row>
    <row r="15361" spans="63:72" x14ac:dyDescent="0.3">
      <c r="BK15361" s="5"/>
      <c r="BL15361" s="5"/>
      <c r="BM15361" s="2"/>
      <c r="BN15361" s="151"/>
      <c r="BO15361" s="2"/>
      <c r="BP15361" s="2"/>
      <c r="BQ15361" s="2"/>
      <c r="BR15361" s="2"/>
      <c r="BS15361" s="2"/>
      <c r="BT15361" s="2"/>
    </row>
    <row r="15362" spans="63:72" x14ac:dyDescent="0.3">
      <c r="BK15362" s="5"/>
      <c r="BL15362" s="5"/>
      <c r="BM15362" s="2"/>
      <c r="BN15362" s="151"/>
      <c r="BO15362" s="2"/>
      <c r="BP15362" s="2"/>
      <c r="BQ15362" s="2"/>
      <c r="BR15362" s="2"/>
      <c r="BS15362" s="2"/>
      <c r="BT15362" s="2"/>
    </row>
    <row r="15363" spans="63:72" x14ac:dyDescent="0.3">
      <c r="BK15363" s="5"/>
      <c r="BL15363" s="5"/>
      <c r="BM15363" s="2"/>
      <c r="BN15363" s="151"/>
      <c r="BO15363" s="2"/>
      <c r="BP15363" s="2"/>
      <c r="BQ15363" s="2"/>
      <c r="BR15363" s="2"/>
      <c r="BS15363" s="2"/>
      <c r="BT15363" s="2"/>
    </row>
    <row r="15364" spans="63:72" x14ac:dyDescent="0.3">
      <c r="BK15364" s="5"/>
      <c r="BL15364" s="5"/>
      <c r="BM15364" s="2"/>
      <c r="BN15364" s="151"/>
      <c r="BO15364" s="2"/>
      <c r="BP15364" s="2"/>
      <c r="BQ15364" s="2"/>
      <c r="BR15364" s="2"/>
      <c r="BS15364" s="2"/>
      <c r="BT15364" s="2"/>
    </row>
    <row r="15365" spans="63:72" x14ac:dyDescent="0.3">
      <c r="BK15365" s="5"/>
      <c r="BL15365" s="5"/>
      <c r="BM15365" s="2"/>
      <c r="BN15365" s="151"/>
      <c r="BO15365" s="2"/>
      <c r="BP15365" s="2"/>
      <c r="BQ15365" s="2"/>
      <c r="BR15365" s="2"/>
      <c r="BS15365" s="2"/>
      <c r="BT15365" s="2"/>
    </row>
    <row r="15366" spans="63:72" x14ac:dyDescent="0.3">
      <c r="BK15366" s="5"/>
      <c r="BL15366" s="5"/>
      <c r="BM15366" s="2"/>
      <c r="BN15366" s="151"/>
      <c r="BO15366" s="2"/>
      <c r="BP15366" s="2"/>
      <c r="BQ15366" s="2"/>
      <c r="BR15366" s="2"/>
      <c r="BS15366" s="2"/>
      <c r="BT15366" s="2"/>
    </row>
    <row r="15367" spans="63:72" x14ac:dyDescent="0.3">
      <c r="BK15367" s="5"/>
      <c r="BL15367" s="5"/>
      <c r="BM15367" s="2"/>
      <c r="BN15367" s="151"/>
      <c r="BO15367" s="2"/>
      <c r="BP15367" s="2"/>
      <c r="BQ15367" s="2"/>
      <c r="BR15367" s="2"/>
      <c r="BS15367" s="2"/>
      <c r="BT15367" s="2"/>
    </row>
    <row r="15368" spans="63:72" x14ac:dyDescent="0.3">
      <c r="BK15368" s="5"/>
      <c r="BL15368" s="5"/>
      <c r="BM15368" s="2"/>
      <c r="BN15368" s="151"/>
      <c r="BO15368" s="2"/>
      <c r="BP15368" s="2"/>
      <c r="BQ15368" s="2"/>
      <c r="BR15368" s="2"/>
      <c r="BS15368" s="2"/>
      <c r="BT15368" s="2"/>
    </row>
    <row r="15369" spans="63:72" x14ac:dyDescent="0.3">
      <c r="BK15369" s="5"/>
      <c r="BL15369" s="5"/>
      <c r="BM15369" s="2"/>
      <c r="BN15369" s="151"/>
      <c r="BO15369" s="2"/>
      <c r="BP15369" s="2"/>
      <c r="BQ15369" s="2"/>
      <c r="BR15369" s="2"/>
      <c r="BS15369" s="2"/>
      <c r="BT15369" s="2"/>
    </row>
    <row r="15370" spans="63:72" x14ac:dyDescent="0.3">
      <c r="BK15370" s="5"/>
      <c r="BL15370" s="5"/>
      <c r="BM15370" s="2"/>
      <c r="BN15370" s="151"/>
      <c r="BO15370" s="2"/>
      <c r="BP15370" s="2"/>
      <c r="BQ15370" s="2"/>
      <c r="BR15370" s="2"/>
      <c r="BS15370" s="2"/>
      <c r="BT15370" s="2"/>
    </row>
    <row r="15371" spans="63:72" x14ac:dyDescent="0.3">
      <c r="BK15371" s="5"/>
      <c r="BL15371" s="5"/>
      <c r="BM15371" s="2"/>
      <c r="BN15371" s="151"/>
      <c r="BO15371" s="2"/>
      <c r="BP15371" s="2"/>
      <c r="BQ15371" s="2"/>
      <c r="BR15371" s="2"/>
      <c r="BS15371" s="2"/>
      <c r="BT15371" s="2"/>
    </row>
    <row r="15372" spans="63:72" x14ac:dyDescent="0.3">
      <c r="BK15372" s="5"/>
      <c r="BL15372" s="5"/>
      <c r="BM15372" s="2"/>
      <c r="BN15372" s="151"/>
      <c r="BO15372" s="2"/>
      <c r="BP15372" s="2"/>
      <c r="BQ15372" s="2"/>
      <c r="BR15372" s="2"/>
      <c r="BS15372" s="2"/>
      <c r="BT15372" s="2"/>
    </row>
    <row r="15373" spans="63:72" x14ac:dyDescent="0.3">
      <c r="BK15373" s="5"/>
      <c r="BL15373" s="5"/>
      <c r="BM15373" s="2"/>
      <c r="BN15373" s="151"/>
      <c r="BO15373" s="2"/>
      <c r="BP15373" s="2"/>
      <c r="BQ15373" s="2"/>
      <c r="BR15373" s="2"/>
      <c r="BS15373" s="2"/>
      <c r="BT15373" s="2"/>
    </row>
    <row r="15374" spans="63:72" x14ac:dyDescent="0.3">
      <c r="BK15374" s="5"/>
      <c r="BL15374" s="5"/>
      <c r="BM15374" s="2"/>
      <c r="BN15374" s="151"/>
      <c r="BO15374" s="2"/>
      <c r="BP15374" s="2"/>
      <c r="BQ15374" s="2"/>
      <c r="BR15374" s="2"/>
      <c r="BS15374" s="2"/>
      <c r="BT15374" s="2"/>
    </row>
    <row r="15375" spans="63:72" x14ac:dyDescent="0.3">
      <c r="BK15375" s="5"/>
      <c r="BL15375" s="5"/>
      <c r="BM15375" s="2"/>
      <c r="BN15375" s="151"/>
      <c r="BO15375" s="2"/>
      <c r="BP15375" s="2"/>
      <c r="BQ15375" s="2"/>
      <c r="BR15375" s="2"/>
      <c r="BS15375" s="2"/>
      <c r="BT15375" s="2"/>
    </row>
    <row r="15376" spans="63:72" x14ac:dyDescent="0.3">
      <c r="BK15376" s="5"/>
      <c r="BL15376" s="5"/>
      <c r="BM15376" s="2"/>
      <c r="BN15376" s="151"/>
      <c r="BO15376" s="2"/>
      <c r="BP15376" s="2"/>
      <c r="BQ15376" s="2"/>
      <c r="BR15376" s="2"/>
      <c r="BS15376" s="2"/>
      <c r="BT15376" s="2"/>
    </row>
    <row r="15377" spans="63:72" x14ac:dyDescent="0.3">
      <c r="BK15377" s="5"/>
      <c r="BL15377" s="5"/>
      <c r="BM15377" s="2"/>
      <c r="BN15377" s="151"/>
      <c r="BO15377" s="2"/>
      <c r="BP15377" s="2"/>
      <c r="BQ15377" s="2"/>
      <c r="BR15377" s="2"/>
      <c r="BS15377" s="2"/>
      <c r="BT15377" s="2"/>
    </row>
    <row r="15378" spans="63:72" x14ac:dyDescent="0.3">
      <c r="BK15378" s="5"/>
      <c r="BL15378" s="5"/>
      <c r="BM15378" s="2"/>
      <c r="BN15378" s="151"/>
      <c r="BO15378" s="2"/>
      <c r="BP15378" s="2"/>
      <c r="BQ15378" s="2"/>
      <c r="BR15378" s="2"/>
      <c r="BS15378" s="2"/>
      <c r="BT15378" s="2"/>
    </row>
    <row r="15379" spans="63:72" x14ac:dyDescent="0.3">
      <c r="BK15379" s="5"/>
      <c r="BL15379" s="5"/>
      <c r="BM15379" s="2"/>
      <c r="BN15379" s="151"/>
      <c r="BO15379" s="2"/>
      <c r="BP15379" s="2"/>
      <c r="BQ15379" s="2"/>
      <c r="BR15379" s="2"/>
      <c r="BS15379" s="2"/>
      <c r="BT15379" s="2"/>
    </row>
    <row r="15380" spans="63:72" x14ac:dyDescent="0.3">
      <c r="BK15380" s="5"/>
      <c r="BL15380" s="5"/>
      <c r="BM15380" s="2"/>
      <c r="BN15380" s="151"/>
      <c r="BO15380" s="2"/>
      <c r="BP15380" s="2"/>
      <c r="BQ15380" s="2"/>
      <c r="BR15380" s="2"/>
      <c r="BS15380" s="2"/>
      <c r="BT15380" s="2"/>
    </row>
    <row r="15381" spans="63:72" x14ac:dyDescent="0.3">
      <c r="BK15381" s="5"/>
      <c r="BL15381" s="5"/>
      <c r="BM15381" s="2"/>
      <c r="BN15381" s="151"/>
      <c r="BO15381" s="2"/>
      <c r="BP15381" s="2"/>
      <c r="BQ15381" s="2"/>
      <c r="BR15381" s="2"/>
      <c r="BS15381" s="2"/>
      <c r="BT15381" s="2"/>
    </row>
    <row r="15382" spans="63:72" x14ac:dyDescent="0.3">
      <c r="BK15382" s="5"/>
      <c r="BL15382" s="5"/>
      <c r="BM15382" s="2"/>
      <c r="BN15382" s="151"/>
      <c r="BO15382" s="2"/>
      <c r="BP15382" s="2"/>
      <c r="BQ15382" s="2"/>
      <c r="BR15382" s="2"/>
      <c r="BS15382" s="2"/>
      <c r="BT15382" s="2"/>
    </row>
    <row r="15383" spans="63:72" x14ac:dyDescent="0.3">
      <c r="BK15383" s="5"/>
      <c r="BL15383" s="5"/>
      <c r="BM15383" s="2"/>
      <c r="BN15383" s="151"/>
      <c r="BO15383" s="2"/>
      <c r="BP15383" s="2"/>
      <c r="BQ15383" s="2"/>
      <c r="BR15383" s="2"/>
      <c r="BS15383" s="2"/>
      <c r="BT15383" s="2"/>
    </row>
    <row r="15384" spans="63:72" x14ac:dyDescent="0.3">
      <c r="BK15384" s="5"/>
      <c r="BL15384" s="5"/>
      <c r="BM15384" s="2"/>
      <c r="BN15384" s="151"/>
      <c r="BO15384" s="2"/>
      <c r="BP15384" s="2"/>
      <c r="BQ15384" s="2"/>
      <c r="BR15384" s="2"/>
      <c r="BS15384" s="2"/>
      <c r="BT15384" s="2"/>
    </row>
    <row r="15385" spans="63:72" x14ac:dyDescent="0.3">
      <c r="BK15385" s="5"/>
      <c r="BL15385" s="5"/>
      <c r="BM15385" s="2"/>
      <c r="BN15385" s="151"/>
      <c r="BO15385" s="2"/>
      <c r="BP15385" s="2"/>
      <c r="BQ15385" s="2"/>
      <c r="BR15385" s="2"/>
      <c r="BS15385" s="2"/>
      <c r="BT15385" s="2"/>
    </row>
    <row r="15386" spans="63:72" x14ac:dyDescent="0.3">
      <c r="BK15386" s="5"/>
      <c r="BL15386" s="5"/>
      <c r="BM15386" s="2"/>
      <c r="BN15386" s="151"/>
      <c r="BO15386" s="2"/>
      <c r="BP15386" s="2"/>
      <c r="BQ15386" s="2"/>
      <c r="BR15386" s="2"/>
      <c r="BS15386" s="2"/>
      <c r="BT15386" s="2"/>
    </row>
    <row r="15387" spans="63:72" x14ac:dyDescent="0.3">
      <c r="BK15387" s="5"/>
      <c r="BL15387" s="5"/>
      <c r="BM15387" s="2"/>
      <c r="BN15387" s="151"/>
      <c r="BO15387" s="2"/>
      <c r="BP15387" s="2"/>
      <c r="BQ15387" s="2"/>
      <c r="BR15387" s="2"/>
      <c r="BS15387" s="2"/>
      <c r="BT15387" s="2"/>
    </row>
    <row r="15388" spans="63:72" x14ac:dyDescent="0.3">
      <c r="BK15388" s="5"/>
      <c r="BL15388" s="5"/>
      <c r="BM15388" s="2"/>
      <c r="BN15388" s="151"/>
      <c r="BO15388" s="2"/>
      <c r="BP15388" s="2"/>
      <c r="BQ15388" s="2"/>
      <c r="BR15388" s="2"/>
      <c r="BS15388" s="2"/>
      <c r="BT15388" s="2"/>
    </row>
    <row r="15389" spans="63:72" x14ac:dyDescent="0.3">
      <c r="BK15389" s="5"/>
      <c r="BL15389" s="5"/>
      <c r="BM15389" s="2"/>
      <c r="BN15389" s="151"/>
      <c r="BO15389" s="2"/>
      <c r="BP15389" s="2"/>
      <c r="BQ15389" s="2"/>
      <c r="BR15389" s="2"/>
      <c r="BS15389" s="2"/>
      <c r="BT15389" s="2"/>
    </row>
    <row r="15390" spans="63:72" x14ac:dyDescent="0.3">
      <c r="BK15390" s="5"/>
      <c r="BL15390" s="5"/>
      <c r="BM15390" s="2"/>
      <c r="BN15390" s="151"/>
      <c r="BO15390" s="2"/>
      <c r="BP15390" s="2"/>
      <c r="BQ15390" s="2"/>
      <c r="BR15390" s="2"/>
      <c r="BS15390" s="2"/>
      <c r="BT15390" s="2"/>
    </row>
    <row r="15391" spans="63:72" x14ac:dyDescent="0.3">
      <c r="BK15391" s="5"/>
      <c r="BL15391" s="5"/>
      <c r="BM15391" s="2"/>
      <c r="BN15391" s="151"/>
      <c r="BO15391" s="2"/>
      <c r="BP15391" s="2"/>
      <c r="BQ15391" s="2"/>
      <c r="BR15391" s="2"/>
      <c r="BS15391" s="2"/>
      <c r="BT15391" s="2"/>
    </row>
    <row r="15392" spans="63:72" x14ac:dyDescent="0.3">
      <c r="BK15392" s="5"/>
      <c r="BL15392" s="5"/>
      <c r="BM15392" s="2"/>
      <c r="BN15392" s="151"/>
      <c r="BO15392" s="2"/>
      <c r="BP15392" s="2"/>
      <c r="BQ15392" s="2"/>
      <c r="BR15392" s="2"/>
      <c r="BS15392" s="2"/>
      <c r="BT15392" s="2"/>
    </row>
    <row r="15393" spans="63:72" x14ac:dyDescent="0.3">
      <c r="BK15393" s="5"/>
      <c r="BL15393" s="5"/>
      <c r="BM15393" s="2"/>
      <c r="BN15393" s="151"/>
      <c r="BO15393" s="2"/>
      <c r="BP15393" s="2"/>
      <c r="BQ15393" s="2"/>
      <c r="BR15393" s="2"/>
      <c r="BS15393" s="2"/>
      <c r="BT15393" s="2"/>
    </row>
    <row r="15394" spans="63:72" x14ac:dyDescent="0.3">
      <c r="BK15394" s="5"/>
      <c r="BL15394" s="5"/>
      <c r="BM15394" s="2"/>
      <c r="BN15394" s="151"/>
      <c r="BO15394" s="2"/>
      <c r="BP15394" s="2"/>
      <c r="BQ15394" s="2"/>
      <c r="BR15394" s="2"/>
      <c r="BS15394" s="2"/>
      <c r="BT15394" s="2"/>
    </row>
    <row r="15395" spans="63:72" x14ac:dyDescent="0.3">
      <c r="BK15395" s="5"/>
      <c r="BL15395" s="5"/>
      <c r="BM15395" s="2"/>
      <c r="BN15395" s="151"/>
      <c r="BO15395" s="2"/>
      <c r="BP15395" s="2"/>
      <c r="BQ15395" s="2"/>
      <c r="BR15395" s="2"/>
      <c r="BS15395" s="2"/>
      <c r="BT15395" s="2"/>
    </row>
    <row r="15396" spans="63:72" x14ac:dyDescent="0.3">
      <c r="BK15396" s="5"/>
      <c r="BL15396" s="5"/>
      <c r="BM15396" s="2"/>
      <c r="BN15396" s="151"/>
      <c r="BO15396" s="2"/>
      <c r="BP15396" s="2"/>
      <c r="BQ15396" s="2"/>
      <c r="BR15396" s="2"/>
      <c r="BS15396" s="2"/>
      <c r="BT15396" s="2"/>
    </row>
    <row r="15397" spans="63:72" x14ac:dyDescent="0.3">
      <c r="BK15397" s="5"/>
      <c r="BL15397" s="5"/>
      <c r="BM15397" s="2"/>
      <c r="BN15397" s="151"/>
      <c r="BO15397" s="2"/>
      <c r="BP15397" s="2"/>
      <c r="BQ15397" s="2"/>
      <c r="BR15397" s="2"/>
      <c r="BS15397" s="2"/>
      <c r="BT15397" s="2"/>
    </row>
    <row r="15398" spans="63:72" x14ac:dyDescent="0.3">
      <c r="BK15398" s="5"/>
      <c r="BL15398" s="5"/>
      <c r="BM15398" s="2"/>
      <c r="BN15398" s="151"/>
      <c r="BO15398" s="2"/>
      <c r="BP15398" s="2"/>
      <c r="BQ15398" s="2"/>
      <c r="BR15398" s="2"/>
      <c r="BS15398" s="2"/>
      <c r="BT15398" s="2"/>
    </row>
    <row r="15399" spans="63:72" x14ac:dyDescent="0.3">
      <c r="BK15399" s="5"/>
      <c r="BL15399" s="5"/>
      <c r="BM15399" s="2"/>
      <c r="BN15399" s="151"/>
      <c r="BO15399" s="2"/>
      <c r="BP15399" s="2"/>
      <c r="BQ15399" s="2"/>
      <c r="BR15399" s="2"/>
      <c r="BS15399" s="2"/>
      <c r="BT15399" s="2"/>
    </row>
    <row r="15400" spans="63:72" x14ac:dyDescent="0.3">
      <c r="BK15400" s="5"/>
      <c r="BL15400" s="5"/>
      <c r="BM15400" s="2"/>
      <c r="BN15400" s="151"/>
      <c r="BO15400" s="2"/>
      <c r="BP15400" s="2"/>
      <c r="BQ15400" s="2"/>
      <c r="BR15400" s="2"/>
      <c r="BS15400" s="2"/>
      <c r="BT15400" s="2"/>
    </row>
    <row r="15401" spans="63:72" x14ac:dyDescent="0.3">
      <c r="BK15401" s="5"/>
      <c r="BL15401" s="5"/>
      <c r="BM15401" s="2"/>
      <c r="BN15401" s="151"/>
      <c r="BO15401" s="2"/>
      <c r="BP15401" s="2"/>
      <c r="BQ15401" s="2"/>
      <c r="BR15401" s="2"/>
      <c r="BS15401" s="2"/>
      <c r="BT15401" s="2"/>
    </row>
    <row r="15402" spans="63:72" x14ac:dyDescent="0.3">
      <c r="BK15402" s="5"/>
      <c r="BL15402" s="5"/>
      <c r="BM15402" s="2"/>
      <c r="BN15402" s="151"/>
      <c r="BO15402" s="2"/>
      <c r="BP15402" s="2"/>
      <c r="BQ15402" s="2"/>
      <c r="BR15402" s="2"/>
      <c r="BS15402" s="2"/>
      <c r="BT15402" s="2"/>
    </row>
    <row r="15403" spans="63:72" x14ac:dyDescent="0.3">
      <c r="BK15403" s="5"/>
      <c r="BL15403" s="5"/>
      <c r="BM15403" s="2"/>
      <c r="BN15403" s="151"/>
      <c r="BO15403" s="2"/>
      <c r="BP15403" s="2"/>
      <c r="BQ15403" s="2"/>
      <c r="BR15403" s="2"/>
      <c r="BS15403" s="2"/>
      <c r="BT15403" s="2"/>
    </row>
    <row r="15404" spans="63:72" x14ac:dyDescent="0.3">
      <c r="BK15404" s="5"/>
      <c r="BL15404" s="5"/>
      <c r="BM15404" s="2"/>
      <c r="BN15404" s="151"/>
      <c r="BO15404" s="2"/>
      <c r="BP15404" s="2"/>
      <c r="BQ15404" s="2"/>
      <c r="BR15404" s="2"/>
      <c r="BS15404" s="2"/>
      <c r="BT15404" s="2"/>
    </row>
    <row r="15405" spans="63:72" x14ac:dyDescent="0.3">
      <c r="BK15405" s="5"/>
      <c r="BL15405" s="5"/>
      <c r="BM15405" s="2"/>
      <c r="BN15405" s="151"/>
      <c r="BO15405" s="2"/>
      <c r="BP15405" s="2"/>
      <c r="BQ15405" s="2"/>
      <c r="BR15405" s="2"/>
      <c r="BS15405" s="2"/>
      <c r="BT15405" s="2"/>
    </row>
    <row r="15406" spans="63:72" x14ac:dyDescent="0.3">
      <c r="BK15406" s="5"/>
      <c r="BL15406" s="5"/>
      <c r="BM15406" s="2"/>
      <c r="BN15406" s="151"/>
      <c r="BO15406" s="2"/>
      <c r="BP15406" s="2"/>
      <c r="BQ15406" s="2"/>
      <c r="BR15406" s="2"/>
      <c r="BS15406" s="2"/>
      <c r="BT15406" s="2"/>
    </row>
    <row r="15407" spans="63:72" x14ac:dyDescent="0.3">
      <c r="BK15407" s="5"/>
      <c r="BL15407" s="5"/>
      <c r="BM15407" s="2"/>
      <c r="BN15407" s="151"/>
      <c r="BO15407" s="2"/>
      <c r="BP15407" s="2"/>
      <c r="BQ15407" s="2"/>
      <c r="BR15407" s="2"/>
      <c r="BS15407" s="2"/>
      <c r="BT15407" s="2"/>
    </row>
    <row r="15408" spans="63:72" x14ac:dyDescent="0.3">
      <c r="BK15408" s="5"/>
      <c r="BL15408" s="5"/>
      <c r="BM15408" s="2"/>
      <c r="BN15408" s="151"/>
      <c r="BO15408" s="2"/>
      <c r="BP15408" s="2"/>
      <c r="BQ15408" s="2"/>
      <c r="BR15408" s="2"/>
      <c r="BS15408" s="2"/>
      <c r="BT15408" s="2"/>
    </row>
    <row r="15409" spans="63:72" x14ac:dyDescent="0.3">
      <c r="BK15409" s="5"/>
      <c r="BL15409" s="5"/>
      <c r="BM15409" s="2"/>
      <c r="BN15409" s="151"/>
      <c r="BO15409" s="2"/>
      <c r="BP15409" s="2"/>
      <c r="BQ15409" s="2"/>
      <c r="BR15409" s="2"/>
      <c r="BS15409" s="2"/>
      <c r="BT15409" s="2"/>
    </row>
    <row r="15410" spans="63:72" x14ac:dyDescent="0.3">
      <c r="BK15410" s="5"/>
      <c r="BL15410" s="5"/>
      <c r="BM15410" s="2"/>
      <c r="BN15410" s="151"/>
      <c r="BO15410" s="2"/>
      <c r="BP15410" s="2"/>
      <c r="BQ15410" s="2"/>
      <c r="BR15410" s="2"/>
      <c r="BS15410" s="2"/>
      <c r="BT15410" s="2"/>
    </row>
    <row r="15411" spans="63:72" x14ac:dyDescent="0.3">
      <c r="BK15411" s="5"/>
      <c r="BL15411" s="5"/>
      <c r="BM15411" s="2"/>
      <c r="BN15411" s="151"/>
      <c r="BO15411" s="2"/>
      <c r="BP15411" s="2"/>
      <c r="BQ15411" s="2"/>
      <c r="BR15411" s="2"/>
      <c r="BS15411" s="2"/>
      <c r="BT15411" s="2"/>
    </row>
    <row r="15412" spans="63:72" x14ac:dyDescent="0.3">
      <c r="BK15412" s="5"/>
      <c r="BL15412" s="5"/>
      <c r="BM15412" s="2"/>
      <c r="BN15412" s="151"/>
      <c r="BO15412" s="2"/>
      <c r="BP15412" s="2"/>
      <c r="BQ15412" s="2"/>
      <c r="BR15412" s="2"/>
      <c r="BS15412" s="2"/>
      <c r="BT15412" s="2"/>
    </row>
    <row r="15413" spans="63:72" x14ac:dyDescent="0.3">
      <c r="BK15413" s="5"/>
      <c r="BL15413" s="5"/>
      <c r="BM15413" s="2"/>
      <c r="BN15413" s="151"/>
      <c r="BO15413" s="2"/>
      <c r="BP15413" s="2"/>
      <c r="BQ15413" s="2"/>
      <c r="BR15413" s="2"/>
      <c r="BS15413" s="2"/>
      <c r="BT15413" s="2"/>
    </row>
    <row r="15414" spans="63:72" x14ac:dyDescent="0.3">
      <c r="BK15414" s="5"/>
      <c r="BL15414" s="5"/>
      <c r="BM15414" s="2"/>
      <c r="BN15414" s="151"/>
      <c r="BO15414" s="2"/>
      <c r="BP15414" s="2"/>
      <c r="BQ15414" s="2"/>
      <c r="BR15414" s="2"/>
      <c r="BS15414" s="2"/>
      <c r="BT15414" s="2"/>
    </row>
    <row r="15415" spans="63:72" x14ac:dyDescent="0.3">
      <c r="BK15415" s="5"/>
      <c r="BL15415" s="5"/>
      <c r="BM15415" s="2"/>
      <c r="BN15415" s="151"/>
      <c r="BO15415" s="2"/>
      <c r="BP15415" s="2"/>
      <c r="BQ15415" s="2"/>
      <c r="BR15415" s="2"/>
      <c r="BS15415" s="2"/>
      <c r="BT15415" s="2"/>
    </row>
    <row r="15416" spans="63:72" x14ac:dyDescent="0.3">
      <c r="BK15416" s="5"/>
      <c r="BL15416" s="5"/>
      <c r="BM15416" s="2"/>
      <c r="BN15416" s="151"/>
      <c r="BO15416" s="2"/>
      <c r="BP15416" s="2"/>
      <c r="BQ15416" s="2"/>
      <c r="BR15416" s="2"/>
      <c r="BS15416" s="2"/>
      <c r="BT15416" s="2"/>
    </row>
    <row r="15417" spans="63:72" x14ac:dyDescent="0.3">
      <c r="BK15417" s="5"/>
      <c r="BL15417" s="5"/>
      <c r="BM15417" s="2"/>
      <c r="BN15417" s="151"/>
      <c r="BO15417" s="2"/>
      <c r="BP15417" s="2"/>
      <c r="BQ15417" s="2"/>
      <c r="BR15417" s="2"/>
      <c r="BS15417" s="2"/>
      <c r="BT15417" s="2"/>
    </row>
    <row r="15418" spans="63:72" x14ac:dyDescent="0.3">
      <c r="BK15418" s="5"/>
      <c r="BL15418" s="5"/>
      <c r="BM15418" s="2"/>
      <c r="BN15418" s="151"/>
      <c r="BO15418" s="2"/>
      <c r="BP15418" s="2"/>
      <c r="BQ15418" s="2"/>
      <c r="BR15418" s="2"/>
      <c r="BS15418" s="2"/>
      <c r="BT15418" s="2"/>
    </row>
    <row r="15419" spans="63:72" x14ac:dyDescent="0.3">
      <c r="BK15419" s="5"/>
      <c r="BL15419" s="5"/>
      <c r="BM15419" s="2"/>
      <c r="BN15419" s="151"/>
      <c r="BO15419" s="2"/>
      <c r="BP15419" s="2"/>
      <c r="BQ15419" s="2"/>
      <c r="BR15419" s="2"/>
      <c r="BS15419" s="2"/>
      <c r="BT15419" s="2"/>
    </row>
    <row r="15420" spans="63:72" x14ac:dyDescent="0.3">
      <c r="BK15420" s="5"/>
      <c r="BL15420" s="5"/>
      <c r="BM15420" s="2"/>
      <c r="BN15420" s="151"/>
      <c r="BO15420" s="2"/>
      <c r="BP15420" s="2"/>
      <c r="BQ15420" s="2"/>
      <c r="BR15420" s="2"/>
      <c r="BS15420" s="2"/>
      <c r="BT15420" s="2"/>
    </row>
    <row r="15421" spans="63:72" x14ac:dyDescent="0.3">
      <c r="BK15421" s="5"/>
      <c r="BL15421" s="5"/>
      <c r="BM15421" s="2"/>
      <c r="BN15421" s="151"/>
      <c r="BO15421" s="2"/>
      <c r="BP15421" s="2"/>
      <c r="BQ15421" s="2"/>
      <c r="BR15421" s="2"/>
      <c r="BS15421" s="2"/>
      <c r="BT15421" s="2"/>
    </row>
    <row r="15422" spans="63:72" x14ac:dyDescent="0.3">
      <c r="BK15422" s="5"/>
      <c r="BL15422" s="5"/>
      <c r="BM15422" s="2"/>
      <c r="BN15422" s="151"/>
      <c r="BO15422" s="2"/>
      <c r="BP15422" s="2"/>
      <c r="BQ15422" s="2"/>
      <c r="BR15422" s="2"/>
      <c r="BS15422" s="2"/>
      <c r="BT15422" s="2"/>
    </row>
    <row r="15423" spans="63:72" x14ac:dyDescent="0.3">
      <c r="BK15423" s="5"/>
      <c r="BL15423" s="5"/>
      <c r="BM15423" s="2"/>
      <c r="BN15423" s="151"/>
      <c r="BO15423" s="2"/>
      <c r="BP15423" s="2"/>
      <c r="BQ15423" s="2"/>
      <c r="BR15423" s="2"/>
      <c r="BS15423" s="2"/>
      <c r="BT15423" s="2"/>
    </row>
    <row r="15424" spans="63:72" x14ac:dyDescent="0.3">
      <c r="BK15424" s="5"/>
      <c r="BL15424" s="5"/>
      <c r="BM15424" s="2"/>
      <c r="BN15424" s="151"/>
      <c r="BO15424" s="2"/>
      <c r="BP15424" s="2"/>
      <c r="BQ15424" s="2"/>
      <c r="BR15424" s="2"/>
      <c r="BS15424" s="2"/>
      <c r="BT15424" s="2"/>
    </row>
    <row r="15425" spans="63:72" x14ac:dyDescent="0.3">
      <c r="BK15425" s="5"/>
      <c r="BL15425" s="5"/>
      <c r="BM15425" s="2"/>
      <c r="BN15425" s="151"/>
      <c r="BO15425" s="2"/>
      <c r="BP15425" s="2"/>
      <c r="BQ15425" s="2"/>
      <c r="BR15425" s="2"/>
      <c r="BS15425" s="2"/>
      <c r="BT15425" s="2"/>
    </row>
    <row r="15426" spans="63:72" x14ac:dyDescent="0.3">
      <c r="BK15426" s="5"/>
      <c r="BL15426" s="5"/>
      <c r="BM15426" s="2"/>
      <c r="BN15426" s="151"/>
      <c r="BO15426" s="2"/>
      <c r="BP15426" s="2"/>
      <c r="BQ15426" s="2"/>
      <c r="BR15426" s="2"/>
      <c r="BS15426" s="2"/>
      <c r="BT15426" s="2"/>
    </row>
    <row r="15427" spans="63:72" x14ac:dyDescent="0.3">
      <c r="BK15427" s="5"/>
      <c r="BL15427" s="5"/>
      <c r="BM15427" s="2"/>
      <c r="BN15427" s="151"/>
      <c r="BO15427" s="2"/>
      <c r="BP15427" s="2"/>
      <c r="BQ15427" s="2"/>
      <c r="BR15427" s="2"/>
      <c r="BS15427" s="2"/>
      <c r="BT15427" s="2"/>
    </row>
    <row r="15428" spans="63:72" x14ac:dyDescent="0.3">
      <c r="BK15428" s="5"/>
      <c r="BL15428" s="5"/>
      <c r="BM15428" s="2"/>
      <c r="BN15428" s="151"/>
      <c r="BO15428" s="2"/>
      <c r="BP15428" s="2"/>
      <c r="BQ15428" s="2"/>
      <c r="BR15428" s="2"/>
      <c r="BS15428" s="2"/>
      <c r="BT15428" s="2"/>
    </row>
    <row r="15429" spans="63:72" x14ac:dyDescent="0.3">
      <c r="BK15429" s="5"/>
      <c r="BL15429" s="5"/>
      <c r="BM15429" s="2"/>
      <c r="BN15429" s="151"/>
      <c r="BO15429" s="2"/>
      <c r="BP15429" s="2"/>
      <c r="BQ15429" s="2"/>
      <c r="BR15429" s="2"/>
      <c r="BS15429" s="2"/>
      <c r="BT15429" s="2"/>
    </row>
    <row r="15430" spans="63:72" x14ac:dyDescent="0.3">
      <c r="BK15430" s="5"/>
      <c r="BL15430" s="5"/>
      <c r="BM15430" s="2"/>
      <c r="BN15430" s="151"/>
      <c r="BO15430" s="2"/>
      <c r="BP15430" s="2"/>
      <c r="BQ15430" s="2"/>
      <c r="BR15430" s="2"/>
      <c r="BS15430" s="2"/>
      <c r="BT15430" s="2"/>
    </row>
    <row r="15431" spans="63:72" x14ac:dyDescent="0.3">
      <c r="BK15431" s="5"/>
      <c r="BL15431" s="5"/>
      <c r="BM15431" s="2"/>
      <c r="BN15431" s="151"/>
      <c r="BO15431" s="2"/>
      <c r="BP15431" s="2"/>
      <c r="BQ15431" s="2"/>
      <c r="BR15431" s="2"/>
      <c r="BS15431" s="2"/>
      <c r="BT15431" s="2"/>
    </row>
    <row r="15432" spans="63:72" x14ac:dyDescent="0.3">
      <c r="BK15432" s="5"/>
      <c r="BL15432" s="5"/>
      <c r="BM15432" s="2"/>
      <c r="BN15432" s="151"/>
      <c r="BO15432" s="2"/>
      <c r="BP15432" s="2"/>
      <c r="BQ15432" s="2"/>
      <c r="BR15432" s="2"/>
      <c r="BS15432" s="2"/>
      <c r="BT15432" s="2"/>
    </row>
    <row r="15433" spans="63:72" x14ac:dyDescent="0.3">
      <c r="BK15433" s="5"/>
      <c r="BL15433" s="5"/>
      <c r="BM15433" s="2"/>
      <c r="BN15433" s="151"/>
      <c r="BO15433" s="2"/>
      <c r="BP15433" s="2"/>
      <c r="BQ15433" s="2"/>
      <c r="BR15433" s="2"/>
      <c r="BS15433" s="2"/>
      <c r="BT15433" s="2"/>
    </row>
    <row r="15434" spans="63:72" x14ac:dyDescent="0.3">
      <c r="BK15434" s="5"/>
      <c r="BL15434" s="5"/>
      <c r="BM15434" s="2"/>
      <c r="BN15434" s="151"/>
      <c r="BO15434" s="2"/>
      <c r="BP15434" s="2"/>
      <c r="BQ15434" s="2"/>
      <c r="BR15434" s="2"/>
      <c r="BS15434" s="2"/>
      <c r="BT15434" s="2"/>
    </row>
    <row r="15435" spans="63:72" x14ac:dyDescent="0.3">
      <c r="BK15435" s="5"/>
      <c r="BL15435" s="5"/>
      <c r="BM15435" s="2"/>
      <c r="BN15435" s="151"/>
      <c r="BO15435" s="2"/>
      <c r="BP15435" s="2"/>
      <c r="BQ15435" s="2"/>
      <c r="BR15435" s="2"/>
      <c r="BS15435" s="2"/>
      <c r="BT15435" s="2"/>
    </row>
    <row r="15436" spans="63:72" x14ac:dyDescent="0.3">
      <c r="BK15436" s="5"/>
      <c r="BL15436" s="5"/>
      <c r="BM15436" s="2"/>
      <c r="BN15436" s="151"/>
      <c r="BO15436" s="2"/>
      <c r="BP15436" s="2"/>
      <c r="BQ15436" s="2"/>
      <c r="BR15436" s="2"/>
      <c r="BS15436" s="2"/>
      <c r="BT15436" s="2"/>
    </row>
    <row r="15437" spans="63:72" x14ac:dyDescent="0.3">
      <c r="BK15437" s="5"/>
      <c r="BL15437" s="5"/>
      <c r="BM15437" s="2"/>
      <c r="BN15437" s="151"/>
      <c r="BO15437" s="2"/>
      <c r="BP15437" s="2"/>
      <c r="BQ15437" s="2"/>
      <c r="BR15437" s="2"/>
      <c r="BS15437" s="2"/>
      <c r="BT15437" s="2"/>
    </row>
    <row r="15438" spans="63:72" x14ac:dyDescent="0.3">
      <c r="BK15438" s="5"/>
      <c r="BL15438" s="5"/>
      <c r="BM15438" s="2"/>
      <c r="BN15438" s="151"/>
      <c r="BO15438" s="2"/>
      <c r="BP15438" s="2"/>
      <c r="BQ15438" s="2"/>
      <c r="BR15438" s="2"/>
      <c r="BS15438" s="2"/>
      <c r="BT15438" s="2"/>
    </row>
    <row r="15439" spans="63:72" x14ac:dyDescent="0.3">
      <c r="BK15439" s="5"/>
      <c r="BL15439" s="5"/>
      <c r="BM15439" s="2"/>
      <c r="BN15439" s="151"/>
      <c r="BO15439" s="2"/>
      <c r="BP15439" s="2"/>
      <c r="BQ15439" s="2"/>
      <c r="BR15439" s="2"/>
      <c r="BS15439" s="2"/>
      <c r="BT15439" s="2"/>
    </row>
    <row r="15440" spans="63:72" x14ac:dyDescent="0.3">
      <c r="BK15440" s="5"/>
      <c r="BL15440" s="5"/>
      <c r="BM15440" s="2"/>
      <c r="BN15440" s="151"/>
      <c r="BO15440" s="2"/>
      <c r="BP15440" s="2"/>
      <c r="BQ15440" s="2"/>
      <c r="BR15440" s="2"/>
      <c r="BS15440" s="2"/>
      <c r="BT15440" s="2"/>
    </row>
    <row r="15441" spans="63:72" x14ac:dyDescent="0.3">
      <c r="BK15441" s="5"/>
      <c r="BL15441" s="5"/>
      <c r="BM15441" s="2"/>
      <c r="BN15441" s="151"/>
      <c r="BO15441" s="2"/>
      <c r="BP15441" s="2"/>
      <c r="BQ15441" s="2"/>
      <c r="BR15441" s="2"/>
      <c r="BS15441" s="2"/>
      <c r="BT15441" s="2"/>
    </row>
    <row r="15442" spans="63:72" x14ac:dyDescent="0.3">
      <c r="BK15442" s="5"/>
      <c r="BL15442" s="5"/>
      <c r="BM15442" s="2"/>
      <c r="BN15442" s="151"/>
      <c r="BO15442" s="2"/>
      <c r="BP15442" s="2"/>
      <c r="BQ15442" s="2"/>
      <c r="BR15442" s="2"/>
      <c r="BS15442" s="2"/>
      <c r="BT15442" s="2"/>
    </row>
    <row r="15443" spans="63:72" x14ac:dyDescent="0.3">
      <c r="BK15443" s="5"/>
      <c r="BL15443" s="5"/>
      <c r="BM15443" s="2"/>
      <c r="BN15443" s="151"/>
      <c r="BO15443" s="2"/>
      <c r="BP15443" s="2"/>
      <c r="BQ15443" s="2"/>
      <c r="BR15443" s="2"/>
      <c r="BS15443" s="2"/>
      <c r="BT15443" s="2"/>
    </row>
    <row r="15444" spans="63:72" x14ac:dyDescent="0.3">
      <c r="BK15444" s="5"/>
      <c r="BL15444" s="5"/>
      <c r="BM15444" s="2"/>
      <c r="BN15444" s="151"/>
      <c r="BO15444" s="2"/>
      <c r="BP15444" s="2"/>
      <c r="BQ15444" s="2"/>
      <c r="BR15444" s="2"/>
      <c r="BS15444" s="2"/>
      <c r="BT15444" s="2"/>
    </row>
    <row r="15445" spans="63:72" x14ac:dyDescent="0.3">
      <c r="BK15445" s="5"/>
      <c r="BL15445" s="5"/>
      <c r="BM15445" s="2"/>
      <c r="BN15445" s="151"/>
      <c r="BO15445" s="2"/>
      <c r="BP15445" s="2"/>
      <c r="BQ15445" s="2"/>
      <c r="BR15445" s="2"/>
      <c r="BS15445" s="2"/>
      <c r="BT15445" s="2"/>
    </row>
    <row r="15446" spans="63:72" x14ac:dyDescent="0.3">
      <c r="BK15446" s="5"/>
      <c r="BL15446" s="5"/>
      <c r="BM15446" s="2"/>
      <c r="BN15446" s="151"/>
      <c r="BO15446" s="2"/>
      <c r="BP15446" s="2"/>
      <c r="BQ15446" s="2"/>
      <c r="BR15446" s="2"/>
      <c r="BS15446" s="2"/>
      <c r="BT15446" s="2"/>
    </row>
    <row r="15447" spans="63:72" x14ac:dyDescent="0.3">
      <c r="BK15447" s="5"/>
      <c r="BL15447" s="5"/>
      <c r="BM15447" s="2"/>
      <c r="BN15447" s="151"/>
      <c r="BO15447" s="2"/>
      <c r="BP15447" s="2"/>
      <c r="BQ15447" s="2"/>
      <c r="BR15447" s="2"/>
      <c r="BS15447" s="2"/>
      <c r="BT15447" s="2"/>
    </row>
    <row r="15448" spans="63:72" x14ac:dyDescent="0.3">
      <c r="BK15448" s="5"/>
      <c r="BL15448" s="5"/>
      <c r="BM15448" s="2"/>
      <c r="BN15448" s="151"/>
      <c r="BO15448" s="2"/>
      <c r="BP15448" s="2"/>
      <c r="BQ15448" s="2"/>
      <c r="BR15448" s="2"/>
      <c r="BS15448" s="2"/>
      <c r="BT15448" s="2"/>
    </row>
    <row r="15449" spans="63:72" x14ac:dyDescent="0.3">
      <c r="BK15449" s="5"/>
      <c r="BL15449" s="5"/>
      <c r="BM15449" s="2"/>
      <c r="BN15449" s="151"/>
      <c r="BO15449" s="2"/>
      <c r="BP15449" s="2"/>
      <c r="BQ15449" s="2"/>
      <c r="BR15449" s="2"/>
      <c r="BS15449" s="2"/>
      <c r="BT15449" s="2"/>
    </row>
    <row r="15450" spans="63:72" x14ac:dyDescent="0.3">
      <c r="BK15450" s="5"/>
      <c r="BL15450" s="5"/>
      <c r="BM15450" s="2"/>
      <c r="BN15450" s="151"/>
      <c r="BO15450" s="2"/>
      <c r="BP15450" s="2"/>
      <c r="BQ15450" s="2"/>
      <c r="BR15450" s="2"/>
      <c r="BS15450" s="2"/>
      <c r="BT15450" s="2"/>
    </row>
    <row r="15451" spans="63:72" x14ac:dyDescent="0.3">
      <c r="BK15451" s="5"/>
      <c r="BL15451" s="5"/>
      <c r="BM15451" s="2"/>
      <c r="BN15451" s="151"/>
      <c r="BO15451" s="2"/>
      <c r="BP15451" s="2"/>
      <c r="BQ15451" s="2"/>
      <c r="BR15451" s="2"/>
      <c r="BS15451" s="2"/>
      <c r="BT15451" s="2"/>
    </row>
    <row r="15452" spans="63:72" x14ac:dyDescent="0.3">
      <c r="BK15452" s="5"/>
      <c r="BL15452" s="5"/>
      <c r="BM15452" s="2"/>
      <c r="BN15452" s="151"/>
      <c r="BO15452" s="2"/>
      <c r="BP15452" s="2"/>
      <c r="BQ15452" s="2"/>
      <c r="BR15452" s="2"/>
      <c r="BS15452" s="2"/>
      <c r="BT15452" s="2"/>
    </row>
    <row r="15453" spans="63:72" x14ac:dyDescent="0.3">
      <c r="BK15453" s="5"/>
      <c r="BL15453" s="5"/>
      <c r="BM15453" s="2"/>
      <c r="BN15453" s="151"/>
      <c r="BO15453" s="2"/>
      <c r="BP15453" s="2"/>
      <c r="BQ15453" s="2"/>
      <c r="BR15453" s="2"/>
      <c r="BS15453" s="2"/>
      <c r="BT15453" s="2"/>
    </row>
    <row r="15454" spans="63:72" x14ac:dyDescent="0.3">
      <c r="BK15454" s="5"/>
      <c r="BL15454" s="5"/>
      <c r="BM15454" s="2"/>
      <c r="BN15454" s="151"/>
      <c r="BO15454" s="2"/>
      <c r="BP15454" s="2"/>
      <c r="BQ15454" s="2"/>
      <c r="BR15454" s="2"/>
      <c r="BS15454" s="2"/>
      <c r="BT15454" s="2"/>
    </row>
    <row r="15455" spans="63:72" x14ac:dyDescent="0.3">
      <c r="BK15455" s="5"/>
      <c r="BL15455" s="5"/>
      <c r="BM15455" s="2"/>
      <c r="BN15455" s="151"/>
      <c r="BO15455" s="2"/>
      <c r="BP15455" s="2"/>
      <c r="BQ15455" s="2"/>
      <c r="BR15455" s="2"/>
      <c r="BS15455" s="2"/>
      <c r="BT15455" s="2"/>
    </row>
    <row r="15456" spans="63:72" x14ac:dyDescent="0.3">
      <c r="BK15456" s="5"/>
      <c r="BL15456" s="5"/>
      <c r="BM15456" s="2"/>
      <c r="BN15456" s="151"/>
      <c r="BO15456" s="2"/>
      <c r="BP15456" s="2"/>
      <c r="BQ15456" s="2"/>
      <c r="BR15456" s="2"/>
      <c r="BS15456" s="2"/>
      <c r="BT15456" s="2"/>
    </row>
    <row r="15457" spans="63:72" x14ac:dyDescent="0.3">
      <c r="BK15457" s="5"/>
      <c r="BL15457" s="5"/>
      <c r="BM15457" s="2"/>
      <c r="BN15457" s="151"/>
      <c r="BO15457" s="2"/>
      <c r="BP15457" s="2"/>
      <c r="BQ15457" s="2"/>
      <c r="BR15457" s="2"/>
      <c r="BS15457" s="2"/>
      <c r="BT15457" s="2"/>
    </row>
    <row r="15458" spans="63:72" x14ac:dyDescent="0.3">
      <c r="BK15458" s="5"/>
      <c r="BL15458" s="5"/>
      <c r="BM15458" s="2"/>
      <c r="BN15458" s="151"/>
      <c r="BO15458" s="2"/>
      <c r="BP15458" s="2"/>
      <c r="BQ15458" s="2"/>
      <c r="BR15458" s="2"/>
      <c r="BS15458" s="2"/>
      <c r="BT15458" s="2"/>
    </row>
    <row r="15459" spans="63:72" x14ac:dyDescent="0.3">
      <c r="BK15459" s="5"/>
      <c r="BL15459" s="5"/>
      <c r="BM15459" s="2"/>
      <c r="BN15459" s="151"/>
      <c r="BO15459" s="2"/>
      <c r="BP15459" s="2"/>
      <c r="BQ15459" s="2"/>
      <c r="BR15459" s="2"/>
      <c r="BS15459" s="2"/>
      <c r="BT15459" s="2"/>
    </row>
    <row r="15460" spans="63:72" x14ac:dyDescent="0.3">
      <c r="BK15460" s="5"/>
      <c r="BL15460" s="5"/>
      <c r="BM15460" s="2"/>
      <c r="BN15460" s="151"/>
      <c r="BO15460" s="2"/>
      <c r="BP15460" s="2"/>
      <c r="BQ15460" s="2"/>
      <c r="BR15460" s="2"/>
      <c r="BS15460" s="2"/>
      <c r="BT15460" s="2"/>
    </row>
    <row r="15461" spans="63:72" x14ac:dyDescent="0.3">
      <c r="BK15461" s="5"/>
      <c r="BL15461" s="5"/>
      <c r="BM15461" s="2"/>
      <c r="BN15461" s="151"/>
      <c r="BO15461" s="2"/>
      <c r="BP15461" s="2"/>
      <c r="BQ15461" s="2"/>
      <c r="BR15461" s="2"/>
      <c r="BS15461" s="2"/>
      <c r="BT15461" s="2"/>
    </row>
    <row r="15462" spans="63:72" x14ac:dyDescent="0.3">
      <c r="BK15462" s="5"/>
      <c r="BL15462" s="5"/>
      <c r="BM15462" s="2"/>
      <c r="BN15462" s="151"/>
      <c r="BO15462" s="2"/>
      <c r="BP15462" s="2"/>
      <c r="BQ15462" s="2"/>
      <c r="BR15462" s="2"/>
      <c r="BS15462" s="2"/>
      <c r="BT15462" s="2"/>
    </row>
    <row r="15463" spans="63:72" x14ac:dyDescent="0.3">
      <c r="BK15463" s="5"/>
      <c r="BL15463" s="5"/>
      <c r="BM15463" s="2"/>
      <c r="BN15463" s="151"/>
      <c r="BO15463" s="2"/>
      <c r="BP15463" s="2"/>
      <c r="BQ15463" s="2"/>
      <c r="BR15463" s="2"/>
      <c r="BS15463" s="2"/>
      <c r="BT15463" s="2"/>
    </row>
    <row r="15464" spans="63:72" x14ac:dyDescent="0.3">
      <c r="BK15464" s="5"/>
      <c r="BL15464" s="5"/>
      <c r="BM15464" s="2"/>
      <c r="BN15464" s="151"/>
      <c r="BO15464" s="2"/>
      <c r="BP15464" s="2"/>
      <c r="BQ15464" s="2"/>
      <c r="BR15464" s="2"/>
      <c r="BS15464" s="2"/>
      <c r="BT15464" s="2"/>
    </row>
    <row r="15465" spans="63:72" x14ac:dyDescent="0.3">
      <c r="BK15465" s="5"/>
      <c r="BL15465" s="5"/>
      <c r="BM15465" s="2"/>
      <c r="BN15465" s="151"/>
      <c r="BO15465" s="2"/>
      <c r="BP15465" s="2"/>
      <c r="BQ15465" s="2"/>
      <c r="BR15465" s="2"/>
      <c r="BS15465" s="2"/>
      <c r="BT15465" s="2"/>
    </row>
    <row r="15466" spans="63:72" x14ac:dyDescent="0.3">
      <c r="BK15466" s="5"/>
      <c r="BL15466" s="5"/>
      <c r="BM15466" s="2"/>
      <c r="BN15466" s="151"/>
      <c r="BO15466" s="2"/>
      <c r="BP15466" s="2"/>
      <c r="BQ15466" s="2"/>
      <c r="BR15466" s="2"/>
      <c r="BS15466" s="2"/>
      <c r="BT15466" s="2"/>
    </row>
    <row r="15467" spans="63:72" x14ac:dyDescent="0.3">
      <c r="BK15467" s="5"/>
      <c r="BL15467" s="5"/>
      <c r="BM15467" s="2"/>
      <c r="BN15467" s="151"/>
      <c r="BO15467" s="2"/>
      <c r="BP15467" s="2"/>
      <c r="BQ15467" s="2"/>
      <c r="BR15467" s="2"/>
      <c r="BS15467" s="2"/>
      <c r="BT15467" s="2"/>
    </row>
    <row r="15468" spans="63:72" x14ac:dyDescent="0.3">
      <c r="BK15468" s="5"/>
      <c r="BL15468" s="5"/>
      <c r="BM15468" s="2"/>
      <c r="BN15468" s="151"/>
      <c r="BO15468" s="2"/>
      <c r="BP15468" s="2"/>
      <c r="BQ15468" s="2"/>
      <c r="BR15468" s="2"/>
      <c r="BS15468" s="2"/>
      <c r="BT15468" s="2"/>
    </row>
    <row r="15469" spans="63:72" x14ac:dyDescent="0.3">
      <c r="BK15469" s="5"/>
      <c r="BL15469" s="5"/>
      <c r="BM15469" s="2"/>
      <c r="BN15469" s="151"/>
      <c r="BO15469" s="2"/>
      <c r="BP15469" s="2"/>
      <c r="BQ15469" s="2"/>
      <c r="BR15469" s="2"/>
      <c r="BS15469" s="2"/>
      <c r="BT15469" s="2"/>
    </row>
    <row r="15470" spans="63:72" x14ac:dyDescent="0.3">
      <c r="BK15470" s="5"/>
      <c r="BL15470" s="5"/>
      <c r="BM15470" s="2"/>
      <c r="BN15470" s="151"/>
      <c r="BO15470" s="2"/>
      <c r="BP15470" s="2"/>
      <c r="BQ15470" s="2"/>
      <c r="BR15470" s="2"/>
      <c r="BS15470" s="2"/>
      <c r="BT15470" s="2"/>
    </row>
    <row r="15471" spans="63:72" x14ac:dyDescent="0.3">
      <c r="BK15471" s="5"/>
      <c r="BL15471" s="5"/>
      <c r="BM15471" s="2"/>
      <c r="BN15471" s="151"/>
      <c r="BO15471" s="2"/>
      <c r="BP15471" s="2"/>
      <c r="BQ15471" s="2"/>
      <c r="BR15471" s="2"/>
      <c r="BS15471" s="2"/>
      <c r="BT15471" s="2"/>
    </row>
    <row r="15472" spans="63:72" x14ac:dyDescent="0.3">
      <c r="BK15472" s="5"/>
      <c r="BL15472" s="5"/>
      <c r="BM15472" s="2"/>
      <c r="BN15472" s="151"/>
      <c r="BO15472" s="2"/>
      <c r="BP15472" s="2"/>
      <c r="BQ15472" s="2"/>
      <c r="BR15472" s="2"/>
      <c r="BS15472" s="2"/>
      <c r="BT15472" s="2"/>
    </row>
    <row r="15473" spans="63:72" x14ac:dyDescent="0.3">
      <c r="BK15473" s="5"/>
      <c r="BL15473" s="5"/>
      <c r="BM15473" s="2"/>
      <c r="BN15473" s="151"/>
      <c r="BO15473" s="2"/>
      <c r="BP15473" s="2"/>
      <c r="BQ15473" s="2"/>
      <c r="BR15473" s="2"/>
      <c r="BS15473" s="2"/>
      <c r="BT15473" s="2"/>
    </row>
    <row r="15474" spans="63:72" x14ac:dyDescent="0.3">
      <c r="BK15474" s="5"/>
      <c r="BL15474" s="5"/>
      <c r="BM15474" s="2"/>
      <c r="BN15474" s="151"/>
      <c r="BO15474" s="2"/>
      <c r="BP15474" s="2"/>
      <c r="BQ15474" s="2"/>
      <c r="BR15474" s="2"/>
      <c r="BS15474" s="2"/>
      <c r="BT15474" s="2"/>
    </row>
    <row r="15475" spans="63:72" x14ac:dyDescent="0.3">
      <c r="BK15475" s="5"/>
      <c r="BL15475" s="5"/>
      <c r="BM15475" s="2"/>
      <c r="BN15475" s="151"/>
      <c r="BO15475" s="2"/>
      <c r="BP15475" s="2"/>
      <c r="BQ15475" s="2"/>
      <c r="BR15475" s="2"/>
      <c r="BS15475" s="2"/>
      <c r="BT15475" s="2"/>
    </row>
    <row r="15476" spans="63:72" x14ac:dyDescent="0.3">
      <c r="BK15476" s="5"/>
      <c r="BL15476" s="5"/>
      <c r="BM15476" s="2"/>
      <c r="BN15476" s="151"/>
      <c r="BO15476" s="2"/>
      <c r="BP15476" s="2"/>
      <c r="BQ15476" s="2"/>
      <c r="BR15476" s="2"/>
      <c r="BS15476" s="2"/>
      <c r="BT15476" s="2"/>
    </row>
    <row r="15477" spans="63:72" x14ac:dyDescent="0.3">
      <c r="BK15477" s="5"/>
      <c r="BL15477" s="5"/>
      <c r="BM15477" s="2"/>
      <c r="BN15477" s="151"/>
      <c r="BO15477" s="2"/>
      <c r="BP15477" s="2"/>
      <c r="BQ15477" s="2"/>
      <c r="BR15477" s="2"/>
      <c r="BS15477" s="2"/>
      <c r="BT15477" s="2"/>
    </row>
    <row r="15478" spans="63:72" x14ac:dyDescent="0.3">
      <c r="BK15478" s="5"/>
      <c r="BL15478" s="5"/>
      <c r="BM15478" s="2"/>
      <c r="BN15478" s="151"/>
      <c r="BO15478" s="2"/>
      <c r="BP15478" s="2"/>
      <c r="BQ15478" s="2"/>
      <c r="BR15478" s="2"/>
      <c r="BS15478" s="2"/>
      <c r="BT15478" s="2"/>
    </row>
    <row r="15479" spans="63:72" x14ac:dyDescent="0.3">
      <c r="BK15479" s="5"/>
      <c r="BL15479" s="5"/>
      <c r="BM15479" s="2"/>
      <c r="BN15479" s="151"/>
      <c r="BO15479" s="2"/>
      <c r="BP15479" s="2"/>
      <c r="BQ15479" s="2"/>
      <c r="BR15479" s="2"/>
      <c r="BS15479" s="2"/>
      <c r="BT15479" s="2"/>
    </row>
    <row r="15480" spans="63:72" x14ac:dyDescent="0.3">
      <c r="BK15480" s="5"/>
      <c r="BL15480" s="5"/>
      <c r="BM15480" s="2"/>
      <c r="BN15480" s="151"/>
      <c r="BO15480" s="2"/>
      <c r="BP15480" s="2"/>
      <c r="BQ15480" s="2"/>
      <c r="BR15480" s="2"/>
      <c r="BS15480" s="2"/>
      <c r="BT15480" s="2"/>
    </row>
    <row r="15481" spans="63:72" x14ac:dyDescent="0.3">
      <c r="BK15481" s="5"/>
      <c r="BL15481" s="5"/>
      <c r="BM15481" s="2"/>
      <c r="BN15481" s="151"/>
      <c r="BO15481" s="2"/>
      <c r="BP15481" s="2"/>
      <c r="BQ15481" s="2"/>
      <c r="BR15481" s="2"/>
      <c r="BS15481" s="2"/>
      <c r="BT15481" s="2"/>
    </row>
    <row r="15482" spans="63:72" x14ac:dyDescent="0.3">
      <c r="BK15482" s="5"/>
      <c r="BL15482" s="5"/>
      <c r="BM15482" s="2"/>
      <c r="BN15482" s="151"/>
      <c r="BO15482" s="2"/>
      <c r="BP15482" s="2"/>
      <c r="BQ15482" s="2"/>
      <c r="BR15482" s="2"/>
      <c r="BS15482" s="2"/>
      <c r="BT15482" s="2"/>
    </row>
    <row r="15483" spans="63:72" x14ac:dyDescent="0.3">
      <c r="BK15483" s="5"/>
      <c r="BL15483" s="5"/>
      <c r="BM15483" s="2"/>
      <c r="BN15483" s="151"/>
      <c r="BO15483" s="2"/>
      <c r="BP15483" s="2"/>
      <c r="BQ15483" s="2"/>
      <c r="BR15483" s="2"/>
      <c r="BS15483" s="2"/>
      <c r="BT15483" s="2"/>
    </row>
    <row r="15484" spans="63:72" x14ac:dyDescent="0.3">
      <c r="BK15484" s="5"/>
      <c r="BL15484" s="5"/>
      <c r="BM15484" s="2"/>
      <c r="BN15484" s="151"/>
      <c r="BO15484" s="2"/>
      <c r="BP15484" s="2"/>
      <c r="BQ15484" s="2"/>
      <c r="BR15484" s="2"/>
      <c r="BS15484" s="2"/>
      <c r="BT15484" s="2"/>
    </row>
    <row r="15485" spans="63:72" x14ac:dyDescent="0.3">
      <c r="BK15485" s="5"/>
      <c r="BL15485" s="5"/>
      <c r="BM15485" s="2"/>
      <c r="BN15485" s="151"/>
      <c r="BO15485" s="2"/>
      <c r="BP15485" s="2"/>
      <c r="BQ15485" s="2"/>
      <c r="BR15485" s="2"/>
      <c r="BS15485" s="2"/>
      <c r="BT15485" s="2"/>
    </row>
    <row r="15486" spans="63:72" x14ac:dyDescent="0.3">
      <c r="BK15486" s="5"/>
      <c r="BL15486" s="5"/>
      <c r="BM15486" s="2"/>
      <c r="BN15486" s="151"/>
      <c r="BO15486" s="2"/>
      <c r="BP15486" s="2"/>
      <c r="BQ15486" s="2"/>
      <c r="BR15486" s="2"/>
      <c r="BS15486" s="2"/>
      <c r="BT15486" s="2"/>
    </row>
    <row r="15487" spans="63:72" x14ac:dyDescent="0.3">
      <c r="BK15487" s="5"/>
      <c r="BL15487" s="5"/>
      <c r="BM15487" s="2"/>
      <c r="BN15487" s="151"/>
      <c r="BO15487" s="2"/>
      <c r="BP15487" s="2"/>
      <c r="BQ15487" s="2"/>
      <c r="BR15487" s="2"/>
      <c r="BS15487" s="2"/>
      <c r="BT15487" s="2"/>
    </row>
    <row r="15488" spans="63:72" x14ac:dyDescent="0.3">
      <c r="BK15488" s="5"/>
      <c r="BL15488" s="5"/>
      <c r="BM15488" s="2"/>
      <c r="BN15488" s="151"/>
      <c r="BO15488" s="2"/>
      <c r="BP15488" s="2"/>
      <c r="BQ15488" s="2"/>
      <c r="BR15488" s="2"/>
      <c r="BS15488" s="2"/>
      <c r="BT15488" s="2"/>
    </row>
    <row r="15489" spans="63:72" x14ac:dyDescent="0.3">
      <c r="BK15489" s="5"/>
      <c r="BL15489" s="5"/>
      <c r="BM15489" s="2"/>
      <c r="BN15489" s="151"/>
      <c r="BO15489" s="2"/>
      <c r="BP15489" s="2"/>
      <c r="BQ15489" s="2"/>
      <c r="BR15489" s="2"/>
      <c r="BS15489" s="2"/>
      <c r="BT15489" s="2"/>
    </row>
    <row r="15490" spans="63:72" x14ac:dyDescent="0.3">
      <c r="BK15490" s="5"/>
      <c r="BL15490" s="5"/>
      <c r="BM15490" s="2"/>
      <c r="BN15490" s="151"/>
      <c r="BO15490" s="2"/>
      <c r="BP15490" s="2"/>
      <c r="BQ15490" s="2"/>
      <c r="BR15490" s="2"/>
      <c r="BS15490" s="2"/>
      <c r="BT15490" s="2"/>
    </row>
    <row r="15491" spans="63:72" x14ac:dyDescent="0.3">
      <c r="BK15491" s="5"/>
      <c r="BL15491" s="5"/>
      <c r="BM15491" s="2"/>
      <c r="BN15491" s="151"/>
      <c r="BO15491" s="2"/>
      <c r="BP15491" s="2"/>
      <c r="BQ15491" s="2"/>
      <c r="BR15491" s="2"/>
      <c r="BS15491" s="2"/>
      <c r="BT15491" s="2"/>
    </row>
    <row r="15492" spans="63:72" x14ac:dyDescent="0.3">
      <c r="BK15492" s="5"/>
      <c r="BL15492" s="5"/>
      <c r="BM15492" s="2"/>
      <c r="BN15492" s="151"/>
      <c r="BO15492" s="2"/>
      <c r="BP15492" s="2"/>
      <c r="BQ15492" s="2"/>
      <c r="BR15492" s="2"/>
      <c r="BS15492" s="2"/>
      <c r="BT15492" s="2"/>
    </row>
    <row r="15493" spans="63:72" x14ac:dyDescent="0.3">
      <c r="BK15493" s="5"/>
      <c r="BL15493" s="5"/>
      <c r="BM15493" s="2"/>
      <c r="BN15493" s="151"/>
      <c r="BO15493" s="2"/>
      <c r="BP15493" s="2"/>
      <c r="BQ15493" s="2"/>
      <c r="BR15493" s="2"/>
      <c r="BS15493" s="2"/>
      <c r="BT15493" s="2"/>
    </row>
    <row r="15494" spans="63:72" x14ac:dyDescent="0.3">
      <c r="BK15494" s="5"/>
      <c r="BL15494" s="5"/>
      <c r="BM15494" s="2"/>
      <c r="BN15494" s="151"/>
      <c r="BO15494" s="2"/>
      <c r="BP15494" s="2"/>
      <c r="BQ15494" s="2"/>
      <c r="BR15494" s="2"/>
      <c r="BS15494" s="2"/>
      <c r="BT15494" s="2"/>
    </row>
    <row r="15495" spans="63:72" x14ac:dyDescent="0.3">
      <c r="BK15495" s="5"/>
      <c r="BL15495" s="5"/>
      <c r="BM15495" s="2"/>
      <c r="BN15495" s="151"/>
      <c r="BO15495" s="2"/>
      <c r="BP15495" s="2"/>
      <c r="BQ15495" s="2"/>
      <c r="BR15495" s="2"/>
      <c r="BS15495" s="2"/>
      <c r="BT15495" s="2"/>
    </row>
    <row r="15496" spans="63:72" x14ac:dyDescent="0.3">
      <c r="BK15496" s="5"/>
      <c r="BL15496" s="5"/>
      <c r="BM15496" s="2"/>
      <c r="BN15496" s="151"/>
      <c r="BO15496" s="2"/>
      <c r="BP15496" s="2"/>
      <c r="BQ15496" s="2"/>
      <c r="BR15496" s="2"/>
      <c r="BS15496" s="2"/>
      <c r="BT15496" s="2"/>
    </row>
    <row r="15497" spans="63:72" x14ac:dyDescent="0.3">
      <c r="BK15497" s="5"/>
      <c r="BL15497" s="5"/>
      <c r="BM15497" s="2"/>
      <c r="BN15497" s="151"/>
      <c r="BO15497" s="2"/>
      <c r="BP15497" s="2"/>
      <c r="BQ15497" s="2"/>
      <c r="BR15497" s="2"/>
      <c r="BS15497" s="2"/>
      <c r="BT15497" s="2"/>
    </row>
    <row r="15498" spans="63:72" x14ac:dyDescent="0.3">
      <c r="BK15498" s="5"/>
      <c r="BL15498" s="5"/>
      <c r="BM15498" s="2"/>
      <c r="BN15498" s="151"/>
      <c r="BO15498" s="2"/>
      <c r="BP15498" s="2"/>
      <c r="BQ15498" s="2"/>
      <c r="BR15498" s="2"/>
      <c r="BS15498" s="2"/>
      <c r="BT15498" s="2"/>
    </row>
    <row r="15499" spans="63:72" x14ac:dyDescent="0.3">
      <c r="BK15499" s="5"/>
      <c r="BL15499" s="5"/>
      <c r="BM15499" s="2"/>
      <c r="BN15499" s="151"/>
      <c r="BO15499" s="2"/>
      <c r="BP15499" s="2"/>
      <c r="BQ15499" s="2"/>
      <c r="BR15499" s="2"/>
      <c r="BS15499" s="2"/>
      <c r="BT15499" s="2"/>
    </row>
    <row r="15500" spans="63:72" x14ac:dyDescent="0.3">
      <c r="BK15500" s="5"/>
      <c r="BL15500" s="5"/>
      <c r="BM15500" s="2"/>
      <c r="BN15500" s="151"/>
      <c r="BO15500" s="2"/>
      <c r="BP15500" s="2"/>
      <c r="BQ15500" s="2"/>
      <c r="BR15500" s="2"/>
      <c r="BS15500" s="2"/>
      <c r="BT15500" s="2"/>
    </row>
    <row r="15501" spans="63:72" x14ac:dyDescent="0.3">
      <c r="BK15501" s="5"/>
      <c r="BL15501" s="5"/>
      <c r="BM15501" s="2"/>
      <c r="BN15501" s="151"/>
      <c r="BO15501" s="2"/>
      <c r="BP15501" s="2"/>
      <c r="BQ15501" s="2"/>
      <c r="BR15501" s="2"/>
      <c r="BS15501" s="2"/>
      <c r="BT15501" s="2"/>
    </row>
    <row r="15502" spans="63:72" x14ac:dyDescent="0.3">
      <c r="BK15502" s="5"/>
      <c r="BL15502" s="5"/>
      <c r="BM15502" s="2"/>
      <c r="BN15502" s="151"/>
      <c r="BO15502" s="2"/>
      <c r="BP15502" s="2"/>
      <c r="BQ15502" s="2"/>
      <c r="BR15502" s="2"/>
      <c r="BS15502" s="2"/>
      <c r="BT15502" s="2"/>
    </row>
    <row r="15503" spans="63:72" x14ac:dyDescent="0.3">
      <c r="BK15503" s="5"/>
      <c r="BL15503" s="5"/>
      <c r="BM15503" s="2"/>
      <c r="BN15503" s="151"/>
      <c r="BO15503" s="2"/>
      <c r="BP15503" s="2"/>
      <c r="BQ15503" s="2"/>
      <c r="BR15503" s="2"/>
      <c r="BS15503" s="2"/>
      <c r="BT15503" s="2"/>
    </row>
    <row r="15504" spans="63:72" x14ac:dyDescent="0.3">
      <c r="BK15504" s="5"/>
      <c r="BL15504" s="5"/>
      <c r="BM15504" s="2"/>
      <c r="BN15504" s="151"/>
      <c r="BO15504" s="2"/>
      <c r="BP15504" s="2"/>
      <c r="BQ15504" s="2"/>
      <c r="BR15504" s="2"/>
      <c r="BS15504" s="2"/>
      <c r="BT15504" s="2"/>
    </row>
    <row r="15505" spans="63:72" x14ac:dyDescent="0.3">
      <c r="BK15505" s="5"/>
      <c r="BL15505" s="5"/>
      <c r="BM15505" s="2"/>
      <c r="BN15505" s="151"/>
      <c r="BO15505" s="2"/>
      <c r="BP15505" s="2"/>
      <c r="BQ15505" s="2"/>
      <c r="BR15505" s="2"/>
      <c r="BS15505" s="2"/>
      <c r="BT15505" s="2"/>
    </row>
    <row r="15506" spans="63:72" x14ac:dyDescent="0.3">
      <c r="BK15506" s="5"/>
      <c r="BL15506" s="5"/>
      <c r="BM15506" s="2"/>
      <c r="BN15506" s="151"/>
      <c r="BO15506" s="2"/>
      <c r="BP15506" s="2"/>
      <c r="BQ15506" s="2"/>
      <c r="BR15506" s="2"/>
      <c r="BS15506" s="2"/>
      <c r="BT15506" s="2"/>
    </row>
    <row r="15507" spans="63:72" x14ac:dyDescent="0.3">
      <c r="BK15507" s="5"/>
      <c r="BL15507" s="5"/>
      <c r="BM15507" s="2"/>
      <c r="BN15507" s="151"/>
      <c r="BO15507" s="2"/>
      <c r="BP15507" s="2"/>
      <c r="BQ15507" s="2"/>
      <c r="BR15507" s="2"/>
      <c r="BS15507" s="2"/>
      <c r="BT15507" s="2"/>
    </row>
    <row r="15508" spans="63:72" x14ac:dyDescent="0.3">
      <c r="BK15508" s="5"/>
      <c r="BL15508" s="5"/>
      <c r="BM15508" s="2"/>
      <c r="BN15508" s="151"/>
      <c r="BO15508" s="2"/>
      <c r="BP15508" s="2"/>
      <c r="BQ15508" s="2"/>
      <c r="BR15508" s="2"/>
      <c r="BS15508" s="2"/>
      <c r="BT15508" s="2"/>
    </row>
    <row r="15509" spans="63:72" x14ac:dyDescent="0.3">
      <c r="BK15509" s="5"/>
      <c r="BL15509" s="5"/>
      <c r="BM15509" s="2"/>
      <c r="BN15509" s="151"/>
      <c r="BO15509" s="2"/>
      <c r="BP15509" s="2"/>
      <c r="BQ15509" s="2"/>
      <c r="BR15509" s="2"/>
      <c r="BS15509" s="2"/>
      <c r="BT15509" s="2"/>
    </row>
    <row r="15510" spans="63:72" x14ac:dyDescent="0.3">
      <c r="BK15510" s="5"/>
      <c r="BL15510" s="5"/>
      <c r="BM15510" s="2"/>
      <c r="BN15510" s="151"/>
      <c r="BO15510" s="2"/>
      <c r="BP15510" s="2"/>
      <c r="BQ15510" s="2"/>
      <c r="BR15510" s="2"/>
      <c r="BS15510" s="2"/>
      <c r="BT15510" s="2"/>
    </row>
    <row r="15511" spans="63:72" x14ac:dyDescent="0.3">
      <c r="BK15511" s="5"/>
      <c r="BL15511" s="5"/>
      <c r="BM15511" s="2"/>
      <c r="BN15511" s="151"/>
      <c r="BO15511" s="2"/>
      <c r="BP15511" s="2"/>
      <c r="BQ15511" s="2"/>
      <c r="BR15511" s="2"/>
      <c r="BS15511" s="2"/>
      <c r="BT15511" s="2"/>
    </row>
    <row r="15512" spans="63:72" x14ac:dyDescent="0.3">
      <c r="BK15512" s="5"/>
      <c r="BL15512" s="5"/>
      <c r="BM15512" s="2"/>
      <c r="BN15512" s="151"/>
      <c r="BO15512" s="2"/>
      <c r="BP15512" s="2"/>
      <c r="BQ15512" s="2"/>
      <c r="BR15512" s="2"/>
      <c r="BS15512" s="2"/>
      <c r="BT15512" s="2"/>
    </row>
    <row r="15513" spans="63:72" x14ac:dyDescent="0.3">
      <c r="BK15513" s="5"/>
      <c r="BL15513" s="5"/>
      <c r="BM15513" s="2"/>
      <c r="BN15513" s="151"/>
      <c r="BO15513" s="2"/>
      <c r="BP15513" s="2"/>
      <c r="BQ15513" s="2"/>
      <c r="BR15513" s="2"/>
      <c r="BS15513" s="2"/>
      <c r="BT15513" s="2"/>
    </row>
    <row r="15514" spans="63:72" x14ac:dyDescent="0.3">
      <c r="BK15514" s="5"/>
      <c r="BL15514" s="5"/>
      <c r="BM15514" s="2"/>
      <c r="BN15514" s="151"/>
      <c r="BO15514" s="2"/>
      <c r="BP15514" s="2"/>
      <c r="BQ15514" s="2"/>
      <c r="BR15514" s="2"/>
      <c r="BS15514" s="2"/>
      <c r="BT15514" s="2"/>
    </row>
    <row r="15515" spans="63:72" x14ac:dyDescent="0.3">
      <c r="BK15515" s="5"/>
      <c r="BL15515" s="5"/>
      <c r="BM15515" s="2"/>
      <c r="BN15515" s="151"/>
      <c r="BO15515" s="2"/>
      <c r="BP15515" s="2"/>
      <c r="BQ15515" s="2"/>
      <c r="BR15515" s="2"/>
      <c r="BS15515" s="2"/>
      <c r="BT15515" s="2"/>
    </row>
    <row r="15516" spans="63:72" x14ac:dyDescent="0.3">
      <c r="BK15516" s="5"/>
      <c r="BL15516" s="5"/>
      <c r="BM15516" s="2"/>
      <c r="BN15516" s="151"/>
      <c r="BO15516" s="2"/>
      <c r="BP15516" s="2"/>
      <c r="BQ15516" s="2"/>
      <c r="BR15516" s="2"/>
      <c r="BS15516" s="2"/>
      <c r="BT15516" s="2"/>
    </row>
    <row r="15517" spans="63:72" x14ac:dyDescent="0.3">
      <c r="BK15517" s="5"/>
      <c r="BL15517" s="5"/>
      <c r="BM15517" s="2"/>
      <c r="BN15517" s="151"/>
      <c r="BO15517" s="2"/>
      <c r="BP15517" s="2"/>
      <c r="BQ15517" s="2"/>
      <c r="BR15517" s="2"/>
      <c r="BS15517" s="2"/>
      <c r="BT15517" s="2"/>
    </row>
    <row r="15518" spans="63:72" x14ac:dyDescent="0.3">
      <c r="BK15518" s="5"/>
      <c r="BL15518" s="5"/>
      <c r="BM15518" s="2"/>
      <c r="BN15518" s="151"/>
      <c r="BO15518" s="2"/>
      <c r="BP15518" s="2"/>
      <c r="BQ15518" s="2"/>
      <c r="BR15518" s="2"/>
      <c r="BS15518" s="2"/>
      <c r="BT15518" s="2"/>
    </row>
    <row r="15519" spans="63:72" x14ac:dyDescent="0.3">
      <c r="BK15519" s="5"/>
      <c r="BL15519" s="5"/>
      <c r="BM15519" s="2"/>
      <c r="BN15519" s="151"/>
      <c r="BO15519" s="2"/>
      <c r="BP15519" s="2"/>
      <c r="BQ15519" s="2"/>
      <c r="BR15519" s="2"/>
      <c r="BS15519" s="2"/>
      <c r="BT15519" s="2"/>
    </row>
    <row r="15520" spans="63:72" x14ac:dyDescent="0.3">
      <c r="BK15520" s="5"/>
      <c r="BL15520" s="5"/>
      <c r="BM15520" s="2"/>
      <c r="BN15520" s="151"/>
      <c r="BO15520" s="2"/>
      <c r="BP15520" s="2"/>
      <c r="BQ15520" s="2"/>
      <c r="BR15520" s="2"/>
      <c r="BS15520" s="2"/>
      <c r="BT15520" s="2"/>
    </row>
    <row r="15521" spans="63:72" x14ac:dyDescent="0.3">
      <c r="BK15521" s="5"/>
      <c r="BL15521" s="5"/>
      <c r="BM15521" s="2"/>
      <c r="BN15521" s="151"/>
      <c r="BO15521" s="2"/>
      <c r="BP15521" s="2"/>
      <c r="BQ15521" s="2"/>
      <c r="BR15521" s="2"/>
      <c r="BS15521" s="2"/>
      <c r="BT15521" s="2"/>
    </row>
    <row r="15522" spans="63:72" x14ac:dyDescent="0.3">
      <c r="BK15522" s="5"/>
      <c r="BL15522" s="5"/>
      <c r="BM15522" s="2"/>
      <c r="BN15522" s="151"/>
      <c r="BO15522" s="2"/>
      <c r="BP15522" s="2"/>
      <c r="BQ15522" s="2"/>
      <c r="BR15522" s="2"/>
      <c r="BS15522" s="2"/>
      <c r="BT15522" s="2"/>
    </row>
    <row r="15523" spans="63:72" x14ac:dyDescent="0.3">
      <c r="BK15523" s="5"/>
      <c r="BL15523" s="5"/>
      <c r="BM15523" s="2"/>
      <c r="BN15523" s="151"/>
      <c r="BO15523" s="2"/>
      <c r="BP15523" s="2"/>
      <c r="BQ15523" s="2"/>
      <c r="BR15523" s="2"/>
      <c r="BS15523" s="2"/>
      <c r="BT15523" s="2"/>
    </row>
    <row r="15524" spans="63:72" x14ac:dyDescent="0.3">
      <c r="BK15524" s="5"/>
      <c r="BL15524" s="5"/>
      <c r="BM15524" s="2"/>
      <c r="BN15524" s="151"/>
      <c r="BO15524" s="2"/>
      <c r="BP15524" s="2"/>
      <c r="BQ15524" s="2"/>
      <c r="BR15524" s="2"/>
      <c r="BS15524" s="2"/>
      <c r="BT15524" s="2"/>
    </row>
    <row r="15525" spans="63:72" x14ac:dyDescent="0.3">
      <c r="BK15525" s="5"/>
      <c r="BL15525" s="5"/>
      <c r="BM15525" s="2"/>
      <c r="BN15525" s="151"/>
      <c r="BO15525" s="2"/>
      <c r="BP15525" s="2"/>
      <c r="BQ15525" s="2"/>
      <c r="BR15525" s="2"/>
      <c r="BS15525" s="2"/>
      <c r="BT15525" s="2"/>
    </row>
    <row r="15526" spans="63:72" x14ac:dyDescent="0.3">
      <c r="BK15526" s="5"/>
      <c r="BL15526" s="5"/>
      <c r="BM15526" s="2"/>
      <c r="BN15526" s="151"/>
      <c r="BO15526" s="2"/>
      <c r="BP15526" s="2"/>
      <c r="BQ15526" s="2"/>
      <c r="BR15526" s="2"/>
      <c r="BS15526" s="2"/>
      <c r="BT15526" s="2"/>
    </row>
    <row r="15527" spans="63:72" x14ac:dyDescent="0.3">
      <c r="BK15527" s="5"/>
      <c r="BL15527" s="5"/>
      <c r="BM15527" s="2"/>
      <c r="BN15527" s="151"/>
      <c r="BO15527" s="2"/>
      <c r="BP15527" s="2"/>
      <c r="BQ15527" s="2"/>
      <c r="BR15527" s="2"/>
      <c r="BS15527" s="2"/>
      <c r="BT15527" s="2"/>
    </row>
    <row r="15528" spans="63:72" x14ac:dyDescent="0.3">
      <c r="BK15528" s="5"/>
      <c r="BL15528" s="5"/>
      <c r="BM15528" s="2"/>
      <c r="BN15528" s="151"/>
      <c r="BO15528" s="2"/>
      <c r="BP15528" s="2"/>
      <c r="BQ15528" s="2"/>
      <c r="BR15528" s="2"/>
      <c r="BS15528" s="2"/>
      <c r="BT15528" s="2"/>
    </row>
    <row r="15529" spans="63:72" x14ac:dyDescent="0.3">
      <c r="BK15529" s="5"/>
      <c r="BL15529" s="5"/>
      <c r="BM15529" s="2"/>
      <c r="BN15529" s="151"/>
      <c r="BO15529" s="2"/>
      <c r="BP15529" s="2"/>
      <c r="BQ15529" s="2"/>
      <c r="BR15529" s="2"/>
      <c r="BS15529" s="2"/>
      <c r="BT15529" s="2"/>
    </row>
    <row r="15530" spans="63:72" x14ac:dyDescent="0.3">
      <c r="BK15530" s="5"/>
      <c r="BL15530" s="5"/>
      <c r="BM15530" s="2"/>
      <c r="BN15530" s="151"/>
      <c r="BO15530" s="2"/>
      <c r="BP15530" s="2"/>
      <c r="BQ15530" s="2"/>
      <c r="BR15530" s="2"/>
      <c r="BS15530" s="2"/>
      <c r="BT15530" s="2"/>
    </row>
    <row r="15531" spans="63:72" x14ac:dyDescent="0.3">
      <c r="BK15531" s="5"/>
      <c r="BL15531" s="5"/>
      <c r="BM15531" s="2"/>
      <c r="BN15531" s="151"/>
      <c r="BO15531" s="2"/>
      <c r="BP15531" s="2"/>
      <c r="BQ15531" s="2"/>
      <c r="BR15531" s="2"/>
      <c r="BS15531" s="2"/>
      <c r="BT15531" s="2"/>
    </row>
    <row r="15532" spans="63:72" x14ac:dyDescent="0.3">
      <c r="BK15532" s="5"/>
      <c r="BL15532" s="5"/>
      <c r="BM15532" s="2"/>
      <c r="BN15532" s="151"/>
      <c r="BO15532" s="2"/>
      <c r="BP15532" s="2"/>
      <c r="BQ15532" s="2"/>
      <c r="BR15532" s="2"/>
      <c r="BS15532" s="2"/>
      <c r="BT15532" s="2"/>
    </row>
    <row r="15533" spans="63:72" x14ac:dyDescent="0.3">
      <c r="BK15533" s="5"/>
      <c r="BL15533" s="5"/>
      <c r="BM15533" s="2"/>
      <c r="BN15533" s="151"/>
      <c r="BO15533" s="2"/>
      <c r="BP15533" s="2"/>
      <c r="BQ15533" s="2"/>
      <c r="BR15533" s="2"/>
      <c r="BS15533" s="2"/>
      <c r="BT15533" s="2"/>
    </row>
    <row r="15534" spans="63:72" x14ac:dyDescent="0.3">
      <c r="BK15534" s="5"/>
      <c r="BL15534" s="5"/>
      <c r="BM15534" s="2"/>
      <c r="BN15534" s="151"/>
      <c r="BO15534" s="2"/>
      <c r="BP15534" s="2"/>
      <c r="BQ15534" s="2"/>
      <c r="BR15534" s="2"/>
      <c r="BS15534" s="2"/>
      <c r="BT15534" s="2"/>
    </row>
    <row r="15535" spans="63:72" x14ac:dyDescent="0.3">
      <c r="BK15535" s="5"/>
      <c r="BL15535" s="5"/>
      <c r="BM15535" s="2"/>
      <c r="BN15535" s="151"/>
      <c r="BO15535" s="2"/>
      <c r="BP15535" s="2"/>
      <c r="BQ15535" s="2"/>
      <c r="BR15535" s="2"/>
      <c r="BS15535" s="2"/>
      <c r="BT15535" s="2"/>
    </row>
    <row r="15536" spans="63:72" x14ac:dyDescent="0.3">
      <c r="BK15536" s="5"/>
      <c r="BL15536" s="5"/>
      <c r="BM15536" s="2"/>
      <c r="BN15536" s="151"/>
      <c r="BO15536" s="2"/>
      <c r="BP15536" s="2"/>
      <c r="BQ15536" s="2"/>
      <c r="BR15536" s="2"/>
      <c r="BS15536" s="2"/>
      <c r="BT15536" s="2"/>
    </row>
    <row r="15537" spans="63:72" x14ac:dyDescent="0.3">
      <c r="BK15537" s="5"/>
      <c r="BL15537" s="5"/>
      <c r="BM15537" s="2"/>
      <c r="BN15537" s="151"/>
      <c r="BO15537" s="2"/>
      <c r="BP15537" s="2"/>
      <c r="BQ15537" s="2"/>
      <c r="BR15537" s="2"/>
      <c r="BS15537" s="2"/>
      <c r="BT15537" s="2"/>
    </row>
    <row r="15538" spans="63:72" x14ac:dyDescent="0.3">
      <c r="BK15538" s="5"/>
      <c r="BL15538" s="5"/>
      <c r="BM15538" s="2"/>
      <c r="BN15538" s="151"/>
      <c r="BO15538" s="2"/>
      <c r="BP15538" s="2"/>
      <c r="BQ15538" s="2"/>
      <c r="BR15538" s="2"/>
      <c r="BS15538" s="2"/>
      <c r="BT15538" s="2"/>
    </row>
    <row r="15539" spans="63:72" x14ac:dyDescent="0.3">
      <c r="BK15539" s="5"/>
      <c r="BL15539" s="5"/>
      <c r="BM15539" s="2"/>
      <c r="BN15539" s="151"/>
      <c r="BO15539" s="2"/>
      <c r="BP15539" s="2"/>
      <c r="BQ15539" s="2"/>
      <c r="BR15539" s="2"/>
      <c r="BS15539" s="2"/>
      <c r="BT15539" s="2"/>
    </row>
    <row r="15540" spans="63:72" x14ac:dyDescent="0.3">
      <c r="BK15540" s="5"/>
      <c r="BL15540" s="5"/>
      <c r="BM15540" s="2"/>
      <c r="BN15540" s="151"/>
      <c r="BO15540" s="2"/>
      <c r="BP15540" s="2"/>
      <c r="BQ15540" s="2"/>
      <c r="BR15540" s="2"/>
      <c r="BS15540" s="2"/>
      <c r="BT15540" s="2"/>
    </row>
    <row r="15541" spans="63:72" x14ac:dyDescent="0.3">
      <c r="BK15541" s="5"/>
      <c r="BL15541" s="5"/>
      <c r="BM15541" s="2"/>
      <c r="BN15541" s="151"/>
      <c r="BO15541" s="2"/>
      <c r="BP15541" s="2"/>
      <c r="BQ15541" s="2"/>
      <c r="BR15541" s="2"/>
      <c r="BS15541" s="2"/>
      <c r="BT15541" s="2"/>
    </row>
    <row r="15542" spans="63:72" x14ac:dyDescent="0.3">
      <c r="BK15542" s="5"/>
      <c r="BL15542" s="5"/>
      <c r="BM15542" s="2"/>
      <c r="BN15542" s="151"/>
      <c r="BO15542" s="2"/>
      <c r="BP15542" s="2"/>
      <c r="BQ15542" s="2"/>
      <c r="BR15542" s="2"/>
      <c r="BS15542" s="2"/>
      <c r="BT15542" s="2"/>
    </row>
    <row r="15543" spans="63:72" x14ac:dyDescent="0.3">
      <c r="BK15543" s="5"/>
      <c r="BL15543" s="5"/>
      <c r="BM15543" s="2"/>
      <c r="BN15543" s="151"/>
      <c r="BO15543" s="2"/>
      <c r="BP15543" s="2"/>
      <c r="BQ15543" s="2"/>
      <c r="BR15543" s="2"/>
      <c r="BS15543" s="2"/>
      <c r="BT15543" s="2"/>
    </row>
    <row r="15544" spans="63:72" x14ac:dyDescent="0.3">
      <c r="BK15544" s="5"/>
      <c r="BL15544" s="5"/>
      <c r="BM15544" s="2"/>
      <c r="BN15544" s="151"/>
      <c r="BO15544" s="2"/>
      <c r="BP15544" s="2"/>
      <c r="BQ15544" s="2"/>
      <c r="BR15544" s="2"/>
      <c r="BS15544" s="2"/>
      <c r="BT15544" s="2"/>
    </row>
    <row r="15545" spans="63:72" x14ac:dyDescent="0.3">
      <c r="BK15545" s="5"/>
      <c r="BL15545" s="5"/>
      <c r="BM15545" s="2"/>
      <c r="BN15545" s="151"/>
      <c r="BO15545" s="2"/>
      <c r="BP15545" s="2"/>
      <c r="BQ15545" s="2"/>
      <c r="BR15545" s="2"/>
      <c r="BS15545" s="2"/>
      <c r="BT15545" s="2"/>
    </row>
    <row r="15546" spans="63:72" x14ac:dyDescent="0.3">
      <c r="BK15546" s="5"/>
      <c r="BL15546" s="5"/>
      <c r="BM15546" s="2"/>
      <c r="BN15546" s="151"/>
      <c r="BO15546" s="2"/>
      <c r="BP15546" s="2"/>
      <c r="BQ15546" s="2"/>
      <c r="BR15546" s="2"/>
      <c r="BS15546" s="2"/>
      <c r="BT15546" s="2"/>
    </row>
    <row r="15547" spans="63:72" x14ac:dyDescent="0.3">
      <c r="BK15547" s="5"/>
      <c r="BL15547" s="5"/>
      <c r="BM15547" s="2"/>
      <c r="BN15547" s="151"/>
      <c r="BO15547" s="2"/>
      <c r="BP15547" s="2"/>
      <c r="BQ15547" s="2"/>
      <c r="BR15547" s="2"/>
      <c r="BS15547" s="2"/>
      <c r="BT15547" s="2"/>
    </row>
    <row r="15548" spans="63:72" x14ac:dyDescent="0.3">
      <c r="BK15548" s="5"/>
      <c r="BL15548" s="5"/>
      <c r="BM15548" s="2"/>
      <c r="BN15548" s="151"/>
      <c r="BO15548" s="2"/>
      <c r="BP15548" s="2"/>
      <c r="BQ15548" s="2"/>
      <c r="BR15548" s="2"/>
      <c r="BS15548" s="2"/>
      <c r="BT15548" s="2"/>
    </row>
    <row r="15549" spans="63:72" x14ac:dyDescent="0.3">
      <c r="BK15549" s="5"/>
      <c r="BL15549" s="5"/>
      <c r="BM15549" s="2"/>
      <c r="BN15549" s="151"/>
      <c r="BO15549" s="2"/>
      <c r="BP15549" s="2"/>
      <c r="BQ15549" s="2"/>
      <c r="BR15549" s="2"/>
      <c r="BS15549" s="2"/>
      <c r="BT15549" s="2"/>
    </row>
    <row r="15550" spans="63:72" x14ac:dyDescent="0.3">
      <c r="BK15550" s="5"/>
      <c r="BL15550" s="5"/>
      <c r="BM15550" s="2"/>
      <c r="BN15550" s="151"/>
      <c r="BO15550" s="2"/>
      <c r="BP15550" s="2"/>
      <c r="BQ15550" s="2"/>
      <c r="BR15550" s="2"/>
      <c r="BS15550" s="2"/>
      <c r="BT15550" s="2"/>
    </row>
    <row r="15551" spans="63:72" x14ac:dyDescent="0.3">
      <c r="BK15551" s="5"/>
      <c r="BL15551" s="5"/>
      <c r="BM15551" s="2"/>
      <c r="BN15551" s="151"/>
      <c r="BO15551" s="2"/>
      <c r="BP15551" s="2"/>
      <c r="BQ15551" s="2"/>
      <c r="BR15551" s="2"/>
      <c r="BS15551" s="2"/>
      <c r="BT15551" s="2"/>
    </row>
    <row r="15552" spans="63:72" x14ac:dyDescent="0.3">
      <c r="BK15552" s="5"/>
      <c r="BL15552" s="5"/>
      <c r="BM15552" s="2"/>
      <c r="BN15552" s="151"/>
      <c r="BO15552" s="2"/>
      <c r="BP15552" s="2"/>
      <c r="BQ15552" s="2"/>
      <c r="BR15552" s="2"/>
      <c r="BS15552" s="2"/>
      <c r="BT15552" s="2"/>
    </row>
    <row r="15553" spans="63:72" x14ac:dyDescent="0.3">
      <c r="BK15553" s="5"/>
      <c r="BL15553" s="5"/>
      <c r="BM15553" s="2"/>
      <c r="BN15553" s="151"/>
      <c r="BO15553" s="2"/>
      <c r="BP15553" s="2"/>
      <c r="BQ15553" s="2"/>
      <c r="BR15553" s="2"/>
      <c r="BS15553" s="2"/>
      <c r="BT15553" s="2"/>
    </row>
    <row r="15554" spans="63:72" x14ac:dyDescent="0.3">
      <c r="BK15554" s="5"/>
      <c r="BL15554" s="5"/>
      <c r="BM15554" s="2"/>
      <c r="BN15554" s="151"/>
      <c r="BO15554" s="2"/>
      <c r="BP15554" s="2"/>
      <c r="BQ15554" s="2"/>
      <c r="BR15554" s="2"/>
      <c r="BS15554" s="2"/>
      <c r="BT15554" s="2"/>
    </row>
    <row r="15555" spans="63:72" x14ac:dyDescent="0.3">
      <c r="BK15555" s="5"/>
      <c r="BL15555" s="5"/>
      <c r="BM15555" s="2"/>
      <c r="BN15555" s="151"/>
      <c r="BO15555" s="2"/>
      <c r="BP15555" s="2"/>
      <c r="BQ15555" s="2"/>
      <c r="BR15555" s="2"/>
      <c r="BS15555" s="2"/>
      <c r="BT15555" s="2"/>
    </row>
    <row r="15556" spans="63:72" x14ac:dyDescent="0.3">
      <c r="BK15556" s="5"/>
      <c r="BL15556" s="5"/>
      <c r="BM15556" s="2"/>
      <c r="BN15556" s="151"/>
      <c r="BO15556" s="2"/>
      <c r="BP15556" s="2"/>
      <c r="BQ15556" s="2"/>
      <c r="BR15556" s="2"/>
      <c r="BS15556" s="2"/>
      <c r="BT15556" s="2"/>
    </row>
    <row r="15557" spans="63:72" x14ac:dyDescent="0.3">
      <c r="BK15557" s="5"/>
      <c r="BL15557" s="5"/>
      <c r="BM15557" s="2"/>
      <c r="BN15557" s="151"/>
      <c r="BO15557" s="2"/>
      <c r="BP15557" s="2"/>
      <c r="BQ15557" s="2"/>
      <c r="BR15557" s="2"/>
      <c r="BS15557" s="2"/>
      <c r="BT15557" s="2"/>
    </row>
    <row r="15558" spans="63:72" x14ac:dyDescent="0.3">
      <c r="BK15558" s="5"/>
      <c r="BL15558" s="5"/>
      <c r="BM15558" s="2"/>
      <c r="BN15558" s="151"/>
      <c r="BO15558" s="2"/>
      <c r="BP15558" s="2"/>
      <c r="BQ15558" s="2"/>
      <c r="BR15558" s="2"/>
      <c r="BS15558" s="2"/>
      <c r="BT15558" s="2"/>
    </row>
    <row r="15559" spans="63:72" x14ac:dyDescent="0.3">
      <c r="BK15559" s="5"/>
      <c r="BL15559" s="5"/>
      <c r="BM15559" s="2"/>
      <c r="BN15559" s="151"/>
      <c r="BO15559" s="2"/>
      <c r="BP15559" s="2"/>
      <c r="BQ15559" s="2"/>
      <c r="BR15559" s="2"/>
      <c r="BS15559" s="2"/>
      <c r="BT15559" s="2"/>
    </row>
    <row r="15560" spans="63:72" x14ac:dyDescent="0.3">
      <c r="BK15560" s="5"/>
      <c r="BL15560" s="5"/>
      <c r="BM15560" s="2"/>
      <c r="BN15560" s="151"/>
      <c r="BO15560" s="2"/>
      <c r="BP15560" s="2"/>
      <c r="BQ15560" s="2"/>
      <c r="BR15560" s="2"/>
      <c r="BS15560" s="2"/>
      <c r="BT15560" s="2"/>
    </row>
    <row r="15561" spans="63:72" x14ac:dyDescent="0.3">
      <c r="BK15561" s="5"/>
      <c r="BL15561" s="5"/>
      <c r="BM15561" s="2"/>
      <c r="BN15561" s="151"/>
      <c r="BO15561" s="2"/>
      <c r="BP15561" s="2"/>
      <c r="BQ15561" s="2"/>
      <c r="BR15561" s="2"/>
      <c r="BS15561" s="2"/>
      <c r="BT15561" s="2"/>
    </row>
    <row r="15562" spans="63:72" x14ac:dyDescent="0.3">
      <c r="BK15562" s="5"/>
      <c r="BL15562" s="5"/>
      <c r="BM15562" s="2"/>
      <c r="BN15562" s="151"/>
      <c r="BO15562" s="2"/>
      <c r="BP15562" s="2"/>
      <c r="BQ15562" s="2"/>
      <c r="BR15562" s="2"/>
      <c r="BS15562" s="2"/>
      <c r="BT15562" s="2"/>
    </row>
    <row r="15563" spans="63:72" x14ac:dyDescent="0.3">
      <c r="BK15563" s="5"/>
      <c r="BL15563" s="5"/>
      <c r="BM15563" s="2"/>
      <c r="BN15563" s="151"/>
      <c r="BO15563" s="2"/>
      <c r="BP15563" s="2"/>
      <c r="BQ15563" s="2"/>
      <c r="BR15563" s="2"/>
      <c r="BS15563" s="2"/>
      <c r="BT15563" s="2"/>
    </row>
    <row r="15564" spans="63:72" x14ac:dyDescent="0.3">
      <c r="BK15564" s="5"/>
      <c r="BL15564" s="5"/>
      <c r="BM15564" s="2"/>
      <c r="BN15564" s="151"/>
      <c r="BO15564" s="2"/>
      <c r="BP15564" s="2"/>
      <c r="BQ15564" s="2"/>
      <c r="BR15564" s="2"/>
      <c r="BS15564" s="2"/>
      <c r="BT15564" s="2"/>
    </row>
    <row r="15565" spans="63:72" x14ac:dyDescent="0.3">
      <c r="BK15565" s="5"/>
      <c r="BL15565" s="5"/>
      <c r="BM15565" s="2"/>
      <c r="BN15565" s="151"/>
      <c r="BO15565" s="2"/>
      <c r="BP15565" s="2"/>
      <c r="BQ15565" s="2"/>
      <c r="BR15565" s="2"/>
      <c r="BS15565" s="2"/>
      <c r="BT15565" s="2"/>
    </row>
    <row r="15566" spans="63:72" x14ac:dyDescent="0.3">
      <c r="BK15566" s="5"/>
      <c r="BL15566" s="5"/>
      <c r="BM15566" s="2"/>
      <c r="BN15566" s="151"/>
      <c r="BO15566" s="2"/>
      <c r="BP15566" s="2"/>
      <c r="BQ15566" s="2"/>
      <c r="BR15566" s="2"/>
      <c r="BS15566" s="2"/>
      <c r="BT15566" s="2"/>
    </row>
    <row r="15567" spans="63:72" x14ac:dyDescent="0.3">
      <c r="BK15567" s="5"/>
      <c r="BL15567" s="5"/>
      <c r="BM15567" s="2"/>
      <c r="BN15567" s="151"/>
      <c r="BO15567" s="2"/>
      <c r="BP15567" s="2"/>
      <c r="BQ15567" s="2"/>
      <c r="BR15567" s="2"/>
      <c r="BS15567" s="2"/>
      <c r="BT15567" s="2"/>
    </row>
    <row r="15568" spans="63:72" x14ac:dyDescent="0.3">
      <c r="BK15568" s="5"/>
      <c r="BL15568" s="5"/>
      <c r="BM15568" s="2"/>
      <c r="BN15568" s="151"/>
      <c r="BO15568" s="2"/>
      <c r="BP15568" s="2"/>
      <c r="BQ15568" s="2"/>
      <c r="BR15568" s="2"/>
      <c r="BS15568" s="2"/>
      <c r="BT15568" s="2"/>
    </row>
    <row r="15569" spans="63:72" x14ac:dyDescent="0.3">
      <c r="BK15569" s="5"/>
      <c r="BL15569" s="5"/>
      <c r="BM15569" s="2"/>
      <c r="BN15569" s="151"/>
      <c r="BO15569" s="2"/>
      <c r="BP15569" s="2"/>
      <c r="BQ15569" s="2"/>
      <c r="BR15569" s="2"/>
      <c r="BS15569" s="2"/>
      <c r="BT15569" s="2"/>
    </row>
    <row r="15570" spans="63:72" x14ac:dyDescent="0.3">
      <c r="BK15570" s="5"/>
      <c r="BL15570" s="5"/>
      <c r="BM15570" s="2"/>
      <c r="BN15570" s="151"/>
      <c r="BO15570" s="2"/>
      <c r="BP15570" s="2"/>
      <c r="BQ15570" s="2"/>
      <c r="BR15570" s="2"/>
      <c r="BS15570" s="2"/>
      <c r="BT15570" s="2"/>
    </row>
    <row r="15571" spans="63:72" x14ac:dyDescent="0.3">
      <c r="BK15571" s="5"/>
      <c r="BL15571" s="5"/>
      <c r="BM15571" s="2"/>
      <c r="BN15571" s="151"/>
      <c r="BO15571" s="2"/>
      <c r="BP15571" s="2"/>
      <c r="BQ15571" s="2"/>
      <c r="BR15571" s="2"/>
      <c r="BS15571" s="2"/>
      <c r="BT15571" s="2"/>
    </row>
    <row r="15572" spans="63:72" x14ac:dyDescent="0.3">
      <c r="BK15572" s="5"/>
      <c r="BL15572" s="5"/>
      <c r="BM15572" s="2"/>
      <c r="BN15572" s="151"/>
      <c r="BO15572" s="2"/>
      <c r="BP15572" s="2"/>
      <c r="BQ15572" s="2"/>
      <c r="BR15572" s="2"/>
      <c r="BS15572" s="2"/>
      <c r="BT15572" s="2"/>
    </row>
    <row r="15573" spans="63:72" x14ac:dyDescent="0.3">
      <c r="BK15573" s="5"/>
      <c r="BL15573" s="5"/>
      <c r="BM15573" s="2"/>
      <c r="BN15573" s="151"/>
      <c r="BO15573" s="2"/>
      <c r="BP15573" s="2"/>
      <c r="BQ15573" s="2"/>
      <c r="BR15573" s="2"/>
      <c r="BS15573" s="2"/>
      <c r="BT15573" s="2"/>
    </row>
    <row r="15574" spans="63:72" x14ac:dyDescent="0.3">
      <c r="BK15574" s="5"/>
      <c r="BL15574" s="5"/>
      <c r="BM15574" s="2"/>
      <c r="BN15574" s="151"/>
      <c r="BO15574" s="2"/>
      <c r="BP15574" s="2"/>
      <c r="BQ15574" s="2"/>
      <c r="BR15574" s="2"/>
      <c r="BS15574" s="2"/>
      <c r="BT15574" s="2"/>
    </row>
    <row r="15575" spans="63:72" x14ac:dyDescent="0.3">
      <c r="BK15575" s="5"/>
      <c r="BL15575" s="5"/>
      <c r="BM15575" s="2"/>
      <c r="BN15575" s="151"/>
      <c r="BO15575" s="2"/>
      <c r="BP15575" s="2"/>
      <c r="BQ15575" s="2"/>
      <c r="BR15575" s="2"/>
      <c r="BS15575" s="2"/>
      <c r="BT15575" s="2"/>
    </row>
    <row r="15576" spans="63:72" x14ac:dyDescent="0.3">
      <c r="BK15576" s="5"/>
      <c r="BL15576" s="5"/>
      <c r="BM15576" s="2"/>
      <c r="BN15576" s="151"/>
      <c r="BO15576" s="2"/>
      <c r="BP15576" s="2"/>
      <c r="BQ15576" s="2"/>
      <c r="BR15576" s="2"/>
      <c r="BS15576" s="2"/>
      <c r="BT15576" s="2"/>
    </row>
    <row r="15577" spans="63:72" x14ac:dyDescent="0.3">
      <c r="BK15577" s="5"/>
      <c r="BL15577" s="5"/>
      <c r="BM15577" s="2"/>
      <c r="BN15577" s="151"/>
      <c r="BO15577" s="2"/>
      <c r="BP15577" s="2"/>
      <c r="BQ15577" s="2"/>
      <c r="BR15577" s="2"/>
      <c r="BS15577" s="2"/>
      <c r="BT15577" s="2"/>
    </row>
    <row r="15578" spans="63:72" x14ac:dyDescent="0.3">
      <c r="BK15578" s="5"/>
      <c r="BL15578" s="5"/>
      <c r="BM15578" s="2"/>
      <c r="BN15578" s="151"/>
      <c r="BO15578" s="2"/>
      <c r="BP15578" s="2"/>
      <c r="BQ15578" s="2"/>
      <c r="BR15578" s="2"/>
      <c r="BS15578" s="2"/>
      <c r="BT15578" s="2"/>
    </row>
    <row r="15579" spans="63:72" x14ac:dyDescent="0.3">
      <c r="BK15579" s="5"/>
      <c r="BL15579" s="5"/>
      <c r="BM15579" s="2"/>
      <c r="BN15579" s="151"/>
      <c r="BO15579" s="2"/>
      <c r="BP15579" s="2"/>
      <c r="BQ15579" s="2"/>
      <c r="BR15579" s="2"/>
      <c r="BS15579" s="2"/>
      <c r="BT15579" s="2"/>
    </row>
    <row r="15580" spans="63:72" x14ac:dyDescent="0.3">
      <c r="BK15580" s="5"/>
      <c r="BL15580" s="5"/>
      <c r="BM15580" s="2"/>
      <c r="BN15580" s="151"/>
      <c r="BO15580" s="2"/>
      <c r="BP15580" s="2"/>
      <c r="BQ15580" s="2"/>
      <c r="BR15580" s="2"/>
      <c r="BS15580" s="2"/>
      <c r="BT15580" s="2"/>
    </row>
    <row r="15581" spans="63:72" x14ac:dyDescent="0.3">
      <c r="BK15581" s="5"/>
      <c r="BL15581" s="5"/>
      <c r="BM15581" s="2"/>
      <c r="BN15581" s="151"/>
      <c r="BO15581" s="2"/>
      <c r="BP15581" s="2"/>
      <c r="BQ15581" s="2"/>
      <c r="BR15581" s="2"/>
      <c r="BS15581" s="2"/>
      <c r="BT15581" s="2"/>
    </row>
    <row r="15582" spans="63:72" x14ac:dyDescent="0.3">
      <c r="BK15582" s="5"/>
      <c r="BL15582" s="5"/>
      <c r="BM15582" s="2"/>
      <c r="BN15582" s="151"/>
      <c r="BO15582" s="2"/>
      <c r="BP15582" s="2"/>
      <c r="BQ15582" s="2"/>
      <c r="BR15582" s="2"/>
      <c r="BS15582" s="2"/>
      <c r="BT15582" s="2"/>
    </row>
    <row r="15583" spans="63:72" x14ac:dyDescent="0.3">
      <c r="BK15583" s="5"/>
      <c r="BL15583" s="5"/>
      <c r="BM15583" s="2"/>
      <c r="BN15583" s="151"/>
      <c r="BO15583" s="2"/>
      <c r="BP15583" s="2"/>
      <c r="BQ15583" s="2"/>
      <c r="BR15583" s="2"/>
      <c r="BS15583" s="2"/>
      <c r="BT15583" s="2"/>
    </row>
    <row r="15584" spans="63:72" x14ac:dyDescent="0.3">
      <c r="BK15584" s="5"/>
      <c r="BL15584" s="5"/>
      <c r="BM15584" s="2"/>
      <c r="BN15584" s="151"/>
      <c r="BO15584" s="2"/>
      <c r="BP15584" s="2"/>
      <c r="BQ15584" s="2"/>
      <c r="BR15584" s="2"/>
      <c r="BS15584" s="2"/>
      <c r="BT15584" s="2"/>
    </row>
    <row r="15585" spans="63:72" x14ac:dyDescent="0.3">
      <c r="BK15585" s="5"/>
      <c r="BL15585" s="5"/>
      <c r="BM15585" s="2"/>
      <c r="BN15585" s="151"/>
      <c r="BO15585" s="2"/>
      <c r="BP15585" s="2"/>
      <c r="BQ15585" s="2"/>
      <c r="BR15585" s="2"/>
      <c r="BS15585" s="2"/>
      <c r="BT15585" s="2"/>
    </row>
    <row r="15586" spans="63:72" x14ac:dyDescent="0.3">
      <c r="BK15586" s="5"/>
      <c r="BL15586" s="5"/>
      <c r="BM15586" s="2"/>
      <c r="BN15586" s="151"/>
      <c r="BO15586" s="2"/>
      <c r="BP15586" s="2"/>
      <c r="BQ15586" s="2"/>
      <c r="BR15586" s="2"/>
      <c r="BS15586" s="2"/>
      <c r="BT15586" s="2"/>
    </row>
    <row r="15587" spans="63:72" x14ac:dyDescent="0.3">
      <c r="BK15587" s="5"/>
      <c r="BL15587" s="5"/>
      <c r="BM15587" s="2"/>
      <c r="BN15587" s="151"/>
      <c r="BO15587" s="2"/>
      <c r="BP15587" s="2"/>
      <c r="BQ15587" s="2"/>
      <c r="BR15587" s="2"/>
      <c r="BS15587" s="2"/>
      <c r="BT15587" s="2"/>
    </row>
    <row r="15588" spans="63:72" x14ac:dyDescent="0.3">
      <c r="BK15588" s="5"/>
      <c r="BL15588" s="5"/>
      <c r="BM15588" s="2"/>
      <c r="BN15588" s="151"/>
      <c r="BO15588" s="2"/>
      <c r="BP15588" s="2"/>
      <c r="BQ15588" s="2"/>
      <c r="BR15588" s="2"/>
      <c r="BS15588" s="2"/>
      <c r="BT15588" s="2"/>
    </row>
    <row r="15589" spans="63:72" x14ac:dyDescent="0.3">
      <c r="BK15589" s="5"/>
      <c r="BL15589" s="5"/>
      <c r="BM15589" s="2"/>
      <c r="BN15589" s="151"/>
      <c r="BO15589" s="2"/>
      <c r="BP15589" s="2"/>
      <c r="BQ15589" s="2"/>
      <c r="BR15589" s="2"/>
      <c r="BS15589" s="2"/>
      <c r="BT15589" s="2"/>
    </row>
    <row r="15590" spans="63:72" x14ac:dyDescent="0.3">
      <c r="BK15590" s="5"/>
      <c r="BL15590" s="5"/>
      <c r="BM15590" s="2"/>
      <c r="BN15590" s="151"/>
      <c r="BO15590" s="2"/>
      <c r="BP15590" s="2"/>
      <c r="BQ15590" s="2"/>
      <c r="BR15590" s="2"/>
      <c r="BS15590" s="2"/>
      <c r="BT15590" s="2"/>
    </row>
    <row r="15591" spans="63:72" x14ac:dyDescent="0.3">
      <c r="BK15591" s="5"/>
      <c r="BL15591" s="5"/>
      <c r="BM15591" s="2"/>
      <c r="BN15591" s="151"/>
      <c r="BO15591" s="2"/>
      <c r="BP15591" s="2"/>
      <c r="BQ15591" s="2"/>
      <c r="BR15591" s="2"/>
      <c r="BS15591" s="2"/>
      <c r="BT15591" s="2"/>
    </row>
    <row r="15592" spans="63:72" x14ac:dyDescent="0.3">
      <c r="BK15592" s="5"/>
      <c r="BL15592" s="5"/>
      <c r="BM15592" s="2"/>
      <c r="BN15592" s="151"/>
      <c r="BO15592" s="2"/>
      <c r="BP15592" s="2"/>
      <c r="BQ15592" s="2"/>
      <c r="BR15592" s="2"/>
      <c r="BS15592" s="2"/>
      <c r="BT15592" s="2"/>
    </row>
    <row r="15593" spans="63:72" x14ac:dyDescent="0.3">
      <c r="BK15593" s="5"/>
      <c r="BL15593" s="5"/>
      <c r="BM15593" s="2"/>
      <c r="BN15593" s="151"/>
      <c r="BO15593" s="2"/>
      <c r="BP15593" s="2"/>
      <c r="BQ15593" s="2"/>
      <c r="BR15593" s="2"/>
      <c r="BS15593" s="2"/>
      <c r="BT15593" s="2"/>
    </row>
    <row r="15594" spans="63:72" x14ac:dyDescent="0.3">
      <c r="BK15594" s="5"/>
      <c r="BL15594" s="5"/>
      <c r="BM15594" s="2"/>
      <c r="BN15594" s="151"/>
      <c r="BO15594" s="2"/>
      <c r="BP15594" s="2"/>
      <c r="BQ15594" s="2"/>
      <c r="BR15594" s="2"/>
      <c r="BS15594" s="2"/>
      <c r="BT15594" s="2"/>
    </row>
    <row r="15595" spans="63:72" x14ac:dyDescent="0.3">
      <c r="BK15595" s="5"/>
      <c r="BL15595" s="5"/>
      <c r="BM15595" s="2"/>
      <c r="BN15595" s="151"/>
      <c r="BO15595" s="2"/>
      <c r="BP15595" s="2"/>
      <c r="BQ15595" s="2"/>
      <c r="BR15595" s="2"/>
      <c r="BS15595" s="2"/>
      <c r="BT15595" s="2"/>
    </row>
    <row r="15596" spans="63:72" x14ac:dyDescent="0.3">
      <c r="BK15596" s="5"/>
      <c r="BL15596" s="5"/>
      <c r="BM15596" s="2"/>
      <c r="BN15596" s="151"/>
      <c r="BO15596" s="2"/>
      <c r="BP15596" s="2"/>
      <c r="BQ15596" s="2"/>
      <c r="BR15596" s="2"/>
      <c r="BS15596" s="2"/>
      <c r="BT15596" s="2"/>
    </row>
    <row r="15597" spans="63:72" x14ac:dyDescent="0.3">
      <c r="BK15597" s="5"/>
      <c r="BL15597" s="5"/>
      <c r="BM15597" s="2"/>
      <c r="BN15597" s="151"/>
      <c r="BO15597" s="2"/>
      <c r="BP15597" s="2"/>
      <c r="BQ15597" s="2"/>
      <c r="BR15597" s="2"/>
      <c r="BS15597" s="2"/>
      <c r="BT15597" s="2"/>
    </row>
    <row r="15598" spans="63:72" x14ac:dyDescent="0.3">
      <c r="BK15598" s="5"/>
      <c r="BL15598" s="5"/>
      <c r="BM15598" s="2"/>
      <c r="BN15598" s="151"/>
      <c r="BO15598" s="2"/>
      <c r="BP15598" s="2"/>
      <c r="BQ15598" s="2"/>
      <c r="BR15598" s="2"/>
      <c r="BS15598" s="2"/>
      <c r="BT15598" s="2"/>
    </row>
    <row r="15599" spans="63:72" x14ac:dyDescent="0.3">
      <c r="BK15599" s="5"/>
      <c r="BL15599" s="5"/>
      <c r="BM15599" s="2"/>
      <c r="BN15599" s="151"/>
      <c r="BO15599" s="2"/>
      <c r="BP15599" s="2"/>
      <c r="BQ15599" s="2"/>
      <c r="BR15599" s="2"/>
      <c r="BS15599" s="2"/>
      <c r="BT15599" s="2"/>
    </row>
    <row r="15600" spans="63:72" x14ac:dyDescent="0.3">
      <c r="BK15600" s="5"/>
      <c r="BL15600" s="5"/>
      <c r="BM15600" s="2"/>
      <c r="BN15600" s="151"/>
      <c r="BO15600" s="2"/>
      <c r="BP15600" s="2"/>
      <c r="BQ15600" s="2"/>
      <c r="BR15600" s="2"/>
      <c r="BS15600" s="2"/>
      <c r="BT15600" s="2"/>
    </row>
    <row r="15601" spans="63:72" x14ac:dyDescent="0.3">
      <c r="BK15601" s="5"/>
      <c r="BL15601" s="5"/>
      <c r="BM15601" s="2"/>
      <c r="BN15601" s="151"/>
      <c r="BO15601" s="2"/>
      <c r="BP15601" s="2"/>
      <c r="BQ15601" s="2"/>
      <c r="BR15601" s="2"/>
      <c r="BS15601" s="2"/>
      <c r="BT15601" s="2"/>
    </row>
    <row r="15602" spans="63:72" x14ac:dyDescent="0.3">
      <c r="BK15602" s="5"/>
      <c r="BL15602" s="5"/>
      <c r="BM15602" s="2"/>
      <c r="BN15602" s="151"/>
      <c r="BO15602" s="2"/>
      <c r="BP15602" s="2"/>
      <c r="BQ15602" s="2"/>
      <c r="BR15602" s="2"/>
      <c r="BS15602" s="2"/>
      <c r="BT15602" s="2"/>
    </row>
    <row r="15603" spans="63:72" x14ac:dyDescent="0.3">
      <c r="BK15603" s="5"/>
      <c r="BL15603" s="5"/>
      <c r="BM15603" s="2"/>
      <c r="BN15603" s="151"/>
      <c r="BO15603" s="2"/>
      <c r="BP15603" s="2"/>
      <c r="BQ15603" s="2"/>
      <c r="BR15603" s="2"/>
      <c r="BS15603" s="2"/>
      <c r="BT15603" s="2"/>
    </row>
    <row r="15604" spans="63:72" x14ac:dyDescent="0.3">
      <c r="BK15604" s="5"/>
      <c r="BL15604" s="5"/>
      <c r="BM15604" s="2"/>
      <c r="BN15604" s="151"/>
      <c r="BO15604" s="2"/>
      <c r="BP15604" s="2"/>
      <c r="BQ15604" s="2"/>
      <c r="BR15604" s="2"/>
      <c r="BS15604" s="2"/>
      <c r="BT15604" s="2"/>
    </row>
    <row r="15605" spans="63:72" x14ac:dyDescent="0.3">
      <c r="BK15605" s="5"/>
      <c r="BL15605" s="5"/>
      <c r="BM15605" s="2"/>
      <c r="BN15605" s="151"/>
      <c r="BO15605" s="2"/>
      <c r="BP15605" s="2"/>
      <c r="BQ15605" s="2"/>
      <c r="BR15605" s="2"/>
      <c r="BS15605" s="2"/>
      <c r="BT15605" s="2"/>
    </row>
    <row r="15606" spans="63:72" x14ac:dyDescent="0.3">
      <c r="BK15606" s="5"/>
      <c r="BL15606" s="5"/>
      <c r="BM15606" s="2"/>
      <c r="BN15606" s="151"/>
      <c r="BO15606" s="2"/>
      <c r="BP15606" s="2"/>
      <c r="BQ15606" s="2"/>
      <c r="BR15606" s="2"/>
      <c r="BS15606" s="2"/>
      <c r="BT15606" s="2"/>
    </row>
    <row r="15607" spans="63:72" x14ac:dyDescent="0.3">
      <c r="BK15607" s="5"/>
      <c r="BL15607" s="5"/>
      <c r="BM15607" s="2"/>
      <c r="BN15607" s="151"/>
      <c r="BO15607" s="2"/>
      <c r="BP15607" s="2"/>
      <c r="BQ15607" s="2"/>
      <c r="BR15607" s="2"/>
      <c r="BS15607" s="2"/>
      <c r="BT15607" s="2"/>
    </row>
    <row r="15608" spans="63:72" x14ac:dyDescent="0.3">
      <c r="BK15608" s="5"/>
      <c r="BL15608" s="5"/>
      <c r="BM15608" s="2"/>
      <c r="BN15608" s="151"/>
      <c r="BO15608" s="2"/>
      <c r="BP15608" s="2"/>
      <c r="BQ15608" s="2"/>
      <c r="BR15608" s="2"/>
      <c r="BS15608" s="2"/>
      <c r="BT15608" s="2"/>
    </row>
    <row r="15609" spans="63:72" x14ac:dyDescent="0.3">
      <c r="BK15609" s="5"/>
      <c r="BL15609" s="5"/>
      <c r="BM15609" s="2"/>
      <c r="BN15609" s="151"/>
      <c r="BO15609" s="2"/>
      <c r="BP15609" s="2"/>
      <c r="BQ15609" s="2"/>
      <c r="BR15609" s="2"/>
      <c r="BS15609" s="2"/>
      <c r="BT15609" s="2"/>
    </row>
    <row r="15610" spans="63:72" x14ac:dyDescent="0.3">
      <c r="BK15610" s="5"/>
      <c r="BL15610" s="5"/>
      <c r="BM15610" s="2"/>
      <c r="BN15610" s="151"/>
      <c r="BO15610" s="2"/>
      <c r="BP15610" s="2"/>
      <c r="BQ15610" s="2"/>
      <c r="BR15610" s="2"/>
      <c r="BS15610" s="2"/>
      <c r="BT15610" s="2"/>
    </row>
    <row r="15611" spans="63:72" x14ac:dyDescent="0.3">
      <c r="BK15611" s="5"/>
      <c r="BL15611" s="5"/>
      <c r="BM15611" s="2"/>
      <c r="BN15611" s="151"/>
      <c r="BO15611" s="2"/>
      <c r="BP15611" s="2"/>
      <c r="BQ15611" s="2"/>
      <c r="BR15611" s="2"/>
      <c r="BS15611" s="2"/>
      <c r="BT15611" s="2"/>
    </row>
    <row r="15612" spans="63:72" x14ac:dyDescent="0.3">
      <c r="BK15612" s="5"/>
      <c r="BL15612" s="5"/>
      <c r="BM15612" s="2"/>
      <c r="BN15612" s="151"/>
      <c r="BO15612" s="2"/>
      <c r="BP15612" s="2"/>
      <c r="BQ15612" s="2"/>
      <c r="BR15612" s="2"/>
      <c r="BS15612" s="2"/>
      <c r="BT15612" s="2"/>
    </row>
    <row r="15613" spans="63:72" x14ac:dyDescent="0.3">
      <c r="BK15613" s="5"/>
      <c r="BL15613" s="5"/>
      <c r="BM15613" s="2"/>
      <c r="BN15613" s="151"/>
      <c r="BO15613" s="2"/>
      <c r="BP15613" s="2"/>
      <c r="BQ15613" s="2"/>
      <c r="BR15613" s="2"/>
      <c r="BS15613" s="2"/>
      <c r="BT15613" s="2"/>
    </row>
    <row r="15614" spans="63:72" x14ac:dyDescent="0.3">
      <c r="BK15614" s="5"/>
      <c r="BL15614" s="5"/>
      <c r="BM15614" s="2"/>
      <c r="BN15614" s="151"/>
      <c r="BO15614" s="2"/>
      <c r="BP15614" s="2"/>
      <c r="BQ15614" s="2"/>
      <c r="BR15614" s="2"/>
      <c r="BS15614" s="2"/>
      <c r="BT15614" s="2"/>
    </row>
    <row r="15615" spans="63:72" x14ac:dyDescent="0.3">
      <c r="BK15615" s="5"/>
      <c r="BL15615" s="5"/>
      <c r="BM15615" s="2"/>
      <c r="BN15615" s="151"/>
      <c r="BO15615" s="2"/>
      <c r="BP15615" s="2"/>
      <c r="BQ15615" s="2"/>
      <c r="BR15615" s="2"/>
      <c r="BS15615" s="2"/>
      <c r="BT15615" s="2"/>
    </row>
    <row r="15616" spans="63:72" x14ac:dyDescent="0.3">
      <c r="BK15616" s="5"/>
      <c r="BL15616" s="5"/>
      <c r="BM15616" s="2"/>
      <c r="BN15616" s="151"/>
      <c r="BO15616" s="2"/>
      <c r="BP15616" s="2"/>
      <c r="BQ15616" s="2"/>
      <c r="BR15616" s="2"/>
      <c r="BS15616" s="2"/>
      <c r="BT15616" s="2"/>
    </row>
    <row r="15617" spans="63:72" x14ac:dyDescent="0.3">
      <c r="BK15617" s="5"/>
      <c r="BL15617" s="5"/>
      <c r="BM15617" s="2"/>
      <c r="BN15617" s="151"/>
      <c r="BO15617" s="2"/>
      <c r="BP15617" s="2"/>
      <c r="BQ15617" s="2"/>
      <c r="BR15617" s="2"/>
      <c r="BS15617" s="2"/>
      <c r="BT15617" s="2"/>
    </row>
    <row r="15618" spans="63:72" x14ac:dyDescent="0.3">
      <c r="BK15618" s="5"/>
      <c r="BL15618" s="5"/>
      <c r="BM15618" s="2"/>
      <c r="BN15618" s="151"/>
      <c r="BO15618" s="2"/>
      <c r="BP15618" s="2"/>
      <c r="BQ15618" s="2"/>
      <c r="BR15618" s="2"/>
      <c r="BS15618" s="2"/>
      <c r="BT15618" s="2"/>
    </row>
    <row r="15619" spans="63:72" x14ac:dyDescent="0.3">
      <c r="BK15619" s="5"/>
      <c r="BL15619" s="5"/>
      <c r="BM15619" s="2"/>
      <c r="BN15619" s="151"/>
      <c r="BO15619" s="2"/>
      <c r="BP15619" s="2"/>
      <c r="BQ15619" s="2"/>
      <c r="BR15619" s="2"/>
      <c r="BS15619" s="2"/>
      <c r="BT15619" s="2"/>
    </row>
    <row r="15620" spans="63:72" x14ac:dyDescent="0.3">
      <c r="BK15620" s="5"/>
      <c r="BL15620" s="5"/>
      <c r="BM15620" s="2"/>
      <c r="BN15620" s="151"/>
      <c r="BO15620" s="2"/>
      <c r="BP15620" s="2"/>
      <c r="BQ15620" s="2"/>
      <c r="BR15620" s="2"/>
      <c r="BS15620" s="2"/>
      <c r="BT15620" s="2"/>
    </row>
    <row r="15621" spans="63:72" x14ac:dyDescent="0.3">
      <c r="BK15621" s="5"/>
      <c r="BL15621" s="5"/>
      <c r="BM15621" s="2"/>
      <c r="BN15621" s="151"/>
      <c r="BO15621" s="2"/>
      <c r="BP15621" s="2"/>
      <c r="BQ15621" s="2"/>
      <c r="BR15621" s="2"/>
      <c r="BS15621" s="2"/>
      <c r="BT15621" s="2"/>
    </row>
    <row r="15622" spans="63:72" x14ac:dyDescent="0.3">
      <c r="BK15622" s="5"/>
      <c r="BL15622" s="5"/>
      <c r="BM15622" s="2"/>
      <c r="BN15622" s="151"/>
      <c r="BO15622" s="2"/>
      <c r="BP15622" s="2"/>
      <c r="BQ15622" s="2"/>
      <c r="BR15622" s="2"/>
      <c r="BS15622" s="2"/>
      <c r="BT15622" s="2"/>
    </row>
    <row r="15623" spans="63:72" x14ac:dyDescent="0.3">
      <c r="BK15623" s="5"/>
      <c r="BL15623" s="5"/>
      <c r="BM15623" s="2"/>
      <c r="BN15623" s="151"/>
      <c r="BO15623" s="2"/>
      <c r="BP15623" s="2"/>
      <c r="BQ15623" s="2"/>
      <c r="BR15623" s="2"/>
      <c r="BS15623" s="2"/>
      <c r="BT15623" s="2"/>
    </row>
    <row r="15624" spans="63:72" x14ac:dyDescent="0.3">
      <c r="BK15624" s="5"/>
      <c r="BL15624" s="5"/>
      <c r="BM15624" s="2"/>
      <c r="BN15624" s="151"/>
      <c r="BO15624" s="2"/>
      <c r="BP15624" s="2"/>
      <c r="BQ15624" s="2"/>
      <c r="BR15624" s="2"/>
      <c r="BS15624" s="2"/>
      <c r="BT15624" s="2"/>
    </row>
    <row r="15625" spans="63:72" x14ac:dyDescent="0.3">
      <c r="BK15625" s="5"/>
      <c r="BL15625" s="5"/>
      <c r="BM15625" s="2"/>
      <c r="BN15625" s="151"/>
      <c r="BO15625" s="2"/>
      <c r="BP15625" s="2"/>
      <c r="BQ15625" s="2"/>
      <c r="BR15625" s="2"/>
      <c r="BS15625" s="2"/>
      <c r="BT15625" s="2"/>
    </row>
    <row r="15626" spans="63:72" x14ac:dyDescent="0.3">
      <c r="BK15626" s="5"/>
      <c r="BL15626" s="5"/>
      <c r="BM15626" s="2"/>
      <c r="BN15626" s="151"/>
      <c r="BO15626" s="2"/>
      <c r="BP15626" s="2"/>
      <c r="BQ15626" s="2"/>
      <c r="BR15626" s="2"/>
      <c r="BS15626" s="2"/>
      <c r="BT15626" s="2"/>
    </row>
    <row r="15627" spans="63:72" x14ac:dyDescent="0.3">
      <c r="BK15627" s="5"/>
      <c r="BL15627" s="5"/>
      <c r="BM15627" s="2"/>
      <c r="BN15627" s="151"/>
      <c r="BO15627" s="2"/>
      <c r="BP15627" s="2"/>
      <c r="BQ15627" s="2"/>
      <c r="BR15627" s="2"/>
      <c r="BS15627" s="2"/>
      <c r="BT15627" s="2"/>
    </row>
    <row r="15628" spans="63:72" x14ac:dyDescent="0.3">
      <c r="BK15628" s="5"/>
      <c r="BL15628" s="5"/>
      <c r="BM15628" s="2"/>
      <c r="BN15628" s="151"/>
      <c r="BO15628" s="2"/>
      <c r="BP15628" s="2"/>
      <c r="BQ15628" s="2"/>
      <c r="BR15628" s="2"/>
      <c r="BS15628" s="2"/>
      <c r="BT15628" s="2"/>
    </row>
    <row r="15629" spans="63:72" x14ac:dyDescent="0.3">
      <c r="BK15629" s="5"/>
      <c r="BL15629" s="5"/>
      <c r="BM15629" s="2"/>
      <c r="BN15629" s="151"/>
      <c r="BO15629" s="2"/>
      <c r="BP15629" s="2"/>
      <c r="BQ15629" s="2"/>
      <c r="BR15629" s="2"/>
      <c r="BS15629" s="2"/>
      <c r="BT15629" s="2"/>
    </row>
    <row r="15630" spans="63:72" x14ac:dyDescent="0.3">
      <c r="BK15630" s="5"/>
      <c r="BL15630" s="5"/>
      <c r="BM15630" s="2"/>
      <c r="BN15630" s="151"/>
      <c r="BO15630" s="2"/>
      <c r="BP15630" s="2"/>
      <c r="BQ15630" s="2"/>
      <c r="BR15630" s="2"/>
      <c r="BS15630" s="2"/>
      <c r="BT15630" s="2"/>
    </row>
    <row r="15631" spans="63:72" x14ac:dyDescent="0.3">
      <c r="BK15631" s="5"/>
      <c r="BL15631" s="5"/>
      <c r="BM15631" s="2"/>
      <c r="BN15631" s="151"/>
      <c r="BO15631" s="2"/>
      <c r="BP15631" s="2"/>
      <c r="BQ15631" s="2"/>
      <c r="BR15631" s="2"/>
      <c r="BS15631" s="2"/>
      <c r="BT15631" s="2"/>
    </row>
    <row r="15632" spans="63:72" x14ac:dyDescent="0.3">
      <c r="BK15632" s="5"/>
      <c r="BL15632" s="5"/>
      <c r="BM15632" s="2"/>
      <c r="BN15632" s="151"/>
      <c r="BO15632" s="2"/>
      <c r="BP15632" s="2"/>
      <c r="BQ15632" s="2"/>
      <c r="BR15632" s="2"/>
      <c r="BS15632" s="2"/>
      <c r="BT15632" s="2"/>
    </row>
    <row r="15633" spans="63:72" x14ac:dyDescent="0.3">
      <c r="BK15633" s="5"/>
      <c r="BL15633" s="5"/>
      <c r="BM15633" s="2"/>
      <c r="BN15633" s="151"/>
      <c r="BO15633" s="2"/>
      <c r="BP15633" s="2"/>
      <c r="BQ15633" s="2"/>
      <c r="BR15633" s="2"/>
      <c r="BS15633" s="2"/>
      <c r="BT15633" s="2"/>
    </row>
    <row r="15634" spans="63:72" x14ac:dyDescent="0.3">
      <c r="BK15634" s="5"/>
      <c r="BL15634" s="5"/>
      <c r="BM15634" s="2"/>
      <c r="BN15634" s="151"/>
      <c r="BO15634" s="2"/>
      <c r="BP15634" s="2"/>
      <c r="BQ15634" s="2"/>
      <c r="BR15634" s="2"/>
      <c r="BS15634" s="2"/>
      <c r="BT15634" s="2"/>
    </row>
    <row r="15635" spans="63:72" x14ac:dyDescent="0.3">
      <c r="BK15635" s="5"/>
      <c r="BL15635" s="5"/>
      <c r="BM15635" s="2"/>
      <c r="BN15635" s="151"/>
      <c r="BO15635" s="2"/>
      <c r="BP15635" s="2"/>
      <c r="BQ15635" s="2"/>
      <c r="BR15635" s="2"/>
      <c r="BS15635" s="2"/>
      <c r="BT15635" s="2"/>
    </row>
    <row r="15636" spans="63:72" x14ac:dyDescent="0.3">
      <c r="BK15636" s="5"/>
      <c r="BL15636" s="5"/>
      <c r="BM15636" s="2"/>
      <c r="BN15636" s="151"/>
      <c r="BO15636" s="2"/>
      <c r="BP15636" s="2"/>
      <c r="BQ15636" s="2"/>
      <c r="BR15636" s="2"/>
      <c r="BS15636" s="2"/>
      <c r="BT15636" s="2"/>
    </row>
    <row r="15637" spans="63:72" x14ac:dyDescent="0.3">
      <c r="BK15637" s="5"/>
      <c r="BL15637" s="5"/>
      <c r="BM15637" s="2"/>
      <c r="BN15637" s="151"/>
      <c r="BO15637" s="2"/>
      <c r="BP15637" s="2"/>
      <c r="BQ15637" s="2"/>
      <c r="BR15637" s="2"/>
      <c r="BS15637" s="2"/>
      <c r="BT15637" s="2"/>
    </row>
    <row r="15638" spans="63:72" x14ac:dyDescent="0.3">
      <c r="BK15638" s="5"/>
      <c r="BL15638" s="5"/>
      <c r="BM15638" s="2"/>
      <c r="BN15638" s="151"/>
      <c r="BO15638" s="2"/>
      <c r="BP15638" s="2"/>
      <c r="BQ15638" s="2"/>
      <c r="BR15638" s="2"/>
      <c r="BS15638" s="2"/>
      <c r="BT15638" s="2"/>
    </row>
    <row r="15639" spans="63:72" x14ac:dyDescent="0.3">
      <c r="BK15639" s="5"/>
      <c r="BL15639" s="5"/>
      <c r="BM15639" s="2"/>
      <c r="BN15639" s="151"/>
      <c r="BO15639" s="2"/>
      <c r="BP15639" s="2"/>
      <c r="BQ15639" s="2"/>
      <c r="BR15639" s="2"/>
      <c r="BS15639" s="2"/>
      <c r="BT15639" s="2"/>
    </row>
    <row r="15640" spans="63:72" x14ac:dyDescent="0.3">
      <c r="BK15640" s="5"/>
      <c r="BL15640" s="5"/>
      <c r="BM15640" s="2"/>
      <c r="BN15640" s="151"/>
      <c r="BO15640" s="2"/>
      <c r="BP15640" s="2"/>
      <c r="BQ15640" s="2"/>
      <c r="BR15640" s="2"/>
      <c r="BS15640" s="2"/>
      <c r="BT15640" s="2"/>
    </row>
    <row r="15641" spans="63:72" x14ac:dyDescent="0.3">
      <c r="BK15641" s="5"/>
      <c r="BL15641" s="5"/>
      <c r="BM15641" s="2"/>
      <c r="BN15641" s="151"/>
      <c r="BO15641" s="2"/>
      <c r="BP15641" s="2"/>
      <c r="BQ15641" s="2"/>
      <c r="BR15641" s="2"/>
      <c r="BS15641" s="2"/>
      <c r="BT15641" s="2"/>
    </row>
    <row r="15642" spans="63:72" x14ac:dyDescent="0.3">
      <c r="BK15642" s="5"/>
      <c r="BL15642" s="5"/>
      <c r="BM15642" s="2"/>
      <c r="BN15642" s="151"/>
      <c r="BO15642" s="2"/>
      <c r="BP15642" s="2"/>
      <c r="BQ15642" s="2"/>
      <c r="BR15642" s="2"/>
      <c r="BS15642" s="2"/>
      <c r="BT15642" s="2"/>
    </row>
    <row r="15643" spans="63:72" x14ac:dyDescent="0.3">
      <c r="BK15643" s="5"/>
      <c r="BL15643" s="5"/>
      <c r="BM15643" s="2"/>
      <c r="BN15643" s="151"/>
      <c r="BO15643" s="2"/>
      <c r="BP15643" s="2"/>
      <c r="BQ15643" s="2"/>
      <c r="BR15643" s="2"/>
      <c r="BS15643" s="2"/>
      <c r="BT15643" s="2"/>
    </row>
    <row r="15644" spans="63:72" x14ac:dyDescent="0.3">
      <c r="BK15644" s="5"/>
      <c r="BL15644" s="5"/>
      <c r="BM15644" s="2"/>
      <c r="BN15644" s="151"/>
      <c r="BO15644" s="2"/>
      <c r="BP15644" s="2"/>
      <c r="BQ15644" s="2"/>
      <c r="BR15644" s="2"/>
      <c r="BS15644" s="2"/>
      <c r="BT15644" s="2"/>
    </row>
    <row r="15645" spans="63:72" x14ac:dyDescent="0.3">
      <c r="BK15645" s="5"/>
      <c r="BL15645" s="5"/>
      <c r="BM15645" s="2"/>
      <c r="BN15645" s="151"/>
      <c r="BO15645" s="2"/>
      <c r="BP15645" s="2"/>
      <c r="BQ15645" s="2"/>
      <c r="BR15645" s="2"/>
      <c r="BS15645" s="2"/>
      <c r="BT15645" s="2"/>
    </row>
    <row r="15646" spans="63:72" x14ac:dyDescent="0.3">
      <c r="BK15646" s="5"/>
      <c r="BL15646" s="5"/>
      <c r="BM15646" s="2"/>
      <c r="BN15646" s="151"/>
      <c r="BO15646" s="2"/>
      <c r="BP15646" s="2"/>
      <c r="BQ15646" s="2"/>
      <c r="BR15646" s="2"/>
      <c r="BS15646" s="2"/>
      <c r="BT15646" s="2"/>
    </row>
    <row r="15647" spans="63:72" x14ac:dyDescent="0.3">
      <c r="BK15647" s="5"/>
      <c r="BL15647" s="5"/>
      <c r="BM15647" s="2"/>
      <c r="BN15647" s="151"/>
      <c r="BO15647" s="2"/>
      <c r="BP15647" s="2"/>
      <c r="BQ15647" s="2"/>
      <c r="BR15647" s="2"/>
      <c r="BS15647" s="2"/>
      <c r="BT15647" s="2"/>
    </row>
    <row r="15648" spans="63:72" x14ac:dyDescent="0.3">
      <c r="BK15648" s="5"/>
      <c r="BL15648" s="5"/>
      <c r="BM15648" s="2"/>
      <c r="BN15648" s="151"/>
      <c r="BO15648" s="2"/>
      <c r="BP15648" s="2"/>
      <c r="BQ15648" s="2"/>
      <c r="BR15648" s="2"/>
      <c r="BS15648" s="2"/>
      <c r="BT15648" s="2"/>
    </row>
    <row r="15649" spans="63:72" x14ac:dyDescent="0.3">
      <c r="BK15649" s="5"/>
      <c r="BL15649" s="5"/>
      <c r="BM15649" s="2"/>
      <c r="BN15649" s="151"/>
      <c r="BO15649" s="2"/>
      <c r="BP15649" s="2"/>
      <c r="BQ15649" s="2"/>
      <c r="BR15649" s="2"/>
      <c r="BS15649" s="2"/>
      <c r="BT15649" s="2"/>
    </row>
    <row r="15650" spans="63:72" x14ac:dyDescent="0.3">
      <c r="BK15650" s="5"/>
      <c r="BL15650" s="5"/>
      <c r="BM15650" s="2"/>
      <c r="BN15650" s="151"/>
      <c r="BO15650" s="2"/>
      <c r="BP15650" s="2"/>
      <c r="BQ15650" s="2"/>
      <c r="BR15650" s="2"/>
      <c r="BS15650" s="2"/>
      <c r="BT15650" s="2"/>
    </row>
    <row r="15651" spans="63:72" x14ac:dyDescent="0.3">
      <c r="BK15651" s="5"/>
      <c r="BL15651" s="5"/>
      <c r="BM15651" s="2"/>
      <c r="BN15651" s="151"/>
      <c r="BO15651" s="2"/>
      <c r="BP15651" s="2"/>
      <c r="BQ15651" s="2"/>
      <c r="BR15651" s="2"/>
      <c r="BS15651" s="2"/>
      <c r="BT15651" s="2"/>
    </row>
    <row r="15652" spans="63:72" x14ac:dyDescent="0.3">
      <c r="BK15652" s="5"/>
      <c r="BL15652" s="5"/>
      <c r="BM15652" s="2"/>
      <c r="BN15652" s="151"/>
      <c r="BO15652" s="2"/>
      <c r="BP15652" s="2"/>
      <c r="BQ15652" s="2"/>
      <c r="BR15652" s="2"/>
      <c r="BS15652" s="2"/>
      <c r="BT15652" s="2"/>
    </row>
    <row r="15653" spans="63:72" x14ac:dyDescent="0.3">
      <c r="BK15653" s="5"/>
      <c r="BL15653" s="5"/>
      <c r="BM15653" s="2"/>
      <c r="BN15653" s="151"/>
      <c r="BO15653" s="2"/>
      <c r="BP15653" s="2"/>
      <c r="BQ15653" s="2"/>
      <c r="BR15653" s="2"/>
      <c r="BS15653" s="2"/>
      <c r="BT15653" s="2"/>
    </row>
    <row r="15654" spans="63:72" x14ac:dyDescent="0.3">
      <c r="BK15654" s="5"/>
      <c r="BL15654" s="5"/>
      <c r="BM15654" s="2"/>
      <c r="BN15654" s="151"/>
      <c r="BO15654" s="2"/>
      <c r="BP15654" s="2"/>
      <c r="BQ15654" s="2"/>
      <c r="BR15654" s="2"/>
      <c r="BS15654" s="2"/>
      <c r="BT15654" s="2"/>
    </row>
    <row r="15655" spans="63:72" x14ac:dyDescent="0.3">
      <c r="BK15655" s="5"/>
      <c r="BL15655" s="5"/>
      <c r="BM15655" s="2"/>
      <c r="BN15655" s="151"/>
      <c r="BO15655" s="2"/>
      <c r="BP15655" s="2"/>
      <c r="BQ15655" s="2"/>
      <c r="BR15655" s="2"/>
      <c r="BS15655" s="2"/>
      <c r="BT15655" s="2"/>
    </row>
    <row r="15656" spans="63:72" x14ac:dyDescent="0.3">
      <c r="BK15656" s="5"/>
      <c r="BL15656" s="5"/>
      <c r="BM15656" s="2"/>
      <c r="BN15656" s="151"/>
      <c r="BO15656" s="2"/>
      <c r="BP15656" s="2"/>
      <c r="BQ15656" s="2"/>
      <c r="BR15656" s="2"/>
      <c r="BS15656" s="2"/>
      <c r="BT15656" s="2"/>
    </row>
    <row r="15657" spans="63:72" x14ac:dyDescent="0.3">
      <c r="BK15657" s="5"/>
      <c r="BL15657" s="5"/>
      <c r="BM15657" s="2"/>
      <c r="BN15657" s="151"/>
      <c r="BO15657" s="2"/>
      <c r="BP15657" s="2"/>
      <c r="BQ15657" s="2"/>
      <c r="BR15657" s="2"/>
      <c r="BS15657" s="2"/>
      <c r="BT15657" s="2"/>
    </row>
    <row r="15658" spans="63:72" x14ac:dyDescent="0.3">
      <c r="BK15658" s="5"/>
      <c r="BL15658" s="5"/>
      <c r="BM15658" s="2"/>
      <c r="BN15658" s="151"/>
      <c r="BO15658" s="2"/>
      <c r="BP15658" s="2"/>
      <c r="BQ15658" s="2"/>
      <c r="BR15658" s="2"/>
      <c r="BS15658" s="2"/>
      <c r="BT15658" s="2"/>
    </row>
    <row r="15659" spans="63:72" x14ac:dyDescent="0.3">
      <c r="BK15659" s="5"/>
      <c r="BL15659" s="5"/>
      <c r="BM15659" s="2"/>
      <c r="BN15659" s="151"/>
      <c r="BO15659" s="2"/>
      <c r="BP15659" s="2"/>
      <c r="BQ15659" s="2"/>
      <c r="BR15659" s="2"/>
      <c r="BS15659" s="2"/>
      <c r="BT15659" s="2"/>
    </row>
    <row r="15660" spans="63:72" x14ac:dyDescent="0.3">
      <c r="BK15660" s="5"/>
      <c r="BL15660" s="5"/>
      <c r="BM15660" s="2"/>
      <c r="BN15660" s="151"/>
      <c r="BO15660" s="2"/>
      <c r="BP15660" s="2"/>
      <c r="BQ15660" s="2"/>
      <c r="BR15660" s="2"/>
      <c r="BS15660" s="2"/>
      <c r="BT15660" s="2"/>
    </row>
    <row r="15661" spans="63:72" x14ac:dyDescent="0.3">
      <c r="BK15661" s="5"/>
      <c r="BL15661" s="5"/>
      <c r="BM15661" s="2"/>
      <c r="BN15661" s="151"/>
      <c r="BO15661" s="2"/>
      <c r="BP15661" s="2"/>
      <c r="BQ15661" s="2"/>
      <c r="BR15661" s="2"/>
      <c r="BS15661" s="2"/>
      <c r="BT15661" s="2"/>
    </row>
    <row r="15662" spans="63:72" x14ac:dyDescent="0.3">
      <c r="BK15662" s="5"/>
      <c r="BL15662" s="5"/>
      <c r="BM15662" s="2"/>
      <c r="BN15662" s="151"/>
      <c r="BO15662" s="2"/>
      <c r="BP15662" s="2"/>
      <c r="BQ15662" s="2"/>
      <c r="BR15662" s="2"/>
      <c r="BS15662" s="2"/>
      <c r="BT15662" s="2"/>
    </row>
    <row r="15663" spans="63:72" x14ac:dyDescent="0.3">
      <c r="BK15663" s="5"/>
      <c r="BL15663" s="5"/>
      <c r="BM15663" s="2"/>
      <c r="BN15663" s="151"/>
      <c r="BO15663" s="2"/>
      <c r="BP15663" s="2"/>
      <c r="BQ15663" s="2"/>
      <c r="BR15663" s="2"/>
      <c r="BS15663" s="2"/>
      <c r="BT15663" s="2"/>
    </row>
    <row r="15664" spans="63:72" x14ac:dyDescent="0.3">
      <c r="BK15664" s="5"/>
      <c r="BL15664" s="5"/>
      <c r="BM15664" s="2"/>
      <c r="BN15664" s="151"/>
      <c r="BO15664" s="2"/>
      <c r="BP15664" s="2"/>
      <c r="BQ15664" s="2"/>
      <c r="BR15664" s="2"/>
      <c r="BS15664" s="2"/>
      <c r="BT15664" s="2"/>
    </row>
    <row r="15665" spans="63:72" x14ac:dyDescent="0.3">
      <c r="BK15665" s="5"/>
      <c r="BL15665" s="5"/>
      <c r="BM15665" s="2"/>
      <c r="BN15665" s="151"/>
      <c r="BO15665" s="2"/>
      <c r="BP15665" s="2"/>
      <c r="BQ15665" s="2"/>
      <c r="BR15665" s="2"/>
      <c r="BS15665" s="2"/>
      <c r="BT15665" s="2"/>
    </row>
    <row r="15666" spans="63:72" x14ac:dyDescent="0.3">
      <c r="BK15666" s="5"/>
      <c r="BL15666" s="5"/>
      <c r="BM15666" s="2"/>
      <c r="BN15666" s="151"/>
      <c r="BO15666" s="2"/>
      <c r="BP15666" s="2"/>
      <c r="BQ15666" s="2"/>
      <c r="BR15666" s="2"/>
      <c r="BS15666" s="2"/>
      <c r="BT15666" s="2"/>
    </row>
    <row r="15667" spans="63:72" x14ac:dyDescent="0.3">
      <c r="BK15667" s="5"/>
      <c r="BL15667" s="5"/>
      <c r="BM15667" s="2"/>
      <c r="BN15667" s="151"/>
      <c r="BO15667" s="2"/>
      <c r="BP15667" s="2"/>
      <c r="BQ15667" s="2"/>
      <c r="BR15667" s="2"/>
      <c r="BS15667" s="2"/>
      <c r="BT15667" s="2"/>
    </row>
    <row r="15668" spans="63:72" x14ac:dyDescent="0.3">
      <c r="BK15668" s="5"/>
      <c r="BL15668" s="5"/>
      <c r="BM15668" s="2"/>
      <c r="BN15668" s="151"/>
      <c r="BO15668" s="2"/>
      <c r="BP15668" s="2"/>
      <c r="BQ15668" s="2"/>
      <c r="BR15668" s="2"/>
      <c r="BS15668" s="2"/>
      <c r="BT15668" s="2"/>
    </row>
    <row r="15669" spans="63:72" x14ac:dyDescent="0.3">
      <c r="BK15669" s="5"/>
      <c r="BL15669" s="5"/>
      <c r="BM15669" s="2"/>
      <c r="BN15669" s="151"/>
      <c r="BO15669" s="2"/>
      <c r="BP15669" s="2"/>
      <c r="BQ15669" s="2"/>
      <c r="BR15669" s="2"/>
      <c r="BS15669" s="2"/>
      <c r="BT15669" s="2"/>
    </row>
    <row r="15670" spans="63:72" x14ac:dyDescent="0.3">
      <c r="BK15670" s="5"/>
      <c r="BL15670" s="5"/>
      <c r="BM15670" s="2"/>
      <c r="BN15670" s="151"/>
      <c r="BO15670" s="2"/>
      <c r="BP15670" s="2"/>
      <c r="BQ15670" s="2"/>
      <c r="BR15670" s="2"/>
      <c r="BS15670" s="2"/>
      <c r="BT15670" s="2"/>
    </row>
    <row r="15671" spans="63:72" x14ac:dyDescent="0.3">
      <c r="BK15671" s="5"/>
      <c r="BL15671" s="5"/>
      <c r="BM15671" s="2"/>
      <c r="BN15671" s="151"/>
      <c r="BO15671" s="2"/>
      <c r="BP15671" s="2"/>
      <c r="BQ15671" s="2"/>
      <c r="BR15671" s="2"/>
      <c r="BS15671" s="2"/>
      <c r="BT15671" s="2"/>
    </row>
    <row r="15672" spans="63:72" x14ac:dyDescent="0.3">
      <c r="BK15672" s="5"/>
      <c r="BL15672" s="5"/>
      <c r="BM15672" s="2"/>
      <c r="BN15672" s="151"/>
      <c r="BO15672" s="2"/>
      <c r="BP15672" s="2"/>
      <c r="BQ15672" s="2"/>
      <c r="BR15672" s="2"/>
      <c r="BS15672" s="2"/>
      <c r="BT15672" s="2"/>
    </row>
    <row r="15673" spans="63:72" x14ac:dyDescent="0.3">
      <c r="BK15673" s="5"/>
      <c r="BL15673" s="5"/>
      <c r="BM15673" s="2"/>
      <c r="BN15673" s="151"/>
      <c r="BO15673" s="2"/>
      <c r="BP15673" s="2"/>
      <c r="BQ15673" s="2"/>
      <c r="BR15673" s="2"/>
      <c r="BS15673" s="2"/>
      <c r="BT15673" s="2"/>
    </row>
    <row r="15674" spans="63:72" x14ac:dyDescent="0.3">
      <c r="BK15674" s="5"/>
      <c r="BL15674" s="5"/>
      <c r="BM15674" s="2"/>
      <c r="BN15674" s="151"/>
      <c r="BO15674" s="2"/>
      <c r="BP15674" s="2"/>
      <c r="BQ15674" s="2"/>
      <c r="BR15674" s="2"/>
      <c r="BS15674" s="2"/>
      <c r="BT15674" s="2"/>
    </row>
    <row r="15675" spans="63:72" x14ac:dyDescent="0.3">
      <c r="BK15675" s="5"/>
      <c r="BL15675" s="5"/>
      <c r="BM15675" s="2"/>
      <c r="BN15675" s="151"/>
      <c r="BO15675" s="2"/>
      <c r="BP15675" s="2"/>
      <c r="BQ15675" s="2"/>
      <c r="BR15675" s="2"/>
      <c r="BS15675" s="2"/>
      <c r="BT15675" s="2"/>
    </row>
    <row r="15676" spans="63:72" x14ac:dyDescent="0.3">
      <c r="BK15676" s="5"/>
      <c r="BL15676" s="5"/>
      <c r="BM15676" s="2"/>
      <c r="BN15676" s="151"/>
      <c r="BO15676" s="2"/>
      <c r="BP15676" s="2"/>
      <c r="BQ15676" s="2"/>
      <c r="BR15676" s="2"/>
      <c r="BS15676" s="2"/>
      <c r="BT15676" s="2"/>
    </row>
    <row r="15677" spans="63:72" x14ac:dyDescent="0.3">
      <c r="BK15677" s="5"/>
      <c r="BL15677" s="5"/>
      <c r="BM15677" s="2"/>
      <c r="BN15677" s="151"/>
      <c r="BO15677" s="2"/>
      <c r="BP15677" s="2"/>
      <c r="BQ15677" s="2"/>
      <c r="BR15677" s="2"/>
      <c r="BS15677" s="2"/>
      <c r="BT15677" s="2"/>
    </row>
    <row r="15678" spans="63:72" x14ac:dyDescent="0.3">
      <c r="BK15678" s="5"/>
      <c r="BL15678" s="5"/>
      <c r="BM15678" s="2"/>
      <c r="BN15678" s="151"/>
      <c r="BO15678" s="2"/>
      <c r="BP15678" s="2"/>
      <c r="BQ15678" s="2"/>
      <c r="BR15678" s="2"/>
      <c r="BS15678" s="2"/>
      <c r="BT15678" s="2"/>
    </row>
    <row r="15679" spans="63:72" x14ac:dyDescent="0.3">
      <c r="BK15679" s="5"/>
      <c r="BL15679" s="5"/>
      <c r="BM15679" s="2"/>
      <c r="BN15679" s="151"/>
      <c r="BO15679" s="2"/>
      <c r="BP15679" s="2"/>
      <c r="BQ15679" s="2"/>
      <c r="BR15679" s="2"/>
      <c r="BS15679" s="2"/>
      <c r="BT15679" s="2"/>
    </row>
    <row r="15680" spans="63:72" x14ac:dyDescent="0.3">
      <c r="BK15680" s="5"/>
      <c r="BL15680" s="5"/>
      <c r="BM15680" s="2"/>
      <c r="BN15680" s="151"/>
      <c r="BO15680" s="2"/>
      <c r="BP15680" s="2"/>
      <c r="BQ15680" s="2"/>
      <c r="BR15680" s="2"/>
      <c r="BS15680" s="2"/>
      <c r="BT15680" s="2"/>
    </row>
    <row r="15681" spans="63:72" x14ac:dyDescent="0.3">
      <c r="BK15681" s="5"/>
      <c r="BL15681" s="5"/>
      <c r="BM15681" s="2"/>
      <c r="BN15681" s="151"/>
      <c r="BO15681" s="2"/>
      <c r="BP15681" s="2"/>
      <c r="BQ15681" s="2"/>
      <c r="BR15681" s="2"/>
      <c r="BS15681" s="2"/>
      <c r="BT15681" s="2"/>
    </row>
    <row r="15682" spans="63:72" x14ac:dyDescent="0.3">
      <c r="BK15682" s="5"/>
      <c r="BL15682" s="5"/>
      <c r="BM15682" s="2"/>
      <c r="BN15682" s="151"/>
      <c r="BO15682" s="2"/>
      <c r="BP15682" s="2"/>
      <c r="BQ15682" s="2"/>
      <c r="BR15682" s="2"/>
      <c r="BS15682" s="2"/>
      <c r="BT15682" s="2"/>
    </row>
    <row r="15683" spans="63:72" x14ac:dyDescent="0.3">
      <c r="BK15683" s="5"/>
      <c r="BL15683" s="5"/>
      <c r="BM15683" s="2"/>
      <c r="BN15683" s="151"/>
      <c r="BO15683" s="2"/>
      <c r="BP15683" s="2"/>
      <c r="BQ15683" s="2"/>
      <c r="BR15683" s="2"/>
      <c r="BS15683" s="2"/>
      <c r="BT15683" s="2"/>
    </row>
    <row r="15684" spans="63:72" x14ac:dyDescent="0.3">
      <c r="BK15684" s="5"/>
      <c r="BL15684" s="5"/>
      <c r="BM15684" s="2"/>
      <c r="BN15684" s="151"/>
      <c r="BO15684" s="2"/>
      <c r="BP15684" s="2"/>
      <c r="BQ15684" s="2"/>
      <c r="BR15684" s="2"/>
      <c r="BS15684" s="2"/>
      <c r="BT15684" s="2"/>
    </row>
    <row r="15685" spans="63:72" x14ac:dyDescent="0.3">
      <c r="BK15685" s="5"/>
      <c r="BL15685" s="5"/>
      <c r="BM15685" s="2"/>
      <c r="BN15685" s="151"/>
      <c r="BO15685" s="2"/>
      <c r="BP15685" s="2"/>
      <c r="BQ15685" s="2"/>
      <c r="BR15685" s="2"/>
      <c r="BS15685" s="2"/>
      <c r="BT15685" s="2"/>
    </row>
    <row r="15686" spans="63:72" x14ac:dyDescent="0.3">
      <c r="BK15686" s="5"/>
      <c r="BL15686" s="5"/>
      <c r="BM15686" s="2"/>
      <c r="BN15686" s="151"/>
      <c r="BO15686" s="2"/>
      <c r="BP15686" s="2"/>
      <c r="BQ15686" s="2"/>
      <c r="BR15686" s="2"/>
      <c r="BS15686" s="2"/>
      <c r="BT15686" s="2"/>
    </row>
    <row r="15687" spans="63:72" x14ac:dyDescent="0.3">
      <c r="BK15687" s="5"/>
      <c r="BL15687" s="5"/>
      <c r="BM15687" s="2"/>
      <c r="BN15687" s="151"/>
      <c r="BO15687" s="2"/>
      <c r="BP15687" s="2"/>
      <c r="BQ15687" s="2"/>
      <c r="BR15687" s="2"/>
      <c r="BS15687" s="2"/>
      <c r="BT15687" s="2"/>
    </row>
    <row r="15688" spans="63:72" x14ac:dyDescent="0.3">
      <c r="BK15688" s="5"/>
      <c r="BL15688" s="5"/>
      <c r="BM15688" s="2"/>
      <c r="BN15688" s="151"/>
      <c r="BO15688" s="2"/>
      <c r="BP15688" s="2"/>
      <c r="BQ15688" s="2"/>
      <c r="BR15688" s="2"/>
      <c r="BS15688" s="2"/>
      <c r="BT15688" s="2"/>
    </row>
    <row r="15689" spans="63:72" x14ac:dyDescent="0.3">
      <c r="BK15689" s="5"/>
      <c r="BL15689" s="5"/>
      <c r="BM15689" s="2"/>
      <c r="BN15689" s="151"/>
      <c r="BO15689" s="2"/>
      <c r="BP15689" s="2"/>
      <c r="BQ15689" s="2"/>
      <c r="BR15689" s="2"/>
      <c r="BS15689" s="2"/>
      <c r="BT15689" s="2"/>
    </row>
    <row r="15690" spans="63:72" x14ac:dyDescent="0.3">
      <c r="BK15690" s="5"/>
      <c r="BL15690" s="5"/>
      <c r="BM15690" s="2"/>
      <c r="BN15690" s="151"/>
      <c r="BO15690" s="2"/>
      <c r="BP15690" s="2"/>
      <c r="BQ15690" s="2"/>
      <c r="BR15690" s="2"/>
      <c r="BS15690" s="2"/>
      <c r="BT15690" s="2"/>
    </row>
    <row r="15691" spans="63:72" x14ac:dyDescent="0.3">
      <c r="BK15691" s="5"/>
      <c r="BL15691" s="5"/>
      <c r="BM15691" s="2"/>
      <c r="BN15691" s="151"/>
      <c r="BO15691" s="2"/>
      <c r="BP15691" s="2"/>
      <c r="BQ15691" s="2"/>
      <c r="BR15691" s="2"/>
      <c r="BS15691" s="2"/>
      <c r="BT15691" s="2"/>
    </row>
    <row r="15692" spans="63:72" x14ac:dyDescent="0.3">
      <c r="BK15692" s="5"/>
      <c r="BL15692" s="5"/>
      <c r="BM15692" s="2"/>
      <c r="BN15692" s="151"/>
      <c r="BO15692" s="2"/>
      <c r="BP15692" s="2"/>
      <c r="BQ15692" s="2"/>
      <c r="BR15692" s="2"/>
      <c r="BS15692" s="2"/>
      <c r="BT15692" s="2"/>
    </row>
    <row r="15693" spans="63:72" x14ac:dyDescent="0.3">
      <c r="BK15693" s="5"/>
      <c r="BL15693" s="5"/>
      <c r="BM15693" s="2"/>
      <c r="BN15693" s="151"/>
      <c r="BO15693" s="2"/>
      <c r="BP15693" s="2"/>
      <c r="BQ15693" s="2"/>
      <c r="BR15693" s="2"/>
      <c r="BS15693" s="2"/>
      <c r="BT15693" s="2"/>
    </row>
    <row r="15694" spans="63:72" x14ac:dyDescent="0.3">
      <c r="BK15694" s="5"/>
      <c r="BL15694" s="5"/>
      <c r="BM15694" s="2"/>
      <c r="BN15694" s="151"/>
      <c r="BO15694" s="2"/>
      <c r="BP15694" s="2"/>
      <c r="BQ15694" s="2"/>
      <c r="BR15694" s="2"/>
      <c r="BS15694" s="2"/>
      <c r="BT15694" s="2"/>
    </row>
    <row r="15695" spans="63:72" x14ac:dyDescent="0.3">
      <c r="BK15695" s="5"/>
      <c r="BL15695" s="5"/>
      <c r="BM15695" s="2"/>
      <c r="BN15695" s="151"/>
      <c r="BO15695" s="2"/>
      <c r="BP15695" s="2"/>
      <c r="BQ15695" s="2"/>
      <c r="BR15695" s="2"/>
      <c r="BS15695" s="2"/>
      <c r="BT15695" s="2"/>
    </row>
    <row r="15696" spans="63:72" x14ac:dyDescent="0.3">
      <c r="BK15696" s="5"/>
      <c r="BL15696" s="5"/>
      <c r="BM15696" s="2"/>
      <c r="BN15696" s="151"/>
      <c r="BO15696" s="2"/>
      <c r="BP15696" s="2"/>
      <c r="BQ15696" s="2"/>
      <c r="BR15696" s="2"/>
      <c r="BS15696" s="2"/>
      <c r="BT15696" s="2"/>
    </row>
    <row r="15697" spans="63:72" x14ac:dyDescent="0.3">
      <c r="BK15697" s="5"/>
      <c r="BL15697" s="5"/>
      <c r="BM15697" s="2"/>
      <c r="BN15697" s="151"/>
      <c r="BO15697" s="2"/>
      <c r="BP15697" s="2"/>
      <c r="BQ15697" s="2"/>
      <c r="BR15697" s="2"/>
      <c r="BS15697" s="2"/>
      <c r="BT15697" s="2"/>
    </row>
    <row r="15698" spans="63:72" x14ac:dyDescent="0.3">
      <c r="BK15698" s="5"/>
      <c r="BL15698" s="5"/>
      <c r="BM15698" s="2"/>
      <c r="BN15698" s="151"/>
      <c r="BO15698" s="2"/>
      <c r="BP15698" s="2"/>
      <c r="BQ15698" s="2"/>
      <c r="BR15698" s="2"/>
      <c r="BS15698" s="2"/>
      <c r="BT15698" s="2"/>
    </row>
    <row r="15699" spans="63:72" x14ac:dyDescent="0.3">
      <c r="BK15699" s="5"/>
      <c r="BL15699" s="5"/>
      <c r="BM15699" s="2"/>
      <c r="BN15699" s="151"/>
      <c r="BO15699" s="2"/>
      <c r="BP15699" s="2"/>
      <c r="BQ15699" s="2"/>
      <c r="BR15699" s="2"/>
      <c r="BS15699" s="2"/>
      <c r="BT15699" s="2"/>
    </row>
    <row r="15700" spans="63:72" x14ac:dyDescent="0.3">
      <c r="BK15700" s="5"/>
      <c r="BL15700" s="5"/>
      <c r="BM15700" s="2"/>
      <c r="BN15700" s="151"/>
      <c r="BO15700" s="2"/>
      <c r="BP15700" s="2"/>
      <c r="BQ15700" s="2"/>
      <c r="BR15700" s="2"/>
      <c r="BS15700" s="2"/>
      <c r="BT15700" s="2"/>
    </row>
    <row r="15701" spans="63:72" x14ac:dyDescent="0.3">
      <c r="BK15701" s="5"/>
      <c r="BL15701" s="5"/>
      <c r="BM15701" s="2"/>
      <c r="BN15701" s="151"/>
      <c r="BO15701" s="2"/>
      <c r="BP15701" s="2"/>
      <c r="BQ15701" s="2"/>
      <c r="BR15701" s="2"/>
      <c r="BS15701" s="2"/>
      <c r="BT15701" s="2"/>
    </row>
    <row r="15702" spans="63:72" x14ac:dyDescent="0.3">
      <c r="BK15702" s="5"/>
      <c r="BL15702" s="5"/>
      <c r="BM15702" s="2"/>
      <c r="BN15702" s="151"/>
      <c r="BO15702" s="2"/>
      <c r="BP15702" s="2"/>
      <c r="BQ15702" s="2"/>
      <c r="BR15702" s="2"/>
      <c r="BS15702" s="2"/>
      <c r="BT15702" s="2"/>
    </row>
    <row r="15703" spans="63:72" x14ac:dyDescent="0.3">
      <c r="BK15703" s="5"/>
      <c r="BL15703" s="5"/>
      <c r="BM15703" s="2"/>
      <c r="BN15703" s="151"/>
      <c r="BO15703" s="2"/>
      <c r="BP15703" s="2"/>
      <c r="BQ15703" s="2"/>
      <c r="BR15703" s="2"/>
      <c r="BS15703" s="2"/>
      <c r="BT15703" s="2"/>
    </row>
    <row r="15704" spans="63:72" x14ac:dyDescent="0.3">
      <c r="BK15704" s="5"/>
      <c r="BL15704" s="5"/>
      <c r="BM15704" s="2"/>
      <c r="BN15704" s="151"/>
      <c r="BO15704" s="2"/>
      <c r="BP15704" s="2"/>
      <c r="BQ15704" s="2"/>
      <c r="BR15704" s="2"/>
      <c r="BS15704" s="2"/>
      <c r="BT15704" s="2"/>
    </row>
    <row r="15705" spans="63:72" x14ac:dyDescent="0.3">
      <c r="BK15705" s="5"/>
      <c r="BL15705" s="5"/>
      <c r="BM15705" s="2"/>
      <c r="BN15705" s="151"/>
      <c r="BO15705" s="2"/>
      <c r="BP15705" s="2"/>
      <c r="BQ15705" s="2"/>
      <c r="BR15705" s="2"/>
      <c r="BS15705" s="2"/>
      <c r="BT15705" s="2"/>
    </row>
    <row r="15706" spans="63:72" x14ac:dyDescent="0.3">
      <c r="BK15706" s="5"/>
      <c r="BL15706" s="5"/>
      <c r="BM15706" s="2"/>
      <c r="BN15706" s="151"/>
      <c r="BO15706" s="2"/>
      <c r="BP15706" s="2"/>
      <c r="BQ15706" s="2"/>
      <c r="BR15706" s="2"/>
      <c r="BS15706" s="2"/>
      <c r="BT15706" s="2"/>
    </row>
    <row r="15707" spans="63:72" x14ac:dyDescent="0.3">
      <c r="BK15707" s="5"/>
      <c r="BL15707" s="5"/>
      <c r="BM15707" s="2"/>
      <c r="BN15707" s="151"/>
      <c r="BO15707" s="2"/>
      <c r="BP15707" s="2"/>
      <c r="BQ15707" s="2"/>
      <c r="BR15707" s="2"/>
      <c r="BS15707" s="2"/>
      <c r="BT15707" s="2"/>
    </row>
    <row r="15708" spans="63:72" x14ac:dyDescent="0.3">
      <c r="BK15708" s="5"/>
      <c r="BL15708" s="5"/>
      <c r="BM15708" s="2"/>
      <c r="BN15708" s="151"/>
      <c r="BO15708" s="2"/>
      <c r="BP15708" s="2"/>
      <c r="BQ15708" s="2"/>
      <c r="BR15708" s="2"/>
      <c r="BS15708" s="2"/>
      <c r="BT15708" s="2"/>
    </row>
    <row r="15709" spans="63:72" x14ac:dyDescent="0.3">
      <c r="BK15709" s="5"/>
      <c r="BL15709" s="5"/>
      <c r="BM15709" s="2"/>
      <c r="BN15709" s="151"/>
      <c r="BO15709" s="2"/>
      <c r="BP15709" s="2"/>
      <c r="BQ15709" s="2"/>
      <c r="BR15709" s="2"/>
      <c r="BS15709" s="2"/>
      <c r="BT15709" s="2"/>
    </row>
    <row r="15710" spans="63:72" x14ac:dyDescent="0.3">
      <c r="BK15710" s="5"/>
      <c r="BL15710" s="5"/>
      <c r="BM15710" s="2"/>
      <c r="BN15710" s="151"/>
      <c r="BO15710" s="2"/>
      <c r="BP15710" s="2"/>
      <c r="BQ15710" s="2"/>
      <c r="BR15710" s="2"/>
      <c r="BS15710" s="2"/>
      <c r="BT15710" s="2"/>
    </row>
    <row r="15711" spans="63:72" x14ac:dyDescent="0.3">
      <c r="BK15711" s="5"/>
      <c r="BL15711" s="5"/>
      <c r="BM15711" s="2"/>
      <c r="BN15711" s="151"/>
      <c r="BO15711" s="2"/>
      <c r="BP15711" s="2"/>
      <c r="BQ15711" s="2"/>
      <c r="BR15711" s="2"/>
      <c r="BS15711" s="2"/>
      <c r="BT15711" s="2"/>
    </row>
    <row r="15712" spans="63:72" x14ac:dyDescent="0.3">
      <c r="BK15712" s="5"/>
      <c r="BL15712" s="5"/>
      <c r="BM15712" s="2"/>
      <c r="BN15712" s="151"/>
      <c r="BO15712" s="2"/>
      <c r="BP15712" s="2"/>
      <c r="BQ15712" s="2"/>
      <c r="BR15712" s="2"/>
      <c r="BS15712" s="2"/>
      <c r="BT15712" s="2"/>
    </row>
    <row r="15713" spans="63:72" x14ac:dyDescent="0.3">
      <c r="BK15713" s="5"/>
      <c r="BL15713" s="5"/>
      <c r="BM15713" s="2"/>
      <c r="BN15713" s="151"/>
      <c r="BO15713" s="2"/>
      <c r="BP15713" s="2"/>
      <c r="BQ15713" s="2"/>
      <c r="BR15713" s="2"/>
      <c r="BS15713" s="2"/>
      <c r="BT15713" s="2"/>
    </row>
    <row r="15714" spans="63:72" x14ac:dyDescent="0.3">
      <c r="BK15714" s="5"/>
      <c r="BL15714" s="5"/>
      <c r="BM15714" s="2"/>
      <c r="BN15714" s="151"/>
      <c r="BO15714" s="2"/>
      <c r="BP15714" s="2"/>
      <c r="BQ15714" s="2"/>
      <c r="BR15714" s="2"/>
      <c r="BS15714" s="2"/>
      <c r="BT15714" s="2"/>
    </row>
    <row r="15715" spans="63:72" x14ac:dyDescent="0.3">
      <c r="BK15715" s="5"/>
      <c r="BL15715" s="5"/>
      <c r="BM15715" s="2"/>
      <c r="BN15715" s="151"/>
      <c r="BO15715" s="2"/>
      <c r="BP15715" s="2"/>
      <c r="BQ15715" s="2"/>
      <c r="BR15715" s="2"/>
      <c r="BS15715" s="2"/>
      <c r="BT15715" s="2"/>
    </row>
    <row r="15716" spans="63:72" x14ac:dyDescent="0.3">
      <c r="BK15716" s="5"/>
      <c r="BL15716" s="5"/>
      <c r="BM15716" s="2"/>
      <c r="BN15716" s="151"/>
      <c r="BO15716" s="2"/>
      <c r="BP15716" s="2"/>
      <c r="BQ15716" s="2"/>
      <c r="BR15716" s="2"/>
      <c r="BS15716" s="2"/>
      <c r="BT15716" s="2"/>
    </row>
    <row r="15717" spans="63:72" x14ac:dyDescent="0.3">
      <c r="BK15717" s="5"/>
      <c r="BL15717" s="5"/>
      <c r="BM15717" s="2"/>
      <c r="BN15717" s="151"/>
      <c r="BO15717" s="2"/>
      <c r="BP15717" s="2"/>
      <c r="BQ15717" s="2"/>
      <c r="BR15717" s="2"/>
      <c r="BS15717" s="2"/>
      <c r="BT15717" s="2"/>
    </row>
    <row r="15718" spans="63:72" x14ac:dyDescent="0.3">
      <c r="BK15718" s="5"/>
      <c r="BL15718" s="5"/>
      <c r="BM15718" s="2"/>
      <c r="BN15718" s="151"/>
      <c r="BO15718" s="2"/>
      <c r="BP15718" s="2"/>
      <c r="BQ15718" s="2"/>
      <c r="BR15718" s="2"/>
      <c r="BS15718" s="2"/>
      <c r="BT15718" s="2"/>
    </row>
    <row r="15719" spans="63:72" x14ac:dyDescent="0.3">
      <c r="BK15719" s="5"/>
      <c r="BL15719" s="5"/>
      <c r="BM15719" s="2"/>
      <c r="BN15719" s="151"/>
      <c r="BO15719" s="2"/>
      <c r="BP15719" s="2"/>
      <c r="BQ15719" s="2"/>
      <c r="BR15719" s="2"/>
      <c r="BS15719" s="2"/>
      <c r="BT15719" s="2"/>
    </row>
    <row r="15720" spans="63:72" x14ac:dyDescent="0.3">
      <c r="BK15720" s="5"/>
      <c r="BL15720" s="5"/>
      <c r="BM15720" s="2"/>
      <c r="BN15720" s="151"/>
      <c r="BO15720" s="2"/>
      <c r="BP15720" s="2"/>
      <c r="BQ15720" s="2"/>
      <c r="BR15720" s="2"/>
      <c r="BS15720" s="2"/>
      <c r="BT15720" s="2"/>
    </row>
    <row r="15721" spans="63:72" x14ac:dyDescent="0.3">
      <c r="BK15721" s="5"/>
      <c r="BL15721" s="5"/>
      <c r="BM15721" s="2"/>
      <c r="BN15721" s="151"/>
      <c r="BO15721" s="2"/>
      <c r="BP15721" s="2"/>
      <c r="BQ15721" s="2"/>
      <c r="BR15721" s="2"/>
      <c r="BS15721" s="2"/>
      <c r="BT15721" s="2"/>
    </row>
    <row r="15722" spans="63:72" x14ac:dyDescent="0.3">
      <c r="BK15722" s="5"/>
      <c r="BL15722" s="5"/>
      <c r="BM15722" s="2"/>
      <c r="BN15722" s="151"/>
      <c r="BO15722" s="2"/>
      <c r="BP15722" s="2"/>
      <c r="BQ15722" s="2"/>
      <c r="BR15722" s="2"/>
      <c r="BS15722" s="2"/>
      <c r="BT15722" s="2"/>
    </row>
    <row r="15723" spans="63:72" x14ac:dyDescent="0.3">
      <c r="BK15723" s="5"/>
      <c r="BL15723" s="5"/>
      <c r="BM15723" s="2"/>
      <c r="BN15723" s="151"/>
      <c r="BO15723" s="2"/>
      <c r="BP15723" s="2"/>
      <c r="BQ15723" s="2"/>
      <c r="BR15723" s="2"/>
      <c r="BS15723" s="2"/>
      <c r="BT15723" s="2"/>
    </row>
    <row r="15724" spans="63:72" x14ac:dyDescent="0.3">
      <c r="BK15724" s="5"/>
      <c r="BL15724" s="5"/>
      <c r="BM15724" s="2"/>
      <c r="BN15724" s="151"/>
      <c r="BO15724" s="2"/>
      <c r="BP15724" s="2"/>
      <c r="BQ15724" s="2"/>
      <c r="BR15724" s="2"/>
      <c r="BS15724" s="2"/>
      <c r="BT15724" s="2"/>
    </row>
    <row r="15725" spans="63:72" x14ac:dyDescent="0.3">
      <c r="BK15725" s="5"/>
      <c r="BL15725" s="5"/>
      <c r="BM15725" s="2"/>
      <c r="BN15725" s="151"/>
      <c r="BO15725" s="2"/>
      <c r="BP15725" s="2"/>
      <c r="BQ15725" s="2"/>
      <c r="BR15725" s="2"/>
      <c r="BS15725" s="2"/>
      <c r="BT15725" s="2"/>
    </row>
    <row r="15726" spans="63:72" x14ac:dyDescent="0.3">
      <c r="BK15726" s="5"/>
      <c r="BL15726" s="5"/>
      <c r="BM15726" s="2"/>
      <c r="BN15726" s="151"/>
      <c r="BO15726" s="2"/>
      <c r="BP15726" s="2"/>
      <c r="BQ15726" s="2"/>
      <c r="BR15726" s="2"/>
      <c r="BS15726" s="2"/>
      <c r="BT15726" s="2"/>
    </row>
    <row r="15727" spans="63:72" x14ac:dyDescent="0.3">
      <c r="BK15727" s="5"/>
      <c r="BL15727" s="5"/>
      <c r="BM15727" s="2"/>
      <c r="BN15727" s="151"/>
      <c r="BO15727" s="2"/>
      <c r="BP15727" s="2"/>
      <c r="BQ15727" s="2"/>
      <c r="BR15727" s="2"/>
      <c r="BS15727" s="2"/>
      <c r="BT15727" s="2"/>
    </row>
    <row r="15728" spans="63:72" x14ac:dyDescent="0.3">
      <c r="BK15728" s="5"/>
      <c r="BL15728" s="5"/>
      <c r="BM15728" s="2"/>
      <c r="BN15728" s="151"/>
      <c r="BO15728" s="2"/>
      <c r="BP15728" s="2"/>
      <c r="BQ15728" s="2"/>
      <c r="BR15728" s="2"/>
      <c r="BS15728" s="2"/>
      <c r="BT15728" s="2"/>
    </row>
    <row r="15729" spans="63:72" x14ac:dyDescent="0.3">
      <c r="BK15729" s="5"/>
      <c r="BL15729" s="5"/>
      <c r="BM15729" s="2"/>
      <c r="BN15729" s="151"/>
      <c r="BO15729" s="2"/>
      <c r="BP15729" s="2"/>
      <c r="BQ15729" s="2"/>
      <c r="BR15729" s="2"/>
      <c r="BS15729" s="2"/>
      <c r="BT15729" s="2"/>
    </row>
    <row r="15730" spans="63:72" x14ac:dyDescent="0.3">
      <c r="BK15730" s="5"/>
      <c r="BL15730" s="5"/>
      <c r="BM15730" s="2"/>
      <c r="BN15730" s="151"/>
      <c r="BO15730" s="2"/>
      <c r="BP15730" s="2"/>
      <c r="BQ15730" s="2"/>
      <c r="BR15730" s="2"/>
      <c r="BS15730" s="2"/>
      <c r="BT15730" s="2"/>
    </row>
    <row r="15731" spans="63:72" x14ac:dyDescent="0.3">
      <c r="BK15731" s="5"/>
      <c r="BL15731" s="5"/>
      <c r="BM15731" s="2"/>
      <c r="BN15731" s="151"/>
      <c r="BO15731" s="2"/>
      <c r="BP15731" s="2"/>
      <c r="BQ15731" s="2"/>
      <c r="BR15731" s="2"/>
      <c r="BS15731" s="2"/>
      <c r="BT15731" s="2"/>
    </row>
    <row r="15732" spans="63:72" x14ac:dyDescent="0.3">
      <c r="BK15732" s="5"/>
      <c r="BL15732" s="5"/>
      <c r="BM15732" s="2"/>
      <c r="BN15732" s="151"/>
      <c r="BO15732" s="2"/>
      <c r="BP15732" s="2"/>
      <c r="BQ15732" s="2"/>
      <c r="BR15732" s="2"/>
      <c r="BS15732" s="2"/>
      <c r="BT15732" s="2"/>
    </row>
    <row r="15733" spans="63:72" x14ac:dyDescent="0.3">
      <c r="BK15733" s="5"/>
      <c r="BL15733" s="5"/>
      <c r="BM15733" s="2"/>
      <c r="BN15733" s="151"/>
      <c r="BO15733" s="2"/>
      <c r="BP15733" s="2"/>
      <c r="BQ15733" s="2"/>
      <c r="BR15733" s="2"/>
      <c r="BS15733" s="2"/>
      <c r="BT15733" s="2"/>
    </row>
    <row r="15734" spans="63:72" x14ac:dyDescent="0.3">
      <c r="BK15734" s="5"/>
      <c r="BL15734" s="5"/>
      <c r="BM15734" s="2"/>
      <c r="BN15734" s="151"/>
      <c r="BO15734" s="2"/>
      <c r="BP15734" s="2"/>
      <c r="BQ15734" s="2"/>
      <c r="BR15734" s="2"/>
      <c r="BS15734" s="2"/>
      <c r="BT15734" s="2"/>
    </row>
    <row r="15735" spans="63:72" x14ac:dyDescent="0.3">
      <c r="BK15735" s="5"/>
      <c r="BL15735" s="5"/>
      <c r="BM15735" s="2"/>
      <c r="BN15735" s="151"/>
      <c r="BO15735" s="2"/>
      <c r="BP15735" s="2"/>
      <c r="BQ15735" s="2"/>
      <c r="BR15735" s="2"/>
      <c r="BS15735" s="2"/>
      <c r="BT15735" s="2"/>
    </row>
    <row r="15736" spans="63:72" x14ac:dyDescent="0.3">
      <c r="BK15736" s="5"/>
      <c r="BL15736" s="5"/>
      <c r="BM15736" s="2"/>
      <c r="BN15736" s="151"/>
      <c r="BO15736" s="2"/>
      <c r="BP15736" s="2"/>
      <c r="BQ15736" s="2"/>
      <c r="BR15736" s="2"/>
      <c r="BS15736" s="2"/>
      <c r="BT15736" s="2"/>
    </row>
    <row r="15737" spans="63:72" x14ac:dyDescent="0.3">
      <c r="BK15737" s="5"/>
      <c r="BL15737" s="5"/>
      <c r="BM15737" s="2"/>
      <c r="BN15737" s="151"/>
      <c r="BO15737" s="2"/>
      <c r="BP15737" s="2"/>
      <c r="BQ15737" s="2"/>
      <c r="BR15737" s="2"/>
      <c r="BS15737" s="2"/>
      <c r="BT15737" s="2"/>
    </row>
    <row r="15738" spans="63:72" x14ac:dyDescent="0.3">
      <c r="BK15738" s="5"/>
      <c r="BL15738" s="5"/>
      <c r="BM15738" s="2"/>
      <c r="BN15738" s="151"/>
      <c r="BO15738" s="2"/>
      <c r="BP15738" s="2"/>
      <c r="BQ15738" s="2"/>
      <c r="BR15738" s="2"/>
      <c r="BS15738" s="2"/>
      <c r="BT15738" s="2"/>
    </row>
    <row r="15739" spans="63:72" x14ac:dyDescent="0.3">
      <c r="BK15739" s="5"/>
      <c r="BL15739" s="5"/>
      <c r="BM15739" s="2"/>
      <c r="BN15739" s="151"/>
      <c r="BO15739" s="2"/>
      <c r="BP15739" s="2"/>
      <c r="BQ15739" s="2"/>
      <c r="BR15739" s="2"/>
      <c r="BS15739" s="2"/>
      <c r="BT15739" s="2"/>
    </row>
    <row r="15740" spans="63:72" x14ac:dyDescent="0.3">
      <c r="BK15740" s="5"/>
      <c r="BL15740" s="5"/>
      <c r="BM15740" s="2"/>
      <c r="BN15740" s="151"/>
      <c r="BO15740" s="2"/>
      <c r="BP15740" s="2"/>
      <c r="BQ15740" s="2"/>
      <c r="BR15740" s="2"/>
      <c r="BS15740" s="2"/>
      <c r="BT15740" s="2"/>
    </row>
    <row r="15741" spans="63:72" x14ac:dyDescent="0.3">
      <c r="BK15741" s="5"/>
      <c r="BL15741" s="5"/>
      <c r="BM15741" s="2"/>
      <c r="BN15741" s="151"/>
      <c r="BO15741" s="2"/>
      <c r="BP15741" s="2"/>
      <c r="BQ15741" s="2"/>
      <c r="BR15741" s="2"/>
      <c r="BS15741" s="2"/>
      <c r="BT15741" s="2"/>
    </row>
    <row r="15742" spans="63:72" x14ac:dyDescent="0.3">
      <c r="BK15742" s="5"/>
      <c r="BL15742" s="5"/>
      <c r="BM15742" s="2"/>
      <c r="BN15742" s="151"/>
      <c r="BO15742" s="2"/>
      <c r="BP15742" s="2"/>
      <c r="BQ15742" s="2"/>
      <c r="BR15742" s="2"/>
      <c r="BS15742" s="2"/>
      <c r="BT15742" s="2"/>
    </row>
    <row r="15743" spans="63:72" x14ac:dyDescent="0.3">
      <c r="BK15743" s="5"/>
      <c r="BL15743" s="5"/>
      <c r="BM15743" s="2"/>
      <c r="BN15743" s="151"/>
      <c r="BO15743" s="2"/>
      <c r="BP15743" s="2"/>
      <c r="BQ15743" s="2"/>
      <c r="BR15743" s="2"/>
      <c r="BS15743" s="2"/>
      <c r="BT15743" s="2"/>
    </row>
    <row r="15744" spans="63:72" x14ac:dyDescent="0.3">
      <c r="BK15744" s="5"/>
      <c r="BL15744" s="5"/>
      <c r="BM15744" s="2"/>
      <c r="BN15744" s="151"/>
      <c r="BO15744" s="2"/>
      <c r="BP15744" s="2"/>
      <c r="BQ15744" s="2"/>
      <c r="BR15744" s="2"/>
      <c r="BS15744" s="2"/>
      <c r="BT15744" s="2"/>
    </row>
    <row r="15745" spans="63:72" x14ac:dyDescent="0.3">
      <c r="BK15745" s="5"/>
      <c r="BL15745" s="5"/>
      <c r="BM15745" s="2"/>
      <c r="BN15745" s="151"/>
      <c r="BO15745" s="2"/>
      <c r="BP15745" s="2"/>
      <c r="BQ15745" s="2"/>
      <c r="BR15745" s="2"/>
      <c r="BS15745" s="2"/>
      <c r="BT15745" s="2"/>
    </row>
    <row r="15746" spans="63:72" x14ac:dyDescent="0.3">
      <c r="BK15746" s="5"/>
      <c r="BL15746" s="5"/>
      <c r="BM15746" s="2"/>
      <c r="BN15746" s="151"/>
      <c r="BO15746" s="2"/>
      <c r="BP15746" s="2"/>
      <c r="BQ15746" s="2"/>
      <c r="BR15746" s="2"/>
      <c r="BS15746" s="2"/>
      <c r="BT15746" s="2"/>
    </row>
    <row r="15747" spans="63:72" x14ac:dyDescent="0.3">
      <c r="BK15747" s="5"/>
      <c r="BL15747" s="5"/>
      <c r="BM15747" s="2"/>
      <c r="BN15747" s="151"/>
      <c r="BO15747" s="2"/>
      <c r="BP15747" s="2"/>
      <c r="BQ15747" s="2"/>
      <c r="BR15747" s="2"/>
      <c r="BS15747" s="2"/>
      <c r="BT15747" s="2"/>
    </row>
    <row r="15748" spans="63:72" x14ac:dyDescent="0.3">
      <c r="BK15748" s="5"/>
      <c r="BL15748" s="5"/>
      <c r="BM15748" s="2"/>
      <c r="BN15748" s="151"/>
      <c r="BO15748" s="2"/>
      <c r="BP15748" s="2"/>
      <c r="BQ15748" s="2"/>
      <c r="BR15748" s="2"/>
      <c r="BS15748" s="2"/>
      <c r="BT15748" s="2"/>
    </row>
    <row r="15749" spans="63:72" x14ac:dyDescent="0.3">
      <c r="BK15749" s="5"/>
      <c r="BL15749" s="5"/>
      <c r="BM15749" s="2"/>
      <c r="BN15749" s="151"/>
      <c r="BO15749" s="2"/>
      <c r="BP15749" s="2"/>
      <c r="BQ15749" s="2"/>
      <c r="BR15749" s="2"/>
      <c r="BS15749" s="2"/>
      <c r="BT15749" s="2"/>
    </row>
    <row r="15750" spans="63:72" x14ac:dyDescent="0.3">
      <c r="BK15750" s="5"/>
      <c r="BL15750" s="5"/>
      <c r="BM15750" s="2"/>
      <c r="BN15750" s="151"/>
      <c r="BO15750" s="2"/>
      <c r="BP15750" s="2"/>
      <c r="BQ15750" s="2"/>
      <c r="BR15750" s="2"/>
      <c r="BS15750" s="2"/>
      <c r="BT15750" s="2"/>
    </row>
    <row r="15751" spans="63:72" x14ac:dyDescent="0.3">
      <c r="BK15751" s="5"/>
      <c r="BL15751" s="5"/>
      <c r="BM15751" s="2"/>
      <c r="BN15751" s="151"/>
      <c r="BO15751" s="2"/>
      <c r="BP15751" s="2"/>
      <c r="BQ15751" s="2"/>
      <c r="BR15751" s="2"/>
      <c r="BS15751" s="2"/>
      <c r="BT15751" s="2"/>
    </row>
    <row r="15752" spans="63:72" x14ac:dyDescent="0.3">
      <c r="BK15752" s="5"/>
      <c r="BL15752" s="5"/>
      <c r="BM15752" s="2"/>
      <c r="BN15752" s="151"/>
      <c r="BO15752" s="2"/>
      <c r="BP15752" s="2"/>
      <c r="BQ15752" s="2"/>
      <c r="BR15752" s="2"/>
      <c r="BS15752" s="2"/>
      <c r="BT15752" s="2"/>
    </row>
    <row r="15753" spans="63:72" x14ac:dyDescent="0.3">
      <c r="BK15753" s="5"/>
      <c r="BL15753" s="5"/>
      <c r="BM15753" s="2"/>
      <c r="BN15753" s="151"/>
      <c r="BO15753" s="2"/>
      <c r="BP15753" s="2"/>
      <c r="BQ15753" s="2"/>
      <c r="BR15753" s="2"/>
      <c r="BS15753" s="2"/>
      <c r="BT15753" s="2"/>
    </row>
    <row r="15754" spans="63:72" x14ac:dyDescent="0.3">
      <c r="BK15754" s="5"/>
      <c r="BL15754" s="5"/>
      <c r="BM15754" s="2"/>
      <c r="BN15754" s="151"/>
      <c r="BO15754" s="2"/>
      <c r="BP15754" s="2"/>
      <c r="BQ15754" s="2"/>
      <c r="BR15754" s="2"/>
      <c r="BS15754" s="2"/>
      <c r="BT15754" s="2"/>
    </row>
    <row r="15755" spans="63:72" x14ac:dyDescent="0.3">
      <c r="BK15755" s="5"/>
      <c r="BL15755" s="5"/>
      <c r="BM15755" s="2"/>
      <c r="BN15755" s="151"/>
      <c r="BO15755" s="2"/>
      <c r="BP15755" s="2"/>
      <c r="BQ15755" s="2"/>
      <c r="BR15755" s="2"/>
      <c r="BS15755" s="2"/>
      <c r="BT15755" s="2"/>
    </row>
    <row r="15756" spans="63:72" x14ac:dyDescent="0.3">
      <c r="BK15756" s="5"/>
      <c r="BL15756" s="5"/>
      <c r="BM15756" s="2"/>
      <c r="BN15756" s="151"/>
      <c r="BO15756" s="2"/>
      <c r="BP15756" s="2"/>
      <c r="BQ15756" s="2"/>
      <c r="BR15756" s="2"/>
      <c r="BS15756" s="2"/>
      <c r="BT15756" s="2"/>
    </row>
    <row r="15757" spans="63:72" x14ac:dyDescent="0.3">
      <c r="BK15757" s="5"/>
      <c r="BL15757" s="5"/>
      <c r="BM15757" s="2"/>
      <c r="BN15757" s="151"/>
      <c r="BO15757" s="2"/>
      <c r="BP15757" s="2"/>
      <c r="BQ15757" s="2"/>
      <c r="BR15757" s="2"/>
      <c r="BS15757" s="2"/>
      <c r="BT15757" s="2"/>
    </row>
    <row r="15758" spans="63:72" x14ac:dyDescent="0.3">
      <c r="BK15758" s="5"/>
      <c r="BL15758" s="5"/>
      <c r="BM15758" s="2"/>
      <c r="BN15758" s="151"/>
      <c r="BO15758" s="2"/>
      <c r="BP15758" s="2"/>
      <c r="BQ15758" s="2"/>
      <c r="BR15758" s="2"/>
      <c r="BS15758" s="2"/>
      <c r="BT15758" s="2"/>
    </row>
    <row r="15759" spans="63:72" x14ac:dyDescent="0.3">
      <c r="BK15759" s="5"/>
      <c r="BL15759" s="5"/>
      <c r="BM15759" s="2"/>
      <c r="BN15759" s="151"/>
      <c r="BO15759" s="2"/>
      <c r="BP15759" s="2"/>
      <c r="BQ15759" s="2"/>
      <c r="BR15759" s="2"/>
      <c r="BS15759" s="2"/>
      <c r="BT15759" s="2"/>
    </row>
    <row r="15760" spans="63:72" x14ac:dyDescent="0.3">
      <c r="BK15760" s="5"/>
      <c r="BL15760" s="5"/>
      <c r="BM15760" s="2"/>
      <c r="BN15760" s="151"/>
      <c r="BO15760" s="2"/>
      <c r="BP15760" s="2"/>
      <c r="BQ15760" s="2"/>
      <c r="BR15760" s="2"/>
      <c r="BS15760" s="2"/>
      <c r="BT15760" s="2"/>
    </row>
    <row r="15761" spans="63:72" x14ac:dyDescent="0.3">
      <c r="BK15761" s="5"/>
      <c r="BL15761" s="5"/>
      <c r="BM15761" s="2"/>
      <c r="BN15761" s="151"/>
      <c r="BO15761" s="2"/>
      <c r="BP15761" s="2"/>
      <c r="BQ15761" s="2"/>
      <c r="BR15761" s="2"/>
      <c r="BS15761" s="2"/>
      <c r="BT15761" s="2"/>
    </row>
    <row r="15762" spans="63:72" x14ac:dyDescent="0.3">
      <c r="BK15762" s="5"/>
      <c r="BL15762" s="5"/>
      <c r="BM15762" s="2"/>
      <c r="BN15762" s="151"/>
      <c r="BO15762" s="2"/>
      <c r="BP15762" s="2"/>
      <c r="BQ15762" s="2"/>
      <c r="BR15762" s="2"/>
      <c r="BS15762" s="2"/>
      <c r="BT15762" s="2"/>
    </row>
    <row r="15763" spans="63:72" x14ac:dyDescent="0.3">
      <c r="BK15763" s="5"/>
      <c r="BL15763" s="5"/>
      <c r="BM15763" s="2"/>
      <c r="BN15763" s="151"/>
      <c r="BO15763" s="2"/>
      <c r="BP15763" s="2"/>
      <c r="BQ15763" s="2"/>
      <c r="BR15763" s="2"/>
      <c r="BS15763" s="2"/>
      <c r="BT15763" s="2"/>
    </row>
    <row r="15764" spans="63:72" x14ac:dyDescent="0.3">
      <c r="BK15764" s="5"/>
      <c r="BL15764" s="5"/>
      <c r="BM15764" s="2"/>
      <c r="BN15764" s="151"/>
      <c r="BO15764" s="2"/>
      <c r="BP15764" s="2"/>
      <c r="BQ15764" s="2"/>
      <c r="BR15764" s="2"/>
      <c r="BS15764" s="2"/>
      <c r="BT15764" s="2"/>
    </row>
    <row r="15765" spans="63:72" x14ac:dyDescent="0.3">
      <c r="BK15765" s="5"/>
      <c r="BL15765" s="5"/>
      <c r="BM15765" s="2"/>
      <c r="BN15765" s="151"/>
      <c r="BO15765" s="2"/>
      <c r="BP15765" s="2"/>
      <c r="BQ15765" s="2"/>
      <c r="BR15765" s="2"/>
      <c r="BS15765" s="2"/>
      <c r="BT15765" s="2"/>
    </row>
    <row r="15766" spans="63:72" x14ac:dyDescent="0.3">
      <c r="BK15766" s="5"/>
      <c r="BL15766" s="5"/>
      <c r="BM15766" s="2"/>
      <c r="BN15766" s="151"/>
      <c r="BO15766" s="2"/>
      <c r="BP15766" s="2"/>
      <c r="BQ15766" s="2"/>
      <c r="BR15766" s="2"/>
      <c r="BS15766" s="2"/>
      <c r="BT15766" s="2"/>
    </row>
    <row r="15767" spans="63:72" x14ac:dyDescent="0.3">
      <c r="BK15767" s="5"/>
      <c r="BL15767" s="5"/>
      <c r="BM15767" s="2"/>
      <c r="BN15767" s="151"/>
      <c r="BO15767" s="2"/>
      <c r="BP15767" s="2"/>
      <c r="BQ15767" s="2"/>
      <c r="BR15767" s="2"/>
      <c r="BS15767" s="2"/>
      <c r="BT15767" s="2"/>
    </row>
    <row r="15768" spans="63:72" x14ac:dyDescent="0.3">
      <c r="BK15768" s="5"/>
      <c r="BL15768" s="5"/>
      <c r="BM15768" s="2"/>
      <c r="BN15768" s="151"/>
      <c r="BO15768" s="2"/>
      <c r="BP15768" s="2"/>
      <c r="BQ15768" s="2"/>
      <c r="BR15768" s="2"/>
      <c r="BS15768" s="2"/>
      <c r="BT15768" s="2"/>
    </row>
    <row r="15769" spans="63:72" x14ac:dyDescent="0.3">
      <c r="BK15769" s="5"/>
      <c r="BL15769" s="5"/>
      <c r="BM15769" s="2"/>
      <c r="BN15769" s="151"/>
      <c r="BO15769" s="2"/>
      <c r="BP15769" s="2"/>
      <c r="BQ15769" s="2"/>
      <c r="BR15769" s="2"/>
      <c r="BS15769" s="2"/>
      <c r="BT15769" s="2"/>
    </row>
    <row r="15770" spans="63:72" x14ac:dyDescent="0.3">
      <c r="BK15770" s="5"/>
      <c r="BL15770" s="5"/>
      <c r="BM15770" s="2"/>
      <c r="BN15770" s="151"/>
      <c r="BO15770" s="2"/>
      <c r="BP15770" s="2"/>
      <c r="BQ15770" s="2"/>
      <c r="BR15770" s="2"/>
      <c r="BS15770" s="2"/>
      <c r="BT15770" s="2"/>
    </row>
    <row r="15771" spans="63:72" x14ac:dyDescent="0.3">
      <c r="BK15771" s="5"/>
      <c r="BL15771" s="5"/>
      <c r="BM15771" s="2"/>
      <c r="BN15771" s="151"/>
      <c r="BO15771" s="2"/>
      <c r="BP15771" s="2"/>
      <c r="BQ15771" s="2"/>
      <c r="BR15771" s="2"/>
      <c r="BS15771" s="2"/>
      <c r="BT15771" s="2"/>
    </row>
    <row r="15772" spans="63:72" x14ac:dyDescent="0.3">
      <c r="BK15772" s="5"/>
      <c r="BL15772" s="5"/>
      <c r="BM15772" s="2"/>
      <c r="BN15772" s="151"/>
      <c r="BO15772" s="2"/>
      <c r="BP15772" s="2"/>
      <c r="BQ15772" s="2"/>
      <c r="BR15772" s="2"/>
      <c r="BS15772" s="2"/>
      <c r="BT15772" s="2"/>
    </row>
    <row r="15773" spans="63:72" x14ac:dyDescent="0.3">
      <c r="BK15773" s="5"/>
      <c r="BL15773" s="5"/>
      <c r="BM15773" s="2"/>
      <c r="BN15773" s="151"/>
      <c r="BO15773" s="2"/>
      <c r="BP15773" s="2"/>
      <c r="BQ15773" s="2"/>
      <c r="BR15773" s="2"/>
      <c r="BS15773" s="2"/>
      <c r="BT15773" s="2"/>
    </row>
    <row r="15774" spans="63:72" x14ac:dyDescent="0.3">
      <c r="BK15774" s="5"/>
      <c r="BL15774" s="5"/>
      <c r="BM15774" s="2"/>
      <c r="BN15774" s="151"/>
      <c r="BO15774" s="2"/>
      <c r="BP15774" s="2"/>
      <c r="BQ15774" s="2"/>
      <c r="BR15774" s="2"/>
      <c r="BS15774" s="2"/>
      <c r="BT15774" s="2"/>
    </row>
    <row r="15775" spans="63:72" x14ac:dyDescent="0.3">
      <c r="BK15775" s="5"/>
      <c r="BL15775" s="5"/>
      <c r="BM15775" s="2"/>
      <c r="BN15775" s="151"/>
      <c r="BO15775" s="2"/>
      <c r="BP15775" s="2"/>
      <c r="BQ15775" s="2"/>
      <c r="BR15775" s="2"/>
      <c r="BS15775" s="2"/>
      <c r="BT15775" s="2"/>
    </row>
    <row r="15776" spans="63:72" x14ac:dyDescent="0.3">
      <c r="BK15776" s="5"/>
      <c r="BL15776" s="5"/>
      <c r="BM15776" s="2"/>
      <c r="BN15776" s="151"/>
      <c r="BO15776" s="2"/>
      <c r="BP15776" s="2"/>
      <c r="BQ15776" s="2"/>
      <c r="BR15776" s="2"/>
      <c r="BS15776" s="2"/>
      <c r="BT15776" s="2"/>
    </row>
    <row r="15777" spans="63:72" x14ac:dyDescent="0.3">
      <c r="BK15777" s="5"/>
      <c r="BL15777" s="5"/>
      <c r="BM15777" s="2"/>
      <c r="BN15777" s="151"/>
      <c r="BO15777" s="2"/>
      <c r="BP15777" s="2"/>
      <c r="BQ15777" s="2"/>
      <c r="BR15777" s="2"/>
      <c r="BS15777" s="2"/>
      <c r="BT15777" s="2"/>
    </row>
    <row r="15778" spans="63:72" x14ac:dyDescent="0.3">
      <c r="BK15778" s="5"/>
      <c r="BL15778" s="5"/>
      <c r="BM15778" s="2"/>
      <c r="BN15778" s="151"/>
      <c r="BO15778" s="2"/>
      <c r="BP15778" s="2"/>
      <c r="BQ15778" s="2"/>
      <c r="BR15778" s="2"/>
      <c r="BS15778" s="2"/>
      <c r="BT15778" s="2"/>
    </row>
    <row r="15779" spans="63:72" x14ac:dyDescent="0.3">
      <c r="BK15779" s="5"/>
      <c r="BL15779" s="5"/>
      <c r="BM15779" s="2"/>
      <c r="BN15779" s="151"/>
      <c r="BO15779" s="2"/>
      <c r="BP15779" s="2"/>
      <c r="BQ15779" s="2"/>
      <c r="BR15779" s="2"/>
      <c r="BS15779" s="2"/>
      <c r="BT15779" s="2"/>
    </row>
    <row r="15780" spans="63:72" x14ac:dyDescent="0.3">
      <c r="BK15780" s="5"/>
      <c r="BL15780" s="5"/>
      <c r="BM15780" s="2"/>
      <c r="BN15780" s="151"/>
      <c r="BO15780" s="2"/>
      <c r="BP15780" s="2"/>
      <c r="BQ15780" s="2"/>
      <c r="BR15780" s="2"/>
      <c r="BS15780" s="2"/>
      <c r="BT15780" s="2"/>
    </row>
    <row r="15781" spans="63:72" x14ac:dyDescent="0.3">
      <c r="BK15781" s="5"/>
      <c r="BL15781" s="5"/>
      <c r="BM15781" s="2"/>
      <c r="BN15781" s="151"/>
      <c r="BO15781" s="2"/>
      <c r="BP15781" s="2"/>
      <c r="BQ15781" s="2"/>
      <c r="BR15781" s="2"/>
      <c r="BS15781" s="2"/>
      <c r="BT15781" s="2"/>
    </row>
    <row r="15782" spans="63:72" x14ac:dyDescent="0.3">
      <c r="BK15782" s="5"/>
      <c r="BL15782" s="5"/>
      <c r="BM15782" s="2"/>
      <c r="BN15782" s="151"/>
      <c r="BO15782" s="2"/>
      <c r="BP15782" s="2"/>
      <c r="BQ15782" s="2"/>
      <c r="BR15782" s="2"/>
      <c r="BS15782" s="2"/>
      <c r="BT15782" s="2"/>
    </row>
    <row r="15783" spans="63:72" x14ac:dyDescent="0.3">
      <c r="BK15783" s="5"/>
      <c r="BL15783" s="5"/>
      <c r="BM15783" s="2"/>
      <c r="BN15783" s="151"/>
      <c r="BO15783" s="2"/>
      <c r="BP15783" s="2"/>
      <c r="BQ15783" s="2"/>
      <c r="BR15783" s="2"/>
      <c r="BS15783" s="2"/>
      <c r="BT15783" s="2"/>
    </row>
    <row r="15784" spans="63:72" x14ac:dyDescent="0.3">
      <c r="BK15784" s="5"/>
      <c r="BL15784" s="5"/>
      <c r="BM15784" s="2"/>
      <c r="BN15784" s="151"/>
      <c r="BO15784" s="2"/>
      <c r="BP15784" s="2"/>
      <c r="BQ15784" s="2"/>
      <c r="BR15784" s="2"/>
      <c r="BS15784" s="2"/>
      <c r="BT15784" s="2"/>
    </row>
    <row r="15785" spans="63:72" x14ac:dyDescent="0.3">
      <c r="BK15785" s="5"/>
      <c r="BL15785" s="5"/>
      <c r="BM15785" s="2"/>
      <c r="BN15785" s="151"/>
      <c r="BO15785" s="2"/>
      <c r="BP15785" s="2"/>
      <c r="BQ15785" s="2"/>
      <c r="BR15785" s="2"/>
      <c r="BS15785" s="2"/>
      <c r="BT15785" s="2"/>
    </row>
    <row r="15786" spans="63:72" x14ac:dyDescent="0.3">
      <c r="BK15786" s="5"/>
      <c r="BL15786" s="5"/>
      <c r="BM15786" s="2"/>
      <c r="BN15786" s="151"/>
      <c r="BO15786" s="2"/>
      <c r="BP15786" s="2"/>
      <c r="BQ15786" s="2"/>
      <c r="BR15786" s="2"/>
      <c r="BS15786" s="2"/>
      <c r="BT15786" s="2"/>
    </row>
    <row r="15787" spans="63:72" x14ac:dyDescent="0.3">
      <c r="BK15787" s="5"/>
      <c r="BL15787" s="5"/>
      <c r="BM15787" s="2"/>
      <c r="BN15787" s="151"/>
      <c r="BO15787" s="2"/>
      <c r="BP15787" s="2"/>
      <c r="BQ15787" s="2"/>
      <c r="BR15787" s="2"/>
      <c r="BS15787" s="2"/>
      <c r="BT15787" s="2"/>
    </row>
    <row r="15788" spans="63:72" x14ac:dyDescent="0.3">
      <c r="BK15788" s="5"/>
      <c r="BL15788" s="5"/>
      <c r="BM15788" s="2"/>
      <c r="BN15788" s="151"/>
      <c r="BO15788" s="2"/>
      <c r="BP15788" s="2"/>
      <c r="BQ15788" s="2"/>
      <c r="BR15788" s="2"/>
      <c r="BS15788" s="2"/>
      <c r="BT15788" s="2"/>
    </row>
    <row r="15789" spans="63:72" x14ac:dyDescent="0.3">
      <c r="BK15789" s="5"/>
      <c r="BL15789" s="5"/>
      <c r="BM15789" s="2"/>
      <c r="BN15789" s="151"/>
      <c r="BO15789" s="2"/>
      <c r="BP15789" s="2"/>
      <c r="BQ15789" s="2"/>
      <c r="BR15789" s="2"/>
      <c r="BS15789" s="2"/>
      <c r="BT15789" s="2"/>
    </row>
    <row r="15790" spans="63:72" x14ac:dyDescent="0.3">
      <c r="BK15790" s="5"/>
      <c r="BL15790" s="5"/>
      <c r="BM15790" s="2"/>
      <c r="BN15790" s="151"/>
      <c r="BO15790" s="2"/>
      <c r="BP15790" s="2"/>
      <c r="BQ15790" s="2"/>
      <c r="BR15790" s="2"/>
      <c r="BS15790" s="2"/>
      <c r="BT15790" s="2"/>
    </row>
    <row r="15791" spans="63:72" x14ac:dyDescent="0.3">
      <c r="BK15791" s="5"/>
      <c r="BL15791" s="5"/>
      <c r="BM15791" s="2"/>
      <c r="BN15791" s="151"/>
      <c r="BO15791" s="2"/>
      <c r="BP15791" s="2"/>
      <c r="BQ15791" s="2"/>
      <c r="BR15791" s="2"/>
      <c r="BS15791" s="2"/>
      <c r="BT15791" s="2"/>
    </row>
    <row r="15792" spans="63:72" x14ac:dyDescent="0.3">
      <c r="BK15792" s="5"/>
      <c r="BL15792" s="5"/>
      <c r="BM15792" s="2"/>
      <c r="BN15792" s="151"/>
      <c r="BO15792" s="2"/>
      <c r="BP15792" s="2"/>
      <c r="BQ15792" s="2"/>
      <c r="BR15792" s="2"/>
      <c r="BS15792" s="2"/>
      <c r="BT15792" s="2"/>
    </row>
    <row r="15793" spans="63:72" x14ac:dyDescent="0.3">
      <c r="BK15793" s="5"/>
      <c r="BL15793" s="5"/>
      <c r="BM15793" s="2"/>
      <c r="BN15793" s="151"/>
      <c r="BO15793" s="2"/>
      <c r="BP15793" s="2"/>
      <c r="BQ15793" s="2"/>
      <c r="BR15793" s="2"/>
      <c r="BS15793" s="2"/>
      <c r="BT15793" s="2"/>
    </row>
    <row r="15794" spans="63:72" x14ac:dyDescent="0.3">
      <c r="BK15794" s="5"/>
      <c r="BL15794" s="5"/>
      <c r="BM15794" s="2"/>
      <c r="BN15794" s="151"/>
      <c r="BO15794" s="2"/>
      <c r="BP15794" s="2"/>
      <c r="BQ15794" s="2"/>
      <c r="BR15794" s="2"/>
      <c r="BS15794" s="2"/>
      <c r="BT15794" s="2"/>
    </row>
    <row r="15795" spans="63:72" x14ac:dyDescent="0.3">
      <c r="BK15795" s="5"/>
      <c r="BL15795" s="5"/>
      <c r="BM15795" s="2"/>
      <c r="BN15795" s="151"/>
      <c r="BO15795" s="2"/>
      <c r="BP15795" s="2"/>
      <c r="BQ15795" s="2"/>
      <c r="BR15795" s="2"/>
      <c r="BS15795" s="2"/>
      <c r="BT15795" s="2"/>
    </row>
    <row r="15796" spans="63:72" x14ac:dyDescent="0.3">
      <c r="BK15796" s="5"/>
      <c r="BL15796" s="5"/>
      <c r="BM15796" s="2"/>
      <c r="BN15796" s="151"/>
      <c r="BO15796" s="2"/>
      <c r="BP15796" s="2"/>
      <c r="BQ15796" s="2"/>
      <c r="BR15796" s="2"/>
      <c r="BS15796" s="2"/>
      <c r="BT15796" s="2"/>
    </row>
    <row r="15797" spans="63:72" x14ac:dyDescent="0.3">
      <c r="BK15797" s="5"/>
      <c r="BL15797" s="5"/>
      <c r="BM15797" s="2"/>
      <c r="BN15797" s="151"/>
      <c r="BO15797" s="2"/>
      <c r="BP15797" s="2"/>
      <c r="BQ15797" s="2"/>
      <c r="BR15797" s="2"/>
      <c r="BS15797" s="2"/>
      <c r="BT15797" s="2"/>
    </row>
    <row r="15798" spans="63:72" x14ac:dyDescent="0.3">
      <c r="BK15798" s="5"/>
      <c r="BL15798" s="5"/>
      <c r="BM15798" s="2"/>
      <c r="BN15798" s="151"/>
      <c r="BO15798" s="2"/>
      <c r="BP15798" s="2"/>
      <c r="BQ15798" s="2"/>
      <c r="BR15798" s="2"/>
      <c r="BS15798" s="2"/>
      <c r="BT15798" s="2"/>
    </row>
    <row r="15799" spans="63:72" x14ac:dyDescent="0.3">
      <c r="BK15799" s="5"/>
      <c r="BL15799" s="5"/>
      <c r="BM15799" s="2"/>
      <c r="BN15799" s="151"/>
      <c r="BO15799" s="2"/>
      <c r="BP15799" s="2"/>
      <c r="BQ15799" s="2"/>
      <c r="BR15799" s="2"/>
      <c r="BS15799" s="2"/>
      <c r="BT15799" s="2"/>
    </row>
    <row r="15800" spans="63:72" x14ac:dyDescent="0.3">
      <c r="BK15800" s="5"/>
      <c r="BL15800" s="5"/>
      <c r="BM15800" s="2"/>
      <c r="BN15800" s="151"/>
      <c r="BO15800" s="2"/>
      <c r="BP15800" s="2"/>
      <c r="BQ15800" s="2"/>
      <c r="BR15800" s="2"/>
      <c r="BS15800" s="2"/>
      <c r="BT15800" s="2"/>
    </row>
    <row r="15801" spans="63:72" x14ac:dyDescent="0.3">
      <c r="BK15801" s="5"/>
      <c r="BL15801" s="5"/>
      <c r="BM15801" s="2"/>
      <c r="BN15801" s="151"/>
      <c r="BO15801" s="2"/>
      <c r="BP15801" s="2"/>
      <c r="BQ15801" s="2"/>
      <c r="BR15801" s="2"/>
      <c r="BS15801" s="2"/>
      <c r="BT15801" s="2"/>
    </row>
    <row r="15802" spans="63:72" x14ac:dyDescent="0.3">
      <c r="BK15802" s="5"/>
      <c r="BL15802" s="5"/>
      <c r="BM15802" s="2"/>
      <c r="BN15802" s="151"/>
      <c r="BO15802" s="2"/>
      <c r="BP15802" s="2"/>
      <c r="BQ15802" s="2"/>
      <c r="BR15802" s="2"/>
      <c r="BS15802" s="2"/>
      <c r="BT15802" s="2"/>
    </row>
    <row r="15803" spans="63:72" x14ac:dyDescent="0.3">
      <c r="BK15803" s="5"/>
      <c r="BL15803" s="5"/>
      <c r="BM15803" s="2"/>
      <c r="BN15803" s="151"/>
      <c r="BO15803" s="2"/>
      <c r="BP15803" s="2"/>
      <c r="BQ15803" s="2"/>
      <c r="BR15803" s="2"/>
      <c r="BS15803" s="2"/>
      <c r="BT15803" s="2"/>
    </row>
    <row r="15804" spans="63:72" x14ac:dyDescent="0.3">
      <c r="BK15804" s="5"/>
      <c r="BL15804" s="5"/>
      <c r="BM15804" s="2"/>
      <c r="BN15804" s="151"/>
      <c r="BO15804" s="2"/>
      <c r="BP15804" s="2"/>
      <c r="BQ15804" s="2"/>
      <c r="BR15804" s="2"/>
      <c r="BS15804" s="2"/>
      <c r="BT15804" s="2"/>
    </row>
    <row r="15805" spans="63:72" x14ac:dyDescent="0.3">
      <c r="BK15805" s="5"/>
      <c r="BL15805" s="5"/>
      <c r="BM15805" s="2"/>
      <c r="BN15805" s="151"/>
      <c r="BO15805" s="2"/>
      <c r="BP15805" s="2"/>
      <c r="BQ15805" s="2"/>
      <c r="BR15805" s="2"/>
      <c r="BS15805" s="2"/>
      <c r="BT15805" s="2"/>
    </row>
    <row r="15806" spans="63:72" x14ac:dyDescent="0.3">
      <c r="BK15806" s="5"/>
      <c r="BL15806" s="5"/>
      <c r="BM15806" s="2"/>
      <c r="BN15806" s="151"/>
      <c r="BO15806" s="2"/>
      <c r="BP15806" s="2"/>
      <c r="BQ15806" s="2"/>
      <c r="BR15806" s="2"/>
      <c r="BS15806" s="2"/>
      <c r="BT15806" s="2"/>
    </row>
    <row r="15807" spans="63:72" x14ac:dyDescent="0.3">
      <c r="BK15807" s="5"/>
      <c r="BL15807" s="5"/>
      <c r="BM15807" s="2"/>
      <c r="BN15807" s="151"/>
      <c r="BO15807" s="2"/>
      <c r="BP15807" s="2"/>
      <c r="BQ15807" s="2"/>
      <c r="BR15807" s="2"/>
      <c r="BS15807" s="2"/>
      <c r="BT15807" s="2"/>
    </row>
    <row r="15808" spans="63:72" x14ac:dyDescent="0.3">
      <c r="BK15808" s="5"/>
      <c r="BL15808" s="5"/>
      <c r="BM15808" s="2"/>
      <c r="BN15808" s="151"/>
      <c r="BO15808" s="2"/>
      <c r="BP15808" s="2"/>
      <c r="BQ15808" s="2"/>
      <c r="BR15808" s="2"/>
      <c r="BS15808" s="2"/>
      <c r="BT15808" s="2"/>
    </row>
    <row r="15809" spans="63:72" x14ac:dyDescent="0.3">
      <c r="BK15809" s="5"/>
      <c r="BL15809" s="5"/>
      <c r="BM15809" s="2"/>
      <c r="BN15809" s="151"/>
      <c r="BO15809" s="2"/>
      <c r="BP15809" s="2"/>
      <c r="BQ15809" s="2"/>
      <c r="BR15809" s="2"/>
      <c r="BS15809" s="2"/>
      <c r="BT15809" s="2"/>
    </row>
    <row r="15810" spans="63:72" x14ac:dyDescent="0.3">
      <c r="BK15810" s="5"/>
      <c r="BL15810" s="5"/>
      <c r="BM15810" s="2"/>
      <c r="BN15810" s="151"/>
      <c r="BO15810" s="2"/>
      <c r="BP15810" s="2"/>
      <c r="BQ15810" s="2"/>
      <c r="BR15810" s="2"/>
      <c r="BS15810" s="2"/>
      <c r="BT15810" s="2"/>
    </row>
    <row r="15811" spans="63:72" x14ac:dyDescent="0.3">
      <c r="BK15811" s="5"/>
      <c r="BL15811" s="5"/>
      <c r="BM15811" s="2"/>
      <c r="BN15811" s="151"/>
      <c r="BO15811" s="2"/>
      <c r="BP15811" s="2"/>
      <c r="BQ15811" s="2"/>
      <c r="BR15811" s="2"/>
      <c r="BS15811" s="2"/>
      <c r="BT15811" s="2"/>
    </row>
    <row r="15812" spans="63:72" x14ac:dyDescent="0.3">
      <c r="BK15812" s="5"/>
      <c r="BL15812" s="5"/>
      <c r="BM15812" s="2"/>
      <c r="BN15812" s="151"/>
      <c r="BO15812" s="2"/>
      <c r="BP15812" s="2"/>
      <c r="BQ15812" s="2"/>
      <c r="BR15812" s="2"/>
      <c r="BS15812" s="2"/>
      <c r="BT15812" s="2"/>
    </row>
    <row r="15813" spans="63:72" x14ac:dyDescent="0.3">
      <c r="BK15813" s="5"/>
      <c r="BL15813" s="5"/>
      <c r="BM15813" s="2"/>
      <c r="BN15813" s="151"/>
      <c r="BO15813" s="2"/>
      <c r="BP15813" s="2"/>
      <c r="BQ15813" s="2"/>
      <c r="BR15813" s="2"/>
      <c r="BS15813" s="2"/>
      <c r="BT15813" s="2"/>
    </row>
    <row r="15814" spans="63:72" x14ac:dyDescent="0.3">
      <c r="BK15814" s="5"/>
      <c r="BL15814" s="5"/>
      <c r="BM15814" s="2"/>
      <c r="BN15814" s="151"/>
      <c r="BO15814" s="2"/>
      <c r="BP15814" s="2"/>
      <c r="BQ15814" s="2"/>
      <c r="BR15814" s="2"/>
      <c r="BS15814" s="2"/>
      <c r="BT15814" s="2"/>
    </row>
    <row r="15815" spans="63:72" x14ac:dyDescent="0.3">
      <c r="BK15815" s="5"/>
      <c r="BL15815" s="5"/>
      <c r="BM15815" s="2"/>
      <c r="BN15815" s="151"/>
      <c r="BO15815" s="2"/>
      <c r="BP15815" s="2"/>
      <c r="BQ15815" s="2"/>
      <c r="BR15815" s="2"/>
      <c r="BS15815" s="2"/>
      <c r="BT15815" s="2"/>
    </row>
    <row r="15816" spans="63:72" x14ac:dyDescent="0.3">
      <c r="BK15816" s="5"/>
      <c r="BL15816" s="5"/>
      <c r="BM15816" s="2"/>
      <c r="BN15816" s="151"/>
      <c r="BO15816" s="2"/>
      <c r="BP15816" s="2"/>
      <c r="BQ15816" s="2"/>
      <c r="BR15816" s="2"/>
      <c r="BS15816" s="2"/>
      <c r="BT15816" s="2"/>
    </row>
    <row r="15817" spans="63:72" x14ac:dyDescent="0.3">
      <c r="BK15817" s="5"/>
      <c r="BL15817" s="5"/>
      <c r="BM15817" s="2"/>
      <c r="BN15817" s="151"/>
      <c r="BO15817" s="2"/>
      <c r="BP15817" s="2"/>
      <c r="BQ15817" s="2"/>
      <c r="BR15817" s="2"/>
      <c r="BS15817" s="2"/>
      <c r="BT15817" s="2"/>
    </row>
    <row r="15818" spans="63:72" x14ac:dyDescent="0.3">
      <c r="BK15818" s="5"/>
      <c r="BL15818" s="5"/>
      <c r="BM15818" s="2"/>
      <c r="BN15818" s="151"/>
      <c r="BO15818" s="2"/>
      <c r="BP15818" s="2"/>
      <c r="BQ15818" s="2"/>
      <c r="BR15818" s="2"/>
      <c r="BS15818" s="2"/>
      <c r="BT15818" s="2"/>
    </row>
    <row r="15819" spans="63:72" x14ac:dyDescent="0.3">
      <c r="BK15819" s="5"/>
      <c r="BL15819" s="5"/>
      <c r="BM15819" s="2"/>
      <c r="BN15819" s="151"/>
      <c r="BO15819" s="2"/>
      <c r="BP15819" s="2"/>
      <c r="BQ15819" s="2"/>
      <c r="BR15819" s="2"/>
      <c r="BS15819" s="2"/>
      <c r="BT15819" s="2"/>
    </row>
    <row r="15820" spans="63:72" x14ac:dyDescent="0.3">
      <c r="BK15820" s="5"/>
      <c r="BL15820" s="5"/>
      <c r="BM15820" s="2"/>
      <c r="BN15820" s="151"/>
      <c r="BO15820" s="2"/>
      <c r="BP15820" s="2"/>
      <c r="BQ15820" s="2"/>
      <c r="BR15820" s="2"/>
      <c r="BS15820" s="2"/>
      <c r="BT15820" s="2"/>
    </row>
    <row r="15821" spans="63:72" x14ac:dyDescent="0.3">
      <c r="BK15821" s="5"/>
      <c r="BL15821" s="5"/>
      <c r="BM15821" s="2"/>
      <c r="BN15821" s="151"/>
      <c r="BO15821" s="2"/>
      <c r="BP15821" s="2"/>
      <c r="BQ15821" s="2"/>
      <c r="BR15821" s="2"/>
      <c r="BS15821" s="2"/>
      <c r="BT15821" s="2"/>
    </row>
    <row r="15822" spans="63:72" x14ac:dyDescent="0.3">
      <c r="BK15822" s="5"/>
      <c r="BL15822" s="5"/>
      <c r="BM15822" s="2"/>
      <c r="BN15822" s="151"/>
      <c r="BO15822" s="2"/>
      <c r="BP15822" s="2"/>
      <c r="BQ15822" s="2"/>
      <c r="BR15822" s="2"/>
      <c r="BS15822" s="2"/>
      <c r="BT15822" s="2"/>
    </row>
    <row r="15823" spans="63:72" x14ac:dyDescent="0.3">
      <c r="BK15823" s="5"/>
      <c r="BL15823" s="5"/>
      <c r="BM15823" s="2"/>
      <c r="BN15823" s="151"/>
      <c r="BO15823" s="2"/>
      <c r="BP15823" s="2"/>
      <c r="BQ15823" s="2"/>
      <c r="BR15823" s="2"/>
      <c r="BS15823" s="2"/>
      <c r="BT15823" s="2"/>
    </row>
    <row r="15824" spans="63:72" x14ac:dyDescent="0.3">
      <c r="BK15824" s="5"/>
      <c r="BL15824" s="5"/>
      <c r="BM15824" s="2"/>
      <c r="BN15824" s="151"/>
      <c r="BO15824" s="2"/>
      <c r="BP15824" s="2"/>
      <c r="BQ15824" s="2"/>
      <c r="BR15824" s="2"/>
      <c r="BS15824" s="2"/>
      <c r="BT15824" s="2"/>
    </row>
    <row r="15825" spans="63:72" x14ac:dyDescent="0.3">
      <c r="BK15825" s="5"/>
      <c r="BL15825" s="5"/>
      <c r="BM15825" s="2"/>
      <c r="BN15825" s="151"/>
      <c r="BO15825" s="2"/>
      <c r="BP15825" s="2"/>
      <c r="BQ15825" s="2"/>
      <c r="BR15825" s="2"/>
      <c r="BS15825" s="2"/>
      <c r="BT15825" s="2"/>
    </row>
    <row r="15826" spans="63:72" x14ac:dyDescent="0.3">
      <c r="BK15826" s="5"/>
      <c r="BL15826" s="5"/>
      <c r="BM15826" s="2"/>
      <c r="BN15826" s="151"/>
      <c r="BO15826" s="2"/>
      <c r="BP15826" s="2"/>
      <c r="BQ15826" s="2"/>
      <c r="BR15826" s="2"/>
      <c r="BS15826" s="2"/>
      <c r="BT15826" s="2"/>
    </row>
    <row r="15827" spans="63:72" x14ac:dyDescent="0.3">
      <c r="BK15827" s="5"/>
      <c r="BL15827" s="5"/>
      <c r="BM15827" s="2"/>
      <c r="BN15827" s="151"/>
      <c r="BO15827" s="2"/>
      <c r="BP15827" s="2"/>
      <c r="BQ15827" s="2"/>
      <c r="BR15827" s="2"/>
      <c r="BS15827" s="2"/>
      <c r="BT15827" s="2"/>
    </row>
    <row r="15828" spans="63:72" x14ac:dyDescent="0.3">
      <c r="BK15828" s="5"/>
      <c r="BL15828" s="5"/>
      <c r="BM15828" s="2"/>
      <c r="BN15828" s="151"/>
      <c r="BO15828" s="2"/>
      <c r="BP15828" s="2"/>
      <c r="BQ15828" s="2"/>
      <c r="BR15828" s="2"/>
      <c r="BS15828" s="2"/>
      <c r="BT15828" s="2"/>
    </row>
    <row r="15829" spans="63:72" x14ac:dyDescent="0.3">
      <c r="BK15829" s="5"/>
      <c r="BL15829" s="5"/>
      <c r="BM15829" s="2"/>
      <c r="BN15829" s="151"/>
      <c r="BO15829" s="2"/>
      <c r="BP15829" s="2"/>
      <c r="BQ15829" s="2"/>
      <c r="BR15829" s="2"/>
      <c r="BS15829" s="2"/>
      <c r="BT15829" s="2"/>
    </row>
    <row r="15830" spans="63:72" x14ac:dyDescent="0.3">
      <c r="BK15830" s="5"/>
      <c r="BL15830" s="5"/>
      <c r="BM15830" s="2"/>
      <c r="BN15830" s="151"/>
      <c r="BO15830" s="2"/>
      <c r="BP15830" s="2"/>
      <c r="BQ15830" s="2"/>
      <c r="BR15830" s="2"/>
      <c r="BS15830" s="2"/>
      <c r="BT15830" s="2"/>
    </row>
    <row r="15831" spans="63:72" x14ac:dyDescent="0.3">
      <c r="BK15831" s="5"/>
      <c r="BL15831" s="5"/>
      <c r="BM15831" s="2"/>
      <c r="BN15831" s="151"/>
      <c r="BO15831" s="2"/>
      <c r="BP15831" s="2"/>
      <c r="BQ15831" s="2"/>
      <c r="BR15831" s="2"/>
      <c r="BS15831" s="2"/>
      <c r="BT15831" s="2"/>
    </row>
    <row r="15832" spans="63:72" x14ac:dyDescent="0.3">
      <c r="BK15832" s="5"/>
      <c r="BL15832" s="5"/>
      <c r="BM15832" s="2"/>
      <c r="BN15832" s="151"/>
      <c r="BO15832" s="2"/>
      <c r="BP15832" s="2"/>
      <c r="BQ15832" s="2"/>
      <c r="BR15832" s="2"/>
      <c r="BS15832" s="2"/>
      <c r="BT15832" s="2"/>
    </row>
    <row r="15833" spans="63:72" x14ac:dyDescent="0.3">
      <c r="BK15833" s="5"/>
      <c r="BL15833" s="5"/>
      <c r="BM15833" s="2"/>
      <c r="BN15833" s="151"/>
      <c r="BO15833" s="2"/>
      <c r="BP15833" s="2"/>
      <c r="BQ15833" s="2"/>
      <c r="BR15833" s="2"/>
      <c r="BS15833" s="2"/>
      <c r="BT15833" s="2"/>
    </row>
    <row r="15834" spans="63:72" x14ac:dyDescent="0.3">
      <c r="BK15834" s="5"/>
      <c r="BL15834" s="5"/>
      <c r="BM15834" s="2"/>
      <c r="BN15834" s="151"/>
      <c r="BO15834" s="2"/>
      <c r="BP15834" s="2"/>
      <c r="BQ15834" s="2"/>
      <c r="BR15834" s="2"/>
      <c r="BS15834" s="2"/>
      <c r="BT15834" s="2"/>
    </row>
    <row r="15835" spans="63:72" x14ac:dyDescent="0.3">
      <c r="BK15835" s="5"/>
      <c r="BL15835" s="5"/>
      <c r="BM15835" s="2"/>
      <c r="BN15835" s="151"/>
      <c r="BO15835" s="2"/>
      <c r="BP15835" s="2"/>
      <c r="BQ15835" s="2"/>
      <c r="BR15835" s="2"/>
      <c r="BS15835" s="2"/>
      <c r="BT15835" s="2"/>
    </row>
    <row r="15836" spans="63:72" x14ac:dyDescent="0.3">
      <c r="BK15836" s="5"/>
      <c r="BL15836" s="5"/>
      <c r="BM15836" s="2"/>
      <c r="BN15836" s="151"/>
      <c r="BO15836" s="2"/>
      <c r="BP15836" s="2"/>
      <c r="BQ15836" s="2"/>
      <c r="BR15836" s="2"/>
      <c r="BS15836" s="2"/>
      <c r="BT15836" s="2"/>
    </row>
    <row r="15837" spans="63:72" x14ac:dyDescent="0.3">
      <c r="BK15837" s="5"/>
      <c r="BL15837" s="5"/>
      <c r="BM15837" s="2"/>
      <c r="BN15837" s="151"/>
      <c r="BO15837" s="2"/>
      <c r="BP15837" s="2"/>
      <c r="BQ15837" s="2"/>
      <c r="BR15837" s="2"/>
      <c r="BS15837" s="2"/>
      <c r="BT15837" s="2"/>
    </row>
    <row r="15838" spans="63:72" x14ac:dyDescent="0.3">
      <c r="BK15838" s="5"/>
      <c r="BL15838" s="5"/>
      <c r="BM15838" s="2"/>
      <c r="BN15838" s="151"/>
      <c r="BO15838" s="2"/>
      <c r="BP15838" s="2"/>
      <c r="BQ15838" s="2"/>
      <c r="BR15838" s="2"/>
      <c r="BS15838" s="2"/>
      <c r="BT15838" s="2"/>
    </row>
    <row r="15839" spans="63:72" x14ac:dyDescent="0.3">
      <c r="BK15839" s="5"/>
      <c r="BL15839" s="5"/>
      <c r="BM15839" s="2"/>
      <c r="BN15839" s="151"/>
      <c r="BO15839" s="2"/>
      <c r="BP15839" s="2"/>
      <c r="BQ15839" s="2"/>
      <c r="BR15839" s="2"/>
      <c r="BS15839" s="2"/>
      <c r="BT15839" s="2"/>
    </row>
    <row r="15840" spans="63:72" x14ac:dyDescent="0.3">
      <c r="BK15840" s="5"/>
      <c r="BL15840" s="5"/>
      <c r="BM15840" s="2"/>
      <c r="BN15840" s="151"/>
      <c r="BO15840" s="2"/>
      <c r="BP15840" s="2"/>
      <c r="BQ15840" s="2"/>
      <c r="BR15840" s="2"/>
      <c r="BS15840" s="2"/>
      <c r="BT15840" s="2"/>
    </row>
    <row r="15841" spans="63:72" x14ac:dyDescent="0.3">
      <c r="BK15841" s="5"/>
      <c r="BL15841" s="5"/>
      <c r="BM15841" s="2"/>
      <c r="BN15841" s="151"/>
      <c r="BO15841" s="2"/>
      <c r="BP15841" s="2"/>
      <c r="BQ15841" s="2"/>
      <c r="BR15841" s="2"/>
      <c r="BS15841" s="2"/>
      <c r="BT15841" s="2"/>
    </row>
    <row r="15842" spans="63:72" x14ac:dyDescent="0.3">
      <c r="BK15842" s="5"/>
      <c r="BL15842" s="5"/>
      <c r="BM15842" s="2"/>
      <c r="BN15842" s="151"/>
      <c r="BO15842" s="2"/>
      <c r="BP15842" s="2"/>
      <c r="BQ15842" s="2"/>
      <c r="BR15842" s="2"/>
      <c r="BS15842" s="2"/>
      <c r="BT15842" s="2"/>
    </row>
    <row r="15843" spans="63:72" x14ac:dyDescent="0.3">
      <c r="BK15843" s="5"/>
      <c r="BL15843" s="5"/>
      <c r="BM15843" s="2"/>
      <c r="BN15843" s="151"/>
      <c r="BO15843" s="2"/>
      <c r="BP15843" s="2"/>
      <c r="BQ15843" s="2"/>
      <c r="BR15843" s="2"/>
      <c r="BS15843" s="2"/>
      <c r="BT15843" s="2"/>
    </row>
    <row r="15844" spans="63:72" x14ac:dyDescent="0.3">
      <c r="BK15844" s="5"/>
      <c r="BL15844" s="5"/>
      <c r="BM15844" s="2"/>
      <c r="BN15844" s="151"/>
      <c r="BO15844" s="2"/>
      <c r="BP15844" s="2"/>
      <c r="BQ15844" s="2"/>
      <c r="BR15844" s="2"/>
      <c r="BS15844" s="2"/>
      <c r="BT15844" s="2"/>
    </row>
    <row r="15845" spans="63:72" x14ac:dyDescent="0.3">
      <c r="BK15845" s="5"/>
      <c r="BL15845" s="5"/>
      <c r="BM15845" s="2"/>
      <c r="BN15845" s="151"/>
      <c r="BO15845" s="2"/>
      <c r="BP15845" s="2"/>
      <c r="BQ15845" s="2"/>
      <c r="BR15845" s="2"/>
      <c r="BS15845" s="2"/>
      <c r="BT15845" s="2"/>
    </row>
    <row r="15846" spans="63:72" x14ac:dyDescent="0.3">
      <c r="BK15846" s="5"/>
      <c r="BL15846" s="5"/>
      <c r="BM15846" s="2"/>
      <c r="BN15846" s="151"/>
      <c r="BO15846" s="2"/>
      <c r="BP15846" s="2"/>
      <c r="BQ15846" s="2"/>
      <c r="BR15846" s="2"/>
      <c r="BS15846" s="2"/>
      <c r="BT15846" s="2"/>
    </row>
    <row r="15847" spans="63:72" x14ac:dyDescent="0.3">
      <c r="BK15847" s="5"/>
      <c r="BL15847" s="5"/>
      <c r="BM15847" s="2"/>
      <c r="BN15847" s="151"/>
      <c r="BO15847" s="2"/>
      <c r="BP15847" s="2"/>
      <c r="BQ15847" s="2"/>
      <c r="BR15847" s="2"/>
      <c r="BS15847" s="2"/>
      <c r="BT15847" s="2"/>
    </row>
    <row r="15848" spans="63:72" x14ac:dyDescent="0.3">
      <c r="BK15848" s="5"/>
      <c r="BL15848" s="5"/>
      <c r="BM15848" s="2"/>
      <c r="BN15848" s="151"/>
      <c r="BO15848" s="2"/>
      <c r="BP15848" s="2"/>
      <c r="BQ15848" s="2"/>
      <c r="BR15848" s="2"/>
      <c r="BS15848" s="2"/>
      <c r="BT15848" s="2"/>
    </row>
    <row r="15849" spans="63:72" x14ac:dyDescent="0.3">
      <c r="BK15849" s="5"/>
      <c r="BL15849" s="5"/>
      <c r="BM15849" s="2"/>
      <c r="BN15849" s="151"/>
      <c r="BO15849" s="2"/>
      <c r="BP15849" s="2"/>
      <c r="BQ15849" s="2"/>
      <c r="BR15849" s="2"/>
      <c r="BS15849" s="2"/>
      <c r="BT15849" s="2"/>
    </row>
    <row r="15850" spans="63:72" x14ac:dyDescent="0.3">
      <c r="BK15850" s="5"/>
      <c r="BL15850" s="5"/>
      <c r="BM15850" s="2"/>
      <c r="BN15850" s="151"/>
      <c r="BO15850" s="2"/>
      <c r="BP15850" s="2"/>
      <c r="BQ15850" s="2"/>
      <c r="BR15850" s="2"/>
      <c r="BS15850" s="2"/>
      <c r="BT15850" s="2"/>
    </row>
    <row r="15851" spans="63:72" x14ac:dyDescent="0.3">
      <c r="BK15851" s="5"/>
      <c r="BL15851" s="5"/>
      <c r="BM15851" s="2"/>
      <c r="BN15851" s="151"/>
      <c r="BO15851" s="2"/>
      <c r="BP15851" s="2"/>
      <c r="BQ15851" s="2"/>
      <c r="BR15851" s="2"/>
      <c r="BS15851" s="2"/>
      <c r="BT15851" s="2"/>
    </row>
    <row r="15852" spans="63:72" x14ac:dyDescent="0.3">
      <c r="BK15852" s="5"/>
      <c r="BL15852" s="5"/>
      <c r="BM15852" s="2"/>
      <c r="BN15852" s="151"/>
      <c r="BO15852" s="2"/>
      <c r="BP15852" s="2"/>
      <c r="BQ15852" s="2"/>
      <c r="BR15852" s="2"/>
      <c r="BS15852" s="2"/>
      <c r="BT15852" s="2"/>
    </row>
    <row r="15853" spans="63:72" x14ac:dyDescent="0.3">
      <c r="BK15853" s="5"/>
      <c r="BL15853" s="5"/>
      <c r="BM15853" s="2"/>
      <c r="BN15853" s="151"/>
      <c r="BO15853" s="2"/>
      <c r="BP15853" s="2"/>
      <c r="BQ15853" s="2"/>
      <c r="BR15853" s="2"/>
      <c r="BS15853" s="2"/>
      <c r="BT15853" s="2"/>
    </row>
    <row r="15854" spans="63:72" x14ac:dyDescent="0.3">
      <c r="BK15854" s="5"/>
      <c r="BL15854" s="5"/>
      <c r="BM15854" s="2"/>
      <c r="BN15854" s="151"/>
      <c r="BO15854" s="2"/>
      <c r="BP15854" s="2"/>
      <c r="BQ15854" s="2"/>
      <c r="BR15854" s="2"/>
      <c r="BS15854" s="2"/>
      <c r="BT15854" s="2"/>
    </row>
    <row r="15855" spans="63:72" x14ac:dyDescent="0.3">
      <c r="BK15855" s="5"/>
      <c r="BL15855" s="5"/>
      <c r="BM15855" s="2"/>
      <c r="BN15855" s="151"/>
      <c r="BO15855" s="2"/>
      <c r="BP15855" s="2"/>
      <c r="BQ15855" s="2"/>
      <c r="BR15855" s="2"/>
      <c r="BS15855" s="2"/>
      <c r="BT15855" s="2"/>
    </row>
    <row r="15856" spans="63:72" x14ac:dyDescent="0.3">
      <c r="BK15856" s="5"/>
      <c r="BL15856" s="5"/>
      <c r="BM15856" s="2"/>
      <c r="BN15856" s="151"/>
      <c r="BO15856" s="2"/>
      <c r="BP15856" s="2"/>
      <c r="BQ15856" s="2"/>
      <c r="BR15856" s="2"/>
      <c r="BS15856" s="2"/>
      <c r="BT15856" s="2"/>
    </row>
    <row r="15857" spans="63:72" x14ac:dyDescent="0.3">
      <c r="BK15857" s="5"/>
      <c r="BL15857" s="5"/>
      <c r="BM15857" s="2"/>
      <c r="BN15857" s="151"/>
      <c r="BO15857" s="2"/>
      <c r="BP15857" s="2"/>
      <c r="BQ15857" s="2"/>
      <c r="BR15857" s="2"/>
      <c r="BS15857" s="2"/>
      <c r="BT15857" s="2"/>
    </row>
    <row r="15858" spans="63:72" x14ac:dyDescent="0.3">
      <c r="BK15858" s="5"/>
      <c r="BL15858" s="5"/>
      <c r="BM15858" s="2"/>
      <c r="BN15858" s="151"/>
      <c r="BO15858" s="2"/>
      <c r="BP15858" s="2"/>
      <c r="BQ15858" s="2"/>
      <c r="BR15858" s="2"/>
      <c r="BS15858" s="2"/>
      <c r="BT15858" s="2"/>
    </row>
    <row r="15859" spans="63:72" x14ac:dyDescent="0.3">
      <c r="BK15859" s="5"/>
      <c r="BL15859" s="5"/>
      <c r="BM15859" s="2"/>
      <c r="BN15859" s="151"/>
      <c r="BO15859" s="2"/>
      <c r="BP15859" s="2"/>
      <c r="BQ15859" s="2"/>
      <c r="BR15859" s="2"/>
      <c r="BS15859" s="2"/>
      <c r="BT15859" s="2"/>
    </row>
    <row r="15860" spans="63:72" x14ac:dyDescent="0.3">
      <c r="BK15860" s="5"/>
      <c r="BL15860" s="5"/>
      <c r="BM15860" s="2"/>
      <c r="BN15860" s="151"/>
      <c r="BO15860" s="2"/>
      <c r="BP15860" s="2"/>
      <c r="BQ15860" s="2"/>
      <c r="BR15860" s="2"/>
      <c r="BS15860" s="2"/>
      <c r="BT15860" s="2"/>
    </row>
    <row r="15861" spans="63:72" x14ac:dyDescent="0.3">
      <c r="BK15861" s="5"/>
      <c r="BL15861" s="5"/>
      <c r="BM15861" s="2"/>
      <c r="BN15861" s="151"/>
      <c r="BO15861" s="2"/>
      <c r="BP15861" s="2"/>
      <c r="BQ15861" s="2"/>
      <c r="BR15861" s="2"/>
      <c r="BS15861" s="2"/>
      <c r="BT15861" s="2"/>
    </row>
    <row r="15862" spans="63:72" x14ac:dyDescent="0.3">
      <c r="BK15862" s="5"/>
      <c r="BL15862" s="5"/>
      <c r="BM15862" s="2"/>
      <c r="BN15862" s="151"/>
      <c r="BO15862" s="2"/>
      <c r="BP15862" s="2"/>
      <c r="BQ15862" s="2"/>
      <c r="BR15862" s="2"/>
      <c r="BS15862" s="2"/>
      <c r="BT15862" s="2"/>
    </row>
    <row r="15863" spans="63:72" x14ac:dyDescent="0.3">
      <c r="BK15863" s="5"/>
      <c r="BL15863" s="5"/>
      <c r="BM15863" s="2"/>
      <c r="BN15863" s="151"/>
      <c r="BO15863" s="2"/>
      <c r="BP15863" s="2"/>
      <c r="BQ15863" s="2"/>
      <c r="BR15863" s="2"/>
      <c r="BS15863" s="2"/>
      <c r="BT15863" s="2"/>
    </row>
    <row r="15864" spans="63:72" x14ac:dyDescent="0.3">
      <c r="BK15864" s="5"/>
      <c r="BL15864" s="5"/>
      <c r="BM15864" s="2"/>
      <c r="BN15864" s="151"/>
      <c r="BO15864" s="2"/>
      <c r="BP15864" s="2"/>
      <c r="BQ15864" s="2"/>
      <c r="BR15864" s="2"/>
      <c r="BS15864" s="2"/>
      <c r="BT15864" s="2"/>
    </row>
    <row r="15865" spans="63:72" x14ac:dyDescent="0.3">
      <c r="BK15865" s="5"/>
      <c r="BL15865" s="5"/>
      <c r="BM15865" s="2"/>
      <c r="BN15865" s="151"/>
      <c r="BO15865" s="2"/>
      <c r="BP15865" s="2"/>
      <c r="BQ15865" s="2"/>
      <c r="BR15865" s="2"/>
      <c r="BS15865" s="2"/>
      <c r="BT15865" s="2"/>
    </row>
    <row r="15866" spans="63:72" x14ac:dyDescent="0.3">
      <c r="BK15866" s="5"/>
      <c r="BL15866" s="5"/>
      <c r="BM15866" s="2"/>
      <c r="BN15866" s="151"/>
      <c r="BO15866" s="2"/>
      <c r="BP15866" s="2"/>
      <c r="BQ15866" s="2"/>
      <c r="BR15866" s="2"/>
      <c r="BS15866" s="2"/>
      <c r="BT15866" s="2"/>
    </row>
    <row r="15867" spans="63:72" x14ac:dyDescent="0.3">
      <c r="BK15867" s="5"/>
      <c r="BL15867" s="5"/>
      <c r="BM15867" s="2"/>
      <c r="BN15867" s="151"/>
      <c r="BO15867" s="2"/>
      <c r="BP15867" s="2"/>
      <c r="BQ15867" s="2"/>
      <c r="BR15867" s="2"/>
      <c r="BS15867" s="2"/>
      <c r="BT15867" s="2"/>
    </row>
    <row r="15868" spans="63:72" x14ac:dyDescent="0.3">
      <c r="BK15868" s="5"/>
      <c r="BL15868" s="5"/>
      <c r="BM15868" s="2"/>
      <c r="BN15868" s="151"/>
      <c r="BO15868" s="2"/>
      <c r="BP15868" s="2"/>
      <c r="BQ15868" s="2"/>
      <c r="BR15868" s="2"/>
      <c r="BS15868" s="2"/>
      <c r="BT15868" s="2"/>
    </row>
    <row r="15869" spans="63:72" x14ac:dyDescent="0.3">
      <c r="BK15869" s="5"/>
      <c r="BL15869" s="5"/>
      <c r="BM15869" s="2"/>
      <c r="BN15869" s="151"/>
      <c r="BO15869" s="2"/>
      <c r="BP15869" s="2"/>
      <c r="BQ15869" s="2"/>
      <c r="BR15869" s="2"/>
      <c r="BS15869" s="2"/>
      <c r="BT15869" s="2"/>
    </row>
    <row r="15870" spans="63:72" x14ac:dyDescent="0.3">
      <c r="BK15870" s="5"/>
      <c r="BL15870" s="5"/>
      <c r="BM15870" s="2"/>
      <c r="BN15870" s="151"/>
      <c r="BO15870" s="2"/>
      <c r="BP15870" s="2"/>
      <c r="BQ15870" s="2"/>
      <c r="BR15870" s="2"/>
      <c r="BS15870" s="2"/>
      <c r="BT15870" s="2"/>
    </row>
    <row r="15871" spans="63:72" x14ac:dyDescent="0.3">
      <c r="BK15871" s="5"/>
      <c r="BL15871" s="5"/>
      <c r="BM15871" s="2"/>
      <c r="BN15871" s="151"/>
      <c r="BO15871" s="2"/>
      <c r="BP15871" s="2"/>
      <c r="BQ15871" s="2"/>
      <c r="BR15871" s="2"/>
      <c r="BS15871" s="2"/>
      <c r="BT15871" s="2"/>
    </row>
    <row r="15872" spans="63:72" x14ac:dyDescent="0.3">
      <c r="BK15872" s="5"/>
      <c r="BL15872" s="5"/>
      <c r="BM15872" s="2"/>
      <c r="BN15872" s="151"/>
      <c r="BO15872" s="2"/>
      <c r="BP15872" s="2"/>
      <c r="BQ15872" s="2"/>
      <c r="BR15872" s="2"/>
      <c r="BS15872" s="2"/>
      <c r="BT15872" s="2"/>
    </row>
    <row r="15873" spans="63:72" x14ac:dyDescent="0.3">
      <c r="BK15873" s="5"/>
      <c r="BL15873" s="5"/>
      <c r="BM15873" s="2"/>
      <c r="BN15873" s="151"/>
      <c r="BO15873" s="2"/>
      <c r="BP15873" s="2"/>
      <c r="BQ15873" s="2"/>
      <c r="BR15873" s="2"/>
      <c r="BS15873" s="2"/>
      <c r="BT15873" s="2"/>
    </row>
    <row r="15874" spans="63:72" x14ac:dyDescent="0.3">
      <c r="BK15874" s="5"/>
      <c r="BL15874" s="5"/>
      <c r="BM15874" s="2"/>
      <c r="BN15874" s="151"/>
      <c r="BO15874" s="2"/>
      <c r="BP15874" s="2"/>
      <c r="BQ15874" s="2"/>
      <c r="BR15874" s="2"/>
      <c r="BS15874" s="2"/>
      <c r="BT15874" s="2"/>
    </row>
    <row r="15875" spans="63:72" x14ac:dyDescent="0.3">
      <c r="BK15875" s="5"/>
      <c r="BL15875" s="5"/>
      <c r="BM15875" s="2"/>
      <c r="BN15875" s="151"/>
      <c r="BO15875" s="2"/>
      <c r="BP15875" s="2"/>
      <c r="BQ15875" s="2"/>
      <c r="BR15875" s="2"/>
      <c r="BS15875" s="2"/>
      <c r="BT15875" s="2"/>
    </row>
    <row r="15876" spans="63:72" x14ac:dyDescent="0.3">
      <c r="BK15876" s="5"/>
      <c r="BL15876" s="5"/>
      <c r="BM15876" s="2"/>
      <c r="BN15876" s="151"/>
      <c r="BO15876" s="2"/>
      <c r="BP15876" s="2"/>
      <c r="BQ15876" s="2"/>
      <c r="BR15876" s="2"/>
      <c r="BS15876" s="2"/>
      <c r="BT15876" s="2"/>
    </row>
    <row r="15877" spans="63:72" x14ac:dyDescent="0.3">
      <c r="BK15877" s="5"/>
      <c r="BL15877" s="5"/>
      <c r="BM15877" s="2"/>
      <c r="BN15877" s="151"/>
      <c r="BO15877" s="2"/>
      <c r="BP15877" s="2"/>
      <c r="BQ15877" s="2"/>
      <c r="BR15877" s="2"/>
      <c r="BS15877" s="2"/>
      <c r="BT15877" s="2"/>
    </row>
    <row r="15878" spans="63:72" x14ac:dyDescent="0.3">
      <c r="BK15878" s="5"/>
      <c r="BL15878" s="5"/>
      <c r="BM15878" s="2"/>
      <c r="BN15878" s="151"/>
      <c r="BO15878" s="2"/>
      <c r="BP15878" s="2"/>
      <c r="BQ15878" s="2"/>
      <c r="BR15878" s="2"/>
      <c r="BS15878" s="2"/>
      <c r="BT15878" s="2"/>
    </row>
    <row r="15879" spans="63:72" x14ac:dyDescent="0.3">
      <c r="BK15879" s="5"/>
      <c r="BL15879" s="5"/>
      <c r="BM15879" s="2"/>
      <c r="BN15879" s="151"/>
      <c r="BO15879" s="2"/>
      <c r="BP15879" s="2"/>
      <c r="BQ15879" s="2"/>
      <c r="BR15879" s="2"/>
      <c r="BS15879" s="2"/>
      <c r="BT15879" s="2"/>
    </row>
    <row r="15880" spans="63:72" x14ac:dyDescent="0.3">
      <c r="BK15880" s="5"/>
      <c r="BL15880" s="5"/>
      <c r="BM15880" s="2"/>
      <c r="BN15880" s="151"/>
      <c r="BO15880" s="2"/>
      <c r="BP15880" s="2"/>
      <c r="BQ15880" s="2"/>
      <c r="BR15880" s="2"/>
      <c r="BS15880" s="2"/>
      <c r="BT15880" s="2"/>
    </row>
    <row r="15881" spans="63:72" x14ac:dyDescent="0.3">
      <c r="BK15881" s="5"/>
      <c r="BL15881" s="5"/>
      <c r="BM15881" s="2"/>
      <c r="BN15881" s="151"/>
      <c r="BO15881" s="2"/>
      <c r="BP15881" s="2"/>
      <c r="BQ15881" s="2"/>
      <c r="BR15881" s="2"/>
      <c r="BS15881" s="2"/>
      <c r="BT15881" s="2"/>
    </row>
    <row r="15882" spans="63:72" x14ac:dyDescent="0.3">
      <c r="BK15882" s="5"/>
      <c r="BL15882" s="5"/>
      <c r="BM15882" s="2"/>
      <c r="BN15882" s="151"/>
      <c r="BO15882" s="2"/>
      <c r="BP15882" s="2"/>
      <c r="BQ15882" s="2"/>
      <c r="BR15882" s="2"/>
      <c r="BS15882" s="2"/>
      <c r="BT15882" s="2"/>
    </row>
    <row r="15883" spans="63:72" x14ac:dyDescent="0.3">
      <c r="BK15883" s="5"/>
      <c r="BL15883" s="5"/>
      <c r="BM15883" s="2"/>
      <c r="BN15883" s="151"/>
      <c r="BO15883" s="2"/>
      <c r="BP15883" s="2"/>
      <c r="BQ15883" s="2"/>
      <c r="BR15883" s="2"/>
      <c r="BS15883" s="2"/>
      <c r="BT15883" s="2"/>
    </row>
    <row r="15884" spans="63:72" x14ac:dyDescent="0.3">
      <c r="BK15884" s="5"/>
      <c r="BL15884" s="5"/>
      <c r="BM15884" s="2"/>
      <c r="BN15884" s="151"/>
      <c r="BO15884" s="2"/>
      <c r="BP15884" s="2"/>
      <c r="BQ15884" s="2"/>
      <c r="BR15884" s="2"/>
      <c r="BS15884" s="2"/>
      <c r="BT15884" s="2"/>
    </row>
    <row r="15885" spans="63:72" x14ac:dyDescent="0.3">
      <c r="BK15885" s="5"/>
      <c r="BL15885" s="5"/>
      <c r="BM15885" s="2"/>
      <c r="BN15885" s="151"/>
      <c r="BO15885" s="2"/>
      <c r="BP15885" s="2"/>
      <c r="BQ15885" s="2"/>
      <c r="BR15885" s="2"/>
      <c r="BS15885" s="2"/>
      <c r="BT15885" s="2"/>
    </row>
    <row r="15886" spans="63:72" x14ac:dyDescent="0.3">
      <c r="BK15886" s="5"/>
      <c r="BL15886" s="5"/>
      <c r="BM15886" s="2"/>
      <c r="BN15886" s="151"/>
      <c r="BO15886" s="2"/>
      <c r="BP15886" s="2"/>
      <c r="BQ15886" s="2"/>
      <c r="BR15886" s="2"/>
      <c r="BS15886" s="2"/>
      <c r="BT15886" s="2"/>
    </row>
    <row r="15887" spans="63:72" x14ac:dyDescent="0.3">
      <c r="BK15887" s="5"/>
      <c r="BL15887" s="5"/>
      <c r="BM15887" s="2"/>
      <c r="BN15887" s="151"/>
      <c r="BO15887" s="2"/>
      <c r="BP15887" s="2"/>
      <c r="BQ15887" s="2"/>
      <c r="BR15887" s="2"/>
      <c r="BS15887" s="2"/>
      <c r="BT15887" s="2"/>
    </row>
    <row r="15888" spans="63:72" x14ac:dyDescent="0.3">
      <c r="BK15888" s="5"/>
      <c r="BL15888" s="5"/>
      <c r="BM15888" s="2"/>
      <c r="BN15888" s="151"/>
      <c r="BO15888" s="2"/>
      <c r="BP15888" s="2"/>
      <c r="BQ15888" s="2"/>
      <c r="BR15888" s="2"/>
      <c r="BS15888" s="2"/>
      <c r="BT15888" s="2"/>
    </row>
    <row r="15889" spans="63:72" x14ac:dyDescent="0.3">
      <c r="BK15889" s="5"/>
      <c r="BL15889" s="5"/>
      <c r="BM15889" s="2"/>
      <c r="BN15889" s="151"/>
      <c r="BO15889" s="2"/>
      <c r="BP15889" s="2"/>
      <c r="BQ15889" s="2"/>
      <c r="BR15889" s="2"/>
      <c r="BS15889" s="2"/>
      <c r="BT15889" s="2"/>
    </row>
    <row r="15890" spans="63:72" x14ac:dyDescent="0.3">
      <c r="BK15890" s="5"/>
      <c r="BL15890" s="5"/>
      <c r="BM15890" s="2"/>
      <c r="BN15890" s="151"/>
      <c r="BO15890" s="2"/>
      <c r="BP15890" s="2"/>
      <c r="BQ15890" s="2"/>
      <c r="BR15890" s="2"/>
      <c r="BS15890" s="2"/>
      <c r="BT15890" s="2"/>
    </row>
    <row r="15891" spans="63:72" x14ac:dyDescent="0.3">
      <c r="BK15891" s="5"/>
      <c r="BL15891" s="5"/>
      <c r="BM15891" s="2"/>
      <c r="BN15891" s="151"/>
      <c r="BO15891" s="2"/>
      <c r="BP15891" s="2"/>
      <c r="BQ15891" s="2"/>
      <c r="BR15891" s="2"/>
      <c r="BS15891" s="2"/>
      <c r="BT15891" s="2"/>
    </row>
    <row r="15892" spans="63:72" x14ac:dyDescent="0.3">
      <c r="BK15892" s="5"/>
      <c r="BL15892" s="5"/>
      <c r="BM15892" s="2"/>
      <c r="BN15892" s="151"/>
      <c r="BO15892" s="2"/>
      <c r="BP15892" s="2"/>
      <c r="BQ15892" s="2"/>
      <c r="BR15892" s="2"/>
      <c r="BS15892" s="2"/>
      <c r="BT15892" s="2"/>
    </row>
    <row r="15893" spans="63:72" x14ac:dyDescent="0.3">
      <c r="BK15893" s="5"/>
      <c r="BL15893" s="5"/>
      <c r="BM15893" s="2"/>
      <c r="BN15893" s="151"/>
      <c r="BO15893" s="2"/>
      <c r="BP15893" s="2"/>
      <c r="BQ15893" s="2"/>
      <c r="BR15893" s="2"/>
      <c r="BS15893" s="2"/>
      <c r="BT15893" s="2"/>
    </row>
    <row r="15894" spans="63:72" x14ac:dyDescent="0.3">
      <c r="BK15894" s="5"/>
      <c r="BL15894" s="5"/>
      <c r="BM15894" s="2"/>
      <c r="BN15894" s="151"/>
      <c r="BO15894" s="2"/>
      <c r="BP15894" s="2"/>
      <c r="BQ15894" s="2"/>
      <c r="BR15894" s="2"/>
      <c r="BS15894" s="2"/>
      <c r="BT15894" s="2"/>
    </row>
    <row r="15895" spans="63:72" x14ac:dyDescent="0.3">
      <c r="BK15895" s="5"/>
      <c r="BL15895" s="5"/>
      <c r="BM15895" s="2"/>
      <c r="BN15895" s="151"/>
      <c r="BO15895" s="2"/>
      <c r="BP15895" s="2"/>
      <c r="BQ15895" s="2"/>
      <c r="BR15895" s="2"/>
      <c r="BS15895" s="2"/>
      <c r="BT15895" s="2"/>
    </row>
    <row r="15896" spans="63:72" x14ac:dyDescent="0.3">
      <c r="BK15896" s="5"/>
      <c r="BL15896" s="5"/>
      <c r="BM15896" s="2"/>
      <c r="BN15896" s="151"/>
      <c r="BO15896" s="2"/>
      <c r="BP15896" s="2"/>
      <c r="BQ15896" s="2"/>
      <c r="BR15896" s="2"/>
      <c r="BS15896" s="2"/>
      <c r="BT15896" s="2"/>
    </row>
    <row r="15897" spans="63:72" x14ac:dyDescent="0.3">
      <c r="BK15897" s="5"/>
      <c r="BL15897" s="5"/>
      <c r="BM15897" s="2"/>
      <c r="BN15897" s="151"/>
      <c r="BO15897" s="2"/>
      <c r="BP15897" s="2"/>
      <c r="BQ15897" s="2"/>
      <c r="BR15897" s="2"/>
      <c r="BS15897" s="2"/>
      <c r="BT15897" s="2"/>
    </row>
    <row r="15898" spans="63:72" x14ac:dyDescent="0.3">
      <c r="BK15898" s="5"/>
      <c r="BL15898" s="5"/>
      <c r="BM15898" s="2"/>
      <c r="BN15898" s="151"/>
      <c r="BO15898" s="2"/>
      <c r="BP15898" s="2"/>
      <c r="BQ15898" s="2"/>
      <c r="BR15898" s="2"/>
      <c r="BS15898" s="2"/>
      <c r="BT15898" s="2"/>
    </row>
    <row r="15899" spans="63:72" x14ac:dyDescent="0.3">
      <c r="BK15899" s="5"/>
      <c r="BL15899" s="5"/>
      <c r="BM15899" s="2"/>
      <c r="BN15899" s="151"/>
      <c r="BO15899" s="2"/>
      <c r="BP15899" s="2"/>
      <c r="BQ15899" s="2"/>
      <c r="BR15899" s="2"/>
      <c r="BS15899" s="2"/>
      <c r="BT15899" s="2"/>
    </row>
    <row r="15900" spans="63:72" x14ac:dyDescent="0.3">
      <c r="BK15900" s="5"/>
      <c r="BL15900" s="5"/>
      <c r="BM15900" s="2"/>
      <c r="BN15900" s="151"/>
      <c r="BO15900" s="2"/>
      <c r="BP15900" s="2"/>
      <c r="BQ15900" s="2"/>
      <c r="BR15900" s="2"/>
      <c r="BS15900" s="2"/>
      <c r="BT15900" s="2"/>
    </row>
    <row r="15901" spans="63:72" x14ac:dyDescent="0.3">
      <c r="BK15901" s="5"/>
      <c r="BL15901" s="5"/>
      <c r="BM15901" s="2"/>
      <c r="BN15901" s="151"/>
      <c r="BO15901" s="2"/>
      <c r="BP15901" s="2"/>
      <c r="BQ15901" s="2"/>
      <c r="BR15901" s="2"/>
      <c r="BS15901" s="2"/>
      <c r="BT15901" s="2"/>
    </row>
    <row r="15902" spans="63:72" x14ac:dyDescent="0.3">
      <c r="BK15902" s="5"/>
      <c r="BL15902" s="5"/>
      <c r="BM15902" s="2"/>
      <c r="BN15902" s="151"/>
      <c r="BO15902" s="2"/>
      <c r="BP15902" s="2"/>
      <c r="BQ15902" s="2"/>
      <c r="BR15902" s="2"/>
      <c r="BS15902" s="2"/>
      <c r="BT15902" s="2"/>
    </row>
    <row r="15903" spans="63:72" x14ac:dyDescent="0.3">
      <c r="BK15903" s="5"/>
      <c r="BL15903" s="5"/>
      <c r="BM15903" s="2"/>
      <c r="BN15903" s="151"/>
      <c r="BO15903" s="2"/>
      <c r="BP15903" s="2"/>
      <c r="BQ15903" s="2"/>
      <c r="BR15903" s="2"/>
      <c r="BS15903" s="2"/>
      <c r="BT15903" s="2"/>
    </row>
    <row r="15904" spans="63:72" x14ac:dyDescent="0.3">
      <c r="BK15904" s="5"/>
      <c r="BL15904" s="5"/>
      <c r="BM15904" s="2"/>
      <c r="BN15904" s="151"/>
      <c r="BO15904" s="2"/>
      <c r="BP15904" s="2"/>
      <c r="BQ15904" s="2"/>
      <c r="BR15904" s="2"/>
      <c r="BS15904" s="2"/>
      <c r="BT15904" s="2"/>
    </row>
    <row r="15905" spans="63:72" x14ac:dyDescent="0.3">
      <c r="BK15905" s="5"/>
      <c r="BL15905" s="5"/>
      <c r="BM15905" s="2"/>
      <c r="BN15905" s="151"/>
      <c r="BO15905" s="2"/>
      <c r="BP15905" s="2"/>
      <c r="BQ15905" s="2"/>
      <c r="BR15905" s="2"/>
      <c r="BS15905" s="2"/>
      <c r="BT15905" s="2"/>
    </row>
    <row r="15906" spans="63:72" x14ac:dyDescent="0.3">
      <c r="BK15906" s="5"/>
      <c r="BL15906" s="5"/>
      <c r="BM15906" s="2"/>
      <c r="BN15906" s="151"/>
      <c r="BO15906" s="2"/>
      <c r="BP15906" s="2"/>
      <c r="BQ15906" s="2"/>
      <c r="BR15906" s="2"/>
      <c r="BS15906" s="2"/>
      <c r="BT15906" s="2"/>
    </row>
    <row r="15907" spans="63:72" x14ac:dyDescent="0.3">
      <c r="BK15907" s="5"/>
      <c r="BL15907" s="5"/>
      <c r="BM15907" s="2"/>
      <c r="BN15907" s="151"/>
      <c r="BO15907" s="2"/>
      <c r="BP15907" s="2"/>
      <c r="BQ15907" s="2"/>
      <c r="BR15907" s="2"/>
      <c r="BS15907" s="2"/>
      <c r="BT15907" s="2"/>
    </row>
    <row r="15908" spans="63:72" x14ac:dyDescent="0.3">
      <c r="BK15908" s="5"/>
      <c r="BL15908" s="5"/>
      <c r="BM15908" s="2"/>
      <c r="BN15908" s="151"/>
      <c r="BO15908" s="2"/>
      <c r="BP15908" s="2"/>
      <c r="BQ15908" s="2"/>
      <c r="BR15908" s="2"/>
      <c r="BS15908" s="2"/>
      <c r="BT15908" s="2"/>
    </row>
    <row r="15909" spans="63:72" x14ac:dyDescent="0.3">
      <c r="BK15909" s="5"/>
      <c r="BL15909" s="5"/>
      <c r="BM15909" s="2"/>
      <c r="BN15909" s="151"/>
      <c r="BO15909" s="2"/>
      <c r="BP15909" s="2"/>
      <c r="BQ15909" s="2"/>
      <c r="BR15909" s="2"/>
      <c r="BS15909" s="2"/>
      <c r="BT15909" s="2"/>
    </row>
    <row r="15910" spans="63:72" x14ac:dyDescent="0.3">
      <c r="BK15910" s="5"/>
      <c r="BL15910" s="5"/>
      <c r="BM15910" s="2"/>
      <c r="BN15910" s="151"/>
      <c r="BO15910" s="2"/>
      <c r="BP15910" s="2"/>
      <c r="BQ15910" s="2"/>
      <c r="BR15910" s="2"/>
      <c r="BS15910" s="2"/>
      <c r="BT15910" s="2"/>
    </row>
    <row r="15911" spans="63:72" x14ac:dyDescent="0.3">
      <c r="BK15911" s="5"/>
      <c r="BL15911" s="5"/>
      <c r="BM15911" s="2"/>
      <c r="BN15911" s="151"/>
      <c r="BO15911" s="2"/>
      <c r="BP15911" s="2"/>
      <c r="BQ15911" s="2"/>
      <c r="BR15911" s="2"/>
      <c r="BS15911" s="2"/>
      <c r="BT15911" s="2"/>
    </row>
    <row r="15912" spans="63:72" x14ac:dyDescent="0.3">
      <c r="BK15912" s="5"/>
      <c r="BL15912" s="5"/>
      <c r="BM15912" s="2"/>
      <c r="BN15912" s="151"/>
      <c r="BO15912" s="2"/>
      <c r="BP15912" s="2"/>
      <c r="BQ15912" s="2"/>
      <c r="BR15912" s="2"/>
      <c r="BS15912" s="2"/>
      <c r="BT15912" s="2"/>
    </row>
    <row r="15913" spans="63:72" x14ac:dyDescent="0.3">
      <c r="BK15913" s="5"/>
      <c r="BL15913" s="5"/>
      <c r="BM15913" s="2"/>
      <c r="BN15913" s="151"/>
      <c r="BO15913" s="2"/>
      <c r="BP15913" s="2"/>
      <c r="BQ15913" s="2"/>
      <c r="BR15913" s="2"/>
      <c r="BS15913" s="2"/>
      <c r="BT15913" s="2"/>
    </row>
    <row r="15914" spans="63:72" x14ac:dyDescent="0.3">
      <c r="BK15914" s="5"/>
      <c r="BL15914" s="5"/>
      <c r="BM15914" s="2"/>
      <c r="BN15914" s="151"/>
      <c r="BO15914" s="2"/>
      <c r="BP15914" s="2"/>
      <c r="BQ15914" s="2"/>
      <c r="BR15914" s="2"/>
      <c r="BS15914" s="2"/>
      <c r="BT15914" s="2"/>
    </row>
    <row r="15915" spans="63:72" x14ac:dyDescent="0.3">
      <c r="BK15915" s="5"/>
      <c r="BL15915" s="5"/>
      <c r="BM15915" s="2"/>
      <c r="BN15915" s="151"/>
      <c r="BO15915" s="2"/>
      <c r="BP15915" s="2"/>
      <c r="BQ15915" s="2"/>
      <c r="BR15915" s="2"/>
      <c r="BS15915" s="2"/>
      <c r="BT15915" s="2"/>
    </row>
    <row r="15916" spans="63:72" x14ac:dyDescent="0.3">
      <c r="BK15916" s="5"/>
      <c r="BL15916" s="5"/>
      <c r="BM15916" s="2"/>
      <c r="BN15916" s="151"/>
      <c r="BO15916" s="2"/>
      <c r="BP15916" s="2"/>
      <c r="BQ15916" s="2"/>
      <c r="BR15916" s="2"/>
      <c r="BS15916" s="2"/>
      <c r="BT15916" s="2"/>
    </row>
    <row r="15917" spans="63:72" x14ac:dyDescent="0.3">
      <c r="BK15917" s="5"/>
      <c r="BL15917" s="5"/>
      <c r="BM15917" s="2"/>
      <c r="BN15917" s="151"/>
      <c r="BO15917" s="2"/>
      <c r="BP15917" s="2"/>
      <c r="BQ15917" s="2"/>
      <c r="BR15917" s="2"/>
      <c r="BS15917" s="2"/>
      <c r="BT15917" s="2"/>
    </row>
    <row r="15918" spans="63:72" x14ac:dyDescent="0.3">
      <c r="BK15918" s="5"/>
      <c r="BL15918" s="5"/>
      <c r="BM15918" s="2"/>
      <c r="BN15918" s="151"/>
      <c r="BO15918" s="2"/>
      <c r="BP15918" s="2"/>
      <c r="BQ15918" s="2"/>
      <c r="BR15918" s="2"/>
      <c r="BS15918" s="2"/>
      <c r="BT15918" s="2"/>
    </row>
    <row r="15919" spans="63:72" x14ac:dyDescent="0.3">
      <c r="BK15919" s="5"/>
      <c r="BL15919" s="5"/>
      <c r="BM15919" s="2"/>
      <c r="BN15919" s="151"/>
      <c r="BO15919" s="2"/>
      <c r="BP15919" s="2"/>
      <c r="BQ15919" s="2"/>
      <c r="BR15919" s="2"/>
      <c r="BS15919" s="2"/>
      <c r="BT15919" s="2"/>
    </row>
    <row r="15920" spans="63:72" x14ac:dyDescent="0.3">
      <c r="BK15920" s="5"/>
      <c r="BL15920" s="5"/>
      <c r="BM15920" s="2"/>
      <c r="BN15920" s="151"/>
      <c r="BO15920" s="2"/>
      <c r="BP15920" s="2"/>
      <c r="BQ15920" s="2"/>
      <c r="BR15920" s="2"/>
      <c r="BS15920" s="2"/>
      <c r="BT15920" s="2"/>
    </row>
    <row r="15921" spans="63:72" x14ac:dyDescent="0.3">
      <c r="BK15921" s="5"/>
      <c r="BL15921" s="5"/>
      <c r="BM15921" s="2"/>
      <c r="BN15921" s="151"/>
      <c r="BO15921" s="2"/>
      <c r="BP15921" s="2"/>
      <c r="BQ15921" s="2"/>
      <c r="BR15921" s="2"/>
      <c r="BS15921" s="2"/>
      <c r="BT15921" s="2"/>
    </row>
    <row r="15922" spans="63:72" x14ac:dyDescent="0.3">
      <c r="BK15922" s="5"/>
      <c r="BL15922" s="5"/>
      <c r="BM15922" s="2"/>
      <c r="BN15922" s="151"/>
      <c r="BO15922" s="2"/>
      <c r="BP15922" s="2"/>
      <c r="BQ15922" s="2"/>
      <c r="BR15922" s="2"/>
      <c r="BS15922" s="2"/>
      <c r="BT15922" s="2"/>
    </row>
    <row r="15923" spans="63:72" x14ac:dyDescent="0.3">
      <c r="BK15923" s="5"/>
      <c r="BL15923" s="5"/>
      <c r="BM15923" s="2"/>
      <c r="BN15923" s="151"/>
      <c r="BO15923" s="2"/>
      <c r="BP15923" s="2"/>
      <c r="BQ15923" s="2"/>
      <c r="BR15923" s="2"/>
      <c r="BS15923" s="2"/>
      <c r="BT15923" s="2"/>
    </row>
    <row r="15924" spans="63:72" x14ac:dyDescent="0.3">
      <c r="BK15924" s="5"/>
      <c r="BL15924" s="5"/>
      <c r="BM15924" s="2"/>
      <c r="BN15924" s="151"/>
      <c r="BO15924" s="2"/>
      <c r="BP15924" s="2"/>
      <c r="BQ15924" s="2"/>
      <c r="BR15924" s="2"/>
      <c r="BS15924" s="2"/>
      <c r="BT15924" s="2"/>
    </row>
    <row r="15925" spans="63:72" x14ac:dyDescent="0.3">
      <c r="BK15925" s="5"/>
      <c r="BL15925" s="5"/>
      <c r="BM15925" s="2"/>
      <c r="BN15925" s="151"/>
      <c r="BO15925" s="2"/>
      <c r="BP15925" s="2"/>
      <c r="BQ15925" s="2"/>
      <c r="BR15925" s="2"/>
      <c r="BS15925" s="2"/>
      <c r="BT15925" s="2"/>
    </row>
    <row r="15926" spans="63:72" x14ac:dyDescent="0.3">
      <c r="BK15926" s="5"/>
      <c r="BL15926" s="5"/>
      <c r="BM15926" s="2"/>
      <c r="BN15926" s="151"/>
      <c r="BO15926" s="2"/>
      <c r="BP15926" s="2"/>
      <c r="BQ15926" s="2"/>
      <c r="BR15926" s="2"/>
      <c r="BS15926" s="2"/>
      <c r="BT15926" s="2"/>
    </row>
    <row r="15927" spans="63:72" x14ac:dyDescent="0.3">
      <c r="BK15927" s="5"/>
      <c r="BL15927" s="5"/>
      <c r="BM15927" s="2"/>
      <c r="BN15927" s="151"/>
      <c r="BO15927" s="2"/>
      <c r="BP15927" s="2"/>
      <c r="BQ15927" s="2"/>
      <c r="BR15927" s="2"/>
      <c r="BS15927" s="2"/>
      <c r="BT15927" s="2"/>
    </row>
    <row r="15928" spans="63:72" x14ac:dyDescent="0.3">
      <c r="BK15928" s="5"/>
      <c r="BL15928" s="5"/>
      <c r="BM15928" s="2"/>
      <c r="BN15928" s="151"/>
      <c r="BO15928" s="2"/>
      <c r="BP15928" s="2"/>
      <c r="BQ15928" s="2"/>
      <c r="BR15928" s="2"/>
      <c r="BS15928" s="2"/>
      <c r="BT15928" s="2"/>
    </row>
    <row r="15929" spans="63:72" x14ac:dyDescent="0.3">
      <c r="BK15929" s="5"/>
      <c r="BL15929" s="5"/>
      <c r="BM15929" s="2"/>
      <c r="BN15929" s="151"/>
      <c r="BO15929" s="2"/>
      <c r="BP15929" s="2"/>
      <c r="BQ15929" s="2"/>
      <c r="BR15929" s="2"/>
      <c r="BS15929" s="2"/>
      <c r="BT15929" s="2"/>
    </row>
    <row r="15930" spans="63:72" x14ac:dyDescent="0.3">
      <c r="BK15930" s="5"/>
      <c r="BL15930" s="5"/>
      <c r="BM15930" s="2"/>
      <c r="BN15930" s="151"/>
      <c r="BO15930" s="2"/>
      <c r="BP15930" s="2"/>
      <c r="BQ15930" s="2"/>
      <c r="BR15930" s="2"/>
      <c r="BS15930" s="2"/>
      <c r="BT15930" s="2"/>
    </row>
    <row r="15931" spans="63:72" x14ac:dyDescent="0.3">
      <c r="BK15931" s="5"/>
      <c r="BL15931" s="5"/>
      <c r="BM15931" s="2"/>
      <c r="BN15931" s="151"/>
      <c r="BO15931" s="2"/>
      <c r="BP15931" s="2"/>
      <c r="BQ15931" s="2"/>
      <c r="BR15931" s="2"/>
      <c r="BS15931" s="2"/>
      <c r="BT15931" s="2"/>
    </row>
    <row r="15932" spans="63:72" x14ac:dyDescent="0.3">
      <c r="BK15932" s="5"/>
      <c r="BL15932" s="5"/>
      <c r="BM15932" s="2"/>
      <c r="BN15932" s="151"/>
      <c r="BO15932" s="2"/>
      <c r="BP15932" s="2"/>
      <c r="BQ15932" s="2"/>
      <c r="BR15932" s="2"/>
      <c r="BS15932" s="2"/>
      <c r="BT15932" s="2"/>
    </row>
    <row r="15933" spans="63:72" x14ac:dyDescent="0.3">
      <c r="BK15933" s="5"/>
      <c r="BL15933" s="5"/>
      <c r="BM15933" s="2"/>
      <c r="BN15933" s="151"/>
      <c r="BO15933" s="2"/>
      <c r="BP15933" s="2"/>
      <c r="BQ15933" s="2"/>
      <c r="BR15933" s="2"/>
      <c r="BS15933" s="2"/>
      <c r="BT15933" s="2"/>
    </row>
    <row r="15934" spans="63:72" x14ac:dyDescent="0.3">
      <c r="BK15934" s="5"/>
      <c r="BL15934" s="5"/>
      <c r="BM15934" s="2"/>
      <c r="BN15934" s="151"/>
      <c r="BO15934" s="2"/>
      <c r="BP15934" s="2"/>
      <c r="BQ15934" s="2"/>
      <c r="BR15934" s="2"/>
      <c r="BS15934" s="2"/>
      <c r="BT15934" s="2"/>
    </row>
    <row r="15935" spans="63:72" x14ac:dyDescent="0.3">
      <c r="BK15935" s="5"/>
      <c r="BL15935" s="5"/>
      <c r="BM15935" s="2"/>
      <c r="BN15935" s="151"/>
      <c r="BO15935" s="2"/>
      <c r="BP15935" s="2"/>
      <c r="BQ15935" s="2"/>
      <c r="BR15935" s="2"/>
      <c r="BS15935" s="2"/>
      <c r="BT15935" s="2"/>
    </row>
    <row r="15936" spans="63:72" x14ac:dyDescent="0.3">
      <c r="BK15936" s="5"/>
      <c r="BL15936" s="5"/>
      <c r="BM15936" s="2"/>
      <c r="BN15936" s="151"/>
      <c r="BO15936" s="2"/>
      <c r="BP15936" s="2"/>
      <c r="BQ15936" s="2"/>
      <c r="BR15936" s="2"/>
      <c r="BS15936" s="2"/>
      <c r="BT15936" s="2"/>
    </row>
    <row r="15937" spans="63:72" x14ac:dyDescent="0.3">
      <c r="BK15937" s="5"/>
      <c r="BL15937" s="5"/>
      <c r="BM15937" s="2"/>
      <c r="BN15937" s="151"/>
      <c r="BO15937" s="2"/>
      <c r="BP15937" s="2"/>
      <c r="BQ15937" s="2"/>
      <c r="BR15937" s="2"/>
      <c r="BS15937" s="2"/>
      <c r="BT15937" s="2"/>
    </row>
    <row r="15938" spans="63:72" x14ac:dyDescent="0.3">
      <c r="BK15938" s="5"/>
      <c r="BL15938" s="5"/>
      <c r="BM15938" s="2"/>
      <c r="BN15938" s="151"/>
      <c r="BO15938" s="2"/>
      <c r="BP15938" s="2"/>
      <c r="BQ15938" s="2"/>
      <c r="BR15938" s="2"/>
      <c r="BS15938" s="2"/>
      <c r="BT15938" s="2"/>
    </row>
    <row r="15939" spans="63:72" x14ac:dyDescent="0.3">
      <c r="BK15939" s="5"/>
      <c r="BL15939" s="5"/>
      <c r="BM15939" s="2"/>
      <c r="BN15939" s="151"/>
      <c r="BO15939" s="2"/>
      <c r="BP15939" s="2"/>
      <c r="BQ15939" s="2"/>
      <c r="BR15939" s="2"/>
      <c r="BS15939" s="2"/>
      <c r="BT15939" s="2"/>
    </row>
    <row r="15940" spans="63:72" x14ac:dyDescent="0.3">
      <c r="BK15940" s="5"/>
      <c r="BL15940" s="5"/>
      <c r="BM15940" s="2"/>
      <c r="BN15940" s="151"/>
      <c r="BO15940" s="2"/>
      <c r="BP15940" s="2"/>
      <c r="BQ15940" s="2"/>
      <c r="BR15940" s="2"/>
      <c r="BS15940" s="2"/>
      <c r="BT15940" s="2"/>
    </row>
    <row r="15941" spans="63:72" x14ac:dyDescent="0.3">
      <c r="BK15941" s="5"/>
      <c r="BL15941" s="5"/>
      <c r="BM15941" s="2"/>
      <c r="BN15941" s="151"/>
      <c r="BO15941" s="2"/>
      <c r="BP15941" s="2"/>
      <c r="BQ15941" s="2"/>
      <c r="BR15941" s="2"/>
      <c r="BS15941" s="2"/>
      <c r="BT15941" s="2"/>
    </row>
    <row r="15942" spans="63:72" x14ac:dyDescent="0.3">
      <c r="BK15942" s="5"/>
      <c r="BL15942" s="5"/>
      <c r="BM15942" s="2"/>
      <c r="BN15942" s="151"/>
      <c r="BO15942" s="2"/>
      <c r="BP15942" s="2"/>
      <c r="BQ15942" s="2"/>
      <c r="BR15942" s="2"/>
      <c r="BS15942" s="2"/>
      <c r="BT15942" s="2"/>
    </row>
    <row r="15943" spans="63:72" x14ac:dyDescent="0.3">
      <c r="BK15943" s="5"/>
      <c r="BL15943" s="5"/>
      <c r="BM15943" s="2"/>
      <c r="BN15943" s="151"/>
      <c r="BO15943" s="2"/>
      <c r="BP15943" s="2"/>
      <c r="BQ15943" s="2"/>
      <c r="BR15943" s="2"/>
      <c r="BS15943" s="2"/>
      <c r="BT15943" s="2"/>
    </row>
    <row r="15944" spans="63:72" x14ac:dyDescent="0.3">
      <c r="BK15944" s="5"/>
      <c r="BL15944" s="5"/>
      <c r="BM15944" s="2"/>
      <c r="BN15944" s="151"/>
      <c r="BO15944" s="2"/>
      <c r="BP15944" s="2"/>
      <c r="BQ15944" s="2"/>
      <c r="BR15944" s="2"/>
      <c r="BS15944" s="2"/>
      <c r="BT15944" s="2"/>
    </row>
    <row r="15945" spans="63:72" x14ac:dyDescent="0.3">
      <c r="BK15945" s="5"/>
      <c r="BL15945" s="5"/>
      <c r="BM15945" s="2"/>
      <c r="BN15945" s="151"/>
      <c r="BO15945" s="2"/>
      <c r="BP15945" s="2"/>
      <c r="BQ15945" s="2"/>
      <c r="BR15945" s="2"/>
      <c r="BS15945" s="2"/>
      <c r="BT15945" s="2"/>
    </row>
    <row r="15946" spans="63:72" x14ac:dyDescent="0.3">
      <c r="BK15946" s="5"/>
      <c r="BL15946" s="5"/>
      <c r="BM15946" s="2"/>
      <c r="BN15946" s="151"/>
      <c r="BO15946" s="2"/>
      <c r="BP15946" s="2"/>
      <c r="BQ15946" s="2"/>
      <c r="BR15946" s="2"/>
      <c r="BS15946" s="2"/>
      <c r="BT15946" s="2"/>
    </row>
    <row r="15947" spans="63:72" x14ac:dyDescent="0.3">
      <c r="BK15947" s="5"/>
      <c r="BL15947" s="5"/>
      <c r="BM15947" s="2"/>
      <c r="BN15947" s="151"/>
      <c r="BO15947" s="2"/>
      <c r="BP15947" s="2"/>
      <c r="BQ15947" s="2"/>
      <c r="BR15947" s="2"/>
      <c r="BS15947" s="2"/>
      <c r="BT15947" s="2"/>
    </row>
    <row r="15948" spans="63:72" x14ac:dyDescent="0.3">
      <c r="BK15948" s="5"/>
      <c r="BL15948" s="5"/>
      <c r="BM15948" s="2"/>
      <c r="BN15948" s="151"/>
      <c r="BO15948" s="2"/>
      <c r="BP15948" s="2"/>
      <c r="BQ15948" s="2"/>
      <c r="BR15948" s="2"/>
      <c r="BS15948" s="2"/>
      <c r="BT15948" s="2"/>
    </row>
    <row r="15949" spans="63:72" x14ac:dyDescent="0.3">
      <c r="BK15949" s="5"/>
      <c r="BL15949" s="5"/>
      <c r="BM15949" s="2"/>
      <c r="BN15949" s="151"/>
      <c r="BO15949" s="2"/>
      <c r="BP15949" s="2"/>
      <c r="BQ15949" s="2"/>
      <c r="BR15949" s="2"/>
      <c r="BS15949" s="2"/>
      <c r="BT15949" s="2"/>
    </row>
    <row r="15950" spans="63:72" x14ac:dyDescent="0.3">
      <c r="BK15950" s="5"/>
      <c r="BL15950" s="5"/>
      <c r="BM15950" s="2"/>
      <c r="BN15950" s="151"/>
      <c r="BO15950" s="2"/>
      <c r="BP15950" s="2"/>
      <c r="BQ15950" s="2"/>
      <c r="BR15950" s="2"/>
      <c r="BS15950" s="2"/>
      <c r="BT15950" s="2"/>
    </row>
    <row r="15951" spans="63:72" x14ac:dyDescent="0.3">
      <c r="BK15951" s="5"/>
      <c r="BL15951" s="5"/>
      <c r="BM15951" s="2"/>
      <c r="BN15951" s="151"/>
      <c r="BO15951" s="2"/>
      <c r="BP15951" s="2"/>
      <c r="BQ15951" s="2"/>
      <c r="BR15951" s="2"/>
      <c r="BS15951" s="2"/>
      <c r="BT15951" s="2"/>
    </row>
    <row r="15952" spans="63:72" x14ac:dyDescent="0.3">
      <c r="BK15952" s="5"/>
      <c r="BL15952" s="5"/>
      <c r="BM15952" s="2"/>
      <c r="BN15952" s="151"/>
      <c r="BO15952" s="2"/>
      <c r="BP15952" s="2"/>
      <c r="BQ15952" s="2"/>
      <c r="BR15952" s="2"/>
      <c r="BS15952" s="2"/>
      <c r="BT15952" s="2"/>
    </row>
    <row r="15953" spans="63:72" x14ac:dyDescent="0.3">
      <c r="BK15953" s="5"/>
      <c r="BL15953" s="5"/>
      <c r="BM15953" s="2"/>
      <c r="BN15953" s="151"/>
      <c r="BO15953" s="2"/>
      <c r="BP15953" s="2"/>
      <c r="BQ15953" s="2"/>
      <c r="BR15953" s="2"/>
      <c r="BS15953" s="2"/>
      <c r="BT15953" s="2"/>
    </row>
    <row r="15954" spans="63:72" x14ac:dyDescent="0.3">
      <c r="BK15954" s="5"/>
      <c r="BL15954" s="5"/>
      <c r="BM15954" s="2"/>
      <c r="BN15954" s="151"/>
      <c r="BO15954" s="2"/>
      <c r="BP15954" s="2"/>
      <c r="BQ15954" s="2"/>
      <c r="BR15954" s="2"/>
      <c r="BS15954" s="2"/>
      <c r="BT15954" s="2"/>
    </row>
    <row r="15955" spans="63:72" x14ac:dyDescent="0.3">
      <c r="BK15955" s="5"/>
      <c r="BL15955" s="5"/>
      <c r="BM15955" s="2"/>
      <c r="BN15955" s="151"/>
      <c r="BO15955" s="2"/>
      <c r="BP15955" s="2"/>
      <c r="BQ15955" s="2"/>
      <c r="BR15955" s="2"/>
      <c r="BS15955" s="2"/>
      <c r="BT15955" s="2"/>
    </row>
    <row r="15956" spans="63:72" x14ac:dyDescent="0.3">
      <c r="BK15956" s="5"/>
      <c r="BL15956" s="5"/>
      <c r="BM15956" s="2"/>
      <c r="BN15956" s="151"/>
      <c r="BO15956" s="2"/>
      <c r="BP15956" s="2"/>
      <c r="BQ15956" s="2"/>
      <c r="BR15956" s="2"/>
      <c r="BS15956" s="2"/>
      <c r="BT15956" s="2"/>
    </row>
    <row r="15957" spans="63:72" x14ac:dyDescent="0.3">
      <c r="BK15957" s="5"/>
      <c r="BL15957" s="5"/>
      <c r="BM15957" s="2"/>
      <c r="BN15957" s="151"/>
      <c r="BO15957" s="2"/>
      <c r="BP15957" s="2"/>
      <c r="BQ15957" s="2"/>
      <c r="BR15957" s="2"/>
      <c r="BS15957" s="2"/>
      <c r="BT15957" s="2"/>
    </row>
    <row r="15958" spans="63:72" x14ac:dyDescent="0.3">
      <c r="BK15958" s="5"/>
      <c r="BL15958" s="5"/>
      <c r="BM15958" s="2"/>
      <c r="BN15958" s="151"/>
      <c r="BO15958" s="2"/>
      <c r="BP15958" s="2"/>
      <c r="BQ15958" s="2"/>
      <c r="BR15958" s="2"/>
      <c r="BS15958" s="2"/>
      <c r="BT15958" s="2"/>
    </row>
    <row r="15959" spans="63:72" x14ac:dyDescent="0.3">
      <c r="BK15959" s="5"/>
      <c r="BL15959" s="5"/>
      <c r="BM15959" s="2"/>
      <c r="BN15959" s="151"/>
      <c r="BO15959" s="2"/>
      <c r="BP15959" s="2"/>
      <c r="BQ15959" s="2"/>
      <c r="BR15959" s="2"/>
      <c r="BS15959" s="2"/>
      <c r="BT15959" s="2"/>
    </row>
    <row r="15960" spans="63:72" x14ac:dyDescent="0.3">
      <c r="BK15960" s="5"/>
      <c r="BL15960" s="5"/>
      <c r="BM15960" s="2"/>
      <c r="BN15960" s="151"/>
      <c r="BO15960" s="2"/>
      <c r="BP15960" s="2"/>
      <c r="BQ15960" s="2"/>
      <c r="BR15960" s="2"/>
      <c r="BS15960" s="2"/>
      <c r="BT15960" s="2"/>
    </row>
    <row r="15961" spans="63:72" x14ac:dyDescent="0.3">
      <c r="BK15961" s="5"/>
      <c r="BL15961" s="5"/>
      <c r="BM15961" s="2"/>
      <c r="BN15961" s="151"/>
      <c r="BO15961" s="2"/>
      <c r="BP15961" s="2"/>
      <c r="BQ15961" s="2"/>
      <c r="BR15961" s="2"/>
      <c r="BS15961" s="2"/>
      <c r="BT15961" s="2"/>
    </row>
    <row r="15962" spans="63:72" x14ac:dyDescent="0.3">
      <c r="BK15962" s="5"/>
      <c r="BL15962" s="5"/>
      <c r="BM15962" s="2"/>
      <c r="BN15962" s="151"/>
      <c r="BO15962" s="2"/>
      <c r="BP15962" s="2"/>
      <c r="BQ15962" s="2"/>
      <c r="BR15962" s="2"/>
      <c r="BS15962" s="2"/>
      <c r="BT15962" s="2"/>
    </row>
    <row r="15963" spans="63:72" x14ac:dyDescent="0.3">
      <c r="BK15963" s="5"/>
      <c r="BL15963" s="5"/>
      <c r="BM15963" s="2"/>
      <c r="BN15963" s="151"/>
      <c r="BO15963" s="2"/>
      <c r="BP15963" s="2"/>
      <c r="BQ15963" s="2"/>
      <c r="BR15963" s="2"/>
      <c r="BS15963" s="2"/>
      <c r="BT15963" s="2"/>
    </row>
    <row r="15964" spans="63:72" x14ac:dyDescent="0.3">
      <c r="BK15964" s="5"/>
      <c r="BL15964" s="5"/>
      <c r="BM15964" s="2"/>
      <c r="BN15964" s="151"/>
      <c r="BO15964" s="2"/>
      <c r="BP15964" s="2"/>
      <c r="BQ15964" s="2"/>
      <c r="BR15964" s="2"/>
      <c r="BS15964" s="2"/>
      <c r="BT15964" s="2"/>
    </row>
    <row r="15965" spans="63:72" x14ac:dyDescent="0.3">
      <c r="BK15965" s="5"/>
      <c r="BL15965" s="5"/>
      <c r="BM15965" s="2"/>
      <c r="BN15965" s="151"/>
      <c r="BO15965" s="2"/>
      <c r="BP15965" s="2"/>
      <c r="BQ15965" s="2"/>
      <c r="BR15965" s="2"/>
      <c r="BS15965" s="2"/>
      <c r="BT15965" s="2"/>
    </row>
    <row r="15966" spans="63:72" x14ac:dyDescent="0.3">
      <c r="BK15966" s="5"/>
      <c r="BL15966" s="5"/>
      <c r="BM15966" s="2"/>
      <c r="BN15966" s="151"/>
      <c r="BO15966" s="2"/>
      <c r="BP15966" s="2"/>
      <c r="BQ15966" s="2"/>
      <c r="BR15966" s="2"/>
      <c r="BS15966" s="2"/>
      <c r="BT15966" s="2"/>
    </row>
    <row r="15967" spans="63:72" x14ac:dyDescent="0.3">
      <c r="BK15967" s="5"/>
      <c r="BL15967" s="5"/>
      <c r="BM15967" s="2"/>
      <c r="BN15967" s="151"/>
      <c r="BO15967" s="2"/>
      <c r="BP15967" s="2"/>
      <c r="BQ15967" s="2"/>
      <c r="BR15967" s="2"/>
      <c r="BS15967" s="2"/>
      <c r="BT15967" s="2"/>
    </row>
    <row r="15968" spans="63:72" x14ac:dyDescent="0.3">
      <c r="BK15968" s="5"/>
      <c r="BL15968" s="5"/>
      <c r="BM15968" s="2"/>
      <c r="BN15968" s="151"/>
      <c r="BO15968" s="2"/>
      <c r="BP15968" s="2"/>
      <c r="BQ15968" s="2"/>
      <c r="BR15968" s="2"/>
      <c r="BS15968" s="2"/>
      <c r="BT15968" s="2"/>
    </row>
    <row r="15969" spans="63:72" x14ac:dyDescent="0.3">
      <c r="BK15969" s="5"/>
      <c r="BL15969" s="5"/>
      <c r="BM15969" s="2"/>
      <c r="BN15969" s="151"/>
      <c r="BO15969" s="2"/>
      <c r="BP15969" s="2"/>
      <c r="BQ15969" s="2"/>
      <c r="BR15969" s="2"/>
      <c r="BS15969" s="2"/>
      <c r="BT15969" s="2"/>
    </row>
    <row r="15970" spans="63:72" x14ac:dyDescent="0.3">
      <c r="BK15970" s="5"/>
      <c r="BL15970" s="5"/>
      <c r="BM15970" s="2"/>
      <c r="BN15970" s="151"/>
      <c r="BO15970" s="2"/>
      <c r="BP15970" s="2"/>
      <c r="BQ15970" s="2"/>
      <c r="BR15970" s="2"/>
      <c r="BS15970" s="2"/>
      <c r="BT15970" s="2"/>
    </row>
    <row r="15971" spans="63:72" x14ac:dyDescent="0.3">
      <c r="BK15971" s="5"/>
      <c r="BL15971" s="5"/>
      <c r="BM15971" s="2"/>
      <c r="BN15971" s="151"/>
      <c r="BO15971" s="2"/>
      <c r="BP15971" s="2"/>
      <c r="BQ15971" s="2"/>
      <c r="BR15971" s="2"/>
      <c r="BS15971" s="2"/>
      <c r="BT15971" s="2"/>
    </row>
    <row r="15972" spans="63:72" x14ac:dyDescent="0.3">
      <c r="BK15972" s="5"/>
      <c r="BL15972" s="5"/>
      <c r="BM15972" s="2"/>
      <c r="BN15972" s="151"/>
      <c r="BO15972" s="2"/>
      <c r="BP15972" s="2"/>
      <c r="BQ15972" s="2"/>
      <c r="BR15972" s="2"/>
      <c r="BS15972" s="2"/>
      <c r="BT15972" s="2"/>
    </row>
    <row r="15973" spans="63:72" x14ac:dyDescent="0.3">
      <c r="BK15973" s="5"/>
      <c r="BL15973" s="5"/>
      <c r="BM15973" s="2"/>
      <c r="BN15973" s="151"/>
      <c r="BO15973" s="2"/>
      <c r="BP15973" s="2"/>
      <c r="BQ15973" s="2"/>
      <c r="BR15973" s="2"/>
      <c r="BS15973" s="2"/>
      <c r="BT15973" s="2"/>
    </row>
    <row r="15974" spans="63:72" x14ac:dyDescent="0.3">
      <c r="BK15974" s="5"/>
      <c r="BL15974" s="5"/>
      <c r="BM15974" s="2"/>
      <c r="BN15974" s="151"/>
      <c r="BO15974" s="2"/>
      <c r="BP15974" s="2"/>
      <c r="BQ15974" s="2"/>
      <c r="BR15974" s="2"/>
      <c r="BS15974" s="2"/>
      <c r="BT15974" s="2"/>
    </row>
    <row r="15975" spans="63:72" x14ac:dyDescent="0.3">
      <c r="BK15975" s="5"/>
      <c r="BL15975" s="5"/>
      <c r="BM15975" s="2"/>
      <c r="BN15975" s="151"/>
      <c r="BO15975" s="2"/>
      <c r="BP15975" s="2"/>
      <c r="BQ15975" s="2"/>
      <c r="BR15975" s="2"/>
      <c r="BS15975" s="2"/>
      <c r="BT15975" s="2"/>
    </row>
    <row r="15976" spans="63:72" x14ac:dyDescent="0.3">
      <c r="BK15976" s="5"/>
      <c r="BL15976" s="5"/>
      <c r="BM15976" s="2"/>
      <c r="BN15976" s="151"/>
      <c r="BO15976" s="2"/>
      <c r="BP15976" s="2"/>
      <c r="BQ15976" s="2"/>
      <c r="BR15976" s="2"/>
      <c r="BS15976" s="2"/>
      <c r="BT15976" s="2"/>
    </row>
    <row r="15977" spans="63:72" x14ac:dyDescent="0.3">
      <c r="BK15977" s="5"/>
      <c r="BL15977" s="5"/>
      <c r="BM15977" s="2"/>
      <c r="BN15977" s="151"/>
      <c r="BO15977" s="2"/>
      <c r="BP15977" s="2"/>
      <c r="BQ15977" s="2"/>
      <c r="BR15977" s="2"/>
      <c r="BS15977" s="2"/>
      <c r="BT15977" s="2"/>
    </row>
    <row r="15978" spans="63:72" x14ac:dyDescent="0.3">
      <c r="BK15978" s="5"/>
      <c r="BL15978" s="5"/>
      <c r="BM15978" s="2"/>
      <c r="BN15978" s="151"/>
      <c r="BO15978" s="2"/>
      <c r="BP15978" s="2"/>
      <c r="BQ15978" s="2"/>
      <c r="BR15978" s="2"/>
      <c r="BS15978" s="2"/>
      <c r="BT15978" s="2"/>
    </row>
    <row r="15979" spans="63:72" x14ac:dyDescent="0.3">
      <c r="BK15979" s="5"/>
      <c r="BL15979" s="5"/>
      <c r="BM15979" s="2"/>
      <c r="BN15979" s="151"/>
      <c r="BO15979" s="2"/>
      <c r="BP15979" s="2"/>
      <c r="BQ15979" s="2"/>
      <c r="BR15979" s="2"/>
      <c r="BS15979" s="2"/>
      <c r="BT15979" s="2"/>
    </row>
    <row r="15980" spans="63:72" x14ac:dyDescent="0.3">
      <c r="BK15980" s="5"/>
      <c r="BL15980" s="5"/>
      <c r="BM15980" s="2"/>
      <c r="BN15980" s="151"/>
      <c r="BO15980" s="2"/>
      <c r="BP15980" s="2"/>
      <c r="BQ15980" s="2"/>
      <c r="BR15980" s="2"/>
      <c r="BS15980" s="2"/>
      <c r="BT15980" s="2"/>
    </row>
    <row r="15981" spans="63:72" x14ac:dyDescent="0.3">
      <c r="BK15981" s="5"/>
      <c r="BL15981" s="5"/>
      <c r="BM15981" s="2"/>
      <c r="BN15981" s="151"/>
      <c r="BO15981" s="2"/>
      <c r="BP15981" s="2"/>
      <c r="BQ15981" s="2"/>
      <c r="BR15981" s="2"/>
      <c r="BS15981" s="2"/>
      <c r="BT15981" s="2"/>
    </row>
    <row r="15982" spans="63:72" x14ac:dyDescent="0.3">
      <c r="BK15982" s="5"/>
      <c r="BL15982" s="5"/>
      <c r="BM15982" s="2"/>
      <c r="BN15982" s="151"/>
      <c r="BO15982" s="2"/>
      <c r="BP15982" s="2"/>
      <c r="BQ15982" s="2"/>
      <c r="BR15982" s="2"/>
      <c r="BS15982" s="2"/>
      <c r="BT15982" s="2"/>
    </row>
    <row r="15983" spans="63:72" x14ac:dyDescent="0.3">
      <c r="BK15983" s="5"/>
      <c r="BL15983" s="5"/>
      <c r="BM15983" s="2"/>
      <c r="BN15983" s="151"/>
      <c r="BO15983" s="2"/>
      <c r="BP15983" s="2"/>
      <c r="BQ15983" s="2"/>
      <c r="BR15983" s="2"/>
      <c r="BS15983" s="2"/>
      <c r="BT15983" s="2"/>
    </row>
    <row r="15984" spans="63:72" x14ac:dyDescent="0.3">
      <c r="BK15984" s="5"/>
      <c r="BL15984" s="5"/>
      <c r="BM15984" s="2"/>
      <c r="BN15984" s="151"/>
      <c r="BO15984" s="2"/>
      <c r="BP15984" s="2"/>
      <c r="BQ15984" s="2"/>
      <c r="BR15984" s="2"/>
      <c r="BS15984" s="2"/>
      <c r="BT15984" s="2"/>
    </row>
    <row r="15985" spans="63:72" x14ac:dyDescent="0.3">
      <c r="BK15985" s="5"/>
      <c r="BL15985" s="5"/>
      <c r="BM15985" s="2"/>
      <c r="BN15985" s="151"/>
      <c r="BO15985" s="2"/>
      <c r="BP15985" s="2"/>
      <c r="BQ15985" s="2"/>
      <c r="BR15985" s="2"/>
      <c r="BS15985" s="2"/>
      <c r="BT15985" s="2"/>
    </row>
    <row r="15986" spans="63:72" x14ac:dyDescent="0.3">
      <c r="BK15986" s="5"/>
      <c r="BL15986" s="5"/>
      <c r="BM15986" s="2"/>
      <c r="BN15986" s="151"/>
      <c r="BO15986" s="2"/>
      <c r="BP15986" s="2"/>
      <c r="BQ15986" s="2"/>
      <c r="BR15986" s="2"/>
      <c r="BS15986" s="2"/>
      <c r="BT15986" s="2"/>
    </row>
    <row r="15987" spans="63:72" x14ac:dyDescent="0.3">
      <c r="BK15987" s="5"/>
      <c r="BL15987" s="5"/>
      <c r="BM15987" s="2"/>
      <c r="BN15987" s="151"/>
      <c r="BO15987" s="2"/>
      <c r="BP15987" s="2"/>
      <c r="BQ15987" s="2"/>
      <c r="BR15987" s="2"/>
      <c r="BS15987" s="2"/>
      <c r="BT15987" s="2"/>
    </row>
    <row r="15988" spans="63:72" x14ac:dyDescent="0.3">
      <c r="BK15988" s="5"/>
      <c r="BL15988" s="5"/>
      <c r="BM15988" s="2"/>
      <c r="BN15988" s="151"/>
      <c r="BO15988" s="2"/>
      <c r="BP15988" s="2"/>
      <c r="BQ15988" s="2"/>
      <c r="BR15988" s="2"/>
      <c r="BS15988" s="2"/>
      <c r="BT15988" s="2"/>
    </row>
    <row r="15989" spans="63:72" x14ac:dyDescent="0.3">
      <c r="BK15989" s="5"/>
      <c r="BL15989" s="5"/>
      <c r="BM15989" s="2"/>
      <c r="BN15989" s="151"/>
      <c r="BO15989" s="2"/>
      <c r="BP15989" s="2"/>
      <c r="BQ15989" s="2"/>
      <c r="BR15989" s="2"/>
      <c r="BS15989" s="2"/>
      <c r="BT15989" s="2"/>
    </row>
    <row r="15990" spans="63:72" x14ac:dyDescent="0.3">
      <c r="BK15990" s="5"/>
      <c r="BL15990" s="5"/>
      <c r="BM15990" s="2"/>
      <c r="BN15990" s="151"/>
      <c r="BO15990" s="2"/>
      <c r="BP15990" s="2"/>
      <c r="BQ15990" s="2"/>
      <c r="BR15990" s="2"/>
      <c r="BS15990" s="2"/>
      <c r="BT15990" s="2"/>
    </row>
    <row r="15991" spans="63:72" x14ac:dyDescent="0.3">
      <c r="BK15991" s="5"/>
      <c r="BL15991" s="5"/>
      <c r="BM15991" s="2"/>
      <c r="BN15991" s="151"/>
      <c r="BO15991" s="2"/>
      <c r="BP15991" s="2"/>
      <c r="BQ15991" s="2"/>
      <c r="BR15991" s="2"/>
      <c r="BS15991" s="2"/>
      <c r="BT15991" s="2"/>
    </row>
    <row r="15992" spans="63:72" x14ac:dyDescent="0.3">
      <c r="BK15992" s="5"/>
      <c r="BL15992" s="5"/>
      <c r="BM15992" s="2"/>
      <c r="BN15992" s="151"/>
      <c r="BO15992" s="2"/>
      <c r="BP15992" s="2"/>
      <c r="BQ15992" s="2"/>
      <c r="BR15992" s="2"/>
      <c r="BS15992" s="2"/>
      <c r="BT15992" s="2"/>
    </row>
    <row r="15993" spans="63:72" x14ac:dyDescent="0.3">
      <c r="BK15993" s="5"/>
      <c r="BL15993" s="5"/>
      <c r="BM15993" s="2"/>
      <c r="BN15993" s="151"/>
      <c r="BO15993" s="2"/>
      <c r="BP15993" s="2"/>
      <c r="BQ15993" s="2"/>
      <c r="BR15993" s="2"/>
      <c r="BS15993" s="2"/>
      <c r="BT15993" s="2"/>
    </row>
    <row r="15994" spans="63:72" x14ac:dyDescent="0.3">
      <c r="BK15994" s="5"/>
      <c r="BL15994" s="5"/>
      <c r="BM15994" s="2"/>
      <c r="BN15994" s="151"/>
      <c r="BO15994" s="2"/>
      <c r="BP15994" s="2"/>
      <c r="BQ15994" s="2"/>
      <c r="BR15994" s="2"/>
      <c r="BS15994" s="2"/>
      <c r="BT15994" s="2"/>
    </row>
    <row r="15995" spans="63:72" x14ac:dyDescent="0.3">
      <c r="BK15995" s="5"/>
      <c r="BL15995" s="5"/>
      <c r="BM15995" s="2"/>
      <c r="BN15995" s="151"/>
      <c r="BO15995" s="2"/>
      <c r="BP15995" s="2"/>
      <c r="BQ15995" s="2"/>
      <c r="BR15995" s="2"/>
      <c r="BS15995" s="2"/>
      <c r="BT15995" s="2"/>
    </row>
    <row r="15996" spans="63:72" x14ac:dyDescent="0.3">
      <c r="BK15996" s="5"/>
      <c r="BL15996" s="5"/>
      <c r="BM15996" s="2"/>
      <c r="BN15996" s="151"/>
      <c r="BO15996" s="2"/>
      <c r="BP15996" s="2"/>
      <c r="BQ15996" s="2"/>
      <c r="BR15996" s="2"/>
      <c r="BS15996" s="2"/>
      <c r="BT15996" s="2"/>
    </row>
    <row r="15997" spans="63:72" x14ac:dyDescent="0.3">
      <c r="BK15997" s="5"/>
      <c r="BL15997" s="5"/>
      <c r="BM15997" s="2"/>
      <c r="BN15997" s="151"/>
      <c r="BO15997" s="2"/>
      <c r="BP15997" s="2"/>
      <c r="BQ15997" s="2"/>
      <c r="BR15997" s="2"/>
      <c r="BS15997" s="2"/>
      <c r="BT15997" s="2"/>
    </row>
    <row r="15998" spans="63:72" x14ac:dyDescent="0.3">
      <c r="BK15998" s="5"/>
      <c r="BL15998" s="5"/>
      <c r="BM15998" s="2"/>
      <c r="BN15998" s="151"/>
      <c r="BO15998" s="2"/>
      <c r="BP15998" s="2"/>
      <c r="BQ15998" s="2"/>
      <c r="BR15998" s="2"/>
      <c r="BS15998" s="2"/>
      <c r="BT15998" s="2"/>
    </row>
    <row r="15999" spans="63:72" x14ac:dyDescent="0.3">
      <c r="BK15999" s="5"/>
      <c r="BL15999" s="5"/>
      <c r="BM15999" s="2"/>
      <c r="BN15999" s="151"/>
      <c r="BO15999" s="2"/>
      <c r="BP15999" s="2"/>
      <c r="BQ15999" s="2"/>
      <c r="BR15999" s="2"/>
      <c r="BS15999" s="2"/>
      <c r="BT15999" s="2"/>
    </row>
    <row r="16000" spans="63:72" x14ac:dyDescent="0.3">
      <c r="BK16000" s="5"/>
      <c r="BL16000" s="5"/>
      <c r="BM16000" s="2"/>
      <c r="BN16000" s="151"/>
      <c r="BO16000" s="2"/>
      <c r="BP16000" s="2"/>
      <c r="BQ16000" s="2"/>
      <c r="BR16000" s="2"/>
      <c r="BS16000" s="2"/>
      <c r="BT16000" s="2"/>
    </row>
    <row r="16001" spans="63:72" x14ac:dyDescent="0.3">
      <c r="BK16001" s="5"/>
      <c r="BL16001" s="5"/>
      <c r="BM16001" s="2"/>
      <c r="BN16001" s="151"/>
      <c r="BO16001" s="2"/>
      <c r="BP16001" s="2"/>
      <c r="BQ16001" s="2"/>
      <c r="BR16001" s="2"/>
      <c r="BS16001" s="2"/>
      <c r="BT16001" s="2"/>
    </row>
    <row r="16002" spans="63:72" x14ac:dyDescent="0.3">
      <c r="BK16002" s="5"/>
      <c r="BL16002" s="5"/>
      <c r="BM16002" s="2"/>
      <c r="BN16002" s="151"/>
      <c r="BO16002" s="2"/>
      <c r="BP16002" s="2"/>
      <c r="BQ16002" s="2"/>
      <c r="BR16002" s="2"/>
      <c r="BS16002" s="2"/>
      <c r="BT16002" s="2"/>
    </row>
    <row r="16003" spans="63:72" x14ac:dyDescent="0.3">
      <c r="BK16003" s="5"/>
      <c r="BL16003" s="5"/>
      <c r="BM16003" s="2"/>
      <c r="BN16003" s="151"/>
      <c r="BO16003" s="2"/>
      <c r="BP16003" s="2"/>
      <c r="BQ16003" s="2"/>
      <c r="BR16003" s="2"/>
      <c r="BS16003" s="2"/>
      <c r="BT16003" s="2"/>
    </row>
    <row r="16004" spans="63:72" x14ac:dyDescent="0.3">
      <c r="BK16004" s="5"/>
      <c r="BL16004" s="5"/>
      <c r="BM16004" s="2"/>
      <c r="BN16004" s="151"/>
      <c r="BO16004" s="2"/>
      <c r="BP16004" s="2"/>
      <c r="BQ16004" s="2"/>
      <c r="BR16004" s="2"/>
      <c r="BS16004" s="2"/>
      <c r="BT16004" s="2"/>
    </row>
    <row r="16005" spans="63:72" x14ac:dyDescent="0.3">
      <c r="BK16005" s="5"/>
      <c r="BL16005" s="5"/>
      <c r="BM16005" s="2"/>
      <c r="BN16005" s="151"/>
      <c r="BO16005" s="2"/>
      <c r="BP16005" s="2"/>
      <c r="BQ16005" s="2"/>
      <c r="BR16005" s="2"/>
      <c r="BS16005" s="2"/>
      <c r="BT16005" s="2"/>
    </row>
    <row r="16006" spans="63:72" x14ac:dyDescent="0.3">
      <c r="BK16006" s="5"/>
      <c r="BL16006" s="5"/>
      <c r="BM16006" s="2"/>
      <c r="BN16006" s="151"/>
      <c r="BO16006" s="2"/>
      <c r="BP16006" s="2"/>
      <c r="BQ16006" s="2"/>
      <c r="BR16006" s="2"/>
      <c r="BS16006" s="2"/>
      <c r="BT16006" s="2"/>
    </row>
    <row r="16007" spans="63:72" x14ac:dyDescent="0.3">
      <c r="BK16007" s="5"/>
      <c r="BL16007" s="5"/>
      <c r="BM16007" s="2"/>
      <c r="BN16007" s="151"/>
      <c r="BO16007" s="2"/>
      <c r="BP16007" s="2"/>
      <c r="BQ16007" s="2"/>
      <c r="BR16007" s="2"/>
      <c r="BS16007" s="2"/>
      <c r="BT16007" s="2"/>
    </row>
    <row r="16008" spans="63:72" x14ac:dyDescent="0.3">
      <c r="BK16008" s="5"/>
      <c r="BL16008" s="5"/>
      <c r="BM16008" s="2"/>
      <c r="BN16008" s="151"/>
      <c r="BO16008" s="2"/>
      <c r="BP16008" s="2"/>
      <c r="BQ16008" s="2"/>
      <c r="BR16008" s="2"/>
      <c r="BS16008" s="2"/>
      <c r="BT16008" s="2"/>
    </row>
    <row r="16009" spans="63:72" x14ac:dyDescent="0.3">
      <c r="BK16009" s="5"/>
      <c r="BL16009" s="5"/>
      <c r="BM16009" s="2"/>
      <c r="BN16009" s="151"/>
      <c r="BO16009" s="2"/>
      <c r="BP16009" s="2"/>
      <c r="BQ16009" s="2"/>
      <c r="BR16009" s="2"/>
      <c r="BS16009" s="2"/>
      <c r="BT16009" s="2"/>
    </row>
    <row r="16010" spans="63:72" x14ac:dyDescent="0.3">
      <c r="BK16010" s="5"/>
      <c r="BL16010" s="5"/>
      <c r="BM16010" s="2"/>
      <c r="BN16010" s="151"/>
      <c r="BO16010" s="2"/>
      <c r="BP16010" s="2"/>
      <c r="BQ16010" s="2"/>
      <c r="BR16010" s="2"/>
      <c r="BS16010" s="2"/>
      <c r="BT16010" s="2"/>
    </row>
    <row r="16011" spans="63:72" x14ac:dyDescent="0.3">
      <c r="BK16011" s="5"/>
      <c r="BL16011" s="5"/>
      <c r="BM16011" s="2"/>
      <c r="BN16011" s="151"/>
      <c r="BO16011" s="2"/>
      <c r="BP16011" s="2"/>
      <c r="BQ16011" s="2"/>
      <c r="BR16011" s="2"/>
      <c r="BS16011" s="2"/>
      <c r="BT16011" s="2"/>
    </row>
    <row r="16012" spans="63:72" x14ac:dyDescent="0.3">
      <c r="BK16012" s="5"/>
      <c r="BL16012" s="5"/>
      <c r="BM16012" s="2"/>
      <c r="BN16012" s="151"/>
      <c r="BO16012" s="2"/>
      <c r="BP16012" s="2"/>
      <c r="BQ16012" s="2"/>
      <c r="BR16012" s="2"/>
      <c r="BS16012" s="2"/>
      <c r="BT16012" s="2"/>
    </row>
    <row r="16013" spans="63:72" x14ac:dyDescent="0.3">
      <c r="BK16013" s="5"/>
      <c r="BL16013" s="5"/>
      <c r="BM16013" s="2"/>
      <c r="BN16013" s="151"/>
      <c r="BO16013" s="2"/>
      <c r="BP16013" s="2"/>
      <c r="BQ16013" s="2"/>
      <c r="BR16013" s="2"/>
      <c r="BS16013" s="2"/>
      <c r="BT16013" s="2"/>
    </row>
    <row r="16014" spans="63:72" x14ac:dyDescent="0.3">
      <c r="BK16014" s="5"/>
      <c r="BL16014" s="5"/>
      <c r="BM16014" s="2"/>
      <c r="BN16014" s="151"/>
      <c r="BO16014" s="2"/>
      <c r="BP16014" s="2"/>
      <c r="BQ16014" s="2"/>
      <c r="BR16014" s="2"/>
      <c r="BS16014" s="2"/>
      <c r="BT16014" s="2"/>
    </row>
    <row r="16015" spans="63:72" x14ac:dyDescent="0.3">
      <c r="BK16015" s="5"/>
      <c r="BL16015" s="5"/>
      <c r="BM16015" s="2"/>
      <c r="BN16015" s="151"/>
      <c r="BO16015" s="2"/>
      <c r="BP16015" s="2"/>
      <c r="BQ16015" s="2"/>
      <c r="BR16015" s="2"/>
      <c r="BS16015" s="2"/>
      <c r="BT16015" s="2"/>
    </row>
    <row r="16016" spans="63:72" x14ac:dyDescent="0.3">
      <c r="BK16016" s="5"/>
      <c r="BL16016" s="5"/>
      <c r="BM16016" s="2"/>
      <c r="BN16016" s="151"/>
      <c r="BO16016" s="2"/>
      <c r="BP16016" s="2"/>
      <c r="BQ16016" s="2"/>
      <c r="BR16016" s="2"/>
      <c r="BS16016" s="2"/>
      <c r="BT16016" s="2"/>
    </row>
    <row r="16017" spans="63:72" x14ac:dyDescent="0.3">
      <c r="BK16017" s="5"/>
      <c r="BL16017" s="5"/>
      <c r="BM16017" s="2"/>
      <c r="BN16017" s="151"/>
      <c r="BO16017" s="2"/>
      <c r="BP16017" s="2"/>
      <c r="BQ16017" s="2"/>
      <c r="BR16017" s="2"/>
      <c r="BS16017" s="2"/>
      <c r="BT16017" s="2"/>
    </row>
    <row r="16018" spans="63:72" x14ac:dyDescent="0.3">
      <c r="BK16018" s="5"/>
      <c r="BL16018" s="5"/>
      <c r="BM16018" s="2"/>
      <c r="BN16018" s="151"/>
      <c r="BO16018" s="2"/>
      <c r="BP16018" s="2"/>
      <c r="BQ16018" s="2"/>
      <c r="BR16018" s="2"/>
      <c r="BS16018" s="2"/>
      <c r="BT16018" s="2"/>
    </row>
    <row r="16019" spans="63:72" x14ac:dyDescent="0.3">
      <c r="BK16019" s="5"/>
      <c r="BL16019" s="5"/>
      <c r="BM16019" s="2"/>
      <c r="BN16019" s="151"/>
      <c r="BO16019" s="2"/>
      <c r="BP16019" s="2"/>
      <c r="BQ16019" s="2"/>
      <c r="BR16019" s="2"/>
      <c r="BS16019" s="2"/>
      <c r="BT16019" s="2"/>
    </row>
    <row r="16020" spans="63:72" x14ac:dyDescent="0.3">
      <c r="BK16020" s="5"/>
      <c r="BL16020" s="5"/>
      <c r="BM16020" s="2"/>
      <c r="BN16020" s="151"/>
      <c r="BO16020" s="2"/>
      <c r="BP16020" s="2"/>
      <c r="BQ16020" s="2"/>
      <c r="BR16020" s="2"/>
      <c r="BS16020" s="2"/>
      <c r="BT16020" s="2"/>
    </row>
    <row r="16021" spans="63:72" x14ac:dyDescent="0.3">
      <c r="BK16021" s="5"/>
      <c r="BL16021" s="5"/>
      <c r="BM16021" s="2"/>
      <c r="BN16021" s="151"/>
      <c r="BO16021" s="2"/>
      <c r="BP16021" s="2"/>
      <c r="BQ16021" s="2"/>
      <c r="BR16021" s="2"/>
      <c r="BS16021" s="2"/>
      <c r="BT16021" s="2"/>
    </row>
    <row r="16022" spans="63:72" x14ac:dyDescent="0.3">
      <c r="BK16022" s="5"/>
      <c r="BL16022" s="5"/>
      <c r="BM16022" s="2"/>
      <c r="BN16022" s="151"/>
      <c r="BO16022" s="2"/>
      <c r="BP16022" s="2"/>
      <c r="BQ16022" s="2"/>
      <c r="BR16022" s="2"/>
      <c r="BS16022" s="2"/>
      <c r="BT16022" s="2"/>
    </row>
    <row r="16023" spans="63:72" x14ac:dyDescent="0.3">
      <c r="BK16023" s="5"/>
      <c r="BL16023" s="5"/>
      <c r="BM16023" s="2"/>
      <c r="BN16023" s="151"/>
      <c r="BO16023" s="2"/>
      <c r="BP16023" s="2"/>
      <c r="BQ16023" s="2"/>
      <c r="BR16023" s="2"/>
      <c r="BS16023" s="2"/>
      <c r="BT16023" s="2"/>
    </row>
    <row r="16024" spans="63:72" x14ac:dyDescent="0.3">
      <c r="BK16024" s="5"/>
      <c r="BL16024" s="5"/>
      <c r="BM16024" s="2"/>
      <c r="BN16024" s="151"/>
      <c r="BO16024" s="2"/>
      <c r="BP16024" s="2"/>
      <c r="BQ16024" s="2"/>
      <c r="BR16024" s="2"/>
      <c r="BS16024" s="2"/>
      <c r="BT16024" s="2"/>
    </row>
    <row r="16025" spans="63:72" x14ac:dyDescent="0.3">
      <c r="BK16025" s="5"/>
      <c r="BL16025" s="5"/>
      <c r="BM16025" s="2"/>
      <c r="BN16025" s="151"/>
      <c r="BO16025" s="2"/>
      <c r="BP16025" s="2"/>
      <c r="BQ16025" s="2"/>
      <c r="BR16025" s="2"/>
      <c r="BS16025" s="2"/>
      <c r="BT16025" s="2"/>
    </row>
    <row r="16026" spans="63:72" x14ac:dyDescent="0.3">
      <c r="BK16026" s="5"/>
      <c r="BL16026" s="5"/>
      <c r="BM16026" s="2"/>
      <c r="BN16026" s="151"/>
      <c r="BO16026" s="2"/>
      <c r="BP16026" s="2"/>
      <c r="BQ16026" s="2"/>
      <c r="BR16026" s="2"/>
      <c r="BS16026" s="2"/>
      <c r="BT16026" s="2"/>
    </row>
    <row r="16027" spans="63:72" x14ac:dyDescent="0.3">
      <c r="BK16027" s="5"/>
      <c r="BL16027" s="5"/>
      <c r="BM16027" s="2"/>
      <c r="BN16027" s="151"/>
      <c r="BO16027" s="2"/>
      <c r="BP16027" s="2"/>
      <c r="BQ16027" s="2"/>
      <c r="BR16027" s="2"/>
      <c r="BS16027" s="2"/>
      <c r="BT16027" s="2"/>
    </row>
    <row r="16028" spans="63:72" x14ac:dyDescent="0.3">
      <c r="BK16028" s="5"/>
      <c r="BL16028" s="5"/>
      <c r="BM16028" s="2"/>
      <c r="BN16028" s="151"/>
      <c r="BO16028" s="2"/>
      <c r="BP16028" s="2"/>
      <c r="BQ16028" s="2"/>
      <c r="BR16028" s="2"/>
      <c r="BS16028" s="2"/>
      <c r="BT16028" s="2"/>
    </row>
    <row r="16029" spans="63:72" x14ac:dyDescent="0.3">
      <c r="BK16029" s="5"/>
      <c r="BL16029" s="5"/>
      <c r="BM16029" s="2"/>
      <c r="BN16029" s="151"/>
      <c r="BO16029" s="2"/>
      <c r="BP16029" s="2"/>
      <c r="BQ16029" s="2"/>
      <c r="BR16029" s="2"/>
      <c r="BS16029" s="2"/>
      <c r="BT16029" s="2"/>
    </row>
    <row r="16030" spans="63:72" x14ac:dyDescent="0.3">
      <c r="BK16030" s="5"/>
      <c r="BL16030" s="5"/>
      <c r="BM16030" s="2"/>
      <c r="BN16030" s="151"/>
      <c r="BO16030" s="2"/>
      <c r="BP16030" s="2"/>
      <c r="BQ16030" s="2"/>
      <c r="BR16030" s="2"/>
      <c r="BS16030" s="2"/>
      <c r="BT16030" s="2"/>
    </row>
    <row r="16031" spans="63:72" x14ac:dyDescent="0.3">
      <c r="BK16031" s="5"/>
      <c r="BL16031" s="5"/>
      <c r="BM16031" s="2"/>
      <c r="BN16031" s="151"/>
      <c r="BO16031" s="2"/>
      <c r="BP16031" s="2"/>
      <c r="BQ16031" s="2"/>
      <c r="BR16031" s="2"/>
      <c r="BS16031" s="2"/>
      <c r="BT16031" s="2"/>
    </row>
    <row r="16032" spans="63:72" x14ac:dyDescent="0.3">
      <c r="BK16032" s="5"/>
      <c r="BL16032" s="5"/>
      <c r="BM16032" s="2"/>
      <c r="BN16032" s="151"/>
      <c r="BO16032" s="2"/>
      <c r="BP16032" s="2"/>
      <c r="BQ16032" s="2"/>
      <c r="BR16032" s="2"/>
      <c r="BS16032" s="2"/>
      <c r="BT16032" s="2"/>
    </row>
    <row r="16033" spans="63:72" x14ac:dyDescent="0.3">
      <c r="BK16033" s="5"/>
      <c r="BL16033" s="5"/>
      <c r="BM16033" s="2"/>
      <c r="BN16033" s="151"/>
      <c r="BO16033" s="2"/>
      <c r="BP16033" s="2"/>
      <c r="BQ16033" s="2"/>
      <c r="BR16033" s="2"/>
      <c r="BS16033" s="2"/>
      <c r="BT16033" s="2"/>
    </row>
    <row r="16034" spans="63:72" x14ac:dyDescent="0.3">
      <c r="BK16034" s="5"/>
      <c r="BL16034" s="5"/>
      <c r="BM16034" s="2"/>
      <c r="BN16034" s="151"/>
      <c r="BO16034" s="2"/>
      <c r="BP16034" s="2"/>
      <c r="BQ16034" s="2"/>
      <c r="BR16034" s="2"/>
      <c r="BS16034" s="2"/>
      <c r="BT16034" s="2"/>
    </row>
    <row r="16035" spans="63:72" x14ac:dyDescent="0.3">
      <c r="BK16035" s="5"/>
      <c r="BL16035" s="5"/>
      <c r="BM16035" s="2"/>
      <c r="BN16035" s="151"/>
      <c r="BO16035" s="2"/>
      <c r="BP16035" s="2"/>
      <c r="BQ16035" s="2"/>
      <c r="BR16035" s="2"/>
      <c r="BS16035" s="2"/>
      <c r="BT16035" s="2"/>
    </row>
    <row r="16036" spans="63:72" x14ac:dyDescent="0.3">
      <c r="BK16036" s="5"/>
      <c r="BL16036" s="5"/>
      <c r="BM16036" s="2"/>
      <c r="BN16036" s="151"/>
      <c r="BO16036" s="2"/>
      <c r="BP16036" s="2"/>
      <c r="BQ16036" s="2"/>
      <c r="BR16036" s="2"/>
      <c r="BS16036" s="2"/>
      <c r="BT16036" s="2"/>
    </row>
    <row r="16037" spans="63:72" x14ac:dyDescent="0.3">
      <c r="BK16037" s="5"/>
      <c r="BL16037" s="5"/>
      <c r="BM16037" s="2"/>
      <c r="BN16037" s="151"/>
      <c r="BO16037" s="2"/>
      <c r="BP16037" s="2"/>
      <c r="BQ16037" s="2"/>
      <c r="BR16037" s="2"/>
      <c r="BS16037" s="2"/>
      <c r="BT16037" s="2"/>
    </row>
    <row r="16038" spans="63:72" x14ac:dyDescent="0.3">
      <c r="BK16038" s="5"/>
      <c r="BL16038" s="5"/>
      <c r="BM16038" s="2"/>
      <c r="BN16038" s="151"/>
      <c r="BO16038" s="2"/>
      <c r="BP16038" s="2"/>
      <c r="BQ16038" s="2"/>
      <c r="BR16038" s="2"/>
      <c r="BS16038" s="2"/>
      <c r="BT16038" s="2"/>
    </row>
    <row r="16039" spans="63:72" x14ac:dyDescent="0.3">
      <c r="BK16039" s="5"/>
      <c r="BL16039" s="5"/>
      <c r="BM16039" s="2"/>
      <c r="BN16039" s="151"/>
      <c r="BO16039" s="2"/>
      <c r="BP16039" s="2"/>
      <c r="BQ16039" s="2"/>
      <c r="BR16039" s="2"/>
      <c r="BS16039" s="2"/>
      <c r="BT16039" s="2"/>
    </row>
    <row r="16040" spans="63:72" x14ac:dyDescent="0.3">
      <c r="BK16040" s="5"/>
      <c r="BL16040" s="5"/>
      <c r="BM16040" s="2"/>
      <c r="BN16040" s="151"/>
      <c r="BO16040" s="2"/>
      <c r="BP16040" s="2"/>
      <c r="BQ16040" s="2"/>
      <c r="BR16040" s="2"/>
      <c r="BS16040" s="2"/>
      <c r="BT16040" s="2"/>
    </row>
    <row r="16041" spans="63:72" x14ac:dyDescent="0.3">
      <c r="BK16041" s="5"/>
      <c r="BL16041" s="5"/>
      <c r="BM16041" s="2"/>
      <c r="BN16041" s="151"/>
      <c r="BO16041" s="2"/>
      <c r="BP16041" s="2"/>
      <c r="BQ16041" s="2"/>
      <c r="BR16041" s="2"/>
      <c r="BS16041" s="2"/>
      <c r="BT16041" s="2"/>
    </row>
    <row r="16042" spans="63:72" x14ac:dyDescent="0.3">
      <c r="BK16042" s="5"/>
      <c r="BL16042" s="5"/>
      <c r="BM16042" s="2"/>
      <c r="BN16042" s="151"/>
      <c r="BO16042" s="2"/>
      <c r="BP16042" s="2"/>
      <c r="BQ16042" s="2"/>
      <c r="BR16042" s="2"/>
      <c r="BS16042" s="2"/>
      <c r="BT16042" s="2"/>
    </row>
    <row r="16043" spans="63:72" x14ac:dyDescent="0.3">
      <c r="BK16043" s="5"/>
      <c r="BL16043" s="5"/>
      <c r="BM16043" s="2"/>
      <c r="BN16043" s="151"/>
      <c r="BO16043" s="2"/>
      <c r="BP16043" s="2"/>
      <c r="BQ16043" s="2"/>
      <c r="BR16043" s="2"/>
      <c r="BS16043" s="2"/>
      <c r="BT16043" s="2"/>
    </row>
    <row r="16044" spans="63:72" x14ac:dyDescent="0.3">
      <c r="BK16044" s="5"/>
      <c r="BL16044" s="5"/>
      <c r="BM16044" s="2"/>
      <c r="BN16044" s="151"/>
      <c r="BO16044" s="2"/>
      <c r="BP16044" s="2"/>
      <c r="BQ16044" s="2"/>
      <c r="BR16044" s="2"/>
      <c r="BS16044" s="2"/>
      <c r="BT16044" s="2"/>
    </row>
    <row r="16045" spans="63:72" x14ac:dyDescent="0.3">
      <c r="BK16045" s="5"/>
      <c r="BL16045" s="5"/>
      <c r="BM16045" s="2"/>
      <c r="BN16045" s="151"/>
      <c r="BO16045" s="2"/>
      <c r="BP16045" s="2"/>
      <c r="BQ16045" s="2"/>
      <c r="BR16045" s="2"/>
      <c r="BS16045" s="2"/>
      <c r="BT16045" s="2"/>
    </row>
    <row r="16046" spans="63:72" x14ac:dyDescent="0.3">
      <c r="BK16046" s="5"/>
      <c r="BL16046" s="5"/>
      <c r="BM16046" s="2"/>
      <c r="BN16046" s="151"/>
      <c r="BO16046" s="2"/>
      <c r="BP16046" s="2"/>
      <c r="BQ16046" s="2"/>
      <c r="BR16046" s="2"/>
      <c r="BS16046" s="2"/>
      <c r="BT16046" s="2"/>
    </row>
    <row r="16047" spans="63:72" x14ac:dyDescent="0.3">
      <c r="BK16047" s="5"/>
      <c r="BL16047" s="5"/>
      <c r="BM16047" s="2"/>
      <c r="BN16047" s="151"/>
      <c r="BO16047" s="2"/>
      <c r="BP16047" s="2"/>
      <c r="BQ16047" s="2"/>
      <c r="BR16047" s="2"/>
      <c r="BS16047" s="2"/>
      <c r="BT16047" s="2"/>
    </row>
    <row r="16048" spans="63:72" x14ac:dyDescent="0.3">
      <c r="BK16048" s="5"/>
      <c r="BL16048" s="5"/>
      <c r="BM16048" s="2"/>
      <c r="BN16048" s="151"/>
      <c r="BO16048" s="2"/>
      <c r="BP16048" s="2"/>
      <c r="BQ16048" s="2"/>
      <c r="BR16048" s="2"/>
      <c r="BS16048" s="2"/>
      <c r="BT16048" s="2"/>
    </row>
    <row r="16049" spans="63:72" x14ac:dyDescent="0.3">
      <c r="BK16049" s="5"/>
      <c r="BL16049" s="5"/>
      <c r="BM16049" s="2"/>
      <c r="BN16049" s="151"/>
      <c r="BO16049" s="2"/>
      <c r="BP16049" s="2"/>
      <c r="BQ16049" s="2"/>
      <c r="BR16049" s="2"/>
      <c r="BS16049" s="2"/>
      <c r="BT16049" s="2"/>
    </row>
    <row r="16050" spans="63:72" x14ac:dyDescent="0.3">
      <c r="BK16050" s="5"/>
      <c r="BL16050" s="5"/>
      <c r="BM16050" s="2"/>
      <c r="BN16050" s="151"/>
      <c r="BO16050" s="2"/>
      <c r="BP16050" s="2"/>
      <c r="BQ16050" s="2"/>
      <c r="BR16050" s="2"/>
      <c r="BS16050" s="2"/>
      <c r="BT16050" s="2"/>
    </row>
    <row r="16051" spans="63:72" x14ac:dyDescent="0.3">
      <c r="BK16051" s="5"/>
      <c r="BL16051" s="5"/>
      <c r="BM16051" s="2"/>
      <c r="BN16051" s="151"/>
      <c r="BO16051" s="2"/>
      <c r="BP16051" s="2"/>
      <c r="BQ16051" s="2"/>
      <c r="BR16051" s="2"/>
      <c r="BS16051" s="2"/>
      <c r="BT16051" s="2"/>
    </row>
    <row r="16052" spans="63:72" x14ac:dyDescent="0.3">
      <c r="BK16052" s="5"/>
      <c r="BL16052" s="5"/>
      <c r="BM16052" s="2"/>
      <c r="BN16052" s="151"/>
      <c r="BO16052" s="2"/>
      <c r="BP16052" s="2"/>
      <c r="BQ16052" s="2"/>
      <c r="BR16052" s="2"/>
      <c r="BS16052" s="2"/>
      <c r="BT16052" s="2"/>
    </row>
    <row r="16053" spans="63:72" x14ac:dyDescent="0.3">
      <c r="BK16053" s="5"/>
      <c r="BL16053" s="5"/>
      <c r="BM16053" s="2"/>
      <c r="BN16053" s="151"/>
      <c r="BO16053" s="2"/>
      <c r="BP16053" s="2"/>
      <c r="BQ16053" s="2"/>
      <c r="BR16053" s="2"/>
      <c r="BS16053" s="2"/>
      <c r="BT16053" s="2"/>
    </row>
    <row r="16054" spans="63:72" x14ac:dyDescent="0.3">
      <c r="BK16054" s="5"/>
      <c r="BL16054" s="5"/>
      <c r="BM16054" s="2"/>
      <c r="BN16054" s="151"/>
      <c r="BO16054" s="2"/>
      <c r="BP16054" s="2"/>
      <c r="BQ16054" s="2"/>
      <c r="BR16054" s="2"/>
      <c r="BS16054" s="2"/>
      <c r="BT16054" s="2"/>
    </row>
    <row r="16055" spans="63:72" x14ac:dyDescent="0.3">
      <c r="BK16055" s="5"/>
      <c r="BL16055" s="5"/>
      <c r="BM16055" s="2"/>
      <c r="BN16055" s="151"/>
      <c r="BO16055" s="2"/>
      <c r="BP16055" s="2"/>
      <c r="BQ16055" s="2"/>
      <c r="BR16055" s="2"/>
      <c r="BS16055" s="2"/>
      <c r="BT16055" s="2"/>
    </row>
    <row r="16056" spans="63:72" x14ac:dyDescent="0.3">
      <c r="BK16056" s="5"/>
      <c r="BL16056" s="5"/>
      <c r="BM16056" s="2"/>
      <c r="BN16056" s="151"/>
      <c r="BO16056" s="2"/>
      <c r="BP16056" s="2"/>
      <c r="BQ16056" s="2"/>
      <c r="BR16056" s="2"/>
      <c r="BS16056" s="2"/>
      <c r="BT16056" s="2"/>
    </row>
    <row r="16057" spans="63:72" x14ac:dyDescent="0.3">
      <c r="BK16057" s="5"/>
      <c r="BL16057" s="5"/>
      <c r="BM16057" s="2"/>
      <c r="BN16057" s="151"/>
      <c r="BO16057" s="2"/>
      <c r="BP16057" s="2"/>
      <c r="BQ16057" s="2"/>
      <c r="BR16057" s="2"/>
      <c r="BS16057" s="2"/>
      <c r="BT16057" s="2"/>
    </row>
    <row r="16058" spans="63:72" x14ac:dyDescent="0.3">
      <c r="BK16058" s="5"/>
      <c r="BL16058" s="5"/>
      <c r="BM16058" s="2"/>
      <c r="BN16058" s="151"/>
      <c r="BO16058" s="2"/>
      <c r="BP16058" s="2"/>
      <c r="BQ16058" s="2"/>
      <c r="BR16058" s="2"/>
      <c r="BS16058" s="2"/>
      <c r="BT16058" s="2"/>
    </row>
    <row r="16059" spans="63:72" x14ac:dyDescent="0.3">
      <c r="BK16059" s="5"/>
      <c r="BL16059" s="5"/>
      <c r="BM16059" s="2"/>
      <c r="BN16059" s="151"/>
      <c r="BO16059" s="2"/>
      <c r="BP16059" s="2"/>
      <c r="BQ16059" s="2"/>
      <c r="BR16059" s="2"/>
      <c r="BS16059" s="2"/>
      <c r="BT16059" s="2"/>
    </row>
    <row r="16060" spans="63:72" x14ac:dyDescent="0.3">
      <c r="BK16060" s="5"/>
      <c r="BL16060" s="5"/>
      <c r="BM16060" s="2"/>
      <c r="BN16060" s="151"/>
      <c r="BO16060" s="2"/>
      <c r="BP16060" s="2"/>
      <c r="BQ16060" s="2"/>
      <c r="BR16060" s="2"/>
      <c r="BS16060" s="2"/>
      <c r="BT16060" s="2"/>
    </row>
    <row r="16061" spans="63:72" x14ac:dyDescent="0.3">
      <c r="BK16061" s="5"/>
      <c r="BL16061" s="5"/>
      <c r="BM16061" s="2"/>
      <c r="BN16061" s="151"/>
      <c r="BO16061" s="2"/>
      <c r="BP16061" s="2"/>
      <c r="BQ16061" s="2"/>
      <c r="BR16061" s="2"/>
      <c r="BS16061" s="2"/>
      <c r="BT16061" s="2"/>
    </row>
    <row r="16062" spans="63:72" x14ac:dyDescent="0.3">
      <c r="BK16062" s="5"/>
      <c r="BL16062" s="5"/>
      <c r="BM16062" s="2"/>
      <c r="BN16062" s="151"/>
      <c r="BO16062" s="2"/>
      <c r="BP16062" s="2"/>
      <c r="BQ16062" s="2"/>
      <c r="BR16062" s="2"/>
      <c r="BS16062" s="2"/>
      <c r="BT16062" s="2"/>
    </row>
    <row r="16063" spans="63:72" x14ac:dyDescent="0.3">
      <c r="BK16063" s="5"/>
      <c r="BL16063" s="5"/>
      <c r="BM16063" s="2"/>
      <c r="BN16063" s="151"/>
      <c r="BO16063" s="2"/>
      <c r="BP16063" s="2"/>
      <c r="BQ16063" s="2"/>
      <c r="BR16063" s="2"/>
      <c r="BS16063" s="2"/>
      <c r="BT16063" s="2"/>
    </row>
    <row r="16064" spans="63:72" x14ac:dyDescent="0.3">
      <c r="BK16064" s="5"/>
      <c r="BL16064" s="5"/>
      <c r="BM16064" s="2"/>
      <c r="BN16064" s="151"/>
      <c r="BO16064" s="2"/>
      <c r="BP16064" s="2"/>
      <c r="BQ16064" s="2"/>
      <c r="BR16064" s="2"/>
      <c r="BS16064" s="2"/>
      <c r="BT16064" s="2"/>
    </row>
    <row r="16065" spans="63:72" x14ac:dyDescent="0.3">
      <c r="BK16065" s="5"/>
      <c r="BL16065" s="5"/>
      <c r="BM16065" s="2"/>
      <c r="BN16065" s="151"/>
      <c r="BO16065" s="2"/>
      <c r="BP16065" s="2"/>
      <c r="BQ16065" s="2"/>
      <c r="BR16065" s="2"/>
      <c r="BS16065" s="2"/>
      <c r="BT16065" s="2"/>
    </row>
    <row r="16066" spans="63:72" x14ac:dyDescent="0.3">
      <c r="BK16066" s="5"/>
      <c r="BL16066" s="5"/>
      <c r="BM16066" s="2"/>
      <c r="BN16066" s="151"/>
      <c r="BO16066" s="2"/>
      <c r="BP16066" s="2"/>
      <c r="BQ16066" s="2"/>
      <c r="BR16066" s="2"/>
      <c r="BS16066" s="2"/>
      <c r="BT16066" s="2"/>
    </row>
    <row r="16067" spans="63:72" x14ac:dyDescent="0.3">
      <c r="BK16067" s="5"/>
      <c r="BL16067" s="5"/>
      <c r="BM16067" s="2"/>
      <c r="BN16067" s="151"/>
      <c r="BO16067" s="2"/>
      <c r="BP16067" s="2"/>
      <c r="BQ16067" s="2"/>
      <c r="BR16067" s="2"/>
      <c r="BS16067" s="2"/>
      <c r="BT16067" s="2"/>
    </row>
    <row r="16068" spans="63:72" x14ac:dyDescent="0.3">
      <c r="BK16068" s="5"/>
      <c r="BL16068" s="5"/>
      <c r="BM16068" s="2"/>
      <c r="BN16068" s="151"/>
      <c r="BO16068" s="2"/>
      <c r="BP16068" s="2"/>
      <c r="BQ16068" s="2"/>
      <c r="BR16068" s="2"/>
      <c r="BS16068" s="2"/>
      <c r="BT16068" s="2"/>
    </row>
    <row r="16069" spans="63:72" x14ac:dyDescent="0.3">
      <c r="BK16069" s="5"/>
      <c r="BL16069" s="5"/>
      <c r="BM16069" s="2"/>
      <c r="BN16069" s="151"/>
      <c r="BO16069" s="2"/>
      <c r="BP16069" s="2"/>
      <c r="BQ16069" s="2"/>
      <c r="BR16069" s="2"/>
      <c r="BS16069" s="2"/>
      <c r="BT16069" s="2"/>
    </row>
    <row r="16070" spans="63:72" x14ac:dyDescent="0.3">
      <c r="BK16070" s="5"/>
      <c r="BL16070" s="5"/>
      <c r="BM16070" s="2"/>
      <c r="BN16070" s="151"/>
      <c r="BO16070" s="2"/>
      <c r="BP16070" s="2"/>
      <c r="BQ16070" s="2"/>
      <c r="BR16070" s="2"/>
      <c r="BS16070" s="2"/>
      <c r="BT16070" s="2"/>
    </row>
    <row r="16071" spans="63:72" x14ac:dyDescent="0.3">
      <c r="BK16071" s="5"/>
      <c r="BL16071" s="5"/>
      <c r="BM16071" s="2"/>
      <c r="BN16071" s="151"/>
      <c r="BO16071" s="2"/>
      <c r="BP16071" s="2"/>
      <c r="BQ16071" s="2"/>
      <c r="BR16071" s="2"/>
      <c r="BS16071" s="2"/>
      <c r="BT16071" s="2"/>
    </row>
    <row r="16072" spans="63:72" x14ac:dyDescent="0.3">
      <c r="BK16072" s="5"/>
      <c r="BL16072" s="5"/>
      <c r="BM16072" s="2"/>
      <c r="BN16072" s="151"/>
      <c r="BO16072" s="2"/>
      <c r="BP16072" s="2"/>
      <c r="BQ16072" s="2"/>
      <c r="BR16072" s="2"/>
      <c r="BS16072" s="2"/>
      <c r="BT16072" s="2"/>
    </row>
    <row r="16073" spans="63:72" x14ac:dyDescent="0.3">
      <c r="BK16073" s="5"/>
      <c r="BL16073" s="5"/>
      <c r="BM16073" s="2"/>
      <c r="BN16073" s="151"/>
      <c r="BO16073" s="2"/>
      <c r="BP16073" s="2"/>
      <c r="BQ16073" s="2"/>
      <c r="BR16073" s="2"/>
      <c r="BS16073" s="2"/>
      <c r="BT16073" s="2"/>
    </row>
    <row r="16074" spans="63:72" x14ac:dyDescent="0.3">
      <c r="BK16074" s="5"/>
      <c r="BL16074" s="5"/>
      <c r="BM16074" s="2"/>
      <c r="BN16074" s="151"/>
      <c r="BO16074" s="2"/>
      <c r="BP16074" s="2"/>
      <c r="BQ16074" s="2"/>
      <c r="BR16074" s="2"/>
      <c r="BS16074" s="2"/>
      <c r="BT16074" s="2"/>
    </row>
    <row r="16075" spans="63:72" x14ac:dyDescent="0.3">
      <c r="BK16075" s="5"/>
      <c r="BL16075" s="5"/>
      <c r="BM16075" s="2"/>
      <c r="BN16075" s="151"/>
      <c r="BO16075" s="2"/>
      <c r="BP16075" s="2"/>
      <c r="BQ16075" s="2"/>
      <c r="BR16075" s="2"/>
      <c r="BS16075" s="2"/>
      <c r="BT16075" s="2"/>
    </row>
    <row r="16076" spans="63:72" x14ac:dyDescent="0.3">
      <c r="BK16076" s="5"/>
      <c r="BL16076" s="5"/>
      <c r="BM16076" s="2"/>
      <c r="BN16076" s="151"/>
      <c r="BO16076" s="2"/>
      <c r="BP16076" s="2"/>
      <c r="BQ16076" s="2"/>
      <c r="BR16076" s="2"/>
      <c r="BS16076" s="2"/>
      <c r="BT16076" s="2"/>
    </row>
    <row r="16077" spans="63:72" x14ac:dyDescent="0.3">
      <c r="BK16077" s="5"/>
      <c r="BL16077" s="5"/>
      <c r="BM16077" s="2"/>
      <c r="BN16077" s="151"/>
      <c r="BO16077" s="2"/>
      <c r="BP16077" s="2"/>
      <c r="BQ16077" s="2"/>
      <c r="BR16077" s="2"/>
      <c r="BS16077" s="2"/>
      <c r="BT16077" s="2"/>
    </row>
    <row r="16078" spans="63:72" x14ac:dyDescent="0.3">
      <c r="BK16078" s="5"/>
      <c r="BL16078" s="5"/>
      <c r="BM16078" s="2"/>
      <c r="BN16078" s="151"/>
      <c r="BO16078" s="2"/>
      <c r="BP16078" s="2"/>
      <c r="BQ16078" s="2"/>
      <c r="BR16078" s="2"/>
      <c r="BS16078" s="2"/>
      <c r="BT16078" s="2"/>
    </row>
    <row r="16079" spans="63:72" x14ac:dyDescent="0.3">
      <c r="BK16079" s="5"/>
      <c r="BL16079" s="5"/>
      <c r="BM16079" s="2"/>
      <c r="BN16079" s="151"/>
      <c r="BO16079" s="2"/>
      <c r="BP16079" s="2"/>
      <c r="BQ16079" s="2"/>
      <c r="BR16079" s="2"/>
      <c r="BS16079" s="2"/>
      <c r="BT16079" s="2"/>
    </row>
    <row r="16080" spans="63:72" x14ac:dyDescent="0.3">
      <c r="BK16080" s="5"/>
      <c r="BL16080" s="5"/>
      <c r="BM16080" s="2"/>
      <c r="BN16080" s="151"/>
      <c r="BO16080" s="2"/>
      <c r="BP16080" s="2"/>
      <c r="BQ16080" s="2"/>
      <c r="BR16080" s="2"/>
      <c r="BS16080" s="2"/>
      <c r="BT16080" s="2"/>
    </row>
    <row r="16081" spans="63:72" x14ac:dyDescent="0.3">
      <c r="BK16081" s="5"/>
      <c r="BL16081" s="5"/>
      <c r="BM16081" s="2"/>
      <c r="BN16081" s="151"/>
      <c r="BO16081" s="2"/>
      <c r="BP16081" s="2"/>
      <c r="BQ16081" s="2"/>
      <c r="BR16081" s="2"/>
      <c r="BS16081" s="2"/>
      <c r="BT16081" s="2"/>
    </row>
    <row r="16082" spans="63:72" x14ac:dyDescent="0.3">
      <c r="BK16082" s="5"/>
      <c r="BL16082" s="5"/>
      <c r="BM16082" s="2"/>
      <c r="BN16082" s="151"/>
      <c r="BO16082" s="2"/>
      <c r="BP16082" s="2"/>
      <c r="BQ16082" s="2"/>
      <c r="BR16082" s="2"/>
      <c r="BS16082" s="2"/>
      <c r="BT16082" s="2"/>
    </row>
    <row r="16083" spans="63:72" x14ac:dyDescent="0.3">
      <c r="BK16083" s="5"/>
      <c r="BL16083" s="5"/>
      <c r="BM16083" s="2"/>
      <c r="BN16083" s="151"/>
      <c r="BO16083" s="2"/>
      <c r="BP16083" s="2"/>
      <c r="BQ16083" s="2"/>
      <c r="BR16083" s="2"/>
      <c r="BS16083" s="2"/>
      <c r="BT16083" s="2"/>
    </row>
    <row r="16084" spans="63:72" x14ac:dyDescent="0.3">
      <c r="BK16084" s="5"/>
      <c r="BL16084" s="5"/>
      <c r="BM16084" s="2"/>
      <c r="BN16084" s="151"/>
      <c r="BO16084" s="2"/>
      <c r="BP16084" s="2"/>
      <c r="BQ16084" s="2"/>
      <c r="BR16084" s="2"/>
      <c r="BS16084" s="2"/>
      <c r="BT16084" s="2"/>
    </row>
    <row r="16085" spans="63:72" x14ac:dyDescent="0.3">
      <c r="BK16085" s="5"/>
      <c r="BL16085" s="5"/>
      <c r="BM16085" s="2"/>
      <c r="BN16085" s="151"/>
      <c r="BO16085" s="2"/>
      <c r="BP16085" s="2"/>
      <c r="BQ16085" s="2"/>
      <c r="BR16085" s="2"/>
      <c r="BS16085" s="2"/>
      <c r="BT16085" s="2"/>
    </row>
    <row r="16086" spans="63:72" x14ac:dyDescent="0.3">
      <c r="BK16086" s="5"/>
      <c r="BL16086" s="5"/>
      <c r="BM16086" s="2"/>
      <c r="BN16086" s="151"/>
      <c r="BO16086" s="2"/>
      <c r="BP16086" s="2"/>
      <c r="BQ16086" s="2"/>
      <c r="BR16086" s="2"/>
      <c r="BS16086" s="2"/>
      <c r="BT16086" s="2"/>
    </row>
    <row r="16087" spans="63:72" x14ac:dyDescent="0.3">
      <c r="BK16087" s="5"/>
      <c r="BL16087" s="5"/>
      <c r="BM16087" s="2"/>
      <c r="BN16087" s="151"/>
      <c r="BO16087" s="2"/>
      <c r="BP16087" s="2"/>
      <c r="BQ16087" s="2"/>
      <c r="BR16087" s="2"/>
      <c r="BS16087" s="2"/>
      <c r="BT16087" s="2"/>
    </row>
    <row r="16088" spans="63:72" x14ac:dyDescent="0.3">
      <c r="BK16088" s="5"/>
      <c r="BL16088" s="5"/>
      <c r="BM16088" s="2"/>
      <c r="BN16088" s="151"/>
      <c r="BO16088" s="2"/>
      <c r="BP16088" s="2"/>
      <c r="BQ16088" s="2"/>
      <c r="BR16088" s="2"/>
      <c r="BS16088" s="2"/>
      <c r="BT16088" s="2"/>
    </row>
    <row r="16089" spans="63:72" x14ac:dyDescent="0.3">
      <c r="BK16089" s="5"/>
      <c r="BL16089" s="5"/>
      <c r="BM16089" s="2"/>
      <c r="BN16089" s="151"/>
      <c r="BO16089" s="2"/>
      <c r="BP16089" s="2"/>
      <c r="BQ16089" s="2"/>
      <c r="BR16089" s="2"/>
      <c r="BS16089" s="2"/>
      <c r="BT16089" s="2"/>
    </row>
    <row r="16090" spans="63:72" x14ac:dyDescent="0.3">
      <c r="BK16090" s="5"/>
      <c r="BL16090" s="5"/>
      <c r="BM16090" s="2"/>
      <c r="BN16090" s="151"/>
      <c r="BO16090" s="2"/>
      <c r="BP16090" s="2"/>
      <c r="BQ16090" s="2"/>
      <c r="BR16090" s="2"/>
      <c r="BS16090" s="2"/>
      <c r="BT16090" s="2"/>
    </row>
    <row r="16091" spans="63:72" x14ac:dyDescent="0.3">
      <c r="BK16091" s="5"/>
      <c r="BL16091" s="5"/>
      <c r="BM16091" s="2"/>
      <c r="BN16091" s="151"/>
      <c r="BO16091" s="2"/>
      <c r="BP16091" s="2"/>
      <c r="BQ16091" s="2"/>
      <c r="BR16091" s="2"/>
      <c r="BS16091" s="2"/>
      <c r="BT16091" s="2"/>
    </row>
    <row r="16092" spans="63:72" x14ac:dyDescent="0.3">
      <c r="BK16092" s="5"/>
      <c r="BL16092" s="5"/>
      <c r="BM16092" s="2"/>
      <c r="BN16092" s="151"/>
      <c r="BO16092" s="2"/>
      <c r="BP16092" s="2"/>
      <c r="BQ16092" s="2"/>
      <c r="BR16092" s="2"/>
      <c r="BS16092" s="2"/>
      <c r="BT16092" s="2"/>
    </row>
    <row r="16093" spans="63:72" x14ac:dyDescent="0.3">
      <c r="BK16093" s="5"/>
      <c r="BL16093" s="5"/>
      <c r="BM16093" s="2"/>
      <c r="BN16093" s="151"/>
      <c r="BO16093" s="2"/>
      <c r="BP16093" s="2"/>
      <c r="BQ16093" s="2"/>
      <c r="BR16093" s="2"/>
      <c r="BS16093" s="2"/>
      <c r="BT16093" s="2"/>
    </row>
    <row r="16094" spans="63:72" x14ac:dyDescent="0.3">
      <c r="BK16094" s="5"/>
      <c r="BL16094" s="5"/>
      <c r="BM16094" s="2"/>
      <c r="BN16094" s="151"/>
      <c r="BO16094" s="2"/>
      <c r="BP16094" s="2"/>
      <c r="BQ16094" s="2"/>
      <c r="BR16094" s="2"/>
      <c r="BS16094" s="2"/>
      <c r="BT16094" s="2"/>
    </row>
    <row r="16095" spans="63:72" x14ac:dyDescent="0.3">
      <c r="BK16095" s="5"/>
      <c r="BL16095" s="5"/>
      <c r="BM16095" s="2"/>
      <c r="BN16095" s="151"/>
      <c r="BO16095" s="2"/>
      <c r="BP16095" s="2"/>
      <c r="BQ16095" s="2"/>
      <c r="BR16095" s="2"/>
      <c r="BS16095" s="2"/>
      <c r="BT16095" s="2"/>
    </row>
    <row r="16096" spans="63:72" x14ac:dyDescent="0.3">
      <c r="BK16096" s="5"/>
      <c r="BL16096" s="5"/>
      <c r="BM16096" s="2"/>
      <c r="BN16096" s="151"/>
      <c r="BO16096" s="2"/>
      <c r="BP16096" s="2"/>
      <c r="BQ16096" s="2"/>
      <c r="BR16096" s="2"/>
      <c r="BS16096" s="2"/>
      <c r="BT16096" s="2"/>
    </row>
    <row r="16097" spans="63:72" x14ac:dyDescent="0.3">
      <c r="BK16097" s="5"/>
      <c r="BL16097" s="5"/>
      <c r="BM16097" s="2"/>
      <c r="BN16097" s="151"/>
      <c r="BO16097" s="2"/>
      <c r="BP16097" s="2"/>
      <c r="BQ16097" s="2"/>
      <c r="BR16097" s="2"/>
      <c r="BS16097" s="2"/>
      <c r="BT16097" s="2"/>
    </row>
    <row r="16098" spans="63:72" x14ac:dyDescent="0.3">
      <c r="BK16098" s="5"/>
      <c r="BL16098" s="5"/>
      <c r="BM16098" s="2"/>
      <c r="BN16098" s="151"/>
      <c r="BO16098" s="2"/>
      <c r="BP16098" s="2"/>
      <c r="BQ16098" s="2"/>
      <c r="BR16098" s="2"/>
      <c r="BS16098" s="2"/>
      <c r="BT16098" s="2"/>
    </row>
    <row r="16099" spans="63:72" x14ac:dyDescent="0.3">
      <c r="BK16099" s="5"/>
      <c r="BL16099" s="5"/>
      <c r="BM16099" s="2"/>
      <c r="BN16099" s="151"/>
      <c r="BO16099" s="2"/>
      <c r="BP16099" s="2"/>
      <c r="BQ16099" s="2"/>
      <c r="BR16099" s="2"/>
      <c r="BS16099" s="2"/>
      <c r="BT16099" s="2"/>
    </row>
    <row r="16100" spans="63:72" x14ac:dyDescent="0.3">
      <c r="BK16100" s="5"/>
      <c r="BL16100" s="5"/>
      <c r="BM16100" s="2"/>
      <c r="BN16100" s="151"/>
      <c r="BO16100" s="2"/>
      <c r="BP16100" s="2"/>
      <c r="BQ16100" s="2"/>
      <c r="BR16100" s="2"/>
      <c r="BS16100" s="2"/>
      <c r="BT16100" s="2"/>
    </row>
    <row r="16101" spans="63:72" x14ac:dyDescent="0.3">
      <c r="BK16101" s="5"/>
      <c r="BL16101" s="5"/>
      <c r="BM16101" s="2"/>
      <c r="BN16101" s="151"/>
      <c r="BO16101" s="2"/>
      <c r="BP16101" s="2"/>
      <c r="BQ16101" s="2"/>
      <c r="BR16101" s="2"/>
      <c r="BS16101" s="2"/>
      <c r="BT16101" s="2"/>
    </row>
    <row r="16102" spans="63:72" x14ac:dyDescent="0.3">
      <c r="BK16102" s="5"/>
      <c r="BL16102" s="5"/>
      <c r="BM16102" s="2"/>
      <c r="BN16102" s="151"/>
      <c r="BO16102" s="2"/>
      <c r="BP16102" s="2"/>
      <c r="BQ16102" s="2"/>
      <c r="BR16102" s="2"/>
      <c r="BS16102" s="2"/>
      <c r="BT16102" s="2"/>
    </row>
    <row r="16103" spans="63:72" x14ac:dyDescent="0.3">
      <c r="BK16103" s="5"/>
      <c r="BL16103" s="5"/>
      <c r="BM16103" s="2"/>
      <c r="BN16103" s="151"/>
      <c r="BO16103" s="2"/>
      <c r="BP16103" s="2"/>
      <c r="BQ16103" s="2"/>
      <c r="BR16103" s="2"/>
      <c r="BS16103" s="2"/>
      <c r="BT16103" s="2"/>
    </row>
    <row r="16104" spans="63:72" x14ac:dyDescent="0.3">
      <c r="BK16104" s="5"/>
      <c r="BL16104" s="5"/>
      <c r="BM16104" s="2"/>
      <c r="BN16104" s="151"/>
      <c r="BO16104" s="2"/>
      <c r="BP16104" s="2"/>
      <c r="BQ16104" s="2"/>
      <c r="BR16104" s="2"/>
      <c r="BS16104" s="2"/>
      <c r="BT16104" s="2"/>
    </row>
    <row r="16105" spans="63:72" x14ac:dyDescent="0.3">
      <c r="BK16105" s="5"/>
      <c r="BL16105" s="5"/>
      <c r="BM16105" s="2"/>
      <c r="BN16105" s="151"/>
      <c r="BO16105" s="2"/>
      <c r="BP16105" s="2"/>
      <c r="BQ16105" s="2"/>
      <c r="BR16105" s="2"/>
      <c r="BS16105" s="2"/>
      <c r="BT16105" s="2"/>
    </row>
    <row r="16106" spans="63:72" x14ac:dyDescent="0.3">
      <c r="BK16106" s="5"/>
      <c r="BL16106" s="5"/>
      <c r="BM16106" s="2"/>
      <c r="BN16106" s="151"/>
      <c r="BO16106" s="2"/>
      <c r="BP16106" s="2"/>
      <c r="BQ16106" s="2"/>
      <c r="BR16106" s="2"/>
      <c r="BS16106" s="2"/>
      <c r="BT16106" s="2"/>
    </row>
    <row r="16107" spans="63:72" x14ac:dyDescent="0.3">
      <c r="BK16107" s="5"/>
      <c r="BL16107" s="5"/>
      <c r="BM16107" s="2"/>
      <c r="BN16107" s="151"/>
      <c r="BO16107" s="2"/>
      <c r="BP16107" s="2"/>
      <c r="BQ16107" s="2"/>
      <c r="BR16107" s="2"/>
      <c r="BS16107" s="2"/>
      <c r="BT16107" s="2"/>
    </row>
    <row r="16108" spans="63:72" x14ac:dyDescent="0.3">
      <c r="BK16108" s="5"/>
      <c r="BL16108" s="5"/>
      <c r="BM16108" s="2"/>
      <c r="BN16108" s="151"/>
      <c r="BO16108" s="2"/>
      <c r="BP16108" s="2"/>
      <c r="BQ16108" s="2"/>
      <c r="BR16108" s="2"/>
      <c r="BS16108" s="2"/>
      <c r="BT16108" s="2"/>
    </row>
    <row r="16109" spans="63:72" x14ac:dyDescent="0.3">
      <c r="BK16109" s="5"/>
      <c r="BL16109" s="5"/>
      <c r="BM16109" s="2"/>
      <c r="BN16109" s="151"/>
      <c r="BO16109" s="2"/>
      <c r="BP16109" s="2"/>
      <c r="BQ16109" s="2"/>
      <c r="BR16109" s="2"/>
      <c r="BS16109" s="2"/>
      <c r="BT16109" s="2"/>
    </row>
    <row r="16110" spans="63:72" x14ac:dyDescent="0.3">
      <c r="BK16110" s="5"/>
      <c r="BL16110" s="5"/>
      <c r="BM16110" s="2"/>
      <c r="BN16110" s="151"/>
      <c r="BO16110" s="2"/>
      <c r="BP16110" s="2"/>
      <c r="BQ16110" s="2"/>
      <c r="BR16110" s="2"/>
      <c r="BS16110" s="2"/>
      <c r="BT16110" s="2"/>
    </row>
    <row r="16111" spans="63:72" x14ac:dyDescent="0.3">
      <c r="BK16111" s="5"/>
      <c r="BL16111" s="5"/>
      <c r="BM16111" s="2"/>
      <c r="BN16111" s="151"/>
      <c r="BO16111" s="2"/>
      <c r="BP16111" s="2"/>
      <c r="BQ16111" s="2"/>
      <c r="BR16111" s="2"/>
      <c r="BS16111" s="2"/>
      <c r="BT16111" s="2"/>
    </row>
    <row r="16112" spans="63:72" x14ac:dyDescent="0.3">
      <c r="BK16112" s="5"/>
      <c r="BL16112" s="5"/>
      <c r="BM16112" s="2"/>
      <c r="BN16112" s="151"/>
      <c r="BO16112" s="2"/>
      <c r="BP16112" s="2"/>
      <c r="BQ16112" s="2"/>
      <c r="BR16112" s="2"/>
      <c r="BS16112" s="2"/>
      <c r="BT16112" s="2"/>
    </row>
    <row r="16113" spans="63:72" x14ac:dyDescent="0.3">
      <c r="BK16113" s="5"/>
      <c r="BL16113" s="5"/>
      <c r="BM16113" s="2"/>
      <c r="BN16113" s="151"/>
      <c r="BO16113" s="2"/>
      <c r="BP16113" s="2"/>
      <c r="BQ16113" s="2"/>
      <c r="BR16113" s="2"/>
      <c r="BS16113" s="2"/>
      <c r="BT16113" s="2"/>
    </row>
    <row r="16114" spans="63:72" x14ac:dyDescent="0.3">
      <c r="BK16114" s="5"/>
      <c r="BL16114" s="5"/>
      <c r="BM16114" s="2"/>
      <c r="BN16114" s="151"/>
      <c r="BO16114" s="2"/>
      <c r="BP16114" s="2"/>
      <c r="BQ16114" s="2"/>
      <c r="BR16114" s="2"/>
      <c r="BS16114" s="2"/>
      <c r="BT16114" s="2"/>
    </row>
    <row r="16115" spans="63:72" x14ac:dyDescent="0.3">
      <c r="BK16115" s="5"/>
      <c r="BL16115" s="5"/>
      <c r="BM16115" s="2"/>
      <c r="BN16115" s="151"/>
      <c r="BO16115" s="2"/>
      <c r="BP16115" s="2"/>
      <c r="BQ16115" s="2"/>
      <c r="BR16115" s="2"/>
      <c r="BS16115" s="2"/>
      <c r="BT16115" s="2"/>
    </row>
    <row r="16116" spans="63:72" x14ac:dyDescent="0.3">
      <c r="BK16116" s="5"/>
      <c r="BL16116" s="5"/>
      <c r="BM16116" s="2"/>
      <c r="BN16116" s="151"/>
      <c r="BO16116" s="2"/>
      <c r="BP16116" s="2"/>
      <c r="BQ16116" s="2"/>
      <c r="BR16116" s="2"/>
      <c r="BS16116" s="2"/>
      <c r="BT16116" s="2"/>
    </row>
    <row r="16117" spans="63:72" x14ac:dyDescent="0.3">
      <c r="BK16117" s="5"/>
      <c r="BL16117" s="5"/>
      <c r="BM16117" s="2"/>
      <c r="BN16117" s="151"/>
      <c r="BO16117" s="2"/>
      <c r="BP16117" s="2"/>
      <c r="BQ16117" s="2"/>
      <c r="BR16117" s="2"/>
      <c r="BS16117" s="2"/>
      <c r="BT16117" s="2"/>
    </row>
    <row r="16118" spans="63:72" x14ac:dyDescent="0.3">
      <c r="BK16118" s="5"/>
      <c r="BL16118" s="5"/>
      <c r="BM16118" s="2"/>
      <c r="BN16118" s="151"/>
      <c r="BO16118" s="2"/>
      <c r="BP16118" s="2"/>
      <c r="BQ16118" s="2"/>
      <c r="BR16118" s="2"/>
      <c r="BS16118" s="2"/>
      <c r="BT16118" s="2"/>
    </row>
    <row r="16119" spans="63:72" x14ac:dyDescent="0.3">
      <c r="BK16119" s="5"/>
      <c r="BL16119" s="5"/>
      <c r="BM16119" s="2"/>
      <c r="BN16119" s="151"/>
      <c r="BO16119" s="2"/>
      <c r="BP16119" s="2"/>
      <c r="BQ16119" s="2"/>
      <c r="BR16119" s="2"/>
      <c r="BS16119" s="2"/>
      <c r="BT16119" s="2"/>
    </row>
    <row r="16120" spans="63:72" x14ac:dyDescent="0.3">
      <c r="BK16120" s="5"/>
      <c r="BL16120" s="5"/>
      <c r="BM16120" s="2"/>
      <c r="BN16120" s="151"/>
      <c r="BO16120" s="2"/>
      <c r="BP16120" s="2"/>
      <c r="BQ16120" s="2"/>
      <c r="BR16120" s="2"/>
      <c r="BS16120" s="2"/>
      <c r="BT16120" s="2"/>
    </row>
    <row r="16121" spans="63:72" x14ac:dyDescent="0.3">
      <c r="BK16121" s="5"/>
      <c r="BL16121" s="5"/>
      <c r="BM16121" s="2"/>
      <c r="BN16121" s="151"/>
      <c r="BO16121" s="2"/>
      <c r="BP16121" s="2"/>
      <c r="BQ16121" s="2"/>
      <c r="BR16121" s="2"/>
      <c r="BS16121" s="2"/>
      <c r="BT16121" s="2"/>
    </row>
    <row r="16122" spans="63:72" x14ac:dyDescent="0.3">
      <c r="BK16122" s="5"/>
      <c r="BL16122" s="5"/>
      <c r="BM16122" s="2"/>
      <c r="BN16122" s="151"/>
      <c r="BO16122" s="2"/>
      <c r="BP16122" s="2"/>
      <c r="BQ16122" s="2"/>
      <c r="BR16122" s="2"/>
      <c r="BS16122" s="2"/>
      <c r="BT16122" s="2"/>
    </row>
    <row r="16123" spans="63:72" x14ac:dyDescent="0.3">
      <c r="BK16123" s="5"/>
      <c r="BL16123" s="5"/>
      <c r="BM16123" s="2"/>
      <c r="BN16123" s="151"/>
      <c r="BO16123" s="2"/>
      <c r="BP16123" s="2"/>
      <c r="BQ16123" s="2"/>
      <c r="BR16123" s="2"/>
      <c r="BS16123" s="2"/>
      <c r="BT16123" s="2"/>
    </row>
    <row r="16124" spans="63:72" x14ac:dyDescent="0.3">
      <c r="BK16124" s="5"/>
      <c r="BL16124" s="5"/>
      <c r="BM16124" s="2"/>
      <c r="BN16124" s="151"/>
      <c r="BO16124" s="2"/>
      <c r="BP16124" s="2"/>
      <c r="BQ16124" s="2"/>
      <c r="BR16124" s="2"/>
      <c r="BS16124" s="2"/>
      <c r="BT16124" s="2"/>
    </row>
    <row r="16125" spans="63:72" x14ac:dyDescent="0.3">
      <c r="BK16125" s="5"/>
      <c r="BL16125" s="5"/>
      <c r="BM16125" s="2"/>
      <c r="BN16125" s="151"/>
      <c r="BO16125" s="2"/>
      <c r="BP16125" s="2"/>
      <c r="BQ16125" s="2"/>
      <c r="BR16125" s="2"/>
      <c r="BS16125" s="2"/>
      <c r="BT16125" s="2"/>
    </row>
    <row r="16126" spans="63:72" x14ac:dyDescent="0.3">
      <c r="BK16126" s="5"/>
      <c r="BL16126" s="5"/>
      <c r="BM16126" s="2"/>
      <c r="BN16126" s="151"/>
      <c r="BO16126" s="2"/>
      <c r="BP16126" s="2"/>
      <c r="BQ16126" s="2"/>
      <c r="BR16126" s="2"/>
      <c r="BS16126" s="2"/>
      <c r="BT16126" s="2"/>
    </row>
    <row r="16127" spans="63:72" x14ac:dyDescent="0.3">
      <c r="BK16127" s="5"/>
      <c r="BL16127" s="5"/>
      <c r="BM16127" s="2"/>
      <c r="BN16127" s="151"/>
      <c r="BO16127" s="2"/>
      <c r="BP16127" s="2"/>
      <c r="BQ16127" s="2"/>
      <c r="BR16127" s="2"/>
      <c r="BS16127" s="2"/>
      <c r="BT16127" s="2"/>
    </row>
    <row r="16128" spans="63:72" x14ac:dyDescent="0.3">
      <c r="BK16128" s="5"/>
      <c r="BL16128" s="5"/>
      <c r="BM16128" s="2"/>
      <c r="BN16128" s="151"/>
      <c r="BO16128" s="2"/>
      <c r="BP16128" s="2"/>
      <c r="BQ16128" s="2"/>
      <c r="BR16128" s="2"/>
      <c r="BS16128" s="2"/>
      <c r="BT16128" s="2"/>
    </row>
    <row r="16129" spans="63:72" x14ac:dyDescent="0.3">
      <c r="BK16129" s="5"/>
      <c r="BL16129" s="5"/>
      <c r="BM16129" s="2"/>
      <c r="BN16129" s="151"/>
      <c r="BO16129" s="2"/>
      <c r="BP16129" s="2"/>
      <c r="BQ16129" s="2"/>
      <c r="BR16129" s="2"/>
      <c r="BS16129" s="2"/>
      <c r="BT16129" s="2"/>
    </row>
    <row r="16130" spans="63:72" x14ac:dyDescent="0.3">
      <c r="BK16130" s="5"/>
      <c r="BL16130" s="5"/>
      <c r="BM16130" s="2"/>
      <c r="BN16130" s="151"/>
      <c r="BO16130" s="2"/>
      <c r="BP16130" s="2"/>
      <c r="BQ16130" s="2"/>
      <c r="BR16130" s="2"/>
      <c r="BS16130" s="2"/>
      <c r="BT16130" s="2"/>
    </row>
    <row r="16131" spans="63:72" x14ac:dyDescent="0.3">
      <c r="BK16131" s="5"/>
      <c r="BL16131" s="5"/>
      <c r="BM16131" s="2"/>
      <c r="BN16131" s="151"/>
      <c r="BO16131" s="2"/>
      <c r="BP16131" s="2"/>
      <c r="BQ16131" s="2"/>
      <c r="BR16131" s="2"/>
      <c r="BS16131" s="2"/>
      <c r="BT16131" s="2"/>
    </row>
    <row r="16132" spans="63:72" x14ac:dyDescent="0.3">
      <c r="BK16132" s="5"/>
      <c r="BL16132" s="5"/>
      <c r="BM16132" s="2"/>
      <c r="BN16132" s="151"/>
      <c r="BO16132" s="2"/>
      <c r="BP16132" s="2"/>
      <c r="BQ16132" s="2"/>
      <c r="BR16132" s="2"/>
      <c r="BS16132" s="2"/>
      <c r="BT16132" s="2"/>
    </row>
    <row r="16133" spans="63:72" x14ac:dyDescent="0.3">
      <c r="BK16133" s="5"/>
      <c r="BL16133" s="5"/>
      <c r="BM16133" s="2"/>
      <c r="BN16133" s="151"/>
      <c r="BO16133" s="2"/>
      <c r="BP16133" s="2"/>
      <c r="BQ16133" s="2"/>
      <c r="BR16133" s="2"/>
      <c r="BS16133" s="2"/>
      <c r="BT16133" s="2"/>
    </row>
    <row r="16134" spans="63:72" x14ac:dyDescent="0.3">
      <c r="BK16134" s="5"/>
      <c r="BL16134" s="5"/>
      <c r="BM16134" s="2"/>
      <c r="BN16134" s="151"/>
      <c r="BO16134" s="2"/>
      <c r="BP16134" s="2"/>
      <c r="BQ16134" s="2"/>
      <c r="BR16134" s="2"/>
      <c r="BS16134" s="2"/>
      <c r="BT16134" s="2"/>
    </row>
    <row r="16135" spans="63:72" x14ac:dyDescent="0.3">
      <c r="BK16135" s="5"/>
      <c r="BL16135" s="5"/>
      <c r="BM16135" s="2"/>
      <c r="BN16135" s="151"/>
      <c r="BO16135" s="2"/>
      <c r="BP16135" s="2"/>
      <c r="BQ16135" s="2"/>
      <c r="BR16135" s="2"/>
      <c r="BS16135" s="2"/>
      <c r="BT16135" s="2"/>
    </row>
    <row r="16136" spans="63:72" x14ac:dyDescent="0.3">
      <c r="BK16136" s="5"/>
      <c r="BL16136" s="5"/>
      <c r="BM16136" s="2"/>
      <c r="BN16136" s="151"/>
      <c r="BO16136" s="2"/>
      <c r="BP16136" s="2"/>
      <c r="BQ16136" s="2"/>
      <c r="BR16136" s="2"/>
      <c r="BS16136" s="2"/>
      <c r="BT16136" s="2"/>
    </row>
    <row r="16137" spans="63:72" x14ac:dyDescent="0.3">
      <c r="BK16137" s="5"/>
      <c r="BL16137" s="5"/>
      <c r="BM16137" s="2"/>
      <c r="BN16137" s="151"/>
      <c r="BO16137" s="2"/>
      <c r="BP16137" s="2"/>
      <c r="BQ16137" s="2"/>
      <c r="BR16137" s="2"/>
      <c r="BS16137" s="2"/>
      <c r="BT16137" s="2"/>
    </row>
    <row r="16138" spans="63:72" x14ac:dyDescent="0.3">
      <c r="BK16138" s="5"/>
      <c r="BL16138" s="5"/>
      <c r="BM16138" s="2"/>
      <c r="BN16138" s="151"/>
      <c r="BO16138" s="2"/>
      <c r="BP16138" s="2"/>
      <c r="BQ16138" s="2"/>
      <c r="BR16138" s="2"/>
      <c r="BS16138" s="2"/>
      <c r="BT16138" s="2"/>
    </row>
    <row r="16139" spans="63:72" x14ac:dyDescent="0.3">
      <c r="BK16139" s="5"/>
      <c r="BL16139" s="5"/>
      <c r="BM16139" s="2"/>
      <c r="BN16139" s="151"/>
      <c r="BO16139" s="2"/>
      <c r="BP16139" s="2"/>
      <c r="BQ16139" s="2"/>
      <c r="BR16139" s="2"/>
      <c r="BS16139" s="2"/>
      <c r="BT16139" s="2"/>
    </row>
    <row r="16140" spans="63:72" x14ac:dyDescent="0.3">
      <c r="BK16140" s="5"/>
      <c r="BL16140" s="5"/>
      <c r="BM16140" s="2"/>
      <c r="BN16140" s="151"/>
      <c r="BO16140" s="2"/>
      <c r="BP16140" s="2"/>
      <c r="BQ16140" s="2"/>
      <c r="BR16140" s="2"/>
      <c r="BS16140" s="2"/>
      <c r="BT16140" s="2"/>
    </row>
    <row r="16141" spans="63:72" x14ac:dyDescent="0.3">
      <c r="BK16141" s="5"/>
      <c r="BL16141" s="5"/>
      <c r="BM16141" s="2"/>
      <c r="BN16141" s="151"/>
      <c r="BO16141" s="2"/>
      <c r="BP16141" s="2"/>
      <c r="BQ16141" s="2"/>
      <c r="BR16141" s="2"/>
      <c r="BS16141" s="2"/>
      <c r="BT16141" s="2"/>
    </row>
    <row r="16142" spans="63:72" x14ac:dyDescent="0.3">
      <c r="BK16142" s="5"/>
      <c r="BL16142" s="5"/>
      <c r="BM16142" s="2"/>
      <c r="BN16142" s="151"/>
      <c r="BO16142" s="2"/>
      <c r="BP16142" s="2"/>
      <c r="BQ16142" s="2"/>
      <c r="BR16142" s="2"/>
      <c r="BS16142" s="2"/>
      <c r="BT16142" s="2"/>
    </row>
    <row r="16143" spans="63:72" x14ac:dyDescent="0.3">
      <c r="BK16143" s="5"/>
      <c r="BL16143" s="5"/>
      <c r="BM16143" s="2"/>
      <c r="BN16143" s="151"/>
      <c r="BO16143" s="2"/>
      <c r="BP16143" s="2"/>
      <c r="BQ16143" s="2"/>
      <c r="BR16143" s="2"/>
      <c r="BS16143" s="2"/>
      <c r="BT16143" s="2"/>
    </row>
    <row r="16144" spans="63:72" x14ac:dyDescent="0.3">
      <c r="BK16144" s="5"/>
      <c r="BL16144" s="5"/>
      <c r="BM16144" s="2"/>
      <c r="BN16144" s="151"/>
      <c r="BO16144" s="2"/>
      <c r="BP16144" s="2"/>
      <c r="BQ16144" s="2"/>
      <c r="BR16144" s="2"/>
      <c r="BS16144" s="2"/>
      <c r="BT16144" s="2"/>
    </row>
    <row r="16145" spans="63:72" x14ac:dyDescent="0.3">
      <c r="BK16145" s="5"/>
      <c r="BL16145" s="5"/>
      <c r="BM16145" s="2"/>
      <c r="BN16145" s="151"/>
      <c r="BO16145" s="2"/>
      <c r="BP16145" s="2"/>
      <c r="BQ16145" s="2"/>
      <c r="BR16145" s="2"/>
      <c r="BS16145" s="2"/>
      <c r="BT16145" s="2"/>
    </row>
    <row r="16146" spans="63:72" x14ac:dyDescent="0.3">
      <c r="BK16146" s="5"/>
      <c r="BL16146" s="5"/>
      <c r="BM16146" s="2"/>
      <c r="BN16146" s="151"/>
      <c r="BO16146" s="2"/>
      <c r="BP16146" s="2"/>
      <c r="BQ16146" s="2"/>
      <c r="BR16146" s="2"/>
      <c r="BS16146" s="2"/>
      <c r="BT16146" s="2"/>
    </row>
    <row r="16147" spans="63:72" x14ac:dyDescent="0.3">
      <c r="BK16147" s="5"/>
      <c r="BL16147" s="5"/>
      <c r="BM16147" s="2"/>
      <c r="BN16147" s="151"/>
      <c r="BO16147" s="2"/>
      <c r="BP16147" s="2"/>
      <c r="BQ16147" s="2"/>
      <c r="BR16147" s="2"/>
      <c r="BS16147" s="2"/>
      <c r="BT16147" s="2"/>
    </row>
    <row r="16148" spans="63:72" x14ac:dyDescent="0.3">
      <c r="BK16148" s="5"/>
      <c r="BL16148" s="5"/>
      <c r="BM16148" s="2"/>
      <c r="BN16148" s="151"/>
      <c r="BO16148" s="2"/>
      <c r="BP16148" s="2"/>
      <c r="BQ16148" s="2"/>
      <c r="BR16148" s="2"/>
      <c r="BS16148" s="2"/>
      <c r="BT16148" s="2"/>
    </row>
    <row r="16149" spans="63:72" x14ac:dyDescent="0.3">
      <c r="BK16149" s="5"/>
      <c r="BL16149" s="5"/>
      <c r="BM16149" s="2"/>
      <c r="BN16149" s="151"/>
      <c r="BO16149" s="2"/>
      <c r="BP16149" s="2"/>
      <c r="BQ16149" s="2"/>
      <c r="BR16149" s="2"/>
      <c r="BS16149" s="2"/>
      <c r="BT16149" s="2"/>
    </row>
    <row r="16150" spans="63:72" x14ac:dyDescent="0.3">
      <c r="BK16150" s="5"/>
      <c r="BL16150" s="5"/>
      <c r="BM16150" s="2"/>
      <c r="BN16150" s="151"/>
      <c r="BO16150" s="2"/>
      <c r="BP16150" s="2"/>
      <c r="BQ16150" s="2"/>
      <c r="BR16150" s="2"/>
      <c r="BS16150" s="2"/>
      <c r="BT16150" s="2"/>
    </row>
    <row r="16151" spans="63:72" x14ac:dyDescent="0.3">
      <c r="BK16151" s="5"/>
      <c r="BL16151" s="5"/>
      <c r="BM16151" s="2"/>
      <c r="BN16151" s="151"/>
      <c r="BO16151" s="2"/>
      <c r="BP16151" s="2"/>
      <c r="BQ16151" s="2"/>
      <c r="BR16151" s="2"/>
      <c r="BS16151" s="2"/>
      <c r="BT16151" s="2"/>
    </row>
    <row r="16152" spans="63:72" x14ac:dyDescent="0.3">
      <c r="BK16152" s="5"/>
      <c r="BL16152" s="5"/>
      <c r="BM16152" s="2"/>
      <c r="BN16152" s="151"/>
      <c r="BO16152" s="2"/>
      <c r="BP16152" s="2"/>
      <c r="BQ16152" s="2"/>
      <c r="BR16152" s="2"/>
      <c r="BS16152" s="2"/>
      <c r="BT16152" s="2"/>
    </row>
    <row r="16153" spans="63:72" x14ac:dyDescent="0.3">
      <c r="BK16153" s="5"/>
      <c r="BL16153" s="5"/>
      <c r="BM16153" s="2"/>
      <c r="BN16153" s="151"/>
      <c r="BO16153" s="2"/>
      <c r="BP16153" s="2"/>
      <c r="BQ16153" s="2"/>
      <c r="BR16153" s="2"/>
      <c r="BS16153" s="2"/>
      <c r="BT16153" s="2"/>
    </row>
    <row r="16154" spans="63:72" x14ac:dyDescent="0.3">
      <c r="BK16154" s="5"/>
      <c r="BL16154" s="5"/>
      <c r="BM16154" s="2"/>
      <c r="BN16154" s="151"/>
      <c r="BO16154" s="2"/>
      <c r="BP16154" s="2"/>
      <c r="BQ16154" s="2"/>
      <c r="BR16154" s="2"/>
      <c r="BS16154" s="2"/>
      <c r="BT16154" s="2"/>
    </row>
    <row r="16155" spans="63:72" x14ac:dyDescent="0.3">
      <c r="BK16155" s="5"/>
      <c r="BL16155" s="5"/>
      <c r="BM16155" s="2"/>
      <c r="BN16155" s="151"/>
      <c r="BO16155" s="2"/>
      <c r="BP16155" s="2"/>
      <c r="BQ16155" s="2"/>
      <c r="BR16155" s="2"/>
      <c r="BS16155" s="2"/>
      <c r="BT16155" s="2"/>
    </row>
    <row r="16156" spans="63:72" x14ac:dyDescent="0.3">
      <c r="BK16156" s="5"/>
      <c r="BL16156" s="5"/>
      <c r="BM16156" s="2"/>
      <c r="BN16156" s="151"/>
      <c r="BO16156" s="2"/>
      <c r="BP16156" s="2"/>
      <c r="BQ16156" s="2"/>
      <c r="BR16156" s="2"/>
      <c r="BS16156" s="2"/>
      <c r="BT16156" s="2"/>
    </row>
    <row r="16157" spans="63:72" x14ac:dyDescent="0.3">
      <c r="BK16157" s="5"/>
      <c r="BL16157" s="5"/>
      <c r="BM16157" s="2"/>
      <c r="BN16157" s="151"/>
      <c r="BO16157" s="2"/>
      <c r="BP16157" s="2"/>
      <c r="BQ16157" s="2"/>
      <c r="BR16157" s="2"/>
      <c r="BS16157" s="2"/>
      <c r="BT16157" s="2"/>
    </row>
    <row r="16158" spans="63:72" x14ac:dyDescent="0.3">
      <c r="BK16158" s="5"/>
      <c r="BL16158" s="5"/>
      <c r="BM16158" s="2"/>
      <c r="BN16158" s="151"/>
      <c r="BO16158" s="2"/>
      <c r="BP16158" s="2"/>
      <c r="BQ16158" s="2"/>
      <c r="BR16158" s="2"/>
      <c r="BS16158" s="2"/>
      <c r="BT16158" s="2"/>
    </row>
    <row r="16159" spans="63:72" x14ac:dyDescent="0.3">
      <c r="BK16159" s="5"/>
      <c r="BL16159" s="5"/>
      <c r="BM16159" s="2"/>
      <c r="BN16159" s="151"/>
      <c r="BO16159" s="2"/>
      <c r="BP16159" s="2"/>
      <c r="BQ16159" s="2"/>
      <c r="BR16159" s="2"/>
      <c r="BS16159" s="2"/>
      <c r="BT16159" s="2"/>
    </row>
    <row r="16160" spans="63:72" x14ac:dyDescent="0.3">
      <c r="BK16160" s="5"/>
      <c r="BL16160" s="5"/>
      <c r="BM16160" s="2"/>
      <c r="BN16160" s="151"/>
      <c r="BO16160" s="2"/>
      <c r="BP16160" s="2"/>
      <c r="BQ16160" s="2"/>
      <c r="BR16160" s="2"/>
      <c r="BS16160" s="2"/>
      <c r="BT16160" s="2"/>
    </row>
    <row r="16161" spans="63:72" x14ac:dyDescent="0.3">
      <c r="BK16161" s="5"/>
      <c r="BL16161" s="5"/>
      <c r="BM16161" s="2"/>
      <c r="BN16161" s="151"/>
      <c r="BO16161" s="2"/>
      <c r="BP16161" s="2"/>
      <c r="BQ16161" s="2"/>
      <c r="BR16161" s="2"/>
      <c r="BS16161" s="2"/>
      <c r="BT16161" s="2"/>
    </row>
    <row r="16162" spans="63:72" x14ac:dyDescent="0.3">
      <c r="BK16162" s="5"/>
      <c r="BL16162" s="5"/>
      <c r="BM16162" s="2"/>
      <c r="BN16162" s="151"/>
      <c r="BO16162" s="2"/>
      <c r="BP16162" s="2"/>
      <c r="BQ16162" s="2"/>
      <c r="BR16162" s="2"/>
      <c r="BS16162" s="2"/>
      <c r="BT16162" s="2"/>
    </row>
    <row r="16163" spans="63:72" x14ac:dyDescent="0.3">
      <c r="BK16163" s="5"/>
      <c r="BL16163" s="5"/>
      <c r="BM16163" s="2"/>
      <c r="BN16163" s="151"/>
      <c r="BO16163" s="2"/>
      <c r="BP16163" s="2"/>
      <c r="BQ16163" s="2"/>
      <c r="BR16163" s="2"/>
      <c r="BS16163" s="2"/>
      <c r="BT16163" s="2"/>
    </row>
    <row r="16164" spans="63:72" x14ac:dyDescent="0.3">
      <c r="BK16164" s="5"/>
      <c r="BL16164" s="5"/>
      <c r="BM16164" s="2"/>
      <c r="BN16164" s="151"/>
      <c r="BO16164" s="2"/>
      <c r="BP16164" s="2"/>
      <c r="BQ16164" s="2"/>
      <c r="BR16164" s="2"/>
      <c r="BS16164" s="2"/>
      <c r="BT16164" s="2"/>
    </row>
    <row r="16165" spans="63:72" x14ac:dyDescent="0.3">
      <c r="BK16165" s="5"/>
      <c r="BL16165" s="5"/>
      <c r="BM16165" s="2"/>
      <c r="BN16165" s="151"/>
      <c r="BO16165" s="2"/>
      <c r="BP16165" s="2"/>
      <c r="BQ16165" s="2"/>
      <c r="BR16165" s="2"/>
      <c r="BS16165" s="2"/>
      <c r="BT16165" s="2"/>
    </row>
    <row r="16166" spans="63:72" x14ac:dyDescent="0.3">
      <c r="BK16166" s="5"/>
      <c r="BL16166" s="5"/>
      <c r="BM16166" s="2"/>
      <c r="BN16166" s="151"/>
      <c r="BO16166" s="2"/>
      <c r="BP16166" s="2"/>
      <c r="BQ16166" s="2"/>
      <c r="BR16166" s="2"/>
      <c r="BS16166" s="2"/>
      <c r="BT16166" s="2"/>
    </row>
    <row r="16167" spans="63:72" x14ac:dyDescent="0.3">
      <c r="BK16167" s="5"/>
      <c r="BL16167" s="5"/>
      <c r="BM16167" s="2"/>
      <c r="BN16167" s="151"/>
      <c r="BO16167" s="2"/>
      <c r="BP16167" s="2"/>
      <c r="BQ16167" s="2"/>
      <c r="BR16167" s="2"/>
      <c r="BS16167" s="2"/>
      <c r="BT16167" s="2"/>
    </row>
    <row r="16168" spans="63:72" x14ac:dyDescent="0.3">
      <c r="BK16168" s="5"/>
      <c r="BL16168" s="5"/>
      <c r="BM16168" s="2"/>
      <c r="BN16168" s="151"/>
      <c r="BO16168" s="2"/>
      <c r="BP16168" s="2"/>
      <c r="BQ16168" s="2"/>
      <c r="BR16168" s="2"/>
      <c r="BS16168" s="2"/>
      <c r="BT16168" s="2"/>
    </row>
    <row r="16169" spans="63:72" x14ac:dyDescent="0.3">
      <c r="BK16169" s="5"/>
      <c r="BL16169" s="5"/>
      <c r="BM16169" s="2"/>
      <c r="BN16169" s="151"/>
      <c r="BO16169" s="2"/>
      <c r="BP16169" s="2"/>
      <c r="BQ16169" s="2"/>
      <c r="BR16169" s="2"/>
      <c r="BS16169" s="2"/>
      <c r="BT16169" s="2"/>
    </row>
    <row r="16170" spans="63:72" x14ac:dyDescent="0.3">
      <c r="BK16170" s="5"/>
      <c r="BL16170" s="5"/>
      <c r="BM16170" s="2"/>
      <c r="BN16170" s="151"/>
      <c r="BO16170" s="2"/>
      <c r="BP16170" s="2"/>
      <c r="BQ16170" s="2"/>
      <c r="BR16170" s="2"/>
      <c r="BS16170" s="2"/>
      <c r="BT16170" s="2"/>
    </row>
    <row r="16171" spans="63:72" x14ac:dyDescent="0.3">
      <c r="BK16171" s="5"/>
      <c r="BL16171" s="5"/>
      <c r="BM16171" s="2"/>
      <c r="BN16171" s="151"/>
      <c r="BO16171" s="2"/>
      <c r="BP16171" s="2"/>
      <c r="BQ16171" s="2"/>
      <c r="BR16171" s="2"/>
      <c r="BS16171" s="2"/>
      <c r="BT16171" s="2"/>
    </row>
    <row r="16172" spans="63:72" x14ac:dyDescent="0.3">
      <c r="BK16172" s="5"/>
      <c r="BL16172" s="5"/>
      <c r="BM16172" s="2"/>
      <c r="BN16172" s="151"/>
      <c r="BO16172" s="2"/>
      <c r="BP16172" s="2"/>
      <c r="BQ16172" s="2"/>
      <c r="BR16172" s="2"/>
      <c r="BS16172" s="2"/>
      <c r="BT16172" s="2"/>
    </row>
    <row r="16173" spans="63:72" x14ac:dyDescent="0.3">
      <c r="BK16173" s="5"/>
      <c r="BL16173" s="5"/>
      <c r="BM16173" s="2"/>
      <c r="BN16173" s="151"/>
      <c r="BO16173" s="2"/>
      <c r="BP16173" s="2"/>
      <c r="BQ16173" s="2"/>
      <c r="BR16173" s="2"/>
      <c r="BS16173" s="2"/>
      <c r="BT16173" s="2"/>
    </row>
    <row r="16174" spans="63:72" x14ac:dyDescent="0.3">
      <c r="BK16174" s="5"/>
      <c r="BL16174" s="5"/>
      <c r="BM16174" s="2"/>
      <c r="BN16174" s="151"/>
      <c r="BO16174" s="2"/>
      <c r="BP16174" s="2"/>
      <c r="BQ16174" s="2"/>
      <c r="BR16174" s="2"/>
      <c r="BS16174" s="2"/>
      <c r="BT16174" s="2"/>
    </row>
    <row r="16175" spans="63:72" x14ac:dyDescent="0.3">
      <c r="BK16175" s="5"/>
      <c r="BL16175" s="5"/>
      <c r="BM16175" s="2"/>
      <c r="BN16175" s="151"/>
      <c r="BO16175" s="2"/>
      <c r="BP16175" s="2"/>
      <c r="BQ16175" s="2"/>
      <c r="BR16175" s="2"/>
      <c r="BS16175" s="2"/>
      <c r="BT16175" s="2"/>
    </row>
    <row r="16176" spans="63:72" x14ac:dyDescent="0.3">
      <c r="BK16176" s="5"/>
      <c r="BL16176" s="5"/>
      <c r="BM16176" s="2"/>
      <c r="BN16176" s="151"/>
      <c r="BO16176" s="2"/>
      <c r="BP16176" s="2"/>
      <c r="BQ16176" s="2"/>
      <c r="BR16176" s="2"/>
      <c r="BS16176" s="2"/>
      <c r="BT16176" s="2"/>
    </row>
    <row r="16177" spans="63:72" x14ac:dyDescent="0.3">
      <c r="BK16177" s="5"/>
      <c r="BL16177" s="5"/>
      <c r="BM16177" s="2"/>
      <c r="BN16177" s="151"/>
      <c r="BO16177" s="2"/>
      <c r="BP16177" s="2"/>
      <c r="BQ16177" s="2"/>
      <c r="BR16177" s="2"/>
      <c r="BS16177" s="2"/>
      <c r="BT16177" s="2"/>
    </row>
    <row r="16178" spans="63:72" x14ac:dyDescent="0.3">
      <c r="BK16178" s="5"/>
      <c r="BL16178" s="5"/>
      <c r="BM16178" s="2"/>
      <c r="BN16178" s="151"/>
      <c r="BO16178" s="2"/>
      <c r="BP16178" s="2"/>
      <c r="BQ16178" s="2"/>
      <c r="BR16178" s="2"/>
      <c r="BS16178" s="2"/>
      <c r="BT16178" s="2"/>
    </row>
    <row r="16179" spans="63:72" x14ac:dyDescent="0.3">
      <c r="BK16179" s="5"/>
      <c r="BL16179" s="5"/>
      <c r="BM16179" s="2"/>
      <c r="BN16179" s="151"/>
      <c r="BO16179" s="2"/>
      <c r="BP16179" s="2"/>
      <c r="BQ16179" s="2"/>
      <c r="BR16179" s="2"/>
      <c r="BS16179" s="2"/>
      <c r="BT16179" s="2"/>
    </row>
    <row r="16180" spans="63:72" x14ac:dyDescent="0.3">
      <c r="BK16180" s="5"/>
      <c r="BL16180" s="5"/>
      <c r="BM16180" s="2"/>
      <c r="BN16180" s="151"/>
      <c r="BO16180" s="2"/>
      <c r="BP16180" s="2"/>
      <c r="BQ16180" s="2"/>
      <c r="BR16180" s="2"/>
      <c r="BS16180" s="2"/>
      <c r="BT16180" s="2"/>
    </row>
    <row r="16181" spans="63:72" x14ac:dyDescent="0.3">
      <c r="BK16181" s="5"/>
      <c r="BL16181" s="5"/>
      <c r="BM16181" s="2"/>
      <c r="BN16181" s="151"/>
      <c r="BO16181" s="2"/>
      <c r="BP16181" s="2"/>
      <c r="BQ16181" s="2"/>
      <c r="BR16181" s="2"/>
      <c r="BS16181" s="2"/>
      <c r="BT16181" s="2"/>
    </row>
    <row r="16182" spans="63:72" x14ac:dyDescent="0.3">
      <c r="BK16182" s="5"/>
      <c r="BL16182" s="5"/>
      <c r="BM16182" s="2"/>
      <c r="BN16182" s="151"/>
      <c r="BO16182" s="2"/>
      <c r="BP16182" s="2"/>
      <c r="BQ16182" s="2"/>
      <c r="BR16182" s="2"/>
      <c r="BS16182" s="2"/>
      <c r="BT16182" s="2"/>
    </row>
    <row r="16183" spans="63:72" x14ac:dyDescent="0.3">
      <c r="BK16183" s="5"/>
      <c r="BL16183" s="5"/>
      <c r="BM16183" s="2"/>
      <c r="BN16183" s="151"/>
      <c r="BO16183" s="2"/>
      <c r="BP16183" s="2"/>
      <c r="BQ16183" s="2"/>
      <c r="BR16183" s="2"/>
      <c r="BS16183" s="2"/>
      <c r="BT16183" s="2"/>
    </row>
    <row r="16184" spans="63:72" x14ac:dyDescent="0.3">
      <c r="BK16184" s="5"/>
      <c r="BL16184" s="5"/>
      <c r="BM16184" s="2"/>
      <c r="BN16184" s="151"/>
      <c r="BO16184" s="2"/>
      <c r="BP16184" s="2"/>
      <c r="BQ16184" s="2"/>
      <c r="BR16184" s="2"/>
      <c r="BS16184" s="2"/>
      <c r="BT16184" s="2"/>
    </row>
    <row r="16185" spans="63:72" x14ac:dyDescent="0.3">
      <c r="BK16185" s="5"/>
      <c r="BL16185" s="5"/>
      <c r="BM16185" s="2"/>
      <c r="BN16185" s="151"/>
      <c r="BO16185" s="2"/>
      <c r="BP16185" s="2"/>
      <c r="BQ16185" s="2"/>
      <c r="BR16185" s="2"/>
      <c r="BS16185" s="2"/>
      <c r="BT16185" s="2"/>
    </row>
    <row r="16186" spans="63:72" x14ac:dyDescent="0.3">
      <c r="BK16186" s="5"/>
      <c r="BL16186" s="5"/>
      <c r="BM16186" s="2"/>
      <c r="BN16186" s="151"/>
      <c r="BO16186" s="2"/>
      <c r="BP16186" s="2"/>
      <c r="BQ16186" s="2"/>
      <c r="BR16186" s="2"/>
      <c r="BS16186" s="2"/>
      <c r="BT16186" s="2"/>
    </row>
    <row r="16187" spans="63:72" x14ac:dyDescent="0.3">
      <c r="BK16187" s="5"/>
      <c r="BL16187" s="5"/>
      <c r="BM16187" s="2"/>
      <c r="BN16187" s="151"/>
      <c r="BO16187" s="2"/>
      <c r="BP16187" s="2"/>
      <c r="BQ16187" s="2"/>
      <c r="BR16187" s="2"/>
      <c r="BS16187" s="2"/>
      <c r="BT16187" s="2"/>
    </row>
    <row r="16188" spans="63:72" x14ac:dyDescent="0.3">
      <c r="BK16188" s="5"/>
      <c r="BL16188" s="5"/>
      <c r="BM16188" s="2"/>
      <c r="BN16188" s="151"/>
      <c r="BO16188" s="2"/>
      <c r="BP16188" s="2"/>
      <c r="BQ16188" s="2"/>
      <c r="BR16188" s="2"/>
      <c r="BS16188" s="2"/>
      <c r="BT16188" s="2"/>
    </row>
    <row r="16189" spans="63:72" x14ac:dyDescent="0.3">
      <c r="BK16189" s="5"/>
      <c r="BL16189" s="5"/>
      <c r="BM16189" s="2"/>
      <c r="BN16189" s="151"/>
      <c r="BO16189" s="2"/>
      <c r="BP16189" s="2"/>
      <c r="BQ16189" s="2"/>
      <c r="BR16189" s="2"/>
      <c r="BS16189" s="2"/>
      <c r="BT16189" s="2"/>
    </row>
    <row r="16190" spans="63:72" x14ac:dyDescent="0.3">
      <c r="BK16190" s="5"/>
      <c r="BL16190" s="5"/>
      <c r="BM16190" s="2"/>
      <c r="BN16190" s="151"/>
      <c r="BO16190" s="2"/>
      <c r="BP16190" s="2"/>
      <c r="BQ16190" s="2"/>
      <c r="BR16190" s="2"/>
      <c r="BS16190" s="2"/>
      <c r="BT16190" s="2"/>
    </row>
    <row r="16191" spans="63:72" x14ac:dyDescent="0.3">
      <c r="BK16191" s="5"/>
      <c r="BL16191" s="5"/>
      <c r="BM16191" s="2"/>
      <c r="BN16191" s="151"/>
      <c r="BO16191" s="2"/>
      <c r="BP16191" s="2"/>
      <c r="BQ16191" s="2"/>
      <c r="BR16191" s="2"/>
      <c r="BS16191" s="2"/>
      <c r="BT16191" s="2"/>
    </row>
    <row r="16192" spans="63:72" x14ac:dyDescent="0.3">
      <c r="BK16192" s="5"/>
      <c r="BL16192" s="5"/>
      <c r="BM16192" s="2"/>
      <c r="BN16192" s="151"/>
      <c r="BO16192" s="2"/>
      <c r="BP16192" s="2"/>
      <c r="BQ16192" s="2"/>
      <c r="BR16192" s="2"/>
      <c r="BS16192" s="2"/>
      <c r="BT16192" s="2"/>
    </row>
    <row r="16193" spans="63:72" x14ac:dyDescent="0.3">
      <c r="BK16193" s="5"/>
      <c r="BL16193" s="5"/>
      <c r="BM16193" s="2"/>
      <c r="BN16193" s="151"/>
      <c r="BO16193" s="2"/>
      <c r="BP16193" s="2"/>
      <c r="BQ16193" s="2"/>
      <c r="BR16193" s="2"/>
      <c r="BS16193" s="2"/>
      <c r="BT16193" s="2"/>
    </row>
    <row r="16194" spans="63:72" x14ac:dyDescent="0.3">
      <c r="BK16194" s="5"/>
      <c r="BL16194" s="5"/>
      <c r="BM16194" s="2"/>
      <c r="BN16194" s="151"/>
      <c r="BO16194" s="2"/>
      <c r="BP16194" s="2"/>
      <c r="BQ16194" s="2"/>
      <c r="BR16194" s="2"/>
      <c r="BS16194" s="2"/>
      <c r="BT16194" s="2"/>
    </row>
    <row r="16195" spans="63:72" x14ac:dyDescent="0.3">
      <c r="BK16195" s="5"/>
      <c r="BL16195" s="5"/>
      <c r="BM16195" s="2"/>
      <c r="BN16195" s="151"/>
      <c r="BO16195" s="2"/>
      <c r="BP16195" s="2"/>
      <c r="BQ16195" s="2"/>
      <c r="BR16195" s="2"/>
      <c r="BS16195" s="2"/>
      <c r="BT16195" s="2"/>
    </row>
    <row r="16196" spans="63:72" x14ac:dyDescent="0.3">
      <c r="BK16196" s="5"/>
      <c r="BL16196" s="5"/>
      <c r="BM16196" s="2"/>
      <c r="BN16196" s="151"/>
      <c r="BO16196" s="2"/>
      <c r="BP16196" s="2"/>
      <c r="BQ16196" s="2"/>
      <c r="BR16196" s="2"/>
      <c r="BS16196" s="2"/>
      <c r="BT16196" s="2"/>
    </row>
    <row r="16197" spans="63:72" x14ac:dyDescent="0.3">
      <c r="BK16197" s="5"/>
      <c r="BL16197" s="5"/>
      <c r="BM16197" s="2"/>
      <c r="BN16197" s="151"/>
      <c r="BO16197" s="2"/>
      <c r="BP16197" s="2"/>
      <c r="BQ16197" s="2"/>
      <c r="BR16197" s="2"/>
      <c r="BS16197" s="2"/>
      <c r="BT16197" s="2"/>
    </row>
    <row r="16198" spans="63:72" x14ac:dyDescent="0.3">
      <c r="BK16198" s="5"/>
      <c r="BL16198" s="5"/>
      <c r="BM16198" s="2"/>
      <c r="BN16198" s="151"/>
      <c r="BO16198" s="2"/>
      <c r="BP16198" s="2"/>
      <c r="BQ16198" s="2"/>
      <c r="BR16198" s="2"/>
      <c r="BS16198" s="2"/>
      <c r="BT16198" s="2"/>
    </row>
    <row r="16199" spans="63:72" x14ac:dyDescent="0.3">
      <c r="BK16199" s="5"/>
      <c r="BL16199" s="5"/>
      <c r="BM16199" s="2"/>
      <c r="BN16199" s="151"/>
      <c r="BO16199" s="2"/>
      <c r="BP16199" s="2"/>
      <c r="BQ16199" s="2"/>
      <c r="BR16199" s="2"/>
      <c r="BS16199" s="2"/>
      <c r="BT16199" s="2"/>
    </row>
    <row r="16200" spans="63:72" x14ac:dyDescent="0.3">
      <c r="BK16200" s="5"/>
      <c r="BL16200" s="5"/>
      <c r="BM16200" s="2"/>
      <c r="BN16200" s="151"/>
      <c r="BO16200" s="2"/>
      <c r="BP16200" s="2"/>
      <c r="BQ16200" s="2"/>
      <c r="BR16200" s="2"/>
      <c r="BS16200" s="2"/>
      <c r="BT16200" s="2"/>
    </row>
    <row r="16201" spans="63:72" x14ac:dyDescent="0.3">
      <c r="BK16201" s="5"/>
      <c r="BL16201" s="5"/>
      <c r="BM16201" s="2"/>
      <c r="BN16201" s="151"/>
      <c r="BO16201" s="2"/>
      <c r="BP16201" s="2"/>
      <c r="BQ16201" s="2"/>
      <c r="BR16201" s="2"/>
      <c r="BS16201" s="2"/>
      <c r="BT16201" s="2"/>
    </row>
    <row r="16202" spans="63:72" x14ac:dyDescent="0.3">
      <c r="BK16202" s="5"/>
      <c r="BL16202" s="5"/>
      <c r="BM16202" s="2"/>
      <c r="BN16202" s="151"/>
      <c r="BO16202" s="2"/>
      <c r="BP16202" s="2"/>
      <c r="BQ16202" s="2"/>
      <c r="BR16202" s="2"/>
      <c r="BS16202" s="2"/>
      <c r="BT16202" s="2"/>
    </row>
    <row r="16203" spans="63:72" x14ac:dyDescent="0.3">
      <c r="BK16203" s="5"/>
      <c r="BL16203" s="5"/>
      <c r="BM16203" s="2"/>
      <c r="BN16203" s="151"/>
      <c r="BO16203" s="2"/>
      <c r="BP16203" s="2"/>
      <c r="BQ16203" s="2"/>
      <c r="BR16203" s="2"/>
      <c r="BS16203" s="2"/>
      <c r="BT16203" s="2"/>
    </row>
    <row r="16204" spans="63:72" x14ac:dyDescent="0.3">
      <c r="BK16204" s="5"/>
      <c r="BL16204" s="5"/>
      <c r="BM16204" s="2"/>
      <c r="BN16204" s="151"/>
      <c r="BO16204" s="2"/>
      <c r="BP16204" s="2"/>
      <c r="BQ16204" s="2"/>
      <c r="BR16204" s="2"/>
      <c r="BS16204" s="2"/>
      <c r="BT16204" s="2"/>
    </row>
    <row r="16205" spans="63:72" x14ac:dyDescent="0.3">
      <c r="BK16205" s="5"/>
      <c r="BL16205" s="5"/>
      <c r="BM16205" s="2"/>
      <c r="BN16205" s="151"/>
      <c r="BO16205" s="2"/>
      <c r="BP16205" s="2"/>
      <c r="BQ16205" s="2"/>
      <c r="BR16205" s="2"/>
      <c r="BS16205" s="2"/>
      <c r="BT16205" s="2"/>
    </row>
    <row r="16206" spans="63:72" x14ac:dyDescent="0.3">
      <c r="BK16206" s="5"/>
      <c r="BL16206" s="5"/>
      <c r="BM16206" s="2"/>
      <c r="BN16206" s="151"/>
      <c r="BO16206" s="2"/>
      <c r="BP16206" s="2"/>
      <c r="BQ16206" s="2"/>
      <c r="BR16206" s="2"/>
      <c r="BS16206" s="2"/>
      <c r="BT16206" s="2"/>
    </row>
    <row r="16207" spans="63:72" x14ac:dyDescent="0.3">
      <c r="BK16207" s="5"/>
      <c r="BL16207" s="5"/>
      <c r="BM16207" s="2"/>
      <c r="BN16207" s="151"/>
      <c r="BO16207" s="2"/>
      <c r="BP16207" s="2"/>
      <c r="BQ16207" s="2"/>
      <c r="BR16207" s="2"/>
      <c r="BS16207" s="2"/>
      <c r="BT16207" s="2"/>
    </row>
    <row r="16208" spans="63:72" x14ac:dyDescent="0.3">
      <c r="BK16208" s="5"/>
      <c r="BL16208" s="5"/>
      <c r="BM16208" s="2"/>
      <c r="BN16208" s="151"/>
      <c r="BO16208" s="2"/>
      <c r="BP16208" s="2"/>
      <c r="BQ16208" s="2"/>
      <c r="BR16208" s="2"/>
      <c r="BS16208" s="2"/>
      <c r="BT16208" s="2"/>
    </row>
    <row r="16209" spans="63:72" x14ac:dyDescent="0.3">
      <c r="BK16209" s="5"/>
      <c r="BL16209" s="5"/>
      <c r="BM16209" s="2"/>
      <c r="BN16209" s="151"/>
      <c r="BO16209" s="2"/>
      <c r="BP16209" s="2"/>
      <c r="BQ16209" s="2"/>
      <c r="BR16209" s="2"/>
      <c r="BS16209" s="2"/>
      <c r="BT16209" s="2"/>
    </row>
    <row r="16210" spans="63:72" x14ac:dyDescent="0.3">
      <c r="BK16210" s="5"/>
      <c r="BL16210" s="5"/>
      <c r="BM16210" s="2"/>
      <c r="BN16210" s="151"/>
      <c r="BO16210" s="2"/>
      <c r="BP16210" s="2"/>
      <c r="BQ16210" s="2"/>
      <c r="BR16210" s="2"/>
      <c r="BS16210" s="2"/>
      <c r="BT16210" s="2"/>
    </row>
    <row r="16211" spans="63:72" x14ac:dyDescent="0.3">
      <c r="BK16211" s="5"/>
      <c r="BL16211" s="5"/>
      <c r="BM16211" s="2"/>
      <c r="BN16211" s="151"/>
      <c r="BO16211" s="2"/>
      <c r="BP16211" s="2"/>
      <c r="BQ16211" s="2"/>
      <c r="BR16211" s="2"/>
      <c r="BS16211" s="2"/>
      <c r="BT16211" s="2"/>
    </row>
    <row r="16212" spans="63:72" x14ac:dyDescent="0.3">
      <c r="BK16212" s="5"/>
      <c r="BL16212" s="5"/>
      <c r="BM16212" s="2"/>
      <c r="BN16212" s="151"/>
      <c r="BO16212" s="2"/>
      <c r="BP16212" s="2"/>
      <c r="BQ16212" s="2"/>
      <c r="BR16212" s="2"/>
      <c r="BS16212" s="2"/>
      <c r="BT16212" s="2"/>
    </row>
    <row r="16213" spans="63:72" x14ac:dyDescent="0.3">
      <c r="BK16213" s="5"/>
      <c r="BL16213" s="5"/>
      <c r="BM16213" s="2"/>
      <c r="BN16213" s="151"/>
      <c r="BO16213" s="2"/>
      <c r="BP16213" s="2"/>
      <c r="BQ16213" s="2"/>
      <c r="BR16213" s="2"/>
      <c r="BS16213" s="2"/>
      <c r="BT16213" s="2"/>
    </row>
    <row r="16214" spans="63:72" x14ac:dyDescent="0.3">
      <c r="BK16214" s="5"/>
      <c r="BL16214" s="5"/>
      <c r="BM16214" s="2"/>
      <c r="BN16214" s="151"/>
      <c r="BO16214" s="2"/>
      <c r="BP16214" s="2"/>
      <c r="BQ16214" s="2"/>
      <c r="BR16214" s="2"/>
      <c r="BS16214" s="2"/>
      <c r="BT16214" s="2"/>
    </row>
    <row r="16215" spans="63:72" x14ac:dyDescent="0.3">
      <c r="BK16215" s="5"/>
      <c r="BL16215" s="5"/>
      <c r="BM16215" s="2"/>
      <c r="BN16215" s="151"/>
      <c r="BO16215" s="2"/>
      <c r="BP16215" s="2"/>
      <c r="BQ16215" s="2"/>
      <c r="BR16215" s="2"/>
      <c r="BS16215" s="2"/>
      <c r="BT16215" s="2"/>
    </row>
    <row r="16216" spans="63:72" x14ac:dyDescent="0.3">
      <c r="BK16216" s="5"/>
      <c r="BL16216" s="5"/>
      <c r="BM16216" s="2"/>
      <c r="BN16216" s="151"/>
      <c r="BO16216" s="2"/>
      <c r="BP16216" s="2"/>
      <c r="BQ16216" s="2"/>
      <c r="BR16216" s="2"/>
      <c r="BS16216" s="2"/>
      <c r="BT16216" s="2"/>
    </row>
    <row r="16217" spans="63:72" x14ac:dyDescent="0.3">
      <c r="BK16217" s="5"/>
      <c r="BL16217" s="5"/>
      <c r="BM16217" s="2"/>
      <c r="BN16217" s="151"/>
      <c r="BO16217" s="2"/>
      <c r="BP16217" s="2"/>
      <c r="BQ16217" s="2"/>
      <c r="BR16217" s="2"/>
      <c r="BS16217" s="2"/>
      <c r="BT16217" s="2"/>
    </row>
    <row r="16218" spans="63:72" x14ac:dyDescent="0.3">
      <c r="BK16218" s="5"/>
      <c r="BL16218" s="5"/>
      <c r="BM16218" s="2"/>
      <c r="BN16218" s="151"/>
      <c r="BO16218" s="2"/>
      <c r="BP16218" s="2"/>
      <c r="BQ16218" s="2"/>
      <c r="BR16218" s="2"/>
      <c r="BS16218" s="2"/>
      <c r="BT16218" s="2"/>
    </row>
    <row r="16219" spans="63:72" x14ac:dyDescent="0.3">
      <c r="BK16219" s="5"/>
      <c r="BL16219" s="5"/>
      <c r="BM16219" s="2"/>
      <c r="BN16219" s="151"/>
      <c r="BO16219" s="2"/>
      <c r="BP16219" s="2"/>
      <c r="BQ16219" s="2"/>
      <c r="BR16219" s="2"/>
      <c r="BS16219" s="2"/>
      <c r="BT16219" s="2"/>
    </row>
    <row r="16220" spans="63:72" x14ac:dyDescent="0.3">
      <c r="BK16220" s="5"/>
      <c r="BL16220" s="5"/>
      <c r="BM16220" s="2"/>
      <c r="BN16220" s="151"/>
      <c r="BO16220" s="2"/>
      <c r="BP16220" s="2"/>
      <c r="BQ16220" s="2"/>
      <c r="BR16220" s="2"/>
      <c r="BS16220" s="2"/>
      <c r="BT16220" s="2"/>
    </row>
    <row r="16221" spans="63:72" x14ac:dyDescent="0.3">
      <c r="BK16221" s="5"/>
      <c r="BL16221" s="5"/>
      <c r="BM16221" s="2"/>
      <c r="BN16221" s="151"/>
      <c r="BO16221" s="2"/>
      <c r="BP16221" s="2"/>
      <c r="BQ16221" s="2"/>
      <c r="BR16221" s="2"/>
      <c r="BS16221" s="2"/>
      <c r="BT16221" s="2"/>
    </row>
    <row r="16222" spans="63:72" x14ac:dyDescent="0.3">
      <c r="BK16222" s="5"/>
      <c r="BL16222" s="5"/>
      <c r="BM16222" s="2"/>
      <c r="BN16222" s="151"/>
      <c r="BO16222" s="2"/>
      <c r="BP16222" s="2"/>
      <c r="BQ16222" s="2"/>
      <c r="BR16222" s="2"/>
      <c r="BS16222" s="2"/>
      <c r="BT16222" s="2"/>
    </row>
    <row r="16223" spans="63:72" x14ac:dyDescent="0.3">
      <c r="BK16223" s="5"/>
      <c r="BL16223" s="5"/>
      <c r="BM16223" s="2"/>
      <c r="BN16223" s="151"/>
      <c r="BO16223" s="2"/>
      <c r="BP16223" s="2"/>
      <c r="BQ16223" s="2"/>
      <c r="BR16223" s="2"/>
      <c r="BS16223" s="2"/>
      <c r="BT16223" s="2"/>
    </row>
    <row r="16224" spans="63:72" x14ac:dyDescent="0.3">
      <c r="BK16224" s="5"/>
      <c r="BL16224" s="5"/>
      <c r="BM16224" s="2"/>
      <c r="BN16224" s="151"/>
      <c r="BO16224" s="2"/>
      <c r="BP16224" s="2"/>
      <c r="BQ16224" s="2"/>
      <c r="BR16224" s="2"/>
      <c r="BS16224" s="2"/>
      <c r="BT16224" s="2"/>
    </row>
    <row r="16225" spans="63:72" x14ac:dyDescent="0.3">
      <c r="BK16225" s="5"/>
      <c r="BL16225" s="5"/>
      <c r="BM16225" s="2"/>
      <c r="BN16225" s="151"/>
      <c r="BO16225" s="2"/>
      <c r="BP16225" s="2"/>
      <c r="BQ16225" s="2"/>
      <c r="BR16225" s="2"/>
      <c r="BS16225" s="2"/>
      <c r="BT16225" s="2"/>
    </row>
    <row r="16226" spans="63:72" x14ac:dyDescent="0.3">
      <c r="BK16226" s="5"/>
      <c r="BL16226" s="5"/>
      <c r="BM16226" s="2"/>
      <c r="BN16226" s="151"/>
      <c r="BO16226" s="2"/>
      <c r="BP16226" s="2"/>
      <c r="BQ16226" s="2"/>
      <c r="BR16226" s="2"/>
      <c r="BS16226" s="2"/>
      <c r="BT16226" s="2"/>
    </row>
    <row r="16227" spans="63:72" x14ac:dyDescent="0.3">
      <c r="BK16227" s="5"/>
      <c r="BL16227" s="5"/>
      <c r="BM16227" s="2"/>
      <c r="BN16227" s="151"/>
      <c r="BO16227" s="2"/>
      <c r="BP16227" s="2"/>
      <c r="BQ16227" s="2"/>
      <c r="BR16227" s="2"/>
      <c r="BS16227" s="2"/>
      <c r="BT16227" s="2"/>
    </row>
    <row r="16228" spans="63:72" x14ac:dyDescent="0.3">
      <c r="BK16228" s="5"/>
      <c r="BL16228" s="5"/>
      <c r="BM16228" s="2"/>
      <c r="BN16228" s="151"/>
      <c r="BO16228" s="2"/>
      <c r="BP16228" s="2"/>
      <c r="BQ16228" s="2"/>
      <c r="BR16228" s="2"/>
      <c r="BS16228" s="2"/>
      <c r="BT16228" s="2"/>
    </row>
    <row r="16229" spans="63:72" x14ac:dyDescent="0.3">
      <c r="BK16229" s="5"/>
      <c r="BL16229" s="5"/>
      <c r="BM16229" s="2"/>
      <c r="BN16229" s="151"/>
      <c r="BO16229" s="2"/>
      <c r="BP16229" s="2"/>
      <c r="BQ16229" s="2"/>
      <c r="BR16229" s="2"/>
      <c r="BS16229" s="2"/>
      <c r="BT16229" s="2"/>
    </row>
    <row r="16230" spans="63:72" x14ac:dyDescent="0.3">
      <c r="BK16230" s="5"/>
      <c r="BL16230" s="5"/>
      <c r="BM16230" s="2"/>
      <c r="BN16230" s="151"/>
      <c r="BO16230" s="2"/>
      <c r="BP16230" s="2"/>
      <c r="BQ16230" s="2"/>
      <c r="BR16230" s="2"/>
      <c r="BS16230" s="2"/>
      <c r="BT16230" s="2"/>
    </row>
    <row r="16231" spans="63:72" x14ac:dyDescent="0.3">
      <c r="BK16231" s="5"/>
      <c r="BL16231" s="5"/>
      <c r="BM16231" s="2"/>
      <c r="BN16231" s="151"/>
      <c r="BO16231" s="2"/>
      <c r="BP16231" s="2"/>
      <c r="BQ16231" s="2"/>
      <c r="BR16231" s="2"/>
      <c r="BS16231" s="2"/>
      <c r="BT16231" s="2"/>
    </row>
    <row r="16232" spans="63:72" x14ac:dyDescent="0.3">
      <c r="BK16232" s="5"/>
      <c r="BL16232" s="5"/>
      <c r="BM16232" s="2"/>
      <c r="BN16232" s="151"/>
      <c r="BO16232" s="2"/>
      <c r="BP16232" s="2"/>
      <c r="BQ16232" s="2"/>
      <c r="BR16232" s="2"/>
      <c r="BS16232" s="2"/>
      <c r="BT16232" s="2"/>
    </row>
    <row r="16233" spans="63:72" x14ac:dyDescent="0.3">
      <c r="BK16233" s="5"/>
      <c r="BL16233" s="5"/>
      <c r="BM16233" s="2"/>
      <c r="BN16233" s="151"/>
      <c r="BO16233" s="2"/>
      <c r="BP16233" s="2"/>
      <c r="BQ16233" s="2"/>
      <c r="BR16233" s="2"/>
      <c r="BS16233" s="2"/>
      <c r="BT16233" s="2"/>
    </row>
    <row r="16234" spans="63:72" x14ac:dyDescent="0.3">
      <c r="BK16234" s="5"/>
      <c r="BL16234" s="5"/>
      <c r="BM16234" s="2"/>
      <c r="BN16234" s="151"/>
      <c r="BO16234" s="2"/>
      <c r="BP16234" s="2"/>
      <c r="BQ16234" s="2"/>
      <c r="BR16234" s="2"/>
      <c r="BS16234" s="2"/>
      <c r="BT16234" s="2"/>
    </row>
    <row r="16235" spans="63:72" x14ac:dyDescent="0.3">
      <c r="BK16235" s="5"/>
      <c r="BL16235" s="5"/>
      <c r="BM16235" s="2"/>
      <c r="BN16235" s="151"/>
      <c r="BO16235" s="2"/>
      <c r="BP16235" s="2"/>
      <c r="BQ16235" s="2"/>
      <c r="BR16235" s="2"/>
      <c r="BS16235" s="2"/>
      <c r="BT16235" s="2"/>
    </row>
    <row r="16236" spans="63:72" x14ac:dyDescent="0.3">
      <c r="BK16236" s="5"/>
      <c r="BL16236" s="5"/>
      <c r="BM16236" s="2"/>
      <c r="BN16236" s="151"/>
      <c r="BO16236" s="2"/>
      <c r="BP16236" s="2"/>
      <c r="BQ16236" s="2"/>
      <c r="BR16236" s="2"/>
      <c r="BS16236" s="2"/>
      <c r="BT16236" s="2"/>
    </row>
    <row r="16237" spans="63:72" x14ac:dyDescent="0.3">
      <c r="BK16237" s="5"/>
      <c r="BL16237" s="5"/>
      <c r="BM16237" s="2"/>
      <c r="BN16237" s="151"/>
      <c r="BO16237" s="2"/>
      <c r="BP16237" s="2"/>
      <c r="BQ16237" s="2"/>
      <c r="BR16237" s="2"/>
      <c r="BS16237" s="2"/>
      <c r="BT16237" s="2"/>
    </row>
    <row r="16238" spans="63:72" x14ac:dyDescent="0.3">
      <c r="BK16238" s="5"/>
      <c r="BL16238" s="5"/>
      <c r="BM16238" s="2"/>
      <c r="BN16238" s="151"/>
      <c r="BO16238" s="2"/>
      <c r="BP16238" s="2"/>
      <c r="BQ16238" s="2"/>
      <c r="BR16238" s="2"/>
      <c r="BS16238" s="2"/>
      <c r="BT16238" s="2"/>
    </row>
    <row r="16239" spans="63:72" x14ac:dyDescent="0.3">
      <c r="BK16239" s="5"/>
      <c r="BL16239" s="5"/>
      <c r="BM16239" s="2"/>
      <c r="BN16239" s="151"/>
      <c r="BO16239" s="2"/>
      <c r="BP16239" s="2"/>
      <c r="BQ16239" s="2"/>
      <c r="BR16239" s="2"/>
      <c r="BS16239" s="2"/>
      <c r="BT16239" s="2"/>
    </row>
    <row r="16240" spans="63:72" x14ac:dyDescent="0.3">
      <c r="BK16240" s="5"/>
      <c r="BL16240" s="5"/>
      <c r="BM16240" s="2"/>
      <c r="BN16240" s="151"/>
      <c r="BO16240" s="2"/>
      <c r="BP16240" s="2"/>
      <c r="BQ16240" s="2"/>
      <c r="BR16240" s="2"/>
      <c r="BS16240" s="2"/>
      <c r="BT16240" s="2"/>
    </row>
    <row r="16241" spans="63:72" x14ac:dyDescent="0.3">
      <c r="BK16241" s="5"/>
      <c r="BL16241" s="5"/>
      <c r="BM16241" s="2"/>
      <c r="BN16241" s="151"/>
      <c r="BO16241" s="2"/>
      <c r="BP16241" s="2"/>
      <c r="BQ16241" s="2"/>
      <c r="BR16241" s="2"/>
      <c r="BS16241" s="2"/>
      <c r="BT16241" s="2"/>
    </row>
    <row r="16242" spans="63:72" x14ac:dyDescent="0.3">
      <c r="BK16242" s="5"/>
      <c r="BL16242" s="5"/>
      <c r="BM16242" s="2"/>
      <c r="BN16242" s="151"/>
      <c r="BO16242" s="2"/>
      <c r="BP16242" s="2"/>
      <c r="BQ16242" s="2"/>
      <c r="BR16242" s="2"/>
      <c r="BS16242" s="2"/>
      <c r="BT16242" s="2"/>
    </row>
    <row r="16243" spans="63:72" x14ac:dyDescent="0.3">
      <c r="BK16243" s="5"/>
      <c r="BL16243" s="5"/>
      <c r="BM16243" s="2"/>
      <c r="BN16243" s="151"/>
      <c r="BO16243" s="2"/>
      <c r="BP16243" s="2"/>
      <c r="BQ16243" s="2"/>
      <c r="BR16243" s="2"/>
      <c r="BS16243" s="2"/>
      <c r="BT16243" s="2"/>
    </row>
    <row r="16244" spans="63:72" x14ac:dyDescent="0.3">
      <c r="BK16244" s="5"/>
      <c r="BL16244" s="5"/>
      <c r="BM16244" s="2"/>
      <c r="BN16244" s="151"/>
      <c r="BO16244" s="2"/>
      <c r="BP16244" s="2"/>
      <c r="BQ16244" s="2"/>
      <c r="BR16244" s="2"/>
      <c r="BS16244" s="2"/>
      <c r="BT16244" s="2"/>
    </row>
    <row r="16245" spans="63:72" x14ac:dyDescent="0.3">
      <c r="BK16245" s="5"/>
      <c r="BL16245" s="5"/>
      <c r="BM16245" s="2"/>
      <c r="BN16245" s="151"/>
      <c r="BO16245" s="2"/>
      <c r="BP16245" s="2"/>
      <c r="BQ16245" s="2"/>
      <c r="BR16245" s="2"/>
      <c r="BS16245" s="2"/>
      <c r="BT16245" s="2"/>
    </row>
    <row r="16246" spans="63:72" x14ac:dyDescent="0.3">
      <c r="BK16246" s="5"/>
      <c r="BL16246" s="5"/>
      <c r="BM16246" s="2"/>
      <c r="BN16246" s="151"/>
      <c r="BO16246" s="2"/>
      <c r="BP16246" s="2"/>
      <c r="BQ16246" s="2"/>
      <c r="BR16246" s="2"/>
      <c r="BS16246" s="2"/>
      <c r="BT16246" s="2"/>
    </row>
    <row r="16247" spans="63:72" x14ac:dyDescent="0.3">
      <c r="BK16247" s="5"/>
      <c r="BL16247" s="5"/>
      <c r="BM16247" s="2"/>
      <c r="BN16247" s="151"/>
      <c r="BO16247" s="2"/>
      <c r="BP16247" s="2"/>
      <c r="BQ16247" s="2"/>
      <c r="BR16247" s="2"/>
      <c r="BS16247" s="2"/>
      <c r="BT16247" s="2"/>
    </row>
    <row r="16248" spans="63:72" x14ac:dyDescent="0.3">
      <c r="BK16248" s="5"/>
      <c r="BL16248" s="5"/>
      <c r="BM16248" s="2"/>
      <c r="BN16248" s="151"/>
      <c r="BO16248" s="2"/>
      <c r="BP16248" s="2"/>
      <c r="BQ16248" s="2"/>
      <c r="BR16248" s="2"/>
      <c r="BS16248" s="2"/>
      <c r="BT16248" s="2"/>
    </row>
    <row r="16249" spans="63:72" x14ac:dyDescent="0.3">
      <c r="BK16249" s="5"/>
      <c r="BL16249" s="5"/>
      <c r="BM16249" s="2"/>
      <c r="BN16249" s="151"/>
      <c r="BO16249" s="2"/>
      <c r="BP16249" s="2"/>
      <c r="BQ16249" s="2"/>
      <c r="BR16249" s="2"/>
      <c r="BS16249" s="2"/>
      <c r="BT16249" s="2"/>
    </row>
    <row r="16250" spans="63:72" x14ac:dyDescent="0.3">
      <c r="BK16250" s="5"/>
      <c r="BL16250" s="5"/>
      <c r="BM16250" s="2"/>
      <c r="BN16250" s="151"/>
      <c r="BO16250" s="2"/>
      <c r="BP16250" s="2"/>
      <c r="BQ16250" s="2"/>
      <c r="BR16250" s="2"/>
      <c r="BS16250" s="2"/>
      <c r="BT16250" s="2"/>
    </row>
    <row r="16251" spans="63:72" x14ac:dyDescent="0.3">
      <c r="BK16251" s="5"/>
      <c r="BL16251" s="5"/>
      <c r="BM16251" s="2"/>
      <c r="BN16251" s="151"/>
      <c r="BO16251" s="2"/>
      <c r="BP16251" s="2"/>
      <c r="BQ16251" s="2"/>
      <c r="BR16251" s="2"/>
      <c r="BS16251" s="2"/>
      <c r="BT16251" s="2"/>
    </row>
    <row r="16252" spans="63:72" x14ac:dyDescent="0.3">
      <c r="BK16252" s="5"/>
      <c r="BL16252" s="5"/>
      <c r="BM16252" s="2"/>
      <c r="BN16252" s="151"/>
      <c r="BO16252" s="2"/>
      <c r="BP16252" s="2"/>
      <c r="BQ16252" s="2"/>
      <c r="BR16252" s="2"/>
      <c r="BS16252" s="2"/>
      <c r="BT16252" s="2"/>
    </row>
    <row r="16253" spans="63:72" x14ac:dyDescent="0.3">
      <c r="BK16253" s="5"/>
      <c r="BL16253" s="5"/>
      <c r="BM16253" s="2"/>
      <c r="BN16253" s="151"/>
      <c r="BO16253" s="2"/>
      <c r="BP16253" s="2"/>
      <c r="BQ16253" s="2"/>
      <c r="BR16253" s="2"/>
      <c r="BS16253" s="2"/>
      <c r="BT16253" s="2"/>
    </row>
    <row r="16254" spans="63:72" x14ac:dyDescent="0.3">
      <c r="BK16254" s="5"/>
      <c r="BL16254" s="5"/>
      <c r="BM16254" s="2"/>
      <c r="BN16254" s="151"/>
      <c r="BO16254" s="2"/>
      <c r="BP16254" s="2"/>
      <c r="BQ16254" s="2"/>
      <c r="BR16254" s="2"/>
      <c r="BS16254" s="2"/>
      <c r="BT16254" s="2"/>
    </row>
    <row r="16255" spans="63:72" x14ac:dyDescent="0.3">
      <c r="BK16255" s="5"/>
      <c r="BL16255" s="5"/>
      <c r="BM16255" s="2"/>
      <c r="BN16255" s="151"/>
      <c r="BO16255" s="2"/>
      <c r="BP16255" s="2"/>
      <c r="BQ16255" s="2"/>
      <c r="BR16255" s="2"/>
      <c r="BS16255" s="2"/>
      <c r="BT16255" s="2"/>
    </row>
    <row r="16256" spans="63:72" x14ac:dyDescent="0.3">
      <c r="BK16256" s="5"/>
      <c r="BL16256" s="5"/>
      <c r="BM16256" s="2"/>
      <c r="BN16256" s="151"/>
      <c r="BO16256" s="2"/>
      <c r="BP16256" s="2"/>
      <c r="BQ16256" s="2"/>
      <c r="BR16256" s="2"/>
      <c r="BS16256" s="2"/>
      <c r="BT16256" s="2"/>
    </row>
    <row r="16257" spans="63:72" x14ac:dyDescent="0.3">
      <c r="BK16257" s="5"/>
      <c r="BL16257" s="5"/>
      <c r="BM16257" s="2"/>
      <c r="BN16257" s="151"/>
      <c r="BO16257" s="2"/>
      <c r="BP16257" s="2"/>
      <c r="BQ16257" s="2"/>
      <c r="BR16257" s="2"/>
      <c r="BS16257" s="2"/>
      <c r="BT16257" s="2"/>
    </row>
    <row r="16258" spans="63:72" x14ac:dyDescent="0.3">
      <c r="BK16258" s="5"/>
      <c r="BL16258" s="5"/>
      <c r="BM16258" s="2"/>
      <c r="BN16258" s="151"/>
      <c r="BO16258" s="2"/>
      <c r="BP16258" s="2"/>
      <c r="BQ16258" s="2"/>
      <c r="BR16258" s="2"/>
      <c r="BS16258" s="2"/>
      <c r="BT16258" s="2"/>
    </row>
    <row r="16259" spans="63:72" x14ac:dyDescent="0.3">
      <c r="BK16259" s="5"/>
      <c r="BL16259" s="5"/>
      <c r="BM16259" s="2"/>
      <c r="BN16259" s="151"/>
      <c r="BO16259" s="2"/>
      <c r="BP16259" s="2"/>
      <c r="BQ16259" s="2"/>
      <c r="BR16259" s="2"/>
      <c r="BS16259" s="2"/>
      <c r="BT16259" s="2"/>
    </row>
    <row r="16260" spans="63:72" x14ac:dyDescent="0.3">
      <c r="BK16260" s="5"/>
      <c r="BL16260" s="5"/>
      <c r="BM16260" s="2"/>
      <c r="BN16260" s="151"/>
      <c r="BO16260" s="2"/>
      <c r="BP16260" s="2"/>
      <c r="BQ16260" s="2"/>
      <c r="BR16260" s="2"/>
      <c r="BS16260" s="2"/>
      <c r="BT16260" s="2"/>
    </row>
    <row r="16261" spans="63:72" x14ac:dyDescent="0.3">
      <c r="BK16261" s="5"/>
      <c r="BL16261" s="5"/>
      <c r="BM16261" s="2"/>
      <c r="BN16261" s="151"/>
      <c r="BO16261" s="2"/>
      <c r="BP16261" s="2"/>
      <c r="BQ16261" s="2"/>
      <c r="BR16261" s="2"/>
      <c r="BS16261" s="2"/>
      <c r="BT16261" s="2"/>
    </row>
    <row r="16262" spans="63:72" x14ac:dyDescent="0.3">
      <c r="BK16262" s="5"/>
      <c r="BL16262" s="5"/>
      <c r="BM16262" s="2"/>
      <c r="BN16262" s="151"/>
      <c r="BO16262" s="2"/>
      <c r="BP16262" s="2"/>
      <c r="BQ16262" s="2"/>
      <c r="BR16262" s="2"/>
      <c r="BS16262" s="2"/>
      <c r="BT16262" s="2"/>
    </row>
    <row r="16263" spans="63:72" x14ac:dyDescent="0.3">
      <c r="BK16263" s="5"/>
      <c r="BL16263" s="5"/>
      <c r="BM16263" s="2"/>
      <c r="BN16263" s="151"/>
      <c r="BO16263" s="2"/>
      <c r="BP16263" s="2"/>
      <c r="BQ16263" s="2"/>
      <c r="BR16263" s="2"/>
      <c r="BS16263" s="2"/>
      <c r="BT16263" s="2"/>
    </row>
    <row r="16264" spans="63:72" x14ac:dyDescent="0.3">
      <c r="BK16264" s="5"/>
      <c r="BL16264" s="5"/>
      <c r="BM16264" s="2"/>
      <c r="BN16264" s="151"/>
      <c r="BO16264" s="2"/>
      <c r="BP16264" s="2"/>
      <c r="BQ16264" s="2"/>
      <c r="BR16264" s="2"/>
      <c r="BS16264" s="2"/>
      <c r="BT16264" s="2"/>
    </row>
    <row r="16265" spans="63:72" x14ac:dyDescent="0.3">
      <c r="BK16265" s="5"/>
      <c r="BL16265" s="5"/>
      <c r="BM16265" s="2"/>
      <c r="BN16265" s="151"/>
      <c r="BO16265" s="2"/>
      <c r="BP16265" s="2"/>
      <c r="BQ16265" s="2"/>
      <c r="BR16265" s="2"/>
      <c r="BS16265" s="2"/>
      <c r="BT16265" s="2"/>
    </row>
    <row r="16266" spans="63:72" x14ac:dyDescent="0.3">
      <c r="BK16266" s="5"/>
      <c r="BL16266" s="5"/>
      <c r="BM16266" s="2"/>
      <c r="BN16266" s="151"/>
      <c r="BO16266" s="2"/>
      <c r="BP16266" s="2"/>
      <c r="BQ16266" s="2"/>
      <c r="BR16266" s="2"/>
      <c r="BS16266" s="2"/>
      <c r="BT16266" s="2"/>
    </row>
    <row r="16267" spans="63:72" x14ac:dyDescent="0.3">
      <c r="BK16267" s="5"/>
      <c r="BL16267" s="5"/>
      <c r="BM16267" s="2"/>
      <c r="BN16267" s="151"/>
      <c r="BO16267" s="2"/>
      <c r="BP16267" s="2"/>
      <c r="BQ16267" s="2"/>
      <c r="BR16267" s="2"/>
      <c r="BS16267" s="2"/>
      <c r="BT16267" s="2"/>
    </row>
    <row r="16268" spans="63:72" x14ac:dyDescent="0.3">
      <c r="BK16268" s="5"/>
      <c r="BL16268" s="5"/>
      <c r="BM16268" s="2"/>
      <c r="BN16268" s="151"/>
      <c r="BO16268" s="2"/>
      <c r="BP16268" s="2"/>
      <c r="BQ16268" s="2"/>
      <c r="BR16268" s="2"/>
      <c r="BS16268" s="2"/>
      <c r="BT16268" s="2"/>
    </row>
    <row r="16269" spans="63:72" x14ac:dyDescent="0.3">
      <c r="BK16269" s="5"/>
      <c r="BL16269" s="5"/>
      <c r="BM16269" s="2"/>
      <c r="BN16269" s="151"/>
      <c r="BO16269" s="2"/>
      <c r="BP16269" s="2"/>
      <c r="BQ16269" s="2"/>
      <c r="BR16269" s="2"/>
      <c r="BS16269" s="2"/>
      <c r="BT16269" s="2"/>
    </row>
    <row r="16270" spans="63:72" x14ac:dyDescent="0.3">
      <c r="BK16270" s="5"/>
      <c r="BL16270" s="5"/>
      <c r="BM16270" s="2"/>
      <c r="BN16270" s="151"/>
      <c r="BO16270" s="2"/>
      <c r="BP16270" s="2"/>
      <c r="BQ16270" s="2"/>
      <c r="BR16270" s="2"/>
      <c r="BS16270" s="2"/>
      <c r="BT16270" s="2"/>
    </row>
    <row r="16271" spans="63:72" x14ac:dyDescent="0.3">
      <c r="BK16271" s="5"/>
      <c r="BL16271" s="5"/>
      <c r="BM16271" s="2"/>
      <c r="BN16271" s="151"/>
      <c r="BO16271" s="2"/>
      <c r="BP16271" s="2"/>
      <c r="BQ16271" s="2"/>
      <c r="BR16271" s="2"/>
      <c r="BS16271" s="2"/>
      <c r="BT16271" s="2"/>
    </row>
    <row r="16272" spans="63:72" x14ac:dyDescent="0.3">
      <c r="BK16272" s="5"/>
      <c r="BL16272" s="5"/>
      <c r="BM16272" s="2"/>
      <c r="BN16272" s="151"/>
      <c r="BO16272" s="2"/>
      <c r="BP16272" s="2"/>
      <c r="BQ16272" s="2"/>
      <c r="BR16272" s="2"/>
      <c r="BS16272" s="2"/>
      <c r="BT16272" s="2"/>
    </row>
    <row r="16273" spans="63:72" x14ac:dyDescent="0.3">
      <c r="BK16273" s="5"/>
      <c r="BL16273" s="5"/>
      <c r="BM16273" s="2"/>
      <c r="BN16273" s="151"/>
      <c r="BO16273" s="2"/>
      <c r="BP16273" s="2"/>
      <c r="BQ16273" s="2"/>
      <c r="BR16273" s="2"/>
      <c r="BS16273" s="2"/>
      <c r="BT16273" s="2"/>
    </row>
    <row r="16274" spans="63:72" x14ac:dyDescent="0.3">
      <c r="BK16274" s="5"/>
      <c r="BL16274" s="5"/>
      <c r="BM16274" s="2"/>
      <c r="BN16274" s="151"/>
      <c r="BO16274" s="2"/>
      <c r="BP16274" s="2"/>
      <c r="BQ16274" s="2"/>
      <c r="BR16274" s="2"/>
      <c r="BS16274" s="2"/>
      <c r="BT16274" s="2"/>
    </row>
    <row r="16275" spans="63:72" x14ac:dyDescent="0.3">
      <c r="BK16275" s="5"/>
      <c r="BL16275" s="5"/>
      <c r="BM16275" s="2"/>
      <c r="BN16275" s="151"/>
      <c r="BO16275" s="2"/>
      <c r="BP16275" s="2"/>
      <c r="BQ16275" s="2"/>
      <c r="BR16275" s="2"/>
      <c r="BS16275" s="2"/>
      <c r="BT16275" s="2"/>
    </row>
    <row r="16276" spans="63:72" x14ac:dyDescent="0.3">
      <c r="BK16276" s="5"/>
      <c r="BL16276" s="5"/>
      <c r="BM16276" s="2"/>
      <c r="BN16276" s="151"/>
      <c r="BO16276" s="2"/>
      <c r="BP16276" s="2"/>
      <c r="BQ16276" s="2"/>
      <c r="BR16276" s="2"/>
      <c r="BS16276" s="2"/>
      <c r="BT16276" s="2"/>
    </row>
    <row r="16277" spans="63:72" x14ac:dyDescent="0.3">
      <c r="BK16277" s="5"/>
      <c r="BL16277" s="5"/>
      <c r="BM16277" s="2"/>
      <c r="BN16277" s="151"/>
      <c r="BO16277" s="2"/>
      <c r="BP16277" s="2"/>
      <c r="BQ16277" s="2"/>
      <c r="BR16277" s="2"/>
      <c r="BS16277" s="2"/>
      <c r="BT16277" s="2"/>
    </row>
    <row r="16278" spans="63:72" x14ac:dyDescent="0.3">
      <c r="BK16278" s="5"/>
      <c r="BL16278" s="5"/>
      <c r="BM16278" s="2"/>
      <c r="BN16278" s="151"/>
      <c r="BO16278" s="2"/>
      <c r="BP16278" s="2"/>
      <c r="BQ16278" s="2"/>
      <c r="BR16278" s="2"/>
      <c r="BS16278" s="2"/>
      <c r="BT16278" s="2"/>
    </row>
    <row r="16279" spans="63:72" x14ac:dyDescent="0.3">
      <c r="BK16279" s="5"/>
      <c r="BL16279" s="5"/>
      <c r="BM16279" s="2"/>
      <c r="BN16279" s="151"/>
      <c r="BO16279" s="2"/>
      <c r="BP16279" s="2"/>
      <c r="BQ16279" s="2"/>
      <c r="BR16279" s="2"/>
      <c r="BS16279" s="2"/>
      <c r="BT16279" s="2"/>
    </row>
    <row r="16280" spans="63:72" x14ac:dyDescent="0.3">
      <c r="BK16280" s="5"/>
      <c r="BL16280" s="5"/>
      <c r="BM16280" s="2"/>
      <c r="BN16280" s="151"/>
      <c r="BO16280" s="2"/>
      <c r="BP16280" s="2"/>
      <c r="BQ16280" s="2"/>
      <c r="BR16280" s="2"/>
      <c r="BS16280" s="2"/>
      <c r="BT16280" s="2"/>
    </row>
    <row r="16281" spans="63:72" x14ac:dyDescent="0.3">
      <c r="BK16281" s="5"/>
      <c r="BL16281" s="5"/>
      <c r="BM16281" s="2"/>
      <c r="BN16281" s="151"/>
      <c r="BO16281" s="2"/>
      <c r="BP16281" s="2"/>
      <c r="BQ16281" s="2"/>
      <c r="BR16281" s="2"/>
      <c r="BS16281" s="2"/>
      <c r="BT16281" s="2"/>
    </row>
    <row r="16282" spans="63:72" x14ac:dyDescent="0.3">
      <c r="BK16282" s="5"/>
      <c r="BL16282" s="5"/>
      <c r="BM16282" s="2"/>
      <c r="BN16282" s="151"/>
      <c r="BO16282" s="2"/>
      <c r="BP16282" s="2"/>
      <c r="BQ16282" s="2"/>
      <c r="BR16282" s="2"/>
      <c r="BS16282" s="2"/>
      <c r="BT16282" s="2"/>
    </row>
    <row r="16283" spans="63:72" x14ac:dyDescent="0.3">
      <c r="BK16283" s="5"/>
      <c r="BL16283" s="5"/>
      <c r="BM16283" s="2"/>
      <c r="BN16283" s="151"/>
      <c r="BO16283" s="2"/>
      <c r="BP16283" s="2"/>
      <c r="BQ16283" s="2"/>
      <c r="BR16283" s="2"/>
      <c r="BS16283" s="2"/>
      <c r="BT16283" s="2"/>
    </row>
    <row r="16284" spans="63:72" x14ac:dyDescent="0.3">
      <c r="BK16284" s="5"/>
      <c r="BL16284" s="5"/>
      <c r="BM16284" s="2"/>
      <c r="BN16284" s="151"/>
      <c r="BO16284" s="2"/>
      <c r="BP16284" s="2"/>
      <c r="BQ16284" s="2"/>
      <c r="BR16284" s="2"/>
      <c r="BS16284" s="2"/>
      <c r="BT16284" s="2"/>
    </row>
    <row r="16285" spans="63:72" x14ac:dyDescent="0.3">
      <c r="BK16285" s="5"/>
      <c r="BL16285" s="5"/>
      <c r="BM16285" s="2"/>
      <c r="BN16285" s="151"/>
      <c r="BO16285" s="2"/>
      <c r="BP16285" s="2"/>
      <c r="BQ16285" s="2"/>
      <c r="BR16285" s="2"/>
      <c r="BS16285" s="2"/>
      <c r="BT16285" s="2"/>
    </row>
    <row r="16286" spans="63:72" x14ac:dyDescent="0.3">
      <c r="BK16286" s="5"/>
      <c r="BL16286" s="5"/>
      <c r="BM16286" s="2"/>
      <c r="BN16286" s="151"/>
      <c r="BO16286" s="2"/>
      <c r="BP16286" s="2"/>
      <c r="BQ16286" s="2"/>
      <c r="BR16286" s="2"/>
      <c r="BS16286" s="2"/>
      <c r="BT16286" s="2"/>
    </row>
    <row r="16287" spans="63:72" x14ac:dyDescent="0.3">
      <c r="BK16287" s="5"/>
      <c r="BL16287" s="5"/>
      <c r="BM16287" s="2"/>
      <c r="BN16287" s="151"/>
      <c r="BO16287" s="2"/>
      <c r="BP16287" s="2"/>
      <c r="BQ16287" s="2"/>
      <c r="BR16287" s="2"/>
      <c r="BS16287" s="2"/>
      <c r="BT16287" s="2"/>
    </row>
    <row r="16288" spans="63:72" x14ac:dyDescent="0.3">
      <c r="BK16288" s="5"/>
      <c r="BL16288" s="5"/>
      <c r="BM16288" s="2"/>
      <c r="BN16288" s="151"/>
      <c r="BO16288" s="2"/>
      <c r="BP16288" s="2"/>
      <c r="BQ16288" s="2"/>
      <c r="BR16288" s="2"/>
      <c r="BS16288" s="2"/>
      <c r="BT16288" s="2"/>
    </row>
    <row r="16289" spans="63:72" x14ac:dyDescent="0.3">
      <c r="BK16289" s="5"/>
      <c r="BL16289" s="5"/>
      <c r="BM16289" s="2"/>
      <c r="BN16289" s="151"/>
      <c r="BO16289" s="2"/>
      <c r="BP16289" s="2"/>
      <c r="BQ16289" s="2"/>
      <c r="BR16289" s="2"/>
      <c r="BS16289" s="2"/>
      <c r="BT16289" s="2"/>
    </row>
    <row r="16290" spans="63:72" x14ac:dyDescent="0.3">
      <c r="BK16290" s="5"/>
      <c r="BL16290" s="5"/>
      <c r="BM16290" s="2"/>
      <c r="BN16290" s="151"/>
      <c r="BO16290" s="2"/>
      <c r="BP16290" s="2"/>
      <c r="BQ16290" s="2"/>
      <c r="BR16290" s="2"/>
      <c r="BS16290" s="2"/>
      <c r="BT16290" s="2"/>
    </row>
    <row r="16291" spans="63:72" x14ac:dyDescent="0.3">
      <c r="BK16291" s="5"/>
      <c r="BL16291" s="5"/>
      <c r="BM16291" s="2"/>
      <c r="BN16291" s="151"/>
      <c r="BO16291" s="2"/>
      <c r="BP16291" s="2"/>
      <c r="BQ16291" s="2"/>
      <c r="BR16291" s="2"/>
      <c r="BS16291" s="2"/>
      <c r="BT16291" s="2"/>
    </row>
    <row r="16292" spans="63:72" x14ac:dyDescent="0.3">
      <c r="BK16292" s="5"/>
      <c r="BL16292" s="5"/>
      <c r="BM16292" s="2"/>
      <c r="BN16292" s="151"/>
      <c r="BO16292" s="2"/>
      <c r="BP16292" s="2"/>
      <c r="BQ16292" s="2"/>
      <c r="BR16292" s="2"/>
      <c r="BS16292" s="2"/>
      <c r="BT16292" s="2"/>
    </row>
    <row r="16293" spans="63:72" x14ac:dyDescent="0.3">
      <c r="BK16293" s="5"/>
      <c r="BL16293" s="5"/>
      <c r="BM16293" s="2"/>
      <c r="BN16293" s="151"/>
      <c r="BO16293" s="2"/>
      <c r="BP16293" s="2"/>
      <c r="BQ16293" s="2"/>
      <c r="BR16293" s="2"/>
      <c r="BS16293" s="2"/>
      <c r="BT16293" s="2"/>
    </row>
    <row r="16294" spans="63:72" x14ac:dyDescent="0.3">
      <c r="BK16294" s="5"/>
      <c r="BL16294" s="5"/>
      <c r="BM16294" s="2"/>
      <c r="BN16294" s="151"/>
      <c r="BO16294" s="2"/>
      <c r="BP16294" s="2"/>
      <c r="BQ16294" s="2"/>
      <c r="BR16294" s="2"/>
      <c r="BS16294" s="2"/>
      <c r="BT16294" s="2"/>
    </row>
    <row r="16295" spans="63:72" x14ac:dyDescent="0.3">
      <c r="BK16295" s="5"/>
      <c r="BL16295" s="5"/>
      <c r="BM16295" s="2"/>
      <c r="BN16295" s="151"/>
      <c r="BO16295" s="2"/>
      <c r="BP16295" s="2"/>
      <c r="BQ16295" s="2"/>
      <c r="BR16295" s="2"/>
      <c r="BS16295" s="2"/>
      <c r="BT16295" s="2"/>
    </row>
    <row r="16296" spans="63:72" x14ac:dyDescent="0.3">
      <c r="BK16296" s="5"/>
      <c r="BL16296" s="5"/>
      <c r="BM16296" s="2"/>
      <c r="BN16296" s="151"/>
      <c r="BO16296" s="2"/>
      <c r="BP16296" s="2"/>
      <c r="BQ16296" s="2"/>
      <c r="BR16296" s="2"/>
      <c r="BS16296" s="2"/>
      <c r="BT16296" s="2"/>
    </row>
    <row r="16297" spans="63:72" x14ac:dyDescent="0.3">
      <c r="BK16297" s="5"/>
      <c r="BL16297" s="5"/>
      <c r="BM16297" s="2"/>
      <c r="BN16297" s="151"/>
      <c r="BO16297" s="2"/>
      <c r="BP16297" s="2"/>
      <c r="BQ16297" s="2"/>
      <c r="BR16297" s="2"/>
      <c r="BS16297" s="2"/>
      <c r="BT16297" s="2"/>
    </row>
    <row r="16298" spans="63:72" x14ac:dyDescent="0.3">
      <c r="BK16298" s="5"/>
      <c r="BL16298" s="5"/>
      <c r="BM16298" s="2"/>
      <c r="BN16298" s="151"/>
      <c r="BO16298" s="2"/>
      <c r="BP16298" s="2"/>
      <c r="BQ16298" s="2"/>
      <c r="BR16298" s="2"/>
      <c r="BS16298" s="2"/>
      <c r="BT16298" s="2"/>
    </row>
    <row r="16299" spans="63:72" x14ac:dyDescent="0.3">
      <c r="BK16299" s="5"/>
      <c r="BL16299" s="5"/>
      <c r="BM16299" s="2"/>
      <c r="BN16299" s="151"/>
      <c r="BO16299" s="2"/>
      <c r="BP16299" s="2"/>
      <c r="BQ16299" s="2"/>
      <c r="BR16299" s="2"/>
      <c r="BS16299" s="2"/>
      <c r="BT16299" s="2"/>
    </row>
    <row r="16300" spans="63:72" x14ac:dyDescent="0.3">
      <c r="BK16300" s="5"/>
      <c r="BL16300" s="5"/>
      <c r="BM16300" s="2"/>
      <c r="BN16300" s="151"/>
      <c r="BO16300" s="2"/>
      <c r="BP16300" s="2"/>
      <c r="BQ16300" s="2"/>
      <c r="BR16300" s="2"/>
      <c r="BS16300" s="2"/>
      <c r="BT16300" s="2"/>
    </row>
    <row r="16301" spans="63:72" x14ac:dyDescent="0.3">
      <c r="BK16301" s="5"/>
      <c r="BL16301" s="5"/>
      <c r="BM16301" s="2"/>
      <c r="BN16301" s="151"/>
      <c r="BO16301" s="2"/>
      <c r="BP16301" s="2"/>
      <c r="BQ16301" s="2"/>
      <c r="BR16301" s="2"/>
      <c r="BS16301" s="2"/>
      <c r="BT16301" s="2"/>
    </row>
    <row r="16302" spans="63:72" x14ac:dyDescent="0.3">
      <c r="BK16302" s="5"/>
      <c r="BL16302" s="5"/>
      <c r="BM16302" s="2"/>
      <c r="BN16302" s="151"/>
      <c r="BO16302" s="2"/>
      <c r="BP16302" s="2"/>
      <c r="BQ16302" s="2"/>
      <c r="BR16302" s="2"/>
      <c r="BS16302" s="2"/>
      <c r="BT16302" s="2"/>
    </row>
    <row r="16303" spans="63:72" x14ac:dyDescent="0.3">
      <c r="BK16303" s="5"/>
      <c r="BL16303" s="5"/>
      <c r="BM16303" s="2"/>
      <c r="BN16303" s="151"/>
      <c r="BO16303" s="2"/>
      <c r="BP16303" s="2"/>
      <c r="BQ16303" s="2"/>
      <c r="BR16303" s="2"/>
      <c r="BS16303" s="2"/>
      <c r="BT16303" s="2"/>
    </row>
    <row r="16304" spans="63:72" x14ac:dyDescent="0.3">
      <c r="BK16304" s="5"/>
      <c r="BL16304" s="5"/>
      <c r="BM16304" s="2"/>
      <c r="BN16304" s="151"/>
      <c r="BO16304" s="2"/>
      <c r="BP16304" s="2"/>
      <c r="BQ16304" s="2"/>
      <c r="BR16304" s="2"/>
      <c r="BS16304" s="2"/>
      <c r="BT16304" s="2"/>
    </row>
    <row r="16305" spans="63:72" x14ac:dyDescent="0.3">
      <c r="BK16305" s="5"/>
      <c r="BL16305" s="5"/>
      <c r="BM16305" s="2"/>
      <c r="BN16305" s="151"/>
      <c r="BO16305" s="2"/>
      <c r="BP16305" s="2"/>
      <c r="BQ16305" s="2"/>
      <c r="BR16305" s="2"/>
      <c r="BS16305" s="2"/>
      <c r="BT16305" s="2"/>
    </row>
    <row r="16306" spans="63:72" x14ac:dyDescent="0.3">
      <c r="BK16306" s="5"/>
      <c r="BL16306" s="5"/>
      <c r="BM16306" s="2"/>
      <c r="BN16306" s="151"/>
      <c r="BO16306" s="2"/>
      <c r="BP16306" s="2"/>
      <c r="BQ16306" s="2"/>
      <c r="BR16306" s="2"/>
      <c r="BS16306" s="2"/>
      <c r="BT16306" s="2"/>
    </row>
    <row r="16307" spans="63:72" x14ac:dyDescent="0.3">
      <c r="BK16307" s="5"/>
      <c r="BL16307" s="5"/>
      <c r="BM16307" s="2"/>
      <c r="BN16307" s="151"/>
      <c r="BO16307" s="2"/>
      <c r="BP16307" s="2"/>
      <c r="BQ16307" s="2"/>
      <c r="BR16307" s="2"/>
      <c r="BS16307" s="2"/>
      <c r="BT16307" s="2"/>
    </row>
    <row r="16308" spans="63:72" x14ac:dyDescent="0.3">
      <c r="BK16308" s="5"/>
      <c r="BL16308" s="5"/>
      <c r="BM16308" s="2"/>
      <c r="BN16308" s="151"/>
      <c r="BO16308" s="2"/>
      <c r="BP16308" s="2"/>
      <c r="BQ16308" s="2"/>
      <c r="BR16308" s="2"/>
      <c r="BS16308" s="2"/>
      <c r="BT16308" s="2"/>
    </row>
    <row r="16309" spans="63:72" x14ac:dyDescent="0.3">
      <c r="BK16309" s="5"/>
      <c r="BL16309" s="5"/>
      <c r="BM16309" s="2"/>
      <c r="BN16309" s="151"/>
      <c r="BO16309" s="2"/>
      <c r="BP16309" s="2"/>
      <c r="BQ16309" s="2"/>
      <c r="BR16309" s="2"/>
      <c r="BS16309" s="2"/>
      <c r="BT16309" s="2"/>
    </row>
    <row r="16310" spans="63:72" x14ac:dyDescent="0.3">
      <c r="BK16310" s="5"/>
      <c r="BL16310" s="5"/>
      <c r="BM16310" s="2"/>
      <c r="BN16310" s="151"/>
      <c r="BO16310" s="2"/>
      <c r="BP16310" s="2"/>
      <c r="BQ16310" s="2"/>
      <c r="BR16310" s="2"/>
      <c r="BS16310" s="2"/>
      <c r="BT16310" s="2"/>
    </row>
    <row r="16311" spans="63:72" x14ac:dyDescent="0.3">
      <c r="BK16311" s="5"/>
      <c r="BL16311" s="5"/>
      <c r="BM16311" s="2"/>
      <c r="BN16311" s="151"/>
      <c r="BO16311" s="2"/>
      <c r="BP16311" s="2"/>
      <c r="BQ16311" s="2"/>
      <c r="BR16311" s="2"/>
      <c r="BS16311" s="2"/>
      <c r="BT16311" s="2"/>
    </row>
    <row r="16312" spans="63:72" x14ac:dyDescent="0.3">
      <c r="BK16312" s="5"/>
      <c r="BL16312" s="5"/>
      <c r="BM16312" s="2"/>
      <c r="BN16312" s="151"/>
      <c r="BO16312" s="2"/>
      <c r="BP16312" s="2"/>
      <c r="BQ16312" s="2"/>
      <c r="BR16312" s="2"/>
      <c r="BS16312" s="2"/>
      <c r="BT16312" s="2"/>
    </row>
    <row r="16313" spans="63:72" x14ac:dyDescent="0.3">
      <c r="BK16313" s="5"/>
      <c r="BL16313" s="5"/>
      <c r="BM16313" s="2"/>
      <c r="BN16313" s="151"/>
      <c r="BO16313" s="2"/>
      <c r="BP16313" s="2"/>
      <c r="BQ16313" s="2"/>
      <c r="BR16313" s="2"/>
      <c r="BS16313" s="2"/>
      <c r="BT16313" s="2"/>
    </row>
    <row r="16314" spans="63:72" x14ac:dyDescent="0.3">
      <c r="BK16314" s="5"/>
      <c r="BL16314" s="5"/>
      <c r="BM16314" s="2"/>
      <c r="BN16314" s="151"/>
      <c r="BO16314" s="2"/>
      <c r="BP16314" s="2"/>
      <c r="BQ16314" s="2"/>
      <c r="BR16314" s="2"/>
      <c r="BS16314" s="2"/>
      <c r="BT16314" s="2"/>
    </row>
    <row r="16315" spans="63:72" x14ac:dyDescent="0.3">
      <c r="BK16315" s="5"/>
      <c r="BL16315" s="5"/>
      <c r="BM16315" s="2"/>
      <c r="BN16315" s="151"/>
      <c r="BO16315" s="2"/>
      <c r="BP16315" s="2"/>
      <c r="BQ16315" s="2"/>
      <c r="BR16315" s="2"/>
      <c r="BS16315" s="2"/>
      <c r="BT16315" s="2"/>
    </row>
    <row r="16316" spans="63:72" x14ac:dyDescent="0.3">
      <c r="BK16316" s="5"/>
      <c r="BL16316" s="5"/>
      <c r="BM16316" s="2"/>
      <c r="BN16316" s="151"/>
      <c r="BO16316" s="2"/>
      <c r="BP16316" s="2"/>
      <c r="BQ16316" s="2"/>
      <c r="BR16316" s="2"/>
      <c r="BS16316" s="2"/>
      <c r="BT16316" s="2"/>
    </row>
    <row r="16317" spans="63:72" x14ac:dyDescent="0.3">
      <c r="BK16317" s="5"/>
      <c r="BL16317" s="5"/>
      <c r="BM16317" s="2"/>
      <c r="BN16317" s="151"/>
      <c r="BO16317" s="2"/>
      <c r="BP16317" s="2"/>
      <c r="BQ16317" s="2"/>
      <c r="BR16317" s="2"/>
      <c r="BS16317" s="2"/>
      <c r="BT16317" s="2"/>
    </row>
    <row r="16318" spans="63:72" x14ac:dyDescent="0.3">
      <c r="BK16318" s="5"/>
      <c r="BL16318" s="5"/>
      <c r="BM16318" s="2"/>
      <c r="BN16318" s="151"/>
      <c r="BO16318" s="2"/>
      <c r="BP16318" s="2"/>
      <c r="BQ16318" s="2"/>
      <c r="BR16318" s="2"/>
      <c r="BS16318" s="2"/>
      <c r="BT16318" s="2"/>
    </row>
    <row r="16319" spans="63:72" x14ac:dyDescent="0.3">
      <c r="BK16319" s="5"/>
      <c r="BL16319" s="5"/>
      <c r="BM16319" s="2"/>
      <c r="BN16319" s="151"/>
      <c r="BO16319" s="2"/>
      <c r="BP16319" s="2"/>
      <c r="BQ16319" s="2"/>
      <c r="BR16319" s="2"/>
      <c r="BS16319" s="2"/>
      <c r="BT16319" s="2"/>
    </row>
    <row r="16320" spans="63:72" x14ac:dyDescent="0.3">
      <c r="BK16320" s="5"/>
      <c r="BL16320" s="5"/>
      <c r="BM16320" s="2"/>
      <c r="BN16320" s="151"/>
      <c r="BO16320" s="2"/>
      <c r="BP16320" s="2"/>
      <c r="BQ16320" s="2"/>
      <c r="BR16320" s="2"/>
      <c r="BS16320" s="2"/>
      <c r="BT16320" s="2"/>
    </row>
    <row r="16321" spans="63:72" x14ac:dyDescent="0.3">
      <c r="BK16321" s="5"/>
      <c r="BL16321" s="5"/>
      <c r="BM16321" s="2"/>
      <c r="BN16321" s="151"/>
      <c r="BO16321" s="2"/>
      <c r="BP16321" s="2"/>
      <c r="BQ16321" s="2"/>
      <c r="BR16321" s="2"/>
      <c r="BS16321" s="2"/>
      <c r="BT16321" s="2"/>
    </row>
    <row r="16322" spans="63:72" x14ac:dyDescent="0.3">
      <c r="BK16322" s="5"/>
      <c r="BL16322" s="5"/>
      <c r="BM16322" s="2"/>
      <c r="BN16322" s="151"/>
      <c r="BO16322" s="2"/>
      <c r="BP16322" s="2"/>
      <c r="BQ16322" s="2"/>
      <c r="BR16322" s="2"/>
      <c r="BS16322" s="2"/>
      <c r="BT16322" s="2"/>
    </row>
    <row r="16323" spans="63:72" x14ac:dyDescent="0.3">
      <c r="BK16323" s="5"/>
      <c r="BL16323" s="5"/>
      <c r="BM16323" s="2"/>
      <c r="BN16323" s="151"/>
      <c r="BO16323" s="2"/>
      <c r="BP16323" s="2"/>
      <c r="BQ16323" s="2"/>
      <c r="BR16323" s="2"/>
      <c r="BS16323" s="2"/>
      <c r="BT16323" s="2"/>
    </row>
    <row r="16324" spans="63:72" x14ac:dyDescent="0.3">
      <c r="BK16324" s="5"/>
      <c r="BL16324" s="5"/>
      <c r="BM16324" s="2"/>
      <c r="BN16324" s="151"/>
      <c r="BO16324" s="2"/>
      <c r="BP16324" s="2"/>
      <c r="BQ16324" s="2"/>
      <c r="BR16324" s="2"/>
      <c r="BS16324" s="2"/>
      <c r="BT16324" s="2"/>
    </row>
    <row r="16325" spans="63:72" x14ac:dyDescent="0.3">
      <c r="BK16325" s="5"/>
      <c r="BL16325" s="5"/>
      <c r="BM16325" s="2"/>
      <c r="BN16325" s="151"/>
      <c r="BO16325" s="2"/>
      <c r="BP16325" s="2"/>
      <c r="BQ16325" s="2"/>
      <c r="BR16325" s="2"/>
      <c r="BS16325" s="2"/>
      <c r="BT16325" s="2"/>
    </row>
    <row r="16326" spans="63:72" x14ac:dyDescent="0.3">
      <c r="BK16326" s="5"/>
      <c r="BL16326" s="5"/>
      <c r="BM16326" s="2"/>
      <c r="BN16326" s="151"/>
      <c r="BO16326" s="2"/>
      <c r="BP16326" s="2"/>
      <c r="BQ16326" s="2"/>
      <c r="BR16326" s="2"/>
      <c r="BS16326" s="2"/>
      <c r="BT16326" s="2"/>
    </row>
    <row r="16327" spans="63:72" x14ac:dyDescent="0.3">
      <c r="BK16327" s="5"/>
      <c r="BL16327" s="5"/>
      <c r="BM16327" s="2"/>
      <c r="BN16327" s="151"/>
      <c r="BO16327" s="2"/>
      <c r="BP16327" s="2"/>
      <c r="BQ16327" s="2"/>
      <c r="BR16327" s="2"/>
      <c r="BS16327" s="2"/>
      <c r="BT16327" s="2"/>
    </row>
    <row r="16328" spans="63:72" x14ac:dyDescent="0.3">
      <c r="BK16328" s="5"/>
      <c r="BL16328" s="5"/>
      <c r="BM16328" s="2"/>
      <c r="BN16328" s="151"/>
      <c r="BO16328" s="2"/>
      <c r="BP16328" s="2"/>
      <c r="BQ16328" s="2"/>
      <c r="BR16328" s="2"/>
      <c r="BS16328" s="2"/>
      <c r="BT16328" s="2"/>
    </row>
    <row r="16329" spans="63:72" x14ac:dyDescent="0.3">
      <c r="BK16329" s="5"/>
      <c r="BL16329" s="5"/>
      <c r="BM16329" s="2"/>
      <c r="BN16329" s="151"/>
      <c r="BO16329" s="2"/>
      <c r="BP16329" s="2"/>
      <c r="BQ16329" s="2"/>
      <c r="BR16329" s="2"/>
      <c r="BS16329" s="2"/>
      <c r="BT16329" s="2"/>
    </row>
    <row r="16330" spans="63:72" x14ac:dyDescent="0.3">
      <c r="BK16330" s="5"/>
      <c r="BL16330" s="5"/>
      <c r="BM16330" s="2"/>
      <c r="BN16330" s="151"/>
      <c r="BO16330" s="2"/>
      <c r="BP16330" s="2"/>
      <c r="BQ16330" s="2"/>
      <c r="BR16330" s="2"/>
      <c r="BS16330" s="2"/>
      <c r="BT16330" s="2"/>
    </row>
    <row r="16331" spans="63:72" x14ac:dyDescent="0.3">
      <c r="BK16331" s="5"/>
      <c r="BL16331" s="5"/>
      <c r="BM16331" s="2"/>
      <c r="BN16331" s="151"/>
      <c r="BO16331" s="2"/>
      <c r="BP16331" s="2"/>
      <c r="BQ16331" s="2"/>
      <c r="BR16331" s="2"/>
      <c r="BS16331" s="2"/>
      <c r="BT16331" s="2"/>
    </row>
    <row r="16332" spans="63:72" x14ac:dyDescent="0.3">
      <c r="BK16332" s="5"/>
      <c r="BL16332" s="5"/>
      <c r="BM16332" s="2"/>
      <c r="BN16332" s="151"/>
      <c r="BO16332" s="2"/>
      <c r="BP16332" s="2"/>
      <c r="BQ16332" s="2"/>
      <c r="BR16332" s="2"/>
      <c r="BS16332" s="2"/>
      <c r="BT16332" s="2"/>
    </row>
    <row r="16333" spans="63:72" x14ac:dyDescent="0.3">
      <c r="BK16333" s="5"/>
      <c r="BL16333" s="5"/>
      <c r="BM16333" s="2"/>
      <c r="BN16333" s="151"/>
      <c r="BO16333" s="2"/>
      <c r="BP16333" s="2"/>
      <c r="BQ16333" s="2"/>
      <c r="BR16333" s="2"/>
      <c r="BS16333" s="2"/>
      <c r="BT16333" s="2"/>
    </row>
    <row r="16334" spans="63:72" x14ac:dyDescent="0.3">
      <c r="BK16334" s="5"/>
      <c r="BL16334" s="5"/>
      <c r="BM16334" s="2"/>
      <c r="BN16334" s="151"/>
      <c r="BO16334" s="2"/>
      <c r="BP16334" s="2"/>
      <c r="BQ16334" s="2"/>
      <c r="BR16334" s="2"/>
      <c r="BS16334" s="2"/>
      <c r="BT16334" s="2"/>
    </row>
    <row r="16335" spans="63:72" x14ac:dyDescent="0.3">
      <c r="BK16335" s="5"/>
      <c r="BL16335" s="5"/>
      <c r="BM16335" s="2"/>
      <c r="BN16335" s="151"/>
      <c r="BO16335" s="2"/>
      <c r="BP16335" s="2"/>
      <c r="BQ16335" s="2"/>
      <c r="BR16335" s="2"/>
      <c r="BS16335" s="2"/>
      <c r="BT16335" s="2"/>
    </row>
    <row r="16336" spans="63:72" x14ac:dyDescent="0.3">
      <c r="BK16336" s="5"/>
      <c r="BL16336" s="5"/>
      <c r="BM16336" s="2"/>
      <c r="BN16336" s="151"/>
      <c r="BO16336" s="2"/>
      <c r="BP16336" s="2"/>
      <c r="BQ16336" s="2"/>
      <c r="BR16336" s="2"/>
      <c r="BS16336" s="2"/>
      <c r="BT16336" s="2"/>
    </row>
    <row r="16337" spans="63:72" x14ac:dyDescent="0.3">
      <c r="BK16337" s="5"/>
      <c r="BL16337" s="5"/>
      <c r="BM16337" s="2"/>
      <c r="BN16337" s="151"/>
      <c r="BO16337" s="2"/>
      <c r="BP16337" s="2"/>
      <c r="BQ16337" s="2"/>
      <c r="BR16337" s="2"/>
      <c r="BS16337" s="2"/>
      <c r="BT16337" s="2"/>
    </row>
    <row r="16338" spans="63:72" x14ac:dyDescent="0.3">
      <c r="BK16338" s="5"/>
      <c r="BL16338" s="5"/>
      <c r="BM16338" s="2"/>
      <c r="BN16338" s="151"/>
      <c r="BO16338" s="2"/>
      <c r="BP16338" s="2"/>
      <c r="BQ16338" s="2"/>
      <c r="BR16338" s="2"/>
      <c r="BS16338" s="2"/>
      <c r="BT16338" s="2"/>
    </row>
    <row r="16339" spans="63:72" x14ac:dyDescent="0.3">
      <c r="BK16339" s="5"/>
      <c r="BL16339" s="5"/>
      <c r="BM16339" s="2"/>
      <c r="BN16339" s="151"/>
      <c r="BO16339" s="2"/>
      <c r="BP16339" s="2"/>
      <c r="BQ16339" s="2"/>
      <c r="BR16339" s="2"/>
      <c r="BS16339" s="2"/>
      <c r="BT16339" s="2"/>
    </row>
    <row r="16340" spans="63:72" x14ac:dyDescent="0.3">
      <c r="BK16340" s="5"/>
      <c r="BL16340" s="5"/>
      <c r="BM16340" s="2"/>
      <c r="BN16340" s="151"/>
      <c r="BO16340" s="2"/>
      <c r="BP16340" s="2"/>
      <c r="BQ16340" s="2"/>
      <c r="BR16340" s="2"/>
      <c r="BS16340" s="2"/>
      <c r="BT16340" s="2"/>
    </row>
    <row r="16341" spans="63:72" x14ac:dyDescent="0.3">
      <c r="BK16341" s="5"/>
      <c r="BL16341" s="5"/>
      <c r="BM16341" s="2"/>
      <c r="BN16341" s="151"/>
      <c r="BO16341" s="2"/>
      <c r="BP16341" s="2"/>
      <c r="BQ16341" s="2"/>
      <c r="BR16341" s="2"/>
      <c r="BS16341" s="2"/>
      <c r="BT16341" s="2"/>
    </row>
    <row r="16342" spans="63:72" x14ac:dyDescent="0.3">
      <c r="BK16342" s="5"/>
      <c r="BL16342" s="5"/>
      <c r="BM16342" s="2"/>
      <c r="BN16342" s="151"/>
      <c r="BO16342" s="2"/>
      <c r="BP16342" s="2"/>
      <c r="BQ16342" s="2"/>
      <c r="BR16342" s="2"/>
      <c r="BS16342" s="2"/>
      <c r="BT16342" s="2"/>
    </row>
    <row r="16343" spans="63:72" x14ac:dyDescent="0.3">
      <c r="BK16343" s="5"/>
      <c r="BL16343" s="5"/>
      <c r="BM16343" s="2"/>
      <c r="BN16343" s="151"/>
      <c r="BO16343" s="2"/>
      <c r="BP16343" s="2"/>
      <c r="BQ16343" s="2"/>
      <c r="BR16343" s="2"/>
      <c r="BS16343" s="2"/>
      <c r="BT16343" s="2"/>
    </row>
    <row r="16344" spans="63:72" x14ac:dyDescent="0.3">
      <c r="BK16344" s="5"/>
      <c r="BL16344" s="5"/>
      <c r="BM16344" s="2"/>
      <c r="BN16344" s="151"/>
      <c r="BO16344" s="2"/>
      <c r="BP16344" s="2"/>
      <c r="BQ16344" s="2"/>
      <c r="BR16344" s="2"/>
      <c r="BS16344" s="2"/>
      <c r="BT16344" s="2"/>
    </row>
    <row r="16345" spans="63:72" x14ac:dyDescent="0.3">
      <c r="BK16345" s="5"/>
      <c r="BL16345" s="5"/>
      <c r="BM16345" s="2"/>
      <c r="BN16345" s="151"/>
      <c r="BO16345" s="2"/>
      <c r="BP16345" s="2"/>
      <c r="BQ16345" s="2"/>
      <c r="BR16345" s="2"/>
      <c r="BS16345" s="2"/>
      <c r="BT16345" s="2"/>
    </row>
    <row r="16346" spans="63:72" x14ac:dyDescent="0.3">
      <c r="BK16346" s="5"/>
      <c r="BL16346" s="5"/>
      <c r="BM16346" s="2"/>
      <c r="BN16346" s="151"/>
      <c r="BO16346" s="2"/>
      <c r="BP16346" s="2"/>
      <c r="BQ16346" s="2"/>
      <c r="BR16346" s="2"/>
      <c r="BS16346" s="2"/>
      <c r="BT16346" s="2"/>
    </row>
    <row r="16347" spans="63:72" x14ac:dyDescent="0.3">
      <c r="BK16347" s="5"/>
      <c r="BL16347" s="5"/>
      <c r="BM16347" s="2"/>
      <c r="BN16347" s="151"/>
      <c r="BO16347" s="2"/>
      <c r="BP16347" s="2"/>
      <c r="BQ16347" s="2"/>
      <c r="BR16347" s="2"/>
      <c r="BS16347" s="2"/>
      <c r="BT16347" s="2"/>
    </row>
    <row r="16348" spans="63:72" x14ac:dyDescent="0.3">
      <c r="BK16348" s="5"/>
      <c r="BL16348" s="5"/>
      <c r="BM16348" s="2"/>
      <c r="BN16348" s="151"/>
      <c r="BO16348" s="2"/>
      <c r="BP16348" s="2"/>
      <c r="BQ16348" s="2"/>
      <c r="BR16348" s="2"/>
      <c r="BS16348" s="2"/>
      <c r="BT16348" s="2"/>
    </row>
    <row r="16349" spans="63:72" x14ac:dyDescent="0.3">
      <c r="BK16349" s="5"/>
      <c r="BL16349" s="5"/>
      <c r="BM16349" s="2"/>
      <c r="BN16349" s="151"/>
      <c r="BO16349" s="2"/>
      <c r="BP16349" s="2"/>
      <c r="BQ16349" s="2"/>
      <c r="BR16349" s="2"/>
      <c r="BS16349" s="2"/>
      <c r="BT16349" s="2"/>
    </row>
    <row r="16350" spans="63:72" x14ac:dyDescent="0.3">
      <c r="BK16350" s="5"/>
      <c r="BL16350" s="5"/>
      <c r="BM16350" s="2"/>
      <c r="BN16350" s="151"/>
      <c r="BO16350" s="2"/>
      <c r="BP16350" s="2"/>
      <c r="BQ16350" s="2"/>
      <c r="BR16350" s="2"/>
      <c r="BS16350" s="2"/>
      <c r="BT16350" s="2"/>
    </row>
    <row r="16351" spans="63:72" x14ac:dyDescent="0.3">
      <c r="BK16351" s="5"/>
      <c r="BL16351" s="5"/>
      <c r="BM16351" s="2"/>
      <c r="BN16351" s="151"/>
      <c r="BO16351" s="2"/>
      <c r="BP16351" s="2"/>
      <c r="BQ16351" s="2"/>
      <c r="BR16351" s="2"/>
      <c r="BS16351" s="2"/>
      <c r="BT16351" s="2"/>
    </row>
    <row r="16352" spans="63:72" x14ac:dyDescent="0.3">
      <c r="BK16352" s="5"/>
      <c r="BL16352" s="5"/>
      <c r="BM16352" s="2"/>
      <c r="BN16352" s="151"/>
      <c r="BO16352" s="2"/>
      <c r="BP16352" s="2"/>
      <c r="BQ16352" s="2"/>
      <c r="BR16352" s="2"/>
      <c r="BS16352" s="2"/>
      <c r="BT16352" s="2"/>
    </row>
    <row r="16353" spans="63:72" x14ac:dyDescent="0.3">
      <c r="BK16353" s="5"/>
      <c r="BL16353" s="5"/>
      <c r="BM16353" s="2"/>
      <c r="BN16353" s="151"/>
      <c r="BO16353" s="2"/>
      <c r="BP16353" s="2"/>
      <c r="BQ16353" s="2"/>
      <c r="BR16353" s="2"/>
      <c r="BS16353" s="2"/>
      <c r="BT16353" s="2"/>
    </row>
    <row r="16354" spans="63:72" x14ac:dyDescent="0.3">
      <c r="BK16354" s="5"/>
      <c r="BL16354" s="5"/>
      <c r="BM16354" s="2"/>
      <c r="BN16354" s="151"/>
      <c r="BO16354" s="2"/>
      <c r="BP16354" s="2"/>
      <c r="BQ16354" s="2"/>
      <c r="BR16354" s="2"/>
      <c r="BS16354" s="2"/>
      <c r="BT16354" s="2"/>
    </row>
    <row r="16355" spans="63:72" x14ac:dyDescent="0.3">
      <c r="BK16355" s="5"/>
      <c r="BL16355" s="5"/>
      <c r="BM16355" s="2"/>
      <c r="BN16355" s="151"/>
      <c r="BO16355" s="2"/>
      <c r="BP16355" s="2"/>
      <c r="BQ16355" s="2"/>
      <c r="BR16355" s="2"/>
      <c r="BS16355" s="2"/>
      <c r="BT16355" s="2"/>
    </row>
    <row r="16356" spans="63:72" x14ac:dyDescent="0.3">
      <c r="BK16356" s="5"/>
      <c r="BL16356" s="5"/>
      <c r="BM16356" s="2"/>
      <c r="BN16356" s="151"/>
      <c r="BO16356" s="2"/>
      <c r="BP16356" s="2"/>
      <c r="BQ16356" s="2"/>
      <c r="BR16356" s="2"/>
      <c r="BS16356" s="2"/>
      <c r="BT16356" s="2"/>
    </row>
    <row r="16357" spans="63:72" x14ac:dyDescent="0.3">
      <c r="BK16357" s="5"/>
      <c r="BL16357" s="5"/>
      <c r="BM16357" s="2"/>
      <c r="BN16357" s="151"/>
      <c r="BO16357" s="2"/>
      <c r="BP16357" s="2"/>
      <c r="BQ16357" s="2"/>
      <c r="BR16357" s="2"/>
      <c r="BS16357" s="2"/>
      <c r="BT16357" s="2"/>
    </row>
    <row r="16358" spans="63:72" x14ac:dyDescent="0.3">
      <c r="BK16358" s="5"/>
      <c r="BL16358" s="5"/>
      <c r="BM16358" s="2"/>
      <c r="BN16358" s="151"/>
      <c r="BO16358" s="2"/>
      <c r="BP16358" s="2"/>
      <c r="BQ16358" s="2"/>
      <c r="BR16358" s="2"/>
      <c r="BS16358" s="2"/>
      <c r="BT16358" s="2"/>
    </row>
    <row r="16359" spans="63:72" x14ac:dyDescent="0.3">
      <c r="BK16359" s="5"/>
      <c r="BL16359" s="5"/>
      <c r="BM16359" s="2"/>
      <c r="BN16359" s="151"/>
      <c r="BO16359" s="2"/>
      <c r="BP16359" s="2"/>
      <c r="BQ16359" s="2"/>
      <c r="BR16359" s="2"/>
      <c r="BS16359" s="2"/>
      <c r="BT16359" s="2"/>
    </row>
    <row r="16360" spans="63:72" x14ac:dyDescent="0.3">
      <c r="BK16360" s="5"/>
      <c r="BL16360" s="5"/>
      <c r="BM16360" s="2"/>
      <c r="BN16360" s="151"/>
      <c r="BO16360" s="2"/>
      <c r="BP16360" s="2"/>
      <c r="BQ16360" s="2"/>
      <c r="BR16360" s="2"/>
      <c r="BS16360" s="2"/>
      <c r="BT16360" s="2"/>
    </row>
    <row r="16361" spans="63:72" x14ac:dyDescent="0.3">
      <c r="BK16361" s="5"/>
      <c r="BL16361" s="5"/>
      <c r="BM16361" s="2"/>
      <c r="BN16361" s="151"/>
      <c r="BO16361" s="2"/>
      <c r="BP16361" s="2"/>
      <c r="BQ16361" s="2"/>
      <c r="BR16361" s="2"/>
      <c r="BS16361" s="2"/>
      <c r="BT16361" s="2"/>
    </row>
    <row r="16362" spans="63:72" x14ac:dyDescent="0.3">
      <c r="BK16362" s="5"/>
      <c r="BL16362" s="5"/>
      <c r="BM16362" s="2"/>
      <c r="BN16362" s="151"/>
      <c r="BO16362" s="2"/>
      <c r="BP16362" s="2"/>
      <c r="BQ16362" s="2"/>
      <c r="BR16362" s="2"/>
      <c r="BS16362" s="2"/>
      <c r="BT16362" s="2"/>
    </row>
    <row r="16363" spans="63:72" x14ac:dyDescent="0.3">
      <c r="BK16363" s="5"/>
      <c r="BL16363" s="5"/>
      <c r="BM16363" s="2"/>
      <c r="BN16363" s="151"/>
      <c r="BO16363" s="2"/>
      <c r="BP16363" s="2"/>
      <c r="BQ16363" s="2"/>
      <c r="BR16363" s="2"/>
      <c r="BS16363" s="2"/>
      <c r="BT16363" s="2"/>
    </row>
    <row r="16364" spans="63:72" x14ac:dyDescent="0.3">
      <c r="BK16364" s="5"/>
      <c r="BL16364" s="5"/>
      <c r="BM16364" s="2"/>
      <c r="BN16364" s="151"/>
      <c r="BO16364" s="2"/>
      <c r="BP16364" s="2"/>
      <c r="BQ16364" s="2"/>
      <c r="BR16364" s="2"/>
      <c r="BS16364" s="2"/>
      <c r="BT16364" s="2"/>
    </row>
    <row r="16365" spans="63:72" x14ac:dyDescent="0.3">
      <c r="BK16365" s="5"/>
      <c r="BL16365" s="5"/>
      <c r="BM16365" s="2"/>
      <c r="BN16365" s="151"/>
      <c r="BO16365" s="2"/>
      <c r="BP16365" s="2"/>
      <c r="BQ16365" s="2"/>
      <c r="BR16365" s="2"/>
      <c r="BS16365" s="2"/>
      <c r="BT16365" s="2"/>
    </row>
    <row r="16366" spans="63:72" x14ac:dyDescent="0.3">
      <c r="BK16366" s="5"/>
      <c r="BL16366" s="5"/>
      <c r="BM16366" s="2"/>
      <c r="BN16366" s="151"/>
      <c r="BO16366" s="2"/>
      <c r="BP16366" s="2"/>
      <c r="BQ16366" s="2"/>
      <c r="BR16366" s="2"/>
      <c r="BS16366" s="2"/>
      <c r="BT16366" s="2"/>
    </row>
    <row r="16367" spans="63:72" x14ac:dyDescent="0.3">
      <c r="BK16367" s="5"/>
      <c r="BL16367" s="5"/>
      <c r="BM16367" s="2"/>
      <c r="BN16367" s="151"/>
      <c r="BO16367" s="2"/>
      <c r="BP16367" s="2"/>
      <c r="BQ16367" s="2"/>
      <c r="BR16367" s="2"/>
      <c r="BS16367" s="2"/>
      <c r="BT16367" s="2"/>
    </row>
    <row r="16368" spans="63:72" x14ac:dyDescent="0.3">
      <c r="BK16368" s="5"/>
      <c r="BL16368" s="5"/>
      <c r="BM16368" s="2"/>
      <c r="BN16368" s="151"/>
      <c r="BO16368" s="2"/>
      <c r="BP16368" s="2"/>
      <c r="BQ16368" s="2"/>
      <c r="BR16368" s="2"/>
      <c r="BS16368" s="2"/>
      <c r="BT16368" s="2"/>
    </row>
    <row r="16369" spans="63:72" x14ac:dyDescent="0.3">
      <c r="BK16369" s="5"/>
      <c r="BL16369" s="5"/>
      <c r="BM16369" s="2"/>
      <c r="BN16369" s="151"/>
      <c r="BO16369" s="2"/>
      <c r="BP16369" s="2"/>
      <c r="BQ16369" s="2"/>
      <c r="BR16369" s="2"/>
      <c r="BS16369" s="2"/>
      <c r="BT16369" s="2"/>
    </row>
    <row r="16370" spans="63:72" x14ac:dyDescent="0.3">
      <c r="BK16370" s="5"/>
      <c r="BL16370" s="5"/>
      <c r="BM16370" s="2"/>
      <c r="BN16370" s="151"/>
      <c r="BO16370" s="2"/>
      <c r="BP16370" s="2"/>
      <c r="BQ16370" s="2"/>
      <c r="BR16370" s="2"/>
      <c r="BS16370" s="2"/>
      <c r="BT16370" s="2"/>
    </row>
    <row r="16371" spans="63:72" x14ac:dyDescent="0.3">
      <c r="BK16371" s="5"/>
      <c r="BL16371" s="5"/>
      <c r="BM16371" s="2"/>
      <c r="BN16371" s="151"/>
      <c r="BO16371" s="2"/>
      <c r="BP16371" s="2"/>
      <c r="BQ16371" s="2"/>
      <c r="BR16371" s="2"/>
      <c r="BS16371" s="2"/>
      <c r="BT16371" s="2"/>
    </row>
    <row r="16372" spans="63:72" x14ac:dyDescent="0.3">
      <c r="BK16372" s="5"/>
      <c r="BL16372" s="5"/>
      <c r="BM16372" s="2"/>
      <c r="BN16372" s="151"/>
      <c r="BO16372" s="2"/>
      <c r="BP16372" s="2"/>
      <c r="BQ16372" s="2"/>
      <c r="BR16372" s="2"/>
      <c r="BS16372" s="2"/>
      <c r="BT16372" s="2"/>
    </row>
    <row r="16373" spans="63:72" x14ac:dyDescent="0.3">
      <c r="BK16373" s="5"/>
      <c r="BL16373" s="5"/>
      <c r="BM16373" s="2"/>
      <c r="BN16373" s="151"/>
      <c r="BO16373" s="2"/>
      <c r="BP16373" s="2"/>
      <c r="BQ16373" s="2"/>
      <c r="BR16373" s="2"/>
      <c r="BS16373" s="2"/>
      <c r="BT16373" s="2"/>
    </row>
    <row r="16374" spans="63:72" x14ac:dyDescent="0.3">
      <c r="BK16374" s="5"/>
      <c r="BL16374" s="5"/>
      <c r="BM16374" s="2"/>
      <c r="BN16374" s="151"/>
      <c r="BO16374" s="2"/>
      <c r="BP16374" s="2"/>
      <c r="BQ16374" s="2"/>
      <c r="BR16374" s="2"/>
      <c r="BS16374" s="2"/>
      <c r="BT16374" s="2"/>
    </row>
    <row r="16375" spans="63:72" x14ac:dyDescent="0.3">
      <c r="BK16375" s="5"/>
      <c r="BL16375" s="5"/>
      <c r="BM16375" s="2"/>
      <c r="BN16375" s="151"/>
      <c r="BO16375" s="2"/>
      <c r="BP16375" s="2"/>
      <c r="BQ16375" s="2"/>
      <c r="BR16375" s="2"/>
      <c r="BS16375" s="2"/>
      <c r="BT16375" s="2"/>
    </row>
    <row r="16376" spans="63:72" x14ac:dyDescent="0.3">
      <c r="BK16376" s="5"/>
      <c r="BL16376" s="5"/>
      <c r="BM16376" s="2"/>
      <c r="BN16376" s="151"/>
      <c r="BO16376" s="2"/>
      <c r="BP16376" s="2"/>
      <c r="BQ16376" s="2"/>
      <c r="BR16376" s="2"/>
      <c r="BS16376" s="2"/>
      <c r="BT16376" s="2"/>
    </row>
    <row r="16377" spans="63:72" x14ac:dyDescent="0.3">
      <c r="BK16377" s="5"/>
      <c r="BL16377" s="5"/>
      <c r="BM16377" s="2"/>
      <c r="BN16377" s="151"/>
      <c r="BO16377" s="2"/>
      <c r="BP16377" s="2"/>
      <c r="BQ16377" s="2"/>
      <c r="BR16377" s="2"/>
      <c r="BS16377" s="2"/>
      <c r="BT16377" s="2"/>
    </row>
    <row r="16378" spans="63:72" x14ac:dyDescent="0.3">
      <c r="BK16378" s="5"/>
      <c r="BL16378" s="5"/>
      <c r="BM16378" s="2"/>
      <c r="BN16378" s="151"/>
      <c r="BO16378" s="2"/>
      <c r="BP16378" s="2"/>
      <c r="BQ16378" s="2"/>
      <c r="BR16378" s="2"/>
      <c r="BS16378" s="2"/>
      <c r="BT16378" s="2"/>
    </row>
    <row r="16379" spans="63:72" x14ac:dyDescent="0.3">
      <c r="BK16379" s="5"/>
      <c r="BL16379" s="5"/>
      <c r="BM16379" s="2"/>
      <c r="BN16379" s="151"/>
      <c r="BO16379" s="2"/>
      <c r="BP16379" s="2"/>
      <c r="BQ16379" s="2"/>
      <c r="BR16379" s="2"/>
      <c r="BS16379" s="2"/>
      <c r="BT16379" s="2"/>
    </row>
    <row r="16380" spans="63:72" x14ac:dyDescent="0.3">
      <c r="BK16380" s="5"/>
      <c r="BL16380" s="5"/>
      <c r="BM16380" s="2"/>
      <c r="BN16380" s="151"/>
      <c r="BO16380" s="2"/>
      <c r="BP16380" s="2"/>
      <c r="BQ16380" s="2"/>
      <c r="BR16380" s="2"/>
      <c r="BS16380" s="2"/>
      <c r="BT16380" s="2"/>
    </row>
    <row r="16381" spans="63:72" x14ac:dyDescent="0.3">
      <c r="BK16381" s="5"/>
      <c r="BL16381" s="5"/>
      <c r="BM16381" s="2"/>
      <c r="BN16381" s="151"/>
      <c r="BO16381" s="2"/>
      <c r="BP16381" s="2"/>
      <c r="BQ16381" s="2"/>
      <c r="BR16381" s="2"/>
      <c r="BS16381" s="2"/>
      <c r="BT16381" s="2"/>
    </row>
    <row r="16382" spans="63:72" x14ac:dyDescent="0.3">
      <c r="BK16382" s="5"/>
      <c r="BL16382" s="5"/>
      <c r="BM16382" s="2"/>
      <c r="BN16382" s="151"/>
      <c r="BO16382" s="2"/>
      <c r="BP16382" s="2"/>
      <c r="BQ16382" s="2"/>
      <c r="BR16382" s="2"/>
      <c r="BS16382" s="2"/>
      <c r="BT16382" s="2"/>
    </row>
    <row r="16383" spans="63:72" x14ac:dyDescent="0.3">
      <c r="BK16383" s="5"/>
      <c r="BL16383" s="5"/>
      <c r="BM16383" s="2"/>
      <c r="BN16383" s="151"/>
      <c r="BO16383" s="2"/>
      <c r="BP16383" s="2"/>
      <c r="BQ16383" s="2"/>
      <c r="BR16383" s="2"/>
      <c r="BS16383" s="2"/>
      <c r="BT16383" s="2"/>
    </row>
    <row r="16384" spans="63:72" x14ac:dyDescent="0.3">
      <c r="BK16384" s="5"/>
      <c r="BL16384" s="5"/>
      <c r="BM16384" s="2"/>
      <c r="BN16384" s="151"/>
      <c r="BO16384" s="2"/>
      <c r="BP16384" s="2"/>
      <c r="BQ16384" s="2"/>
      <c r="BR16384" s="2"/>
      <c r="BS16384" s="2"/>
      <c r="BT16384" s="2"/>
    </row>
    <row r="16385" spans="63:72" x14ac:dyDescent="0.3">
      <c r="BK16385" s="5"/>
      <c r="BL16385" s="5"/>
      <c r="BM16385" s="2"/>
      <c r="BN16385" s="151"/>
      <c r="BO16385" s="2"/>
      <c r="BP16385" s="2"/>
      <c r="BQ16385" s="2"/>
      <c r="BR16385" s="2"/>
      <c r="BS16385" s="2"/>
      <c r="BT16385" s="2"/>
    </row>
    <row r="16386" spans="63:72" x14ac:dyDescent="0.3">
      <c r="BK16386" s="5"/>
      <c r="BL16386" s="5"/>
      <c r="BM16386" s="2"/>
      <c r="BN16386" s="151"/>
      <c r="BO16386" s="2"/>
      <c r="BP16386" s="2"/>
      <c r="BQ16386" s="2"/>
      <c r="BR16386" s="2"/>
      <c r="BS16386" s="2"/>
      <c r="BT16386" s="2"/>
    </row>
    <row r="16387" spans="63:72" x14ac:dyDescent="0.3">
      <c r="BK16387" s="5"/>
      <c r="BL16387" s="5"/>
      <c r="BM16387" s="2"/>
      <c r="BN16387" s="151"/>
      <c r="BO16387" s="2"/>
      <c r="BP16387" s="2"/>
      <c r="BQ16387" s="2"/>
      <c r="BR16387" s="2"/>
      <c r="BS16387" s="2"/>
      <c r="BT16387" s="2"/>
    </row>
    <row r="16388" spans="63:72" x14ac:dyDescent="0.3">
      <c r="BK16388" s="5"/>
      <c r="BL16388" s="5"/>
      <c r="BM16388" s="2"/>
      <c r="BN16388" s="151"/>
      <c r="BO16388" s="2"/>
      <c r="BP16388" s="2"/>
      <c r="BQ16388" s="2"/>
      <c r="BR16388" s="2"/>
      <c r="BS16388" s="2"/>
      <c r="BT16388" s="2"/>
    </row>
    <row r="16389" spans="63:72" x14ac:dyDescent="0.3">
      <c r="BK16389" s="5"/>
      <c r="BL16389" s="5"/>
      <c r="BM16389" s="2"/>
      <c r="BN16389" s="151"/>
      <c r="BO16389" s="2"/>
      <c r="BP16389" s="2"/>
      <c r="BQ16389" s="2"/>
      <c r="BR16389" s="2"/>
      <c r="BS16389" s="2"/>
      <c r="BT16389" s="2"/>
    </row>
    <row r="16390" spans="63:72" x14ac:dyDescent="0.3">
      <c r="BK16390" s="5"/>
      <c r="BL16390" s="5"/>
      <c r="BM16390" s="2"/>
      <c r="BN16390" s="151"/>
      <c r="BO16390" s="2"/>
      <c r="BP16390" s="2"/>
      <c r="BQ16390" s="2"/>
      <c r="BR16390" s="2"/>
      <c r="BS16390" s="2"/>
      <c r="BT16390" s="2"/>
    </row>
    <row r="16391" spans="63:72" x14ac:dyDescent="0.3">
      <c r="BK16391" s="5"/>
      <c r="BL16391" s="5"/>
      <c r="BM16391" s="2"/>
      <c r="BN16391" s="151"/>
      <c r="BO16391" s="2"/>
      <c r="BP16391" s="2"/>
      <c r="BQ16391" s="2"/>
      <c r="BR16391" s="2"/>
      <c r="BS16391" s="2"/>
      <c r="BT16391" s="2"/>
    </row>
    <row r="16392" spans="63:72" x14ac:dyDescent="0.3">
      <c r="BK16392" s="5"/>
      <c r="BL16392" s="5"/>
      <c r="BM16392" s="2"/>
      <c r="BN16392" s="151"/>
      <c r="BO16392" s="2"/>
      <c r="BP16392" s="2"/>
      <c r="BQ16392" s="2"/>
      <c r="BR16392" s="2"/>
      <c r="BS16392" s="2"/>
      <c r="BT16392" s="2"/>
    </row>
    <row r="16393" spans="63:72" x14ac:dyDescent="0.3">
      <c r="BK16393" s="5"/>
      <c r="BL16393" s="5"/>
      <c r="BM16393" s="2"/>
      <c r="BN16393" s="151"/>
      <c r="BO16393" s="2"/>
      <c r="BP16393" s="2"/>
      <c r="BQ16393" s="2"/>
      <c r="BR16393" s="2"/>
      <c r="BS16393" s="2"/>
      <c r="BT16393" s="2"/>
    </row>
    <row r="16394" spans="63:72" x14ac:dyDescent="0.3">
      <c r="BK16394" s="5"/>
      <c r="BL16394" s="5"/>
      <c r="BM16394" s="2"/>
      <c r="BN16394" s="151"/>
      <c r="BO16394" s="2"/>
      <c r="BP16394" s="2"/>
      <c r="BQ16394" s="2"/>
      <c r="BR16394" s="2"/>
      <c r="BS16394" s="2"/>
      <c r="BT16394" s="2"/>
    </row>
    <row r="16395" spans="63:72" x14ac:dyDescent="0.3">
      <c r="BK16395" s="5"/>
      <c r="BL16395" s="5"/>
      <c r="BM16395" s="2"/>
      <c r="BN16395" s="151"/>
      <c r="BO16395" s="2"/>
      <c r="BP16395" s="2"/>
      <c r="BQ16395" s="2"/>
      <c r="BR16395" s="2"/>
      <c r="BS16395" s="2"/>
      <c r="BT16395" s="2"/>
    </row>
    <row r="16396" spans="63:72" x14ac:dyDescent="0.3">
      <c r="BK16396" s="5"/>
      <c r="BL16396" s="5"/>
      <c r="BM16396" s="2"/>
      <c r="BN16396" s="151"/>
      <c r="BO16396" s="2"/>
      <c r="BP16396" s="2"/>
      <c r="BQ16396" s="2"/>
      <c r="BR16396" s="2"/>
      <c r="BS16396" s="2"/>
      <c r="BT16396" s="2"/>
    </row>
    <row r="16397" spans="63:72" x14ac:dyDescent="0.3">
      <c r="BK16397" s="5"/>
      <c r="BL16397" s="5"/>
      <c r="BM16397" s="2"/>
      <c r="BN16397" s="151"/>
      <c r="BO16397" s="2"/>
      <c r="BP16397" s="2"/>
      <c r="BQ16397" s="2"/>
      <c r="BR16397" s="2"/>
      <c r="BS16397" s="2"/>
      <c r="BT16397" s="2"/>
    </row>
    <row r="16398" spans="63:72" x14ac:dyDescent="0.3">
      <c r="BK16398" s="5"/>
      <c r="BL16398" s="5"/>
      <c r="BM16398" s="2"/>
      <c r="BN16398" s="151"/>
      <c r="BO16398" s="2"/>
      <c r="BP16398" s="2"/>
      <c r="BQ16398" s="2"/>
      <c r="BR16398" s="2"/>
      <c r="BS16398" s="2"/>
      <c r="BT16398" s="2"/>
    </row>
    <row r="16399" spans="63:72" x14ac:dyDescent="0.3">
      <c r="BK16399" s="5"/>
      <c r="BL16399" s="5"/>
      <c r="BM16399" s="2"/>
      <c r="BN16399" s="151"/>
      <c r="BO16399" s="2"/>
      <c r="BP16399" s="2"/>
      <c r="BQ16399" s="2"/>
      <c r="BR16399" s="2"/>
      <c r="BS16399" s="2"/>
      <c r="BT16399" s="2"/>
    </row>
    <row r="16400" spans="63:72" x14ac:dyDescent="0.3">
      <c r="BK16400" s="5"/>
      <c r="BL16400" s="5"/>
      <c r="BM16400" s="2"/>
      <c r="BN16400" s="151"/>
      <c r="BO16400" s="2"/>
      <c r="BP16400" s="2"/>
      <c r="BQ16400" s="2"/>
      <c r="BR16400" s="2"/>
      <c r="BS16400" s="2"/>
      <c r="BT16400" s="2"/>
    </row>
    <row r="16401" spans="63:72" x14ac:dyDescent="0.3">
      <c r="BK16401" s="5"/>
      <c r="BL16401" s="5"/>
      <c r="BM16401" s="2"/>
      <c r="BN16401" s="151"/>
      <c r="BO16401" s="2"/>
      <c r="BP16401" s="2"/>
      <c r="BQ16401" s="2"/>
      <c r="BR16401" s="2"/>
      <c r="BS16401" s="2"/>
      <c r="BT16401" s="2"/>
    </row>
    <row r="16402" spans="63:72" x14ac:dyDescent="0.3">
      <c r="BK16402" s="5"/>
      <c r="BL16402" s="5"/>
      <c r="BM16402" s="2"/>
      <c r="BN16402" s="151"/>
      <c r="BO16402" s="2"/>
      <c r="BP16402" s="2"/>
      <c r="BQ16402" s="2"/>
      <c r="BR16402" s="2"/>
      <c r="BS16402" s="2"/>
      <c r="BT16402" s="2"/>
    </row>
    <row r="16403" spans="63:72" x14ac:dyDescent="0.3">
      <c r="BK16403" s="5"/>
      <c r="BL16403" s="5"/>
      <c r="BM16403" s="2"/>
      <c r="BN16403" s="151"/>
      <c r="BO16403" s="2"/>
      <c r="BP16403" s="2"/>
      <c r="BQ16403" s="2"/>
      <c r="BR16403" s="2"/>
      <c r="BS16403" s="2"/>
      <c r="BT16403" s="2"/>
    </row>
    <row r="16404" spans="63:72" x14ac:dyDescent="0.3">
      <c r="BK16404" s="5"/>
      <c r="BL16404" s="5"/>
      <c r="BM16404" s="2"/>
      <c r="BN16404" s="151"/>
      <c r="BO16404" s="2"/>
      <c r="BP16404" s="2"/>
      <c r="BQ16404" s="2"/>
      <c r="BR16404" s="2"/>
      <c r="BS16404" s="2"/>
      <c r="BT16404" s="2"/>
    </row>
    <row r="16405" spans="63:72" x14ac:dyDescent="0.3">
      <c r="BK16405" s="5"/>
      <c r="BL16405" s="5"/>
      <c r="BM16405" s="2"/>
      <c r="BN16405" s="151"/>
      <c r="BO16405" s="2"/>
      <c r="BP16405" s="2"/>
      <c r="BQ16405" s="2"/>
      <c r="BR16405" s="2"/>
      <c r="BS16405" s="2"/>
      <c r="BT16405" s="2"/>
    </row>
    <row r="16406" spans="63:72" x14ac:dyDescent="0.3">
      <c r="BK16406" s="5"/>
      <c r="BL16406" s="5"/>
      <c r="BM16406" s="2"/>
      <c r="BN16406" s="151"/>
      <c r="BO16406" s="2"/>
      <c r="BP16406" s="2"/>
      <c r="BQ16406" s="2"/>
      <c r="BR16406" s="2"/>
      <c r="BS16406" s="2"/>
      <c r="BT16406" s="2"/>
    </row>
    <row r="16407" spans="63:72" x14ac:dyDescent="0.3">
      <c r="BK16407" s="5"/>
      <c r="BL16407" s="5"/>
      <c r="BM16407" s="2"/>
      <c r="BN16407" s="151"/>
      <c r="BO16407" s="2"/>
      <c r="BP16407" s="2"/>
      <c r="BQ16407" s="2"/>
      <c r="BR16407" s="2"/>
      <c r="BS16407" s="2"/>
      <c r="BT16407" s="2"/>
    </row>
    <row r="16408" spans="63:72" x14ac:dyDescent="0.3">
      <c r="BK16408" s="5"/>
      <c r="BL16408" s="5"/>
      <c r="BM16408" s="2"/>
      <c r="BN16408" s="151"/>
      <c r="BO16408" s="2"/>
      <c r="BP16408" s="2"/>
      <c r="BQ16408" s="2"/>
      <c r="BR16408" s="2"/>
      <c r="BS16408" s="2"/>
      <c r="BT16408" s="2"/>
    </row>
    <row r="16409" spans="63:72" x14ac:dyDescent="0.3">
      <c r="BK16409" s="5"/>
      <c r="BL16409" s="5"/>
      <c r="BM16409" s="2"/>
      <c r="BN16409" s="151"/>
      <c r="BO16409" s="2"/>
      <c r="BP16409" s="2"/>
      <c r="BQ16409" s="2"/>
      <c r="BR16409" s="2"/>
      <c r="BS16409" s="2"/>
      <c r="BT16409" s="2"/>
    </row>
    <row r="16410" spans="63:72" x14ac:dyDescent="0.3">
      <c r="BK16410" s="5"/>
      <c r="BL16410" s="5"/>
      <c r="BM16410" s="2"/>
      <c r="BN16410" s="151"/>
      <c r="BO16410" s="2"/>
      <c r="BP16410" s="2"/>
      <c r="BQ16410" s="2"/>
      <c r="BR16410" s="2"/>
      <c r="BS16410" s="2"/>
      <c r="BT16410" s="2"/>
    </row>
    <row r="16411" spans="63:72" x14ac:dyDescent="0.3">
      <c r="BK16411" s="5"/>
      <c r="BL16411" s="5"/>
      <c r="BM16411" s="2"/>
      <c r="BN16411" s="151"/>
      <c r="BO16411" s="2"/>
      <c r="BP16411" s="2"/>
      <c r="BQ16411" s="2"/>
      <c r="BR16411" s="2"/>
      <c r="BS16411" s="2"/>
      <c r="BT16411" s="2"/>
    </row>
    <row r="16412" spans="63:72" x14ac:dyDescent="0.3">
      <c r="BK16412" s="5"/>
      <c r="BL16412" s="5"/>
      <c r="BM16412" s="2"/>
      <c r="BN16412" s="151"/>
      <c r="BO16412" s="2"/>
      <c r="BP16412" s="2"/>
      <c r="BQ16412" s="2"/>
      <c r="BR16412" s="2"/>
      <c r="BS16412" s="2"/>
      <c r="BT16412" s="2"/>
    </row>
    <row r="16413" spans="63:72" x14ac:dyDescent="0.3">
      <c r="BK16413" s="5"/>
      <c r="BL16413" s="5"/>
      <c r="BM16413" s="2"/>
      <c r="BN16413" s="151"/>
      <c r="BO16413" s="2"/>
      <c r="BP16413" s="2"/>
      <c r="BQ16413" s="2"/>
      <c r="BR16413" s="2"/>
      <c r="BS16413" s="2"/>
      <c r="BT16413" s="2"/>
    </row>
    <row r="16414" spans="63:72" x14ac:dyDescent="0.3">
      <c r="BK16414" s="5"/>
      <c r="BL16414" s="5"/>
      <c r="BM16414" s="2"/>
      <c r="BN16414" s="151"/>
      <c r="BO16414" s="2"/>
      <c r="BP16414" s="2"/>
      <c r="BQ16414" s="2"/>
      <c r="BR16414" s="2"/>
      <c r="BS16414" s="2"/>
      <c r="BT16414" s="2"/>
    </row>
    <row r="16415" spans="63:72" x14ac:dyDescent="0.3">
      <c r="BK16415" s="5"/>
      <c r="BL16415" s="5"/>
      <c r="BM16415" s="2"/>
      <c r="BN16415" s="151"/>
      <c r="BO16415" s="2"/>
      <c r="BP16415" s="2"/>
      <c r="BQ16415" s="2"/>
      <c r="BR16415" s="2"/>
      <c r="BS16415" s="2"/>
      <c r="BT16415" s="2"/>
    </row>
    <row r="16416" spans="63:72" x14ac:dyDescent="0.3">
      <c r="BK16416" s="5"/>
      <c r="BL16416" s="5"/>
      <c r="BM16416" s="2"/>
      <c r="BN16416" s="151"/>
      <c r="BO16416" s="2"/>
      <c r="BP16416" s="2"/>
      <c r="BQ16416" s="2"/>
      <c r="BR16416" s="2"/>
      <c r="BS16416" s="2"/>
      <c r="BT16416" s="2"/>
    </row>
    <row r="16417" spans="63:72" x14ac:dyDescent="0.3">
      <c r="BK16417" s="5"/>
      <c r="BL16417" s="5"/>
      <c r="BM16417" s="2"/>
      <c r="BN16417" s="151"/>
      <c r="BO16417" s="2"/>
      <c r="BP16417" s="2"/>
      <c r="BQ16417" s="2"/>
      <c r="BR16417" s="2"/>
      <c r="BS16417" s="2"/>
      <c r="BT16417" s="2"/>
    </row>
    <row r="16418" spans="63:72" x14ac:dyDescent="0.3">
      <c r="BK16418" s="5"/>
      <c r="BL16418" s="5"/>
      <c r="BM16418" s="2"/>
      <c r="BN16418" s="151"/>
      <c r="BO16418" s="2"/>
      <c r="BP16418" s="2"/>
      <c r="BQ16418" s="2"/>
      <c r="BR16418" s="2"/>
      <c r="BS16418" s="2"/>
      <c r="BT16418" s="2"/>
    </row>
    <row r="16419" spans="63:72" x14ac:dyDescent="0.3">
      <c r="BK16419" s="5"/>
      <c r="BL16419" s="5"/>
      <c r="BM16419" s="2"/>
      <c r="BN16419" s="151"/>
      <c r="BO16419" s="2"/>
      <c r="BP16419" s="2"/>
      <c r="BQ16419" s="2"/>
      <c r="BR16419" s="2"/>
      <c r="BS16419" s="2"/>
      <c r="BT16419" s="2"/>
    </row>
    <row r="16420" spans="63:72" x14ac:dyDescent="0.3">
      <c r="BK16420" s="5"/>
      <c r="BL16420" s="5"/>
      <c r="BM16420" s="2"/>
      <c r="BN16420" s="151"/>
      <c r="BO16420" s="2"/>
      <c r="BP16420" s="2"/>
      <c r="BQ16420" s="2"/>
      <c r="BR16420" s="2"/>
      <c r="BS16420" s="2"/>
      <c r="BT16420" s="2"/>
    </row>
    <row r="16421" spans="63:72" x14ac:dyDescent="0.3">
      <c r="BK16421" s="5"/>
      <c r="BL16421" s="5"/>
      <c r="BM16421" s="2"/>
      <c r="BN16421" s="151"/>
      <c r="BO16421" s="2"/>
      <c r="BP16421" s="2"/>
      <c r="BQ16421" s="2"/>
      <c r="BR16421" s="2"/>
      <c r="BS16421" s="2"/>
      <c r="BT16421" s="2"/>
    </row>
    <row r="16422" spans="63:72" x14ac:dyDescent="0.3">
      <c r="BK16422" s="5"/>
      <c r="BL16422" s="5"/>
      <c r="BM16422" s="2"/>
      <c r="BN16422" s="151"/>
      <c r="BO16422" s="2"/>
      <c r="BP16422" s="2"/>
      <c r="BQ16422" s="2"/>
      <c r="BR16422" s="2"/>
      <c r="BS16422" s="2"/>
      <c r="BT16422" s="2"/>
    </row>
    <row r="16423" spans="63:72" x14ac:dyDescent="0.3">
      <c r="BK16423" s="5"/>
      <c r="BL16423" s="5"/>
      <c r="BM16423" s="2"/>
      <c r="BN16423" s="151"/>
      <c r="BO16423" s="2"/>
      <c r="BP16423" s="2"/>
      <c r="BQ16423" s="2"/>
      <c r="BR16423" s="2"/>
      <c r="BS16423" s="2"/>
      <c r="BT16423" s="2"/>
    </row>
    <row r="16424" spans="63:72" x14ac:dyDescent="0.3">
      <c r="BK16424" s="5"/>
      <c r="BL16424" s="5"/>
      <c r="BM16424" s="2"/>
      <c r="BN16424" s="151"/>
      <c r="BO16424" s="2"/>
      <c r="BP16424" s="2"/>
      <c r="BQ16424" s="2"/>
      <c r="BR16424" s="2"/>
      <c r="BS16424" s="2"/>
      <c r="BT16424" s="2"/>
    </row>
    <row r="16425" spans="63:72" x14ac:dyDescent="0.3">
      <c r="BK16425" s="5"/>
      <c r="BL16425" s="5"/>
      <c r="BM16425" s="2"/>
      <c r="BN16425" s="151"/>
      <c r="BO16425" s="2"/>
      <c r="BP16425" s="2"/>
      <c r="BQ16425" s="2"/>
      <c r="BR16425" s="2"/>
      <c r="BS16425" s="2"/>
      <c r="BT16425" s="2"/>
    </row>
    <row r="16426" spans="63:72" x14ac:dyDescent="0.3">
      <c r="BK16426" s="5"/>
      <c r="BL16426" s="5"/>
      <c r="BM16426" s="2"/>
      <c r="BN16426" s="151"/>
      <c r="BO16426" s="2"/>
      <c r="BP16426" s="2"/>
      <c r="BQ16426" s="2"/>
      <c r="BR16426" s="2"/>
      <c r="BS16426" s="2"/>
      <c r="BT16426" s="2"/>
    </row>
    <row r="16427" spans="63:72" x14ac:dyDescent="0.3">
      <c r="BK16427" s="5"/>
      <c r="BL16427" s="5"/>
      <c r="BM16427" s="2"/>
      <c r="BN16427" s="151"/>
      <c r="BO16427" s="2"/>
      <c r="BP16427" s="2"/>
      <c r="BQ16427" s="2"/>
      <c r="BR16427" s="2"/>
      <c r="BS16427" s="2"/>
      <c r="BT16427" s="2"/>
    </row>
    <row r="16428" spans="63:72" x14ac:dyDescent="0.3">
      <c r="BK16428" s="5"/>
      <c r="BL16428" s="5"/>
      <c r="BM16428" s="2"/>
      <c r="BN16428" s="151"/>
      <c r="BO16428" s="2"/>
      <c r="BP16428" s="2"/>
      <c r="BQ16428" s="2"/>
      <c r="BR16428" s="2"/>
      <c r="BS16428" s="2"/>
      <c r="BT16428" s="2"/>
    </row>
    <row r="16429" spans="63:72" x14ac:dyDescent="0.3">
      <c r="BK16429" s="5"/>
      <c r="BL16429" s="5"/>
      <c r="BM16429" s="2"/>
      <c r="BN16429" s="151"/>
      <c r="BO16429" s="2"/>
      <c r="BP16429" s="2"/>
      <c r="BQ16429" s="2"/>
      <c r="BR16429" s="2"/>
      <c r="BS16429" s="2"/>
      <c r="BT16429" s="2"/>
    </row>
    <row r="16430" spans="63:72" x14ac:dyDescent="0.3">
      <c r="BK16430" s="5"/>
      <c r="BL16430" s="5"/>
      <c r="BM16430" s="2"/>
      <c r="BN16430" s="151"/>
      <c r="BO16430" s="2"/>
      <c r="BP16430" s="2"/>
      <c r="BQ16430" s="2"/>
      <c r="BR16430" s="2"/>
      <c r="BS16430" s="2"/>
      <c r="BT16430" s="2"/>
    </row>
    <row r="16431" spans="63:72" x14ac:dyDescent="0.3">
      <c r="BK16431" s="5"/>
      <c r="BL16431" s="5"/>
      <c r="BM16431" s="2"/>
      <c r="BN16431" s="151"/>
      <c r="BO16431" s="2"/>
      <c r="BP16431" s="2"/>
      <c r="BQ16431" s="2"/>
      <c r="BR16431" s="2"/>
      <c r="BS16431" s="2"/>
      <c r="BT16431" s="2"/>
    </row>
    <row r="16432" spans="63:72" x14ac:dyDescent="0.3">
      <c r="BK16432" s="5"/>
      <c r="BL16432" s="5"/>
      <c r="BM16432" s="2"/>
      <c r="BN16432" s="151"/>
      <c r="BO16432" s="2"/>
      <c r="BP16432" s="2"/>
      <c r="BQ16432" s="2"/>
      <c r="BR16432" s="2"/>
      <c r="BS16432" s="2"/>
      <c r="BT16432" s="2"/>
    </row>
    <row r="16433" spans="63:72" x14ac:dyDescent="0.3">
      <c r="BK16433" s="5"/>
      <c r="BL16433" s="5"/>
      <c r="BM16433" s="2"/>
      <c r="BN16433" s="151"/>
      <c r="BO16433" s="2"/>
      <c r="BP16433" s="2"/>
      <c r="BQ16433" s="2"/>
      <c r="BR16433" s="2"/>
      <c r="BS16433" s="2"/>
      <c r="BT16433" s="2"/>
    </row>
    <row r="16434" spans="63:72" x14ac:dyDescent="0.3">
      <c r="BK16434" s="5"/>
      <c r="BL16434" s="5"/>
      <c r="BM16434" s="2"/>
      <c r="BN16434" s="151"/>
      <c r="BO16434" s="2"/>
      <c r="BP16434" s="2"/>
      <c r="BQ16434" s="2"/>
      <c r="BR16434" s="2"/>
      <c r="BS16434" s="2"/>
      <c r="BT16434" s="2"/>
    </row>
    <row r="16435" spans="63:72" x14ac:dyDescent="0.3">
      <c r="BK16435" s="5"/>
      <c r="BL16435" s="5"/>
      <c r="BM16435" s="2"/>
      <c r="BN16435" s="151"/>
      <c r="BO16435" s="2"/>
      <c r="BP16435" s="2"/>
      <c r="BQ16435" s="2"/>
      <c r="BR16435" s="2"/>
      <c r="BS16435" s="2"/>
      <c r="BT16435" s="2"/>
    </row>
    <row r="16436" spans="63:72" x14ac:dyDescent="0.3">
      <c r="BK16436" s="5"/>
      <c r="BL16436" s="5"/>
      <c r="BM16436" s="2"/>
      <c r="BN16436" s="151"/>
      <c r="BO16436" s="2"/>
      <c r="BP16436" s="2"/>
      <c r="BQ16436" s="2"/>
      <c r="BR16436" s="2"/>
      <c r="BS16436" s="2"/>
      <c r="BT16436" s="2"/>
    </row>
    <row r="16437" spans="63:72" x14ac:dyDescent="0.3">
      <c r="BK16437" s="5"/>
      <c r="BL16437" s="5"/>
      <c r="BM16437" s="2"/>
      <c r="BN16437" s="151"/>
      <c r="BO16437" s="2"/>
      <c r="BP16437" s="2"/>
      <c r="BQ16437" s="2"/>
      <c r="BR16437" s="2"/>
      <c r="BS16437" s="2"/>
      <c r="BT16437" s="2"/>
    </row>
    <row r="16438" spans="63:72" x14ac:dyDescent="0.3">
      <c r="BK16438" s="5"/>
      <c r="BL16438" s="5"/>
      <c r="BM16438" s="2"/>
      <c r="BN16438" s="151"/>
      <c r="BO16438" s="2"/>
      <c r="BP16438" s="2"/>
      <c r="BQ16438" s="2"/>
      <c r="BR16438" s="2"/>
      <c r="BS16438" s="2"/>
      <c r="BT16438" s="2"/>
    </row>
    <row r="16439" spans="63:72" x14ac:dyDescent="0.3">
      <c r="BK16439" s="5"/>
      <c r="BL16439" s="5"/>
      <c r="BM16439" s="2"/>
      <c r="BN16439" s="151"/>
      <c r="BO16439" s="2"/>
      <c r="BP16439" s="2"/>
      <c r="BQ16439" s="2"/>
      <c r="BR16439" s="2"/>
      <c r="BS16439" s="2"/>
      <c r="BT16439" s="2"/>
    </row>
    <row r="16440" spans="63:72" x14ac:dyDescent="0.3">
      <c r="BK16440" s="5"/>
      <c r="BL16440" s="5"/>
      <c r="BM16440" s="2"/>
      <c r="BN16440" s="151"/>
      <c r="BO16440" s="2"/>
      <c r="BP16440" s="2"/>
      <c r="BQ16440" s="2"/>
      <c r="BR16440" s="2"/>
      <c r="BS16440" s="2"/>
      <c r="BT16440" s="2"/>
    </row>
    <row r="16441" spans="63:72" x14ac:dyDescent="0.3">
      <c r="BK16441" s="5"/>
      <c r="BL16441" s="5"/>
      <c r="BM16441" s="2"/>
      <c r="BN16441" s="151"/>
      <c r="BO16441" s="2"/>
      <c r="BP16441" s="2"/>
      <c r="BQ16441" s="2"/>
      <c r="BR16441" s="2"/>
      <c r="BS16441" s="2"/>
      <c r="BT16441" s="2"/>
    </row>
    <row r="16442" spans="63:72" x14ac:dyDescent="0.3">
      <c r="BK16442" s="5"/>
      <c r="BL16442" s="5"/>
      <c r="BM16442" s="2"/>
      <c r="BN16442" s="151"/>
      <c r="BO16442" s="2"/>
      <c r="BP16442" s="2"/>
      <c r="BQ16442" s="2"/>
      <c r="BR16442" s="2"/>
      <c r="BS16442" s="2"/>
      <c r="BT16442" s="2"/>
    </row>
    <row r="16443" spans="63:72" x14ac:dyDescent="0.3">
      <c r="BK16443" s="5"/>
      <c r="BL16443" s="5"/>
      <c r="BM16443" s="2"/>
      <c r="BN16443" s="151"/>
      <c r="BO16443" s="2"/>
      <c r="BP16443" s="2"/>
      <c r="BQ16443" s="2"/>
      <c r="BR16443" s="2"/>
      <c r="BS16443" s="2"/>
      <c r="BT16443" s="2"/>
    </row>
    <row r="16444" spans="63:72" x14ac:dyDescent="0.3">
      <c r="BK16444" s="5"/>
      <c r="BL16444" s="5"/>
      <c r="BM16444" s="2"/>
      <c r="BN16444" s="151"/>
      <c r="BO16444" s="2"/>
      <c r="BP16444" s="2"/>
      <c r="BQ16444" s="2"/>
      <c r="BR16444" s="2"/>
      <c r="BS16444" s="2"/>
      <c r="BT16444" s="2"/>
    </row>
    <row r="16445" spans="63:72" x14ac:dyDescent="0.3">
      <c r="BK16445" s="5"/>
      <c r="BL16445" s="5"/>
      <c r="BM16445" s="2"/>
      <c r="BN16445" s="151"/>
      <c r="BO16445" s="2"/>
      <c r="BP16445" s="2"/>
      <c r="BQ16445" s="2"/>
      <c r="BR16445" s="2"/>
      <c r="BS16445" s="2"/>
      <c r="BT16445" s="2"/>
    </row>
    <row r="16446" spans="63:72" x14ac:dyDescent="0.3">
      <c r="BK16446" s="5"/>
      <c r="BL16446" s="5"/>
      <c r="BM16446" s="2"/>
      <c r="BN16446" s="151"/>
      <c r="BO16446" s="2"/>
      <c r="BP16446" s="2"/>
      <c r="BQ16446" s="2"/>
      <c r="BR16446" s="2"/>
      <c r="BS16446" s="2"/>
      <c r="BT16446" s="2"/>
    </row>
    <row r="16447" spans="63:72" x14ac:dyDescent="0.3">
      <c r="BK16447" s="5"/>
      <c r="BL16447" s="5"/>
      <c r="BM16447" s="2"/>
      <c r="BN16447" s="151"/>
      <c r="BO16447" s="2"/>
      <c r="BP16447" s="2"/>
      <c r="BQ16447" s="2"/>
      <c r="BR16447" s="2"/>
      <c r="BS16447" s="2"/>
      <c r="BT16447" s="2"/>
    </row>
    <row r="16448" spans="63:72" x14ac:dyDescent="0.3">
      <c r="BK16448" s="5"/>
      <c r="BL16448" s="5"/>
      <c r="BM16448" s="2"/>
      <c r="BN16448" s="151"/>
      <c r="BO16448" s="2"/>
      <c r="BP16448" s="2"/>
      <c r="BQ16448" s="2"/>
      <c r="BR16448" s="2"/>
      <c r="BS16448" s="2"/>
      <c r="BT16448" s="2"/>
    </row>
    <row r="16449" spans="63:72" x14ac:dyDescent="0.3">
      <c r="BK16449" s="5"/>
      <c r="BL16449" s="5"/>
      <c r="BM16449" s="2"/>
      <c r="BN16449" s="151"/>
      <c r="BO16449" s="2"/>
      <c r="BP16449" s="2"/>
      <c r="BQ16449" s="2"/>
      <c r="BR16449" s="2"/>
      <c r="BS16449" s="2"/>
      <c r="BT16449" s="2"/>
    </row>
    <row r="16450" spans="63:72" x14ac:dyDescent="0.3">
      <c r="BK16450" s="5"/>
      <c r="BL16450" s="5"/>
      <c r="BM16450" s="2"/>
      <c r="BN16450" s="151"/>
      <c r="BO16450" s="2"/>
      <c r="BP16450" s="2"/>
      <c r="BQ16450" s="2"/>
      <c r="BR16450" s="2"/>
      <c r="BS16450" s="2"/>
      <c r="BT16450" s="2"/>
    </row>
    <row r="16451" spans="63:72" x14ac:dyDescent="0.3">
      <c r="BK16451" s="5"/>
      <c r="BL16451" s="5"/>
      <c r="BM16451" s="2"/>
      <c r="BN16451" s="151"/>
      <c r="BO16451" s="2"/>
      <c r="BP16451" s="2"/>
      <c r="BQ16451" s="2"/>
      <c r="BR16451" s="2"/>
      <c r="BS16451" s="2"/>
      <c r="BT16451" s="2"/>
    </row>
    <row r="16452" spans="63:72" x14ac:dyDescent="0.3">
      <c r="BK16452" s="5"/>
      <c r="BL16452" s="5"/>
      <c r="BM16452" s="2"/>
      <c r="BN16452" s="151"/>
      <c r="BO16452" s="2"/>
      <c r="BP16452" s="2"/>
      <c r="BQ16452" s="2"/>
      <c r="BR16452" s="2"/>
      <c r="BS16452" s="2"/>
      <c r="BT16452" s="2"/>
    </row>
    <row r="16453" spans="63:72" x14ac:dyDescent="0.3">
      <c r="BK16453" s="5"/>
      <c r="BL16453" s="5"/>
      <c r="BM16453" s="2"/>
      <c r="BN16453" s="151"/>
      <c r="BO16453" s="2"/>
      <c r="BP16453" s="2"/>
      <c r="BQ16453" s="2"/>
      <c r="BR16453" s="2"/>
      <c r="BS16453" s="2"/>
      <c r="BT16453" s="2"/>
    </row>
    <row r="16454" spans="63:72" x14ac:dyDescent="0.3">
      <c r="BK16454" s="5"/>
      <c r="BL16454" s="5"/>
      <c r="BM16454" s="2"/>
      <c r="BN16454" s="151"/>
      <c r="BO16454" s="2"/>
      <c r="BP16454" s="2"/>
      <c r="BQ16454" s="2"/>
      <c r="BR16454" s="2"/>
      <c r="BS16454" s="2"/>
      <c r="BT16454" s="2"/>
    </row>
    <row r="16455" spans="63:72" x14ac:dyDescent="0.3">
      <c r="BK16455" s="5"/>
      <c r="BL16455" s="5"/>
      <c r="BM16455" s="2"/>
      <c r="BN16455" s="151"/>
      <c r="BO16455" s="2"/>
      <c r="BP16455" s="2"/>
      <c r="BQ16455" s="2"/>
      <c r="BR16455" s="2"/>
      <c r="BS16455" s="2"/>
      <c r="BT16455" s="2"/>
    </row>
    <row r="16456" spans="63:72" x14ac:dyDescent="0.3">
      <c r="BK16456" s="5"/>
      <c r="BL16456" s="5"/>
      <c r="BM16456" s="2"/>
      <c r="BN16456" s="151"/>
      <c r="BO16456" s="2"/>
      <c r="BP16456" s="2"/>
      <c r="BQ16456" s="2"/>
      <c r="BR16456" s="2"/>
      <c r="BS16456" s="2"/>
      <c r="BT16456" s="2"/>
    </row>
    <row r="16457" spans="63:72" x14ac:dyDescent="0.3">
      <c r="BK16457" s="5"/>
      <c r="BL16457" s="5"/>
      <c r="BM16457" s="2"/>
      <c r="BN16457" s="151"/>
      <c r="BO16457" s="2"/>
      <c r="BP16457" s="2"/>
      <c r="BQ16457" s="2"/>
      <c r="BR16457" s="2"/>
      <c r="BS16457" s="2"/>
      <c r="BT16457" s="2"/>
    </row>
    <row r="16458" spans="63:72" x14ac:dyDescent="0.3">
      <c r="BK16458" s="5"/>
      <c r="BL16458" s="5"/>
      <c r="BM16458" s="2"/>
      <c r="BN16458" s="151"/>
      <c r="BO16458" s="2"/>
      <c r="BP16458" s="2"/>
      <c r="BQ16458" s="2"/>
      <c r="BR16458" s="2"/>
      <c r="BS16458" s="2"/>
      <c r="BT16458" s="2"/>
    </row>
    <row r="16459" spans="63:72" x14ac:dyDescent="0.3">
      <c r="BK16459" s="5"/>
      <c r="BL16459" s="5"/>
      <c r="BM16459" s="2"/>
      <c r="BN16459" s="151"/>
      <c r="BO16459" s="2"/>
      <c r="BP16459" s="2"/>
      <c r="BQ16459" s="2"/>
      <c r="BR16459" s="2"/>
      <c r="BS16459" s="2"/>
      <c r="BT16459" s="2"/>
    </row>
    <row r="16460" spans="63:72" x14ac:dyDescent="0.3">
      <c r="BK16460" s="5"/>
      <c r="BL16460" s="5"/>
      <c r="BM16460" s="2"/>
      <c r="BN16460" s="151"/>
      <c r="BO16460" s="2"/>
      <c r="BP16460" s="2"/>
      <c r="BQ16460" s="2"/>
      <c r="BR16460" s="2"/>
      <c r="BS16460" s="2"/>
      <c r="BT16460" s="2"/>
    </row>
    <row r="16461" spans="63:72" x14ac:dyDescent="0.3">
      <c r="BK16461" s="5"/>
      <c r="BL16461" s="5"/>
      <c r="BM16461" s="2"/>
      <c r="BN16461" s="151"/>
      <c r="BO16461" s="2"/>
      <c r="BP16461" s="2"/>
      <c r="BQ16461" s="2"/>
      <c r="BR16461" s="2"/>
      <c r="BS16461" s="2"/>
      <c r="BT16461" s="2"/>
    </row>
    <row r="16462" spans="63:72" x14ac:dyDescent="0.3">
      <c r="BK16462" s="5"/>
      <c r="BL16462" s="5"/>
      <c r="BM16462" s="2"/>
      <c r="BN16462" s="151"/>
      <c r="BO16462" s="2"/>
      <c r="BP16462" s="2"/>
      <c r="BQ16462" s="2"/>
      <c r="BR16462" s="2"/>
      <c r="BS16462" s="2"/>
      <c r="BT16462" s="2"/>
    </row>
    <row r="16463" spans="63:72" x14ac:dyDescent="0.3">
      <c r="BK16463" s="5"/>
      <c r="BL16463" s="5"/>
      <c r="BM16463" s="2"/>
      <c r="BN16463" s="151"/>
      <c r="BO16463" s="2"/>
      <c r="BP16463" s="2"/>
      <c r="BQ16463" s="2"/>
      <c r="BR16463" s="2"/>
      <c r="BS16463" s="2"/>
      <c r="BT16463" s="2"/>
    </row>
    <row r="16464" spans="63:72" x14ac:dyDescent="0.3">
      <c r="BK16464" s="5"/>
      <c r="BL16464" s="5"/>
      <c r="BM16464" s="2"/>
      <c r="BN16464" s="151"/>
      <c r="BO16464" s="2"/>
      <c r="BP16464" s="2"/>
      <c r="BQ16464" s="2"/>
      <c r="BR16464" s="2"/>
      <c r="BS16464" s="2"/>
      <c r="BT16464" s="2"/>
    </row>
    <row r="16465" spans="63:72" x14ac:dyDescent="0.3">
      <c r="BK16465" s="5"/>
      <c r="BL16465" s="5"/>
      <c r="BM16465" s="2"/>
      <c r="BN16465" s="151"/>
      <c r="BO16465" s="2"/>
      <c r="BP16465" s="2"/>
      <c r="BQ16465" s="2"/>
      <c r="BR16465" s="2"/>
      <c r="BS16465" s="2"/>
      <c r="BT16465" s="2"/>
    </row>
    <row r="16466" spans="63:72" x14ac:dyDescent="0.3">
      <c r="BK16466" s="5"/>
      <c r="BL16466" s="5"/>
      <c r="BM16466" s="2"/>
      <c r="BN16466" s="151"/>
      <c r="BO16466" s="2"/>
      <c r="BP16466" s="2"/>
      <c r="BQ16466" s="2"/>
      <c r="BR16466" s="2"/>
      <c r="BS16466" s="2"/>
      <c r="BT16466" s="2"/>
    </row>
    <row r="16467" spans="63:72" x14ac:dyDescent="0.3">
      <c r="BK16467" s="5"/>
      <c r="BL16467" s="5"/>
      <c r="BM16467" s="2"/>
      <c r="BN16467" s="151"/>
      <c r="BO16467" s="2"/>
      <c r="BP16467" s="2"/>
      <c r="BQ16467" s="2"/>
      <c r="BR16467" s="2"/>
      <c r="BS16467" s="2"/>
      <c r="BT16467" s="2"/>
    </row>
    <row r="16468" spans="63:72" x14ac:dyDescent="0.3">
      <c r="BK16468" s="5"/>
      <c r="BL16468" s="5"/>
      <c r="BM16468" s="2"/>
      <c r="BN16468" s="151"/>
      <c r="BO16468" s="2"/>
      <c r="BP16468" s="2"/>
      <c r="BQ16468" s="2"/>
      <c r="BR16468" s="2"/>
      <c r="BS16468" s="2"/>
      <c r="BT16468" s="2"/>
    </row>
    <row r="16469" spans="63:72" x14ac:dyDescent="0.3">
      <c r="BK16469" s="5"/>
      <c r="BL16469" s="5"/>
      <c r="BM16469" s="2"/>
      <c r="BN16469" s="151"/>
      <c r="BO16469" s="2"/>
      <c r="BP16469" s="2"/>
      <c r="BQ16469" s="2"/>
      <c r="BR16469" s="2"/>
      <c r="BS16469" s="2"/>
      <c r="BT16469" s="2"/>
    </row>
    <row r="16470" spans="63:72" x14ac:dyDescent="0.3">
      <c r="BK16470" s="5"/>
      <c r="BL16470" s="5"/>
      <c r="BM16470" s="2"/>
      <c r="BN16470" s="151"/>
      <c r="BO16470" s="2"/>
      <c r="BP16470" s="2"/>
      <c r="BQ16470" s="2"/>
      <c r="BR16470" s="2"/>
      <c r="BS16470" s="2"/>
      <c r="BT16470" s="2"/>
    </row>
    <row r="16471" spans="63:72" x14ac:dyDescent="0.3">
      <c r="BK16471" s="5"/>
      <c r="BL16471" s="5"/>
      <c r="BM16471" s="2"/>
      <c r="BN16471" s="151"/>
      <c r="BO16471" s="2"/>
      <c r="BP16471" s="2"/>
      <c r="BQ16471" s="2"/>
      <c r="BR16471" s="2"/>
      <c r="BS16471" s="2"/>
      <c r="BT16471" s="2"/>
    </row>
    <row r="16472" spans="63:72" x14ac:dyDescent="0.3">
      <c r="BK16472" s="5"/>
      <c r="BL16472" s="5"/>
      <c r="BM16472" s="2"/>
      <c r="BN16472" s="151"/>
      <c r="BO16472" s="2"/>
      <c r="BP16472" s="2"/>
      <c r="BQ16472" s="2"/>
      <c r="BR16472" s="2"/>
      <c r="BS16472" s="2"/>
      <c r="BT16472" s="2"/>
    </row>
    <row r="16473" spans="63:72" x14ac:dyDescent="0.3">
      <c r="BK16473" s="5"/>
      <c r="BL16473" s="5"/>
      <c r="BM16473" s="2"/>
      <c r="BN16473" s="151"/>
      <c r="BO16473" s="2"/>
      <c r="BP16473" s="2"/>
      <c r="BQ16473" s="2"/>
      <c r="BR16473" s="2"/>
      <c r="BS16473" s="2"/>
      <c r="BT16473" s="2"/>
    </row>
    <row r="16474" spans="63:72" x14ac:dyDescent="0.3">
      <c r="BK16474" s="5"/>
      <c r="BL16474" s="5"/>
      <c r="BM16474" s="2"/>
      <c r="BN16474" s="151"/>
      <c r="BO16474" s="2"/>
      <c r="BP16474" s="2"/>
      <c r="BQ16474" s="2"/>
      <c r="BR16474" s="2"/>
      <c r="BS16474" s="2"/>
      <c r="BT16474" s="2"/>
    </row>
    <row r="16475" spans="63:72" x14ac:dyDescent="0.3">
      <c r="BK16475" s="5"/>
      <c r="BL16475" s="5"/>
      <c r="BM16475" s="2"/>
      <c r="BN16475" s="151"/>
      <c r="BO16475" s="2"/>
      <c r="BP16475" s="2"/>
      <c r="BQ16475" s="2"/>
      <c r="BR16475" s="2"/>
      <c r="BS16475" s="2"/>
      <c r="BT16475" s="2"/>
    </row>
    <row r="16476" spans="63:72" x14ac:dyDescent="0.3">
      <c r="BK16476" s="5"/>
      <c r="BL16476" s="5"/>
      <c r="BM16476" s="2"/>
      <c r="BN16476" s="151"/>
      <c r="BO16476" s="2"/>
      <c r="BP16476" s="2"/>
      <c r="BQ16476" s="2"/>
      <c r="BR16476" s="2"/>
      <c r="BS16476" s="2"/>
      <c r="BT16476" s="2"/>
    </row>
    <row r="16477" spans="63:72" x14ac:dyDescent="0.3">
      <c r="BK16477" s="5"/>
      <c r="BL16477" s="5"/>
      <c r="BM16477" s="2"/>
      <c r="BN16477" s="151"/>
      <c r="BO16477" s="2"/>
      <c r="BP16477" s="2"/>
      <c r="BQ16477" s="2"/>
      <c r="BR16477" s="2"/>
      <c r="BS16477" s="2"/>
      <c r="BT16477" s="2"/>
    </row>
    <row r="16478" spans="63:72" x14ac:dyDescent="0.3">
      <c r="BK16478" s="5"/>
      <c r="BL16478" s="5"/>
      <c r="BM16478" s="2"/>
      <c r="BN16478" s="151"/>
      <c r="BO16478" s="2"/>
      <c r="BP16478" s="2"/>
      <c r="BQ16478" s="2"/>
      <c r="BR16478" s="2"/>
      <c r="BS16478" s="2"/>
      <c r="BT16478" s="2"/>
    </row>
    <row r="16479" spans="63:72" x14ac:dyDescent="0.3">
      <c r="BK16479" s="5"/>
      <c r="BL16479" s="5"/>
      <c r="BM16479" s="2"/>
      <c r="BN16479" s="151"/>
      <c r="BO16479" s="2"/>
      <c r="BP16479" s="2"/>
      <c r="BQ16479" s="2"/>
      <c r="BR16479" s="2"/>
      <c r="BS16479" s="2"/>
      <c r="BT16479" s="2"/>
    </row>
    <row r="16480" spans="63:72" x14ac:dyDescent="0.3">
      <c r="BK16480" s="5"/>
      <c r="BL16480" s="5"/>
      <c r="BM16480" s="2"/>
      <c r="BN16480" s="151"/>
      <c r="BO16480" s="2"/>
      <c r="BP16480" s="2"/>
      <c r="BQ16480" s="2"/>
      <c r="BR16480" s="2"/>
      <c r="BS16480" s="2"/>
      <c r="BT16480" s="2"/>
    </row>
    <row r="16481" spans="63:72" x14ac:dyDescent="0.3">
      <c r="BK16481" s="5"/>
      <c r="BL16481" s="5"/>
      <c r="BM16481" s="2"/>
      <c r="BN16481" s="151"/>
      <c r="BO16481" s="2"/>
      <c r="BP16481" s="2"/>
      <c r="BQ16481" s="2"/>
      <c r="BR16481" s="2"/>
      <c r="BS16481" s="2"/>
      <c r="BT16481" s="2"/>
    </row>
    <row r="16482" spans="63:72" x14ac:dyDescent="0.3">
      <c r="BK16482" s="5"/>
      <c r="BL16482" s="5"/>
      <c r="BM16482" s="2"/>
      <c r="BN16482" s="151"/>
      <c r="BO16482" s="2"/>
      <c r="BP16482" s="2"/>
      <c r="BQ16482" s="2"/>
      <c r="BR16482" s="2"/>
      <c r="BS16482" s="2"/>
      <c r="BT16482" s="2"/>
    </row>
    <row r="16483" spans="63:72" x14ac:dyDescent="0.3">
      <c r="BK16483" s="5"/>
      <c r="BL16483" s="5"/>
      <c r="BM16483" s="2"/>
      <c r="BN16483" s="151"/>
      <c r="BO16483" s="2"/>
      <c r="BP16483" s="2"/>
      <c r="BQ16483" s="2"/>
      <c r="BR16483" s="2"/>
      <c r="BS16483" s="2"/>
      <c r="BT16483" s="2"/>
    </row>
    <row r="16484" spans="63:72" x14ac:dyDescent="0.3">
      <c r="BK16484" s="5"/>
      <c r="BL16484" s="5"/>
      <c r="BM16484" s="2"/>
      <c r="BN16484" s="151"/>
      <c r="BO16484" s="2"/>
      <c r="BP16484" s="2"/>
      <c r="BQ16484" s="2"/>
      <c r="BR16484" s="2"/>
      <c r="BS16484" s="2"/>
      <c r="BT16484" s="2"/>
    </row>
    <row r="16485" spans="63:72" x14ac:dyDescent="0.3">
      <c r="BK16485" s="5"/>
      <c r="BL16485" s="5"/>
      <c r="BM16485" s="2"/>
      <c r="BN16485" s="151"/>
      <c r="BO16485" s="2"/>
      <c r="BP16485" s="2"/>
      <c r="BQ16485" s="2"/>
      <c r="BR16485" s="2"/>
      <c r="BS16485" s="2"/>
      <c r="BT16485" s="2"/>
    </row>
    <row r="16486" spans="63:72" x14ac:dyDescent="0.3">
      <c r="BK16486" s="5"/>
      <c r="BL16486" s="5"/>
      <c r="BM16486" s="2"/>
      <c r="BN16486" s="151"/>
      <c r="BO16486" s="2"/>
      <c r="BP16486" s="2"/>
      <c r="BQ16486" s="2"/>
      <c r="BR16486" s="2"/>
      <c r="BS16486" s="2"/>
      <c r="BT16486" s="2"/>
    </row>
    <row r="16487" spans="63:72" x14ac:dyDescent="0.3">
      <c r="BK16487" s="5"/>
      <c r="BL16487" s="5"/>
      <c r="BM16487" s="2"/>
      <c r="BN16487" s="151"/>
      <c r="BO16487" s="2"/>
      <c r="BP16487" s="2"/>
      <c r="BQ16487" s="2"/>
      <c r="BR16487" s="2"/>
      <c r="BS16487" s="2"/>
      <c r="BT16487" s="2"/>
    </row>
    <row r="16488" spans="63:72" x14ac:dyDescent="0.3">
      <c r="BK16488" s="5"/>
      <c r="BL16488" s="5"/>
      <c r="BM16488" s="2"/>
      <c r="BN16488" s="151"/>
      <c r="BO16488" s="2"/>
      <c r="BP16488" s="2"/>
      <c r="BQ16488" s="2"/>
      <c r="BR16488" s="2"/>
      <c r="BS16488" s="2"/>
      <c r="BT16488" s="2"/>
    </row>
    <row r="16489" spans="63:72" x14ac:dyDescent="0.3">
      <c r="BK16489" s="5"/>
      <c r="BL16489" s="5"/>
      <c r="BM16489" s="2"/>
      <c r="BN16489" s="151"/>
      <c r="BO16489" s="2"/>
      <c r="BP16489" s="2"/>
      <c r="BQ16489" s="2"/>
      <c r="BR16489" s="2"/>
      <c r="BS16489" s="2"/>
      <c r="BT16489" s="2"/>
    </row>
    <row r="16490" spans="63:72" x14ac:dyDescent="0.3">
      <c r="BK16490" s="5"/>
      <c r="BL16490" s="5"/>
      <c r="BM16490" s="2"/>
      <c r="BN16490" s="151"/>
      <c r="BO16490" s="2"/>
      <c r="BP16490" s="2"/>
      <c r="BQ16490" s="2"/>
      <c r="BR16490" s="2"/>
      <c r="BS16490" s="2"/>
      <c r="BT16490" s="2"/>
    </row>
    <row r="16491" spans="63:72" x14ac:dyDescent="0.3">
      <c r="BK16491" s="5"/>
      <c r="BL16491" s="5"/>
      <c r="BM16491" s="2"/>
      <c r="BN16491" s="151"/>
      <c r="BO16491" s="2"/>
      <c r="BP16491" s="2"/>
      <c r="BQ16491" s="2"/>
      <c r="BR16491" s="2"/>
      <c r="BS16491" s="2"/>
      <c r="BT16491" s="2"/>
    </row>
    <row r="16492" spans="63:72" x14ac:dyDescent="0.3">
      <c r="BK16492" s="5"/>
      <c r="BL16492" s="5"/>
      <c r="BM16492" s="2"/>
      <c r="BN16492" s="151"/>
      <c r="BO16492" s="2"/>
      <c r="BP16492" s="2"/>
      <c r="BQ16492" s="2"/>
      <c r="BR16492" s="2"/>
      <c r="BS16492" s="2"/>
      <c r="BT16492" s="2"/>
    </row>
    <row r="16493" spans="63:72" x14ac:dyDescent="0.3">
      <c r="BK16493" s="5"/>
      <c r="BL16493" s="5"/>
      <c r="BM16493" s="2"/>
      <c r="BN16493" s="151"/>
      <c r="BO16493" s="2"/>
      <c r="BP16493" s="2"/>
      <c r="BQ16493" s="2"/>
      <c r="BR16493" s="2"/>
      <c r="BS16493" s="2"/>
      <c r="BT16493" s="2"/>
    </row>
    <row r="16494" spans="63:72" x14ac:dyDescent="0.3">
      <c r="BK16494" s="5"/>
      <c r="BL16494" s="5"/>
      <c r="BM16494" s="2"/>
      <c r="BN16494" s="151"/>
      <c r="BO16494" s="2"/>
      <c r="BP16494" s="2"/>
      <c r="BQ16494" s="2"/>
      <c r="BR16494" s="2"/>
      <c r="BS16494" s="2"/>
      <c r="BT16494" s="2"/>
    </row>
    <row r="16495" spans="63:72" x14ac:dyDescent="0.3">
      <c r="BK16495" s="5"/>
      <c r="BL16495" s="5"/>
      <c r="BM16495" s="2"/>
      <c r="BN16495" s="151"/>
      <c r="BO16495" s="2"/>
      <c r="BP16495" s="2"/>
      <c r="BQ16495" s="2"/>
      <c r="BR16495" s="2"/>
      <c r="BS16495" s="2"/>
      <c r="BT16495" s="2"/>
    </row>
    <row r="16496" spans="63:72" x14ac:dyDescent="0.3">
      <c r="BK16496" s="5"/>
      <c r="BL16496" s="5"/>
      <c r="BM16496" s="2"/>
      <c r="BN16496" s="151"/>
      <c r="BO16496" s="2"/>
      <c r="BP16496" s="2"/>
      <c r="BQ16496" s="2"/>
      <c r="BR16496" s="2"/>
      <c r="BS16496" s="2"/>
      <c r="BT16496" s="2"/>
    </row>
    <row r="16497" spans="63:72" x14ac:dyDescent="0.3">
      <c r="BK16497" s="5"/>
      <c r="BL16497" s="5"/>
      <c r="BM16497" s="2"/>
      <c r="BN16497" s="151"/>
      <c r="BO16497" s="2"/>
      <c r="BP16497" s="2"/>
      <c r="BQ16497" s="2"/>
      <c r="BR16497" s="2"/>
      <c r="BS16497" s="2"/>
      <c r="BT16497" s="2"/>
    </row>
    <row r="16498" spans="63:72" x14ac:dyDescent="0.3">
      <c r="BK16498" s="5"/>
      <c r="BL16498" s="5"/>
      <c r="BM16498" s="2"/>
      <c r="BN16498" s="151"/>
      <c r="BO16498" s="2"/>
      <c r="BP16498" s="2"/>
      <c r="BQ16498" s="2"/>
      <c r="BR16498" s="2"/>
      <c r="BS16498" s="2"/>
      <c r="BT16498" s="2"/>
    </row>
    <row r="16499" spans="63:72" x14ac:dyDescent="0.3">
      <c r="BK16499" s="5"/>
      <c r="BL16499" s="5"/>
      <c r="BM16499" s="2"/>
      <c r="BN16499" s="151"/>
      <c r="BO16499" s="2"/>
      <c r="BP16499" s="2"/>
      <c r="BQ16499" s="2"/>
      <c r="BR16499" s="2"/>
      <c r="BS16499" s="2"/>
      <c r="BT16499" s="2"/>
    </row>
    <row r="16500" spans="63:72" x14ac:dyDescent="0.3">
      <c r="BK16500" s="5"/>
      <c r="BL16500" s="5"/>
      <c r="BM16500" s="2"/>
      <c r="BN16500" s="151"/>
      <c r="BO16500" s="2"/>
      <c r="BP16500" s="2"/>
      <c r="BQ16500" s="2"/>
      <c r="BR16500" s="2"/>
      <c r="BS16500" s="2"/>
      <c r="BT16500" s="2"/>
    </row>
    <row r="16501" spans="63:72" x14ac:dyDescent="0.3">
      <c r="BK16501" s="5"/>
      <c r="BL16501" s="5"/>
      <c r="BM16501" s="2"/>
      <c r="BN16501" s="151"/>
      <c r="BO16501" s="2"/>
      <c r="BP16501" s="2"/>
      <c r="BQ16501" s="2"/>
      <c r="BR16501" s="2"/>
      <c r="BS16501" s="2"/>
      <c r="BT16501" s="2"/>
    </row>
    <row r="16502" spans="63:72" x14ac:dyDescent="0.3">
      <c r="BK16502" s="5"/>
      <c r="BL16502" s="5"/>
      <c r="BM16502" s="2"/>
      <c r="BN16502" s="151"/>
      <c r="BO16502" s="2"/>
      <c r="BP16502" s="2"/>
      <c r="BQ16502" s="2"/>
      <c r="BR16502" s="2"/>
      <c r="BS16502" s="2"/>
      <c r="BT16502" s="2"/>
    </row>
    <row r="16503" spans="63:72" x14ac:dyDescent="0.3">
      <c r="BK16503" s="5"/>
      <c r="BL16503" s="5"/>
      <c r="BM16503" s="2"/>
      <c r="BN16503" s="151"/>
      <c r="BO16503" s="2"/>
      <c r="BP16503" s="2"/>
      <c r="BQ16503" s="2"/>
      <c r="BR16503" s="2"/>
      <c r="BS16503" s="2"/>
      <c r="BT16503" s="2"/>
    </row>
    <row r="16504" spans="63:72" x14ac:dyDescent="0.3">
      <c r="BK16504" s="5"/>
      <c r="BL16504" s="5"/>
      <c r="BM16504" s="2"/>
      <c r="BN16504" s="151"/>
      <c r="BO16504" s="2"/>
      <c r="BP16504" s="2"/>
      <c r="BQ16504" s="2"/>
      <c r="BR16504" s="2"/>
      <c r="BS16504" s="2"/>
      <c r="BT16504" s="2"/>
    </row>
    <row r="16505" spans="63:72" x14ac:dyDescent="0.3">
      <c r="BK16505" s="5"/>
      <c r="BL16505" s="5"/>
      <c r="BM16505" s="2"/>
      <c r="BN16505" s="151"/>
      <c r="BO16505" s="2"/>
      <c r="BP16505" s="2"/>
      <c r="BQ16505" s="2"/>
      <c r="BR16505" s="2"/>
      <c r="BS16505" s="2"/>
      <c r="BT16505" s="2"/>
    </row>
    <row r="16506" spans="63:72" x14ac:dyDescent="0.3">
      <c r="BK16506" s="5"/>
      <c r="BL16506" s="5"/>
      <c r="BM16506" s="2"/>
      <c r="BN16506" s="151"/>
      <c r="BO16506" s="2"/>
      <c r="BP16506" s="2"/>
      <c r="BQ16506" s="2"/>
      <c r="BR16506" s="2"/>
      <c r="BS16506" s="2"/>
      <c r="BT16506" s="2"/>
    </row>
    <row r="16507" spans="63:72" x14ac:dyDescent="0.3">
      <c r="BK16507" s="5"/>
      <c r="BL16507" s="5"/>
      <c r="BM16507" s="2"/>
      <c r="BN16507" s="151"/>
      <c r="BO16507" s="2"/>
      <c r="BP16507" s="2"/>
      <c r="BQ16507" s="2"/>
      <c r="BR16507" s="2"/>
      <c r="BS16507" s="2"/>
      <c r="BT16507" s="2"/>
    </row>
    <row r="16508" spans="63:72" x14ac:dyDescent="0.3">
      <c r="BK16508" s="5"/>
      <c r="BL16508" s="5"/>
      <c r="BM16508" s="2"/>
      <c r="BN16508" s="151"/>
      <c r="BO16508" s="2"/>
      <c r="BP16508" s="2"/>
      <c r="BQ16508" s="2"/>
      <c r="BR16508" s="2"/>
      <c r="BS16508" s="2"/>
      <c r="BT16508" s="2"/>
    </row>
    <row r="16509" spans="63:72" x14ac:dyDescent="0.3">
      <c r="BK16509" s="5"/>
      <c r="BL16509" s="5"/>
      <c r="BM16509" s="2"/>
      <c r="BN16509" s="151"/>
      <c r="BO16509" s="2"/>
      <c r="BP16509" s="2"/>
      <c r="BQ16509" s="2"/>
      <c r="BR16509" s="2"/>
      <c r="BS16509" s="2"/>
      <c r="BT16509" s="2"/>
    </row>
    <row r="16510" spans="63:72" x14ac:dyDescent="0.3">
      <c r="BK16510" s="5"/>
      <c r="BL16510" s="5"/>
      <c r="BM16510" s="2"/>
      <c r="BN16510" s="151"/>
      <c r="BO16510" s="2"/>
      <c r="BP16510" s="2"/>
      <c r="BQ16510" s="2"/>
      <c r="BR16510" s="2"/>
      <c r="BS16510" s="2"/>
      <c r="BT16510" s="2"/>
    </row>
    <row r="16511" spans="63:72" x14ac:dyDescent="0.3">
      <c r="BK16511" s="5"/>
      <c r="BL16511" s="5"/>
      <c r="BM16511" s="2"/>
      <c r="BN16511" s="151"/>
      <c r="BO16511" s="2"/>
      <c r="BP16511" s="2"/>
      <c r="BQ16511" s="2"/>
      <c r="BR16511" s="2"/>
      <c r="BS16511" s="2"/>
      <c r="BT16511" s="2"/>
    </row>
    <row r="16512" spans="63:72" x14ac:dyDescent="0.3">
      <c r="BK16512" s="5"/>
      <c r="BL16512" s="5"/>
      <c r="BM16512" s="2"/>
      <c r="BN16512" s="151"/>
      <c r="BO16512" s="2"/>
      <c r="BP16512" s="2"/>
      <c r="BQ16512" s="2"/>
      <c r="BR16512" s="2"/>
      <c r="BS16512" s="2"/>
      <c r="BT16512" s="2"/>
    </row>
    <row r="16513" spans="63:72" x14ac:dyDescent="0.3">
      <c r="BK16513" s="5"/>
      <c r="BL16513" s="5"/>
      <c r="BM16513" s="2"/>
      <c r="BN16513" s="151"/>
      <c r="BO16513" s="2"/>
      <c r="BP16513" s="2"/>
      <c r="BQ16513" s="2"/>
      <c r="BR16513" s="2"/>
      <c r="BS16513" s="2"/>
      <c r="BT16513" s="2"/>
    </row>
    <row r="16514" spans="63:72" x14ac:dyDescent="0.3">
      <c r="BK16514" s="5"/>
      <c r="BL16514" s="5"/>
      <c r="BM16514" s="2"/>
      <c r="BN16514" s="151"/>
      <c r="BO16514" s="2"/>
      <c r="BP16514" s="2"/>
      <c r="BQ16514" s="2"/>
      <c r="BR16514" s="2"/>
      <c r="BS16514" s="2"/>
      <c r="BT16514" s="2"/>
    </row>
    <row r="16515" spans="63:72" x14ac:dyDescent="0.3">
      <c r="BK16515" s="5"/>
      <c r="BL16515" s="5"/>
      <c r="BM16515" s="2"/>
      <c r="BN16515" s="151"/>
      <c r="BO16515" s="2"/>
      <c r="BP16515" s="2"/>
      <c r="BQ16515" s="2"/>
      <c r="BR16515" s="2"/>
      <c r="BS16515" s="2"/>
      <c r="BT16515" s="2"/>
    </row>
    <row r="16516" spans="63:72" x14ac:dyDescent="0.3">
      <c r="BK16516" s="5"/>
      <c r="BL16516" s="5"/>
      <c r="BM16516" s="2"/>
      <c r="BN16516" s="151"/>
      <c r="BO16516" s="2"/>
      <c r="BP16516" s="2"/>
      <c r="BQ16516" s="2"/>
      <c r="BR16516" s="2"/>
      <c r="BS16516" s="2"/>
      <c r="BT16516" s="2"/>
    </row>
    <row r="16517" spans="63:72" x14ac:dyDescent="0.3">
      <c r="BK16517" s="5"/>
      <c r="BL16517" s="5"/>
      <c r="BM16517" s="2"/>
      <c r="BN16517" s="151"/>
      <c r="BO16517" s="2"/>
      <c r="BP16517" s="2"/>
      <c r="BQ16517" s="2"/>
      <c r="BR16517" s="2"/>
      <c r="BS16517" s="2"/>
      <c r="BT16517" s="2"/>
    </row>
    <row r="16518" spans="63:72" x14ac:dyDescent="0.3">
      <c r="BK16518" s="5"/>
      <c r="BL16518" s="5"/>
      <c r="BM16518" s="2"/>
      <c r="BN16518" s="151"/>
      <c r="BO16518" s="2"/>
      <c r="BP16518" s="2"/>
      <c r="BQ16518" s="2"/>
      <c r="BR16518" s="2"/>
      <c r="BS16518" s="2"/>
      <c r="BT16518" s="2"/>
    </row>
    <row r="16519" spans="63:72" x14ac:dyDescent="0.3">
      <c r="BK16519" s="5"/>
      <c r="BL16519" s="5"/>
      <c r="BM16519" s="2"/>
      <c r="BN16519" s="151"/>
      <c r="BO16519" s="2"/>
      <c r="BP16519" s="2"/>
      <c r="BQ16519" s="2"/>
      <c r="BR16519" s="2"/>
      <c r="BS16519" s="2"/>
      <c r="BT16519" s="2"/>
    </row>
    <row r="16520" spans="63:72" x14ac:dyDescent="0.3">
      <c r="BK16520" s="5"/>
      <c r="BL16520" s="5"/>
      <c r="BM16520" s="2"/>
      <c r="BN16520" s="151"/>
      <c r="BO16520" s="2"/>
      <c r="BP16520" s="2"/>
      <c r="BQ16520" s="2"/>
      <c r="BR16520" s="2"/>
      <c r="BS16520" s="2"/>
      <c r="BT16520" s="2"/>
    </row>
    <row r="16521" spans="63:72" x14ac:dyDescent="0.3">
      <c r="BK16521" s="5"/>
      <c r="BL16521" s="5"/>
      <c r="BM16521" s="2"/>
      <c r="BN16521" s="151"/>
      <c r="BO16521" s="2"/>
      <c r="BP16521" s="2"/>
      <c r="BQ16521" s="2"/>
      <c r="BR16521" s="2"/>
      <c r="BS16521" s="2"/>
      <c r="BT16521" s="2"/>
    </row>
    <row r="16522" spans="63:72" x14ac:dyDescent="0.3">
      <c r="BK16522" s="5"/>
      <c r="BL16522" s="5"/>
      <c r="BM16522" s="2"/>
      <c r="BN16522" s="151"/>
      <c r="BO16522" s="2"/>
      <c r="BP16522" s="2"/>
      <c r="BQ16522" s="2"/>
      <c r="BR16522" s="2"/>
      <c r="BS16522" s="2"/>
      <c r="BT16522" s="2"/>
    </row>
    <row r="16523" spans="63:72" x14ac:dyDescent="0.3">
      <c r="BK16523" s="5"/>
      <c r="BL16523" s="5"/>
      <c r="BM16523" s="2"/>
      <c r="BN16523" s="151"/>
      <c r="BO16523" s="2"/>
      <c r="BP16523" s="2"/>
      <c r="BQ16523" s="2"/>
      <c r="BR16523" s="2"/>
      <c r="BS16523" s="2"/>
      <c r="BT16523" s="2"/>
    </row>
    <row r="16524" spans="63:72" x14ac:dyDescent="0.3">
      <c r="BK16524" s="5"/>
      <c r="BL16524" s="5"/>
      <c r="BM16524" s="2"/>
      <c r="BN16524" s="151"/>
      <c r="BO16524" s="2"/>
      <c r="BP16524" s="2"/>
      <c r="BQ16524" s="2"/>
      <c r="BR16524" s="2"/>
      <c r="BS16524" s="2"/>
      <c r="BT16524" s="2"/>
    </row>
    <row r="16525" spans="63:72" x14ac:dyDescent="0.3">
      <c r="BK16525" s="5"/>
      <c r="BL16525" s="5"/>
      <c r="BM16525" s="2"/>
      <c r="BN16525" s="151"/>
      <c r="BO16525" s="2"/>
      <c r="BP16525" s="2"/>
      <c r="BQ16525" s="2"/>
      <c r="BR16525" s="2"/>
      <c r="BS16525" s="2"/>
      <c r="BT16525" s="2"/>
    </row>
    <row r="16526" spans="63:72" x14ac:dyDescent="0.3">
      <c r="BK16526" s="5"/>
      <c r="BL16526" s="5"/>
      <c r="BM16526" s="2"/>
      <c r="BN16526" s="151"/>
      <c r="BO16526" s="2"/>
      <c r="BP16526" s="2"/>
      <c r="BQ16526" s="2"/>
      <c r="BR16526" s="2"/>
      <c r="BS16526" s="2"/>
      <c r="BT16526" s="2"/>
    </row>
    <row r="16527" spans="63:72" x14ac:dyDescent="0.3">
      <c r="BK16527" s="5"/>
      <c r="BL16527" s="5"/>
      <c r="BM16527" s="2"/>
      <c r="BN16527" s="151"/>
      <c r="BO16527" s="2"/>
      <c r="BP16527" s="2"/>
      <c r="BQ16527" s="2"/>
      <c r="BR16527" s="2"/>
      <c r="BS16527" s="2"/>
      <c r="BT16527" s="2"/>
    </row>
    <row r="16528" spans="63:72" x14ac:dyDescent="0.3">
      <c r="BK16528" s="5"/>
      <c r="BL16528" s="5"/>
      <c r="BM16528" s="2"/>
      <c r="BN16528" s="151"/>
      <c r="BO16528" s="2"/>
      <c r="BP16528" s="2"/>
      <c r="BQ16528" s="2"/>
      <c r="BR16528" s="2"/>
      <c r="BS16528" s="2"/>
      <c r="BT16528" s="2"/>
    </row>
    <row r="16529" spans="63:72" x14ac:dyDescent="0.3">
      <c r="BK16529" s="5"/>
      <c r="BL16529" s="5"/>
      <c r="BM16529" s="2"/>
      <c r="BN16529" s="151"/>
      <c r="BO16529" s="2"/>
      <c r="BP16529" s="2"/>
      <c r="BQ16529" s="2"/>
      <c r="BR16529" s="2"/>
      <c r="BS16529" s="2"/>
      <c r="BT16529" s="2"/>
    </row>
    <row r="16530" spans="63:72" x14ac:dyDescent="0.3">
      <c r="BK16530" s="5"/>
      <c r="BL16530" s="5"/>
      <c r="BM16530" s="2"/>
      <c r="BN16530" s="151"/>
      <c r="BO16530" s="2"/>
      <c r="BP16530" s="2"/>
      <c r="BQ16530" s="2"/>
      <c r="BR16530" s="2"/>
      <c r="BS16530" s="2"/>
      <c r="BT16530" s="2"/>
    </row>
    <row r="16531" spans="63:72" x14ac:dyDescent="0.3">
      <c r="BK16531" s="5"/>
      <c r="BL16531" s="5"/>
      <c r="BM16531" s="2"/>
      <c r="BN16531" s="151"/>
      <c r="BO16531" s="2"/>
      <c r="BP16531" s="2"/>
      <c r="BQ16531" s="2"/>
      <c r="BR16531" s="2"/>
      <c r="BS16531" s="2"/>
      <c r="BT16531" s="2"/>
    </row>
    <row r="16532" spans="63:72" x14ac:dyDescent="0.3">
      <c r="BK16532" s="5"/>
      <c r="BL16532" s="5"/>
      <c r="BM16532" s="2"/>
      <c r="BN16532" s="151"/>
      <c r="BO16532" s="2"/>
      <c r="BP16532" s="2"/>
      <c r="BQ16532" s="2"/>
      <c r="BR16532" s="2"/>
      <c r="BS16532" s="2"/>
      <c r="BT16532" s="2"/>
    </row>
    <row r="16533" spans="63:72" x14ac:dyDescent="0.3">
      <c r="BK16533" s="5"/>
      <c r="BL16533" s="5"/>
      <c r="BM16533" s="2"/>
      <c r="BN16533" s="151"/>
      <c r="BO16533" s="2"/>
      <c r="BP16533" s="2"/>
      <c r="BQ16533" s="2"/>
      <c r="BR16533" s="2"/>
      <c r="BS16533" s="2"/>
      <c r="BT16533" s="2"/>
    </row>
    <row r="16534" spans="63:72" x14ac:dyDescent="0.3">
      <c r="BK16534" s="5"/>
      <c r="BL16534" s="5"/>
      <c r="BM16534" s="2"/>
      <c r="BN16534" s="151"/>
      <c r="BO16534" s="2"/>
      <c r="BP16534" s="2"/>
      <c r="BQ16534" s="2"/>
      <c r="BR16534" s="2"/>
      <c r="BS16534" s="2"/>
      <c r="BT16534" s="2"/>
    </row>
    <row r="16535" spans="63:72" x14ac:dyDescent="0.3">
      <c r="BK16535" s="5"/>
      <c r="BL16535" s="5"/>
      <c r="BM16535" s="2"/>
      <c r="BN16535" s="151"/>
      <c r="BO16535" s="2"/>
      <c r="BP16535" s="2"/>
      <c r="BQ16535" s="2"/>
      <c r="BR16535" s="2"/>
      <c r="BS16535" s="2"/>
      <c r="BT16535" s="2"/>
    </row>
    <row r="16536" spans="63:72" x14ac:dyDescent="0.3">
      <c r="BK16536" s="5"/>
      <c r="BL16536" s="5"/>
      <c r="BM16536" s="2"/>
      <c r="BN16536" s="151"/>
      <c r="BO16536" s="2"/>
      <c r="BP16536" s="2"/>
      <c r="BQ16536" s="2"/>
      <c r="BR16536" s="2"/>
      <c r="BS16536" s="2"/>
      <c r="BT16536" s="2"/>
    </row>
    <row r="16537" spans="63:72" x14ac:dyDescent="0.3">
      <c r="BK16537" s="5"/>
      <c r="BL16537" s="5"/>
      <c r="BM16537" s="2"/>
      <c r="BN16537" s="151"/>
      <c r="BO16537" s="2"/>
      <c r="BP16537" s="2"/>
      <c r="BQ16537" s="2"/>
      <c r="BR16537" s="2"/>
      <c r="BS16537" s="2"/>
      <c r="BT16537" s="2"/>
    </row>
    <row r="16538" spans="63:72" x14ac:dyDescent="0.3">
      <c r="BK16538" s="5"/>
      <c r="BL16538" s="5"/>
      <c r="BM16538" s="2"/>
      <c r="BN16538" s="151"/>
      <c r="BO16538" s="2"/>
      <c r="BP16538" s="2"/>
      <c r="BQ16538" s="2"/>
      <c r="BR16538" s="2"/>
      <c r="BS16538" s="2"/>
      <c r="BT16538" s="2"/>
    </row>
    <row r="16539" spans="63:72" x14ac:dyDescent="0.3">
      <c r="BK16539" s="5"/>
      <c r="BL16539" s="5"/>
      <c r="BM16539" s="2"/>
      <c r="BN16539" s="151"/>
      <c r="BO16539" s="2"/>
      <c r="BP16539" s="2"/>
      <c r="BQ16539" s="2"/>
      <c r="BR16539" s="2"/>
      <c r="BS16539" s="2"/>
      <c r="BT16539" s="2"/>
    </row>
    <row r="16540" spans="63:72" x14ac:dyDescent="0.3">
      <c r="BK16540" s="5"/>
      <c r="BL16540" s="5"/>
      <c r="BM16540" s="2"/>
      <c r="BN16540" s="151"/>
      <c r="BO16540" s="2"/>
      <c r="BP16540" s="2"/>
      <c r="BQ16540" s="2"/>
      <c r="BR16540" s="2"/>
      <c r="BS16540" s="2"/>
      <c r="BT16540" s="2"/>
    </row>
    <row r="16541" spans="63:72" x14ac:dyDescent="0.3">
      <c r="BK16541" s="5"/>
      <c r="BL16541" s="5"/>
      <c r="BM16541" s="2"/>
      <c r="BN16541" s="151"/>
      <c r="BO16541" s="2"/>
      <c r="BP16541" s="2"/>
      <c r="BQ16541" s="2"/>
      <c r="BR16541" s="2"/>
      <c r="BS16541" s="2"/>
      <c r="BT16541" s="2"/>
    </row>
    <row r="16542" spans="63:72" x14ac:dyDescent="0.3">
      <c r="BK16542" s="5"/>
      <c r="BL16542" s="5"/>
      <c r="BM16542" s="2"/>
      <c r="BN16542" s="151"/>
      <c r="BO16542" s="2"/>
      <c r="BP16542" s="2"/>
      <c r="BQ16542" s="2"/>
      <c r="BR16542" s="2"/>
      <c r="BS16542" s="2"/>
      <c r="BT16542" s="2"/>
    </row>
    <row r="16543" spans="63:72" x14ac:dyDescent="0.3">
      <c r="BK16543" s="5"/>
      <c r="BL16543" s="5"/>
      <c r="BM16543" s="2"/>
      <c r="BN16543" s="151"/>
      <c r="BO16543" s="2"/>
      <c r="BP16543" s="2"/>
      <c r="BQ16543" s="2"/>
      <c r="BR16543" s="2"/>
      <c r="BS16543" s="2"/>
      <c r="BT16543" s="2"/>
    </row>
    <row r="16544" spans="63:72" x14ac:dyDescent="0.3">
      <c r="BK16544" s="5"/>
      <c r="BL16544" s="5"/>
      <c r="BM16544" s="2"/>
      <c r="BN16544" s="151"/>
      <c r="BO16544" s="2"/>
      <c r="BP16544" s="2"/>
      <c r="BQ16544" s="2"/>
      <c r="BR16544" s="2"/>
      <c r="BS16544" s="2"/>
      <c r="BT16544" s="2"/>
    </row>
    <row r="16545" spans="63:72" x14ac:dyDescent="0.3">
      <c r="BK16545" s="5"/>
      <c r="BL16545" s="5"/>
      <c r="BM16545" s="2"/>
      <c r="BN16545" s="151"/>
      <c r="BO16545" s="2"/>
      <c r="BP16545" s="2"/>
      <c r="BQ16545" s="2"/>
      <c r="BR16545" s="2"/>
      <c r="BS16545" s="2"/>
      <c r="BT16545" s="2"/>
    </row>
    <row r="16546" spans="63:72" x14ac:dyDescent="0.3">
      <c r="BK16546" s="5"/>
      <c r="BL16546" s="5"/>
      <c r="BM16546" s="2"/>
      <c r="BN16546" s="151"/>
      <c r="BO16546" s="2"/>
      <c r="BP16546" s="2"/>
      <c r="BQ16546" s="2"/>
      <c r="BR16546" s="2"/>
      <c r="BS16546" s="2"/>
      <c r="BT16546" s="2"/>
    </row>
    <row r="16547" spans="63:72" x14ac:dyDescent="0.3">
      <c r="BK16547" s="5"/>
      <c r="BL16547" s="5"/>
      <c r="BM16547" s="2"/>
      <c r="BN16547" s="151"/>
      <c r="BO16547" s="2"/>
      <c r="BP16547" s="2"/>
      <c r="BQ16547" s="2"/>
      <c r="BR16547" s="2"/>
      <c r="BS16547" s="2"/>
      <c r="BT16547" s="2"/>
    </row>
    <row r="16548" spans="63:72" x14ac:dyDescent="0.3">
      <c r="BK16548" s="5"/>
      <c r="BL16548" s="5"/>
      <c r="BM16548" s="2"/>
      <c r="BN16548" s="151"/>
      <c r="BO16548" s="2"/>
      <c r="BP16548" s="2"/>
      <c r="BQ16548" s="2"/>
      <c r="BR16548" s="2"/>
      <c r="BS16548" s="2"/>
      <c r="BT16548" s="2"/>
    </row>
    <row r="16549" spans="63:72" x14ac:dyDescent="0.3">
      <c r="BK16549" s="5"/>
      <c r="BL16549" s="5"/>
      <c r="BM16549" s="2"/>
      <c r="BN16549" s="151"/>
      <c r="BO16549" s="2"/>
      <c r="BP16549" s="2"/>
      <c r="BQ16549" s="2"/>
      <c r="BR16549" s="2"/>
      <c r="BS16549" s="2"/>
      <c r="BT16549" s="2"/>
    </row>
    <row r="16550" spans="63:72" x14ac:dyDescent="0.3">
      <c r="BK16550" s="5"/>
      <c r="BL16550" s="5"/>
      <c r="BM16550" s="2"/>
      <c r="BN16550" s="151"/>
      <c r="BO16550" s="2"/>
      <c r="BP16550" s="2"/>
      <c r="BQ16550" s="2"/>
      <c r="BR16550" s="2"/>
      <c r="BS16550" s="2"/>
      <c r="BT16550" s="2"/>
    </row>
    <row r="16551" spans="63:72" x14ac:dyDescent="0.3">
      <c r="BK16551" s="5"/>
      <c r="BL16551" s="5"/>
      <c r="BM16551" s="2"/>
      <c r="BN16551" s="151"/>
      <c r="BO16551" s="2"/>
      <c r="BP16551" s="2"/>
      <c r="BQ16551" s="2"/>
      <c r="BR16551" s="2"/>
      <c r="BS16551" s="2"/>
      <c r="BT16551" s="2"/>
    </row>
    <row r="16552" spans="63:72" x14ac:dyDescent="0.3">
      <c r="BK16552" s="5"/>
      <c r="BL16552" s="5"/>
      <c r="BM16552" s="2"/>
      <c r="BN16552" s="151"/>
      <c r="BO16552" s="2"/>
      <c r="BP16552" s="2"/>
      <c r="BQ16552" s="2"/>
      <c r="BR16552" s="2"/>
      <c r="BS16552" s="2"/>
      <c r="BT16552" s="2"/>
    </row>
    <row r="16553" spans="63:72" x14ac:dyDescent="0.3">
      <c r="BK16553" s="5"/>
      <c r="BL16553" s="5"/>
      <c r="BM16553" s="2"/>
      <c r="BN16553" s="151"/>
      <c r="BO16553" s="2"/>
      <c r="BP16553" s="2"/>
      <c r="BQ16553" s="2"/>
      <c r="BR16553" s="2"/>
      <c r="BS16553" s="2"/>
      <c r="BT16553" s="2"/>
    </row>
    <row r="16554" spans="63:72" x14ac:dyDescent="0.3">
      <c r="BK16554" s="5"/>
      <c r="BL16554" s="5"/>
      <c r="BM16554" s="2"/>
      <c r="BN16554" s="151"/>
      <c r="BO16554" s="2"/>
      <c r="BP16554" s="2"/>
      <c r="BQ16554" s="2"/>
      <c r="BR16554" s="2"/>
      <c r="BS16554" s="2"/>
      <c r="BT16554" s="2"/>
    </row>
    <row r="16555" spans="63:72" x14ac:dyDescent="0.3">
      <c r="BK16555" s="5"/>
      <c r="BL16555" s="5"/>
      <c r="BM16555" s="2"/>
      <c r="BN16555" s="151"/>
      <c r="BO16555" s="2"/>
      <c r="BP16555" s="2"/>
      <c r="BQ16555" s="2"/>
      <c r="BR16555" s="2"/>
      <c r="BS16555" s="2"/>
      <c r="BT16555" s="2"/>
    </row>
    <row r="16556" spans="63:72" x14ac:dyDescent="0.3">
      <c r="BK16556" s="5"/>
      <c r="BL16556" s="5"/>
      <c r="BM16556" s="2"/>
      <c r="BN16556" s="151"/>
      <c r="BO16556" s="2"/>
      <c r="BP16556" s="2"/>
      <c r="BQ16556" s="2"/>
      <c r="BR16556" s="2"/>
      <c r="BS16556" s="2"/>
      <c r="BT16556" s="2"/>
    </row>
    <row r="16557" spans="63:72" x14ac:dyDescent="0.3">
      <c r="BK16557" s="5"/>
      <c r="BL16557" s="5"/>
      <c r="BM16557" s="2"/>
      <c r="BN16557" s="151"/>
      <c r="BO16557" s="2"/>
      <c r="BP16557" s="2"/>
      <c r="BQ16557" s="2"/>
      <c r="BR16557" s="2"/>
      <c r="BS16557" s="2"/>
      <c r="BT16557" s="2"/>
    </row>
    <row r="16558" spans="63:72" x14ac:dyDescent="0.3">
      <c r="BK16558" s="5"/>
      <c r="BL16558" s="5"/>
      <c r="BM16558" s="2"/>
      <c r="BN16558" s="151"/>
      <c r="BO16558" s="2"/>
      <c r="BP16558" s="2"/>
      <c r="BQ16558" s="2"/>
      <c r="BR16558" s="2"/>
      <c r="BS16558" s="2"/>
      <c r="BT16558" s="2"/>
    </row>
    <row r="16559" spans="63:72" x14ac:dyDescent="0.3">
      <c r="BK16559" s="5"/>
      <c r="BL16559" s="5"/>
      <c r="BM16559" s="2"/>
      <c r="BN16559" s="151"/>
      <c r="BO16559" s="2"/>
      <c r="BP16559" s="2"/>
      <c r="BQ16559" s="2"/>
      <c r="BR16559" s="2"/>
      <c r="BS16559" s="2"/>
      <c r="BT16559" s="2"/>
    </row>
    <row r="16560" spans="63:72" x14ac:dyDescent="0.3">
      <c r="BK16560" s="5"/>
      <c r="BL16560" s="5"/>
      <c r="BM16560" s="2"/>
      <c r="BN16560" s="151"/>
      <c r="BO16560" s="2"/>
      <c r="BP16560" s="2"/>
      <c r="BQ16560" s="2"/>
      <c r="BR16560" s="2"/>
      <c r="BS16560" s="2"/>
      <c r="BT16560" s="2"/>
    </row>
    <row r="16561" spans="63:72" x14ac:dyDescent="0.3">
      <c r="BK16561" s="5"/>
      <c r="BL16561" s="5"/>
      <c r="BM16561" s="2"/>
      <c r="BN16561" s="151"/>
      <c r="BO16561" s="2"/>
      <c r="BP16561" s="2"/>
      <c r="BQ16561" s="2"/>
      <c r="BR16561" s="2"/>
      <c r="BS16561" s="2"/>
      <c r="BT16561" s="2"/>
    </row>
    <row r="16562" spans="63:72" x14ac:dyDescent="0.3">
      <c r="BK16562" s="5"/>
      <c r="BL16562" s="5"/>
      <c r="BM16562" s="2"/>
      <c r="BN16562" s="151"/>
      <c r="BO16562" s="2"/>
      <c r="BP16562" s="2"/>
      <c r="BQ16562" s="2"/>
      <c r="BR16562" s="2"/>
      <c r="BS16562" s="2"/>
      <c r="BT16562" s="2"/>
    </row>
    <row r="16563" spans="63:72" x14ac:dyDescent="0.3">
      <c r="BK16563" s="5"/>
      <c r="BL16563" s="5"/>
      <c r="BM16563" s="2"/>
      <c r="BN16563" s="151"/>
      <c r="BO16563" s="2"/>
      <c r="BP16563" s="2"/>
      <c r="BQ16563" s="2"/>
      <c r="BR16563" s="2"/>
      <c r="BS16563" s="2"/>
      <c r="BT16563" s="2"/>
    </row>
    <row r="16564" spans="63:72" x14ac:dyDescent="0.3">
      <c r="BK16564" s="5"/>
      <c r="BL16564" s="5"/>
      <c r="BM16564" s="2"/>
      <c r="BN16564" s="151"/>
      <c r="BO16564" s="2"/>
      <c r="BP16564" s="2"/>
      <c r="BQ16564" s="2"/>
      <c r="BR16564" s="2"/>
      <c r="BS16564" s="2"/>
      <c r="BT16564" s="2"/>
    </row>
    <row r="16565" spans="63:72" x14ac:dyDescent="0.3">
      <c r="BK16565" s="5"/>
      <c r="BL16565" s="5"/>
      <c r="BM16565" s="2"/>
      <c r="BN16565" s="151"/>
      <c r="BO16565" s="2"/>
      <c r="BP16565" s="2"/>
      <c r="BQ16565" s="2"/>
      <c r="BR16565" s="2"/>
      <c r="BS16565" s="2"/>
      <c r="BT16565" s="2"/>
    </row>
    <row r="16566" spans="63:72" x14ac:dyDescent="0.3">
      <c r="BK16566" s="5"/>
      <c r="BL16566" s="5"/>
      <c r="BM16566" s="2"/>
      <c r="BN16566" s="151"/>
      <c r="BO16566" s="2"/>
      <c r="BP16566" s="2"/>
      <c r="BQ16566" s="2"/>
      <c r="BR16566" s="2"/>
      <c r="BS16566" s="2"/>
      <c r="BT16566" s="2"/>
    </row>
    <row r="16567" spans="63:72" x14ac:dyDescent="0.3">
      <c r="BK16567" s="5"/>
      <c r="BL16567" s="5"/>
      <c r="BM16567" s="2"/>
      <c r="BN16567" s="151"/>
      <c r="BO16567" s="2"/>
      <c r="BP16567" s="2"/>
      <c r="BQ16567" s="2"/>
      <c r="BR16567" s="2"/>
      <c r="BS16567" s="2"/>
      <c r="BT16567" s="2"/>
    </row>
    <row r="16568" spans="63:72" x14ac:dyDescent="0.3">
      <c r="BK16568" s="5"/>
      <c r="BL16568" s="5"/>
      <c r="BM16568" s="2"/>
      <c r="BN16568" s="151"/>
      <c r="BO16568" s="2"/>
      <c r="BP16568" s="2"/>
      <c r="BQ16568" s="2"/>
      <c r="BR16568" s="2"/>
      <c r="BS16568" s="2"/>
      <c r="BT16568" s="2"/>
    </row>
    <row r="16569" spans="63:72" x14ac:dyDescent="0.3">
      <c r="BK16569" s="5"/>
      <c r="BL16569" s="5"/>
      <c r="BM16569" s="2"/>
      <c r="BN16569" s="151"/>
      <c r="BO16569" s="2"/>
      <c r="BP16569" s="2"/>
      <c r="BQ16569" s="2"/>
      <c r="BR16569" s="2"/>
      <c r="BS16569" s="2"/>
      <c r="BT16569" s="2"/>
    </row>
    <row r="16570" spans="63:72" x14ac:dyDescent="0.3">
      <c r="BK16570" s="5"/>
      <c r="BL16570" s="5"/>
      <c r="BM16570" s="2"/>
      <c r="BN16570" s="151"/>
      <c r="BO16570" s="2"/>
      <c r="BP16570" s="2"/>
      <c r="BQ16570" s="2"/>
      <c r="BR16570" s="2"/>
      <c r="BS16570" s="2"/>
      <c r="BT16570" s="2"/>
    </row>
    <row r="16571" spans="63:72" x14ac:dyDescent="0.3">
      <c r="BK16571" s="5"/>
      <c r="BL16571" s="5"/>
      <c r="BM16571" s="2"/>
      <c r="BN16571" s="151"/>
      <c r="BO16571" s="2"/>
      <c r="BP16571" s="2"/>
      <c r="BQ16571" s="2"/>
      <c r="BR16571" s="2"/>
      <c r="BS16571" s="2"/>
      <c r="BT16571" s="2"/>
    </row>
    <row r="16572" spans="63:72" x14ac:dyDescent="0.3">
      <c r="BK16572" s="5"/>
      <c r="BL16572" s="5"/>
      <c r="BM16572" s="2"/>
      <c r="BN16572" s="151"/>
      <c r="BO16572" s="2"/>
      <c r="BP16572" s="2"/>
      <c r="BQ16572" s="2"/>
      <c r="BR16572" s="2"/>
      <c r="BS16572" s="2"/>
      <c r="BT16572" s="2"/>
    </row>
    <row r="16573" spans="63:72" x14ac:dyDescent="0.3">
      <c r="BK16573" s="5"/>
      <c r="BL16573" s="5"/>
      <c r="BM16573" s="2"/>
      <c r="BN16573" s="151"/>
      <c r="BO16573" s="2"/>
      <c r="BP16573" s="2"/>
      <c r="BQ16573" s="2"/>
      <c r="BR16573" s="2"/>
      <c r="BS16573" s="2"/>
      <c r="BT16573" s="2"/>
    </row>
    <row r="16574" spans="63:72" x14ac:dyDescent="0.3">
      <c r="BK16574" s="5"/>
      <c r="BL16574" s="5"/>
      <c r="BM16574" s="2"/>
      <c r="BN16574" s="151"/>
      <c r="BO16574" s="2"/>
      <c r="BP16574" s="2"/>
      <c r="BQ16574" s="2"/>
      <c r="BR16574" s="2"/>
      <c r="BS16574" s="2"/>
      <c r="BT16574" s="2"/>
    </row>
    <row r="16575" spans="63:72" x14ac:dyDescent="0.3">
      <c r="BK16575" s="5"/>
      <c r="BL16575" s="5"/>
      <c r="BM16575" s="2"/>
      <c r="BN16575" s="151"/>
      <c r="BO16575" s="2"/>
      <c r="BP16575" s="2"/>
      <c r="BQ16575" s="2"/>
      <c r="BR16575" s="2"/>
      <c r="BS16575" s="2"/>
      <c r="BT16575" s="2"/>
    </row>
    <row r="16576" spans="63:72" x14ac:dyDescent="0.3">
      <c r="BK16576" s="5"/>
      <c r="BL16576" s="5"/>
      <c r="BM16576" s="2"/>
      <c r="BN16576" s="151"/>
      <c r="BO16576" s="2"/>
      <c r="BP16576" s="2"/>
      <c r="BQ16576" s="2"/>
      <c r="BR16576" s="2"/>
      <c r="BS16576" s="2"/>
      <c r="BT16576" s="2"/>
    </row>
    <row r="16577" spans="63:72" x14ac:dyDescent="0.3">
      <c r="BK16577" s="5"/>
      <c r="BL16577" s="5"/>
      <c r="BM16577" s="2"/>
      <c r="BN16577" s="151"/>
      <c r="BO16577" s="2"/>
      <c r="BP16577" s="2"/>
      <c r="BQ16577" s="2"/>
      <c r="BR16577" s="2"/>
      <c r="BS16577" s="2"/>
      <c r="BT16577" s="2"/>
    </row>
    <row r="16578" spans="63:72" x14ac:dyDescent="0.3">
      <c r="BK16578" s="5"/>
      <c r="BL16578" s="5"/>
      <c r="BM16578" s="2"/>
      <c r="BN16578" s="151"/>
      <c r="BO16578" s="2"/>
      <c r="BP16578" s="2"/>
      <c r="BQ16578" s="2"/>
      <c r="BR16578" s="2"/>
      <c r="BS16578" s="2"/>
      <c r="BT16578" s="2"/>
    </row>
    <row r="16579" spans="63:72" x14ac:dyDescent="0.3">
      <c r="BK16579" s="5"/>
      <c r="BL16579" s="5"/>
      <c r="BM16579" s="2"/>
      <c r="BN16579" s="151"/>
      <c r="BO16579" s="2"/>
      <c r="BP16579" s="2"/>
      <c r="BQ16579" s="2"/>
      <c r="BR16579" s="2"/>
      <c r="BS16579" s="2"/>
      <c r="BT16579" s="2"/>
    </row>
    <row r="16580" spans="63:72" x14ac:dyDescent="0.3">
      <c r="BK16580" s="5"/>
      <c r="BL16580" s="5"/>
      <c r="BM16580" s="2"/>
      <c r="BN16580" s="151"/>
      <c r="BO16580" s="2"/>
      <c r="BP16580" s="2"/>
      <c r="BQ16580" s="2"/>
      <c r="BR16580" s="2"/>
      <c r="BS16580" s="2"/>
      <c r="BT16580" s="2"/>
    </row>
    <row r="16581" spans="63:72" x14ac:dyDescent="0.3">
      <c r="BK16581" s="5"/>
      <c r="BL16581" s="5"/>
      <c r="BM16581" s="2"/>
      <c r="BN16581" s="151"/>
      <c r="BO16581" s="2"/>
      <c r="BP16581" s="2"/>
      <c r="BQ16581" s="2"/>
      <c r="BR16581" s="2"/>
      <c r="BS16581" s="2"/>
      <c r="BT16581" s="2"/>
    </row>
    <row r="16582" spans="63:72" x14ac:dyDescent="0.3">
      <c r="BK16582" s="5"/>
      <c r="BL16582" s="5"/>
      <c r="BM16582" s="2"/>
      <c r="BN16582" s="151"/>
      <c r="BO16582" s="2"/>
      <c r="BP16582" s="2"/>
      <c r="BQ16582" s="2"/>
      <c r="BR16582" s="2"/>
      <c r="BS16582" s="2"/>
      <c r="BT16582" s="2"/>
    </row>
    <row r="16583" spans="63:72" x14ac:dyDescent="0.3">
      <c r="BK16583" s="5"/>
      <c r="BL16583" s="5"/>
      <c r="BM16583" s="2"/>
      <c r="BN16583" s="151"/>
      <c r="BO16583" s="2"/>
      <c r="BP16583" s="2"/>
      <c r="BQ16583" s="2"/>
      <c r="BR16583" s="2"/>
      <c r="BS16583" s="2"/>
      <c r="BT16583" s="2"/>
    </row>
    <row r="16584" spans="63:72" x14ac:dyDescent="0.3">
      <c r="BK16584" s="5"/>
      <c r="BL16584" s="5"/>
      <c r="BM16584" s="2"/>
      <c r="BN16584" s="151"/>
      <c r="BO16584" s="2"/>
      <c r="BP16584" s="2"/>
      <c r="BQ16584" s="2"/>
      <c r="BR16584" s="2"/>
      <c r="BS16584" s="2"/>
      <c r="BT16584" s="2"/>
    </row>
    <row r="16585" spans="63:72" x14ac:dyDescent="0.3">
      <c r="BK16585" s="5"/>
      <c r="BL16585" s="5"/>
      <c r="BM16585" s="2"/>
      <c r="BN16585" s="151"/>
      <c r="BO16585" s="2"/>
      <c r="BP16585" s="2"/>
      <c r="BQ16585" s="2"/>
      <c r="BR16585" s="2"/>
      <c r="BS16585" s="2"/>
      <c r="BT16585" s="2"/>
    </row>
    <row r="16586" spans="63:72" x14ac:dyDescent="0.3">
      <c r="BK16586" s="5"/>
      <c r="BL16586" s="5"/>
      <c r="BM16586" s="2"/>
      <c r="BN16586" s="151"/>
      <c r="BO16586" s="2"/>
      <c r="BP16586" s="2"/>
      <c r="BQ16586" s="2"/>
      <c r="BR16586" s="2"/>
      <c r="BS16586" s="2"/>
      <c r="BT16586" s="2"/>
    </row>
    <row r="16587" spans="63:72" x14ac:dyDescent="0.3">
      <c r="BK16587" s="5"/>
      <c r="BL16587" s="5"/>
      <c r="BM16587" s="2"/>
      <c r="BN16587" s="151"/>
      <c r="BO16587" s="2"/>
      <c r="BP16587" s="2"/>
      <c r="BQ16587" s="2"/>
      <c r="BR16587" s="2"/>
      <c r="BS16587" s="2"/>
      <c r="BT16587" s="2"/>
    </row>
    <row r="16588" spans="63:72" x14ac:dyDescent="0.3">
      <c r="BK16588" s="5"/>
      <c r="BL16588" s="5"/>
      <c r="BM16588" s="2"/>
      <c r="BN16588" s="151"/>
      <c r="BO16588" s="2"/>
      <c r="BP16588" s="2"/>
      <c r="BQ16588" s="2"/>
      <c r="BR16588" s="2"/>
      <c r="BS16588" s="2"/>
      <c r="BT16588" s="2"/>
    </row>
    <row r="16589" spans="63:72" x14ac:dyDescent="0.3">
      <c r="BK16589" s="5"/>
      <c r="BL16589" s="5"/>
      <c r="BM16589" s="2"/>
      <c r="BN16589" s="151"/>
      <c r="BO16589" s="2"/>
      <c r="BP16589" s="2"/>
      <c r="BQ16589" s="2"/>
      <c r="BR16589" s="2"/>
      <c r="BS16589" s="2"/>
      <c r="BT16589" s="2"/>
    </row>
    <row r="16590" spans="63:72" x14ac:dyDescent="0.3">
      <c r="BK16590" s="5"/>
      <c r="BL16590" s="5"/>
      <c r="BM16590" s="2"/>
      <c r="BN16590" s="151"/>
      <c r="BO16590" s="2"/>
      <c r="BP16590" s="2"/>
      <c r="BQ16590" s="2"/>
      <c r="BR16590" s="2"/>
      <c r="BS16590" s="2"/>
      <c r="BT16590" s="2"/>
    </row>
    <row r="16591" spans="63:72" x14ac:dyDescent="0.3">
      <c r="BK16591" s="5"/>
      <c r="BL16591" s="5"/>
      <c r="BM16591" s="2"/>
      <c r="BN16591" s="151"/>
      <c r="BO16591" s="2"/>
      <c r="BP16591" s="2"/>
      <c r="BQ16591" s="2"/>
      <c r="BR16591" s="2"/>
      <c r="BS16591" s="2"/>
      <c r="BT16591" s="2"/>
    </row>
    <row r="16592" spans="63:72" x14ac:dyDescent="0.3">
      <c r="BK16592" s="5"/>
      <c r="BL16592" s="5"/>
      <c r="BM16592" s="2"/>
      <c r="BN16592" s="151"/>
      <c r="BO16592" s="2"/>
      <c r="BP16592" s="2"/>
      <c r="BQ16592" s="2"/>
      <c r="BR16592" s="2"/>
      <c r="BS16592" s="2"/>
      <c r="BT16592" s="2"/>
    </row>
    <row r="16593" spans="63:72" x14ac:dyDescent="0.3">
      <c r="BK16593" s="5"/>
      <c r="BL16593" s="5"/>
      <c r="BM16593" s="2"/>
      <c r="BN16593" s="151"/>
      <c r="BO16593" s="2"/>
      <c r="BP16593" s="2"/>
      <c r="BQ16593" s="2"/>
      <c r="BR16593" s="2"/>
      <c r="BS16593" s="2"/>
      <c r="BT16593" s="2"/>
    </row>
    <row r="16594" spans="63:72" x14ac:dyDescent="0.3">
      <c r="BK16594" s="5"/>
      <c r="BL16594" s="5"/>
      <c r="BM16594" s="2"/>
      <c r="BN16594" s="151"/>
      <c r="BO16594" s="2"/>
      <c r="BP16594" s="2"/>
      <c r="BQ16594" s="2"/>
      <c r="BR16594" s="2"/>
      <c r="BS16594" s="2"/>
      <c r="BT16594" s="2"/>
    </row>
    <row r="16595" spans="63:72" x14ac:dyDescent="0.3">
      <c r="BK16595" s="5"/>
      <c r="BL16595" s="5"/>
      <c r="BM16595" s="2"/>
      <c r="BN16595" s="151"/>
      <c r="BO16595" s="2"/>
      <c r="BP16595" s="2"/>
      <c r="BQ16595" s="2"/>
      <c r="BR16595" s="2"/>
      <c r="BS16595" s="2"/>
      <c r="BT16595" s="2"/>
    </row>
    <row r="16596" spans="63:72" x14ac:dyDescent="0.3">
      <c r="BK16596" s="5"/>
      <c r="BL16596" s="5"/>
      <c r="BM16596" s="2"/>
      <c r="BN16596" s="151"/>
      <c r="BO16596" s="2"/>
      <c r="BP16596" s="2"/>
      <c r="BQ16596" s="2"/>
      <c r="BR16596" s="2"/>
      <c r="BS16596" s="2"/>
      <c r="BT16596" s="2"/>
    </row>
    <row r="16597" spans="63:72" x14ac:dyDescent="0.3">
      <c r="BK16597" s="5"/>
      <c r="BL16597" s="5"/>
      <c r="BM16597" s="2"/>
      <c r="BN16597" s="151"/>
      <c r="BO16597" s="2"/>
      <c r="BP16597" s="2"/>
      <c r="BQ16597" s="2"/>
      <c r="BR16597" s="2"/>
      <c r="BS16597" s="2"/>
      <c r="BT16597" s="2"/>
    </row>
    <row r="16598" spans="63:72" x14ac:dyDescent="0.3">
      <c r="BK16598" s="5"/>
      <c r="BL16598" s="5"/>
      <c r="BM16598" s="2"/>
      <c r="BN16598" s="151"/>
      <c r="BO16598" s="2"/>
      <c r="BP16598" s="2"/>
      <c r="BQ16598" s="2"/>
      <c r="BR16598" s="2"/>
      <c r="BS16598" s="2"/>
      <c r="BT16598" s="2"/>
    </row>
    <row r="16599" spans="63:72" x14ac:dyDescent="0.3">
      <c r="BK16599" s="5"/>
      <c r="BL16599" s="5"/>
      <c r="BM16599" s="2"/>
      <c r="BN16599" s="151"/>
      <c r="BO16599" s="2"/>
      <c r="BP16599" s="2"/>
      <c r="BQ16599" s="2"/>
      <c r="BR16599" s="2"/>
      <c r="BS16599" s="2"/>
      <c r="BT16599" s="2"/>
    </row>
    <row r="16600" spans="63:72" x14ac:dyDescent="0.3">
      <c r="BK16600" s="5"/>
      <c r="BL16600" s="5"/>
      <c r="BM16600" s="2"/>
      <c r="BN16600" s="151"/>
      <c r="BO16600" s="2"/>
      <c r="BP16600" s="2"/>
      <c r="BQ16600" s="2"/>
      <c r="BR16600" s="2"/>
      <c r="BS16600" s="2"/>
      <c r="BT16600" s="2"/>
    </row>
    <row r="16601" spans="63:72" x14ac:dyDescent="0.3">
      <c r="BK16601" s="5"/>
      <c r="BL16601" s="5"/>
      <c r="BM16601" s="2"/>
      <c r="BN16601" s="151"/>
      <c r="BO16601" s="2"/>
      <c r="BP16601" s="2"/>
      <c r="BQ16601" s="2"/>
      <c r="BR16601" s="2"/>
      <c r="BS16601" s="2"/>
      <c r="BT16601" s="2"/>
    </row>
    <row r="16602" spans="63:72" x14ac:dyDescent="0.3">
      <c r="BK16602" s="5"/>
      <c r="BL16602" s="5"/>
      <c r="BM16602" s="2"/>
      <c r="BN16602" s="151"/>
      <c r="BO16602" s="2"/>
      <c r="BP16602" s="2"/>
      <c r="BQ16602" s="2"/>
      <c r="BR16602" s="2"/>
      <c r="BS16602" s="2"/>
      <c r="BT16602" s="2"/>
    </row>
    <row r="16603" spans="63:72" x14ac:dyDescent="0.3">
      <c r="BK16603" s="5"/>
      <c r="BL16603" s="5"/>
      <c r="BM16603" s="2"/>
      <c r="BN16603" s="151"/>
      <c r="BO16603" s="2"/>
      <c r="BP16603" s="2"/>
      <c r="BQ16603" s="2"/>
      <c r="BR16603" s="2"/>
      <c r="BS16603" s="2"/>
      <c r="BT16603" s="2"/>
    </row>
    <row r="16604" spans="63:72" x14ac:dyDescent="0.3">
      <c r="BK16604" s="5"/>
      <c r="BL16604" s="5"/>
      <c r="BM16604" s="2"/>
      <c r="BN16604" s="151"/>
      <c r="BO16604" s="2"/>
      <c r="BP16604" s="2"/>
      <c r="BQ16604" s="2"/>
      <c r="BR16604" s="2"/>
      <c r="BS16604" s="2"/>
      <c r="BT16604" s="2"/>
    </row>
    <row r="16605" spans="63:72" x14ac:dyDescent="0.3">
      <c r="BK16605" s="5"/>
      <c r="BL16605" s="5"/>
      <c r="BM16605" s="2"/>
      <c r="BN16605" s="151"/>
      <c r="BO16605" s="2"/>
      <c r="BP16605" s="2"/>
      <c r="BQ16605" s="2"/>
      <c r="BR16605" s="2"/>
      <c r="BS16605" s="2"/>
      <c r="BT16605" s="2"/>
    </row>
    <row r="16606" spans="63:72" x14ac:dyDescent="0.3">
      <c r="BK16606" s="5"/>
      <c r="BL16606" s="5"/>
      <c r="BM16606" s="2"/>
      <c r="BN16606" s="151"/>
      <c r="BO16606" s="2"/>
      <c r="BP16606" s="2"/>
      <c r="BQ16606" s="2"/>
      <c r="BR16606" s="2"/>
      <c r="BS16606" s="2"/>
      <c r="BT16606" s="2"/>
    </row>
    <row r="16607" spans="63:72" x14ac:dyDescent="0.3">
      <c r="BK16607" s="5"/>
      <c r="BL16607" s="5"/>
      <c r="BM16607" s="2"/>
      <c r="BN16607" s="151"/>
      <c r="BO16607" s="2"/>
      <c r="BP16607" s="2"/>
      <c r="BQ16607" s="2"/>
      <c r="BR16607" s="2"/>
      <c r="BS16607" s="2"/>
      <c r="BT16607" s="2"/>
    </row>
    <row r="16608" spans="63:72" x14ac:dyDescent="0.3">
      <c r="BK16608" s="5"/>
      <c r="BL16608" s="5"/>
      <c r="BM16608" s="2"/>
      <c r="BN16608" s="151"/>
      <c r="BO16608" s="2"/>
      <c r="BP16608" s="2"/>
      <c r="BQ16608" s="2"/>
      <c r="BR16608" s="2"/>
      <c r="BS16608" s="2"/>
      <c r="BT16608" s="2"/>
    </row>
    <row r="16609" spans="63:72" x14ac:dyDescent="0.3">
      <c r="BK16609" s="5"/>
      <c r="BL16609" s="5"/>
      <c r="BM16609" s="2"/>
      <c r="BN16609" s="151"/>
      <c r="BO16609" s="2"/>
      <c r="BP16609" s="2"/>
      <c r="BQ16609" s="2"/>
      <c r="BR16609" s="2"/>
      <c r="BS16609" s="2"/>
      <c r="BT16609" s="2"/>
    </row>
    <row r="16610" spans="63:72" x14ac:dyDescent="0.3">
      <c r="BK16610" s="5"/>
      <c r="BL16610" s="5"/>
      <c r="BM16610" s="2"/>
      <c r="BN16610" s="151"/>
      <c r="BO16610" s="2"/>
      <c r="BP16610" s="2"/>
      <c r="BQ16610" s="2"/>
      <c r="BR16610" s="2"/>
      <c r="BS16610" s="2"/>
      <c r="BT16610" s="2"/>
    </row>
    <row r="16611" spans="63:72" x14ac:dyDescent="0.3">
      <c r="BK16611" s="5"/>
      <c r="BL16611" s="5"/>
      <c r="BM16611" s="2"/>
      <c r="BN16611" s="151"/>
      <c r="BO16611" s="2"/>
      <c r="BP16611" s="2"/>
      <c r="BQ16611" s="2"/>
      <c r="BR16611" s="2"/>
      <c r="BS16611" s="2"/>
      <c r="BT16611" s="2"/>
    </row>
    <row r="16612" spans="63:72" x14ac:dyDescent="0.3">
      <c r="BK16612" s="5"/>
      <c r="BL16612" s="5"/>
      <c r="BM16612" s="2"/>
      <c r="BN16612" s="151"/>
      <c r="BO16612" s="2"/>
      <c r="BP16612" s="2"/>
      <c r="BQ16612" s="2"/>
      <c r="BR16612" s="2"/>
      <c r="BS16612" s="2"/>
      <c r="BT16612" s="2"/>
    </row>
    <row r="16613" spans="63:72" x14ac:dyDescent="0.3">
      <c r="BK16613" s="5"/>
      <c r="BL16613" s="5"/>
      <c r="BM16613" s="2"/>
      <c r="BN16613" s="151"/>
      <c r="BO16613" s="2"/>
      <c r="BP16613" s="2"/>
      <c r="BQ16613" s="2"/>
      <c r="BR16613" s="2"/>
      <c r="BS16613" s="2"/>
      <c r="BT16613" s="2"/>
    </row>
    <row r="16614" spans="63:72" x14ac:dyDescent="0.3">
      <c r="BK16614" s="5"/>
      <c r="BL16614" s="5"/>
      <c r="BM16614" s="2"/>
      <c r="BN16614" s="151"/>
      <c r="BO16614" s="2"/>
      <c r="BP16614" s="2"/>
      <c r="BQ16614" s="2"/>
      <c r="BR16614" s="2"/>
      <c r="BS16614" s="2"/>
      <c r="BT16614" s="2"/>
    </row>
    <row r="16615" spans="63:72" x14ac:dyDescent="0.3">
      <c r="BK16615" s="5"/>
      <c r="BL16615" s="5"/>
      <c r="BM16615" s="2"/>
      <c r="BN16615" s="151"/>
      <c r="BO16615" s="2"/>
      <c r="BP16615" s="2"/>
      <c r="BQ16615" s="2"/>
      <c r="BR16615" s="2"/>
      <c r="BS16615" s="2"/>
      <c r="BT16615" s="2"/>
    </row>
    <row r="16616" spans="63:72" x14ac:dyDescent="0.3">
      <c r="BK16616" s="5"/>
      <c r="BL16616" s="5"/>
      <c r="BM16616" s="2"/>
      <c r="BN16616" s="151"/>
      <c r="BO16616" s="2"/>
      <c r="BP16616" s="2"/>
      <c r="BQ16616" s="2"/>
      <c r="BR16616" s="2"/>
      <c r="BS16616" s="2"/>
      <c r="BT16616" s="2"/>
    </row>
    <row r="16617" spans="63:72" x14ac:dyDescent="0.3">
      <c r="BK16617" s="5"/>
      <c r="BL16617" s="5"/>
      <c r="BM16617" s="2"/>
      <c r="BN16617" s="151"/>
      <c r="BO16617" s="2"/>
      <c r="BP16617" s="2"/>
      <c r="BQ16617" s="2"/>
      <c r="BR16617" s="2"/>
      <c r="BS16617" s="2"/>
      <c r="BT16617" s="2"/>
    </row>
    <row r="16618" spans="63:72" x14ac:dyDescent="0.3">
      <c r="BK16618" s="5"/>
      <c r="BL16618" s="5"/>
      <c r="BM16618" s="2"/>
      <c r="BN16618" s="151"/>
      <c r="BO16618" s="2"/>
      <c r="BP16618" s="2"/>
      <c r="BQ16618" s="2"/>
      <c r="BR16618" s="2"/>
      <c r="BS16618" s="2"/>
      <c r="BT16618" s="2"/>
    </row>
    <row r="16619" spans="63:72" x14ac:dyDescent="0.3">
      <c r="BK16619" s="5"/>
      <c r="BL16619" s="5"/>
      <c r="BM16619" s="2"/>
      <c r="BN16619" s="151"/>
      <c r="BO16619" s="2"/>
      <c r="BP16619" s="2"/>
      <c r="BQ16619" s="2"/>
      <c r="BR16619" s="2"/>
      <c r="BS16619" s="2"/>
      <c r="BT16619" s="2"/>
    </row>
    <row r="16620" spans="63:72" x14ac:dyDescent="0.3">
      <c r="BK16620" s="5"/>
      <c r="BL16620" s="5"/>
      <c r="BM16620" s="2"/>
      <c r="BN16620" s="151"/>
      <c r="BO16620" s="2"/>
      <c r="BP16620" s="2"/>
      <c r="BQ16620" s="2"/>
      <c r="BR16620" s="2"/>
      <c r="BS16620" s="2"/>
      <c r="BT16620" s="2"/>
    </row>
    <row r="16621" spans="63:72" x14ac:dyDescent="0.3">
      <c r="BK16621" s="5"/>
      <c r="BL16621" s="5"/>
      <c r="BM16621" s="2"/>
      <c r="BN16621" s="151"/>
      <c r="BO16621" s="2"/>
      <c r="BP16621" s="2"/>
      <c r="BQ16621" s="2"/>
      <c r="BR16621" s="2"/>
      <c r="BS16621" s="2"/>
      <c r="BT16621" s="2"/>
    </row>
    <row r="16622" spans="63:72" x14ac:dyDescent="0.3">
      <c r="BK16622" s="5"/>
      <c r="BL16622" s="5"/>
      <c r="BM16622" s="2"/>
      <c r="BN16622" s="151"/>
      <c r="BO16622" s="2"/>
      <c r="BP16622" s="2"/>
      <c r="BQ16622" s="2"/>
      <c r="BR16622" s="2"/>
      <c r="BS16622" s="2"/>
      <c r="BT16622" s="2"/>
    </row>
    <row r="16623" spans="63:72" x14ac:dyDescent="0.3">
      <c r="BK16623" s="5"/>
      <c r="BL16623" s="5"/>
      <c r="BM16623" s="2"/>
      <c r="BN16623" s="151"/>
      <c r="BO16623" s="2"/>
      <c r="BP16623" s="2"/>
      <c r="BQ16623" s="2"/>
      <c r="BR16623" s="2"/>
      <c r="BS16623" s="2"/>
      <c r="BT16623" s="2"/>
    </row>
    <row r="16624" spans="63:72" x14ac:dyDescent="0.3">
      <c r="BK16624" s="5"/>
      <c r="BL16624" s="5"/>
      <c r="BM16624" s="2"/>
      <c r="BN16624" s="151"/>
      <c r="BO16624" s="2"/>
      <c r="BP16624" s="2"/>
      <c r="BQ16624" s="2"/>
      <c r="BR16624" s="2"/>
      <c r="BS16624" s="2"/>
      <c r="BT16624" s="2"/>
    </row>
    <row r="16625" spans="63:72" x14ac:dyDescent="0.3">
      <c r="BK16625" s="5"/>
      <c r="BL16625" s="5"/>
      <c r="BM16625" s="2"/>
      <c r="BN16625" s="151"/>
      <c r="BO16625" s="2"/>
      <c r="BP16625" s="2"/>
      <c r="BQ16625" s="2"/>
      <c r="BR16625" s="2"/>
      <c r="BS16625" s="2"/>
      <c r="BT16625" s="2"/>
    </row>
    <row r="16626" spans="63:72" x14ac:dyDescent="0.3">
      <c r="BK16626" s="5"/>
      <c r="BL16626" s="5"/>
      <c r="BM16626" s="2"/>
      <c r="BN16626" s="151"/>
      <c r="BO16626" s="2"/>
      <c r="BP16626" s="2"/>
      <c r="BQ16626" s="2"/>
      <c r="BR16626" s="2"/>
      <c r="BS16626" s="2"/>
      <c r="BT16626" s="2"/>
    </row>
    <row r="16627" spans="63:72" x14ac:dyDescent="0.3">
      <c r="BK16627" s="5"/>
      <c r="BL16627" s="5"/>
      <c r="BM16627" s="2"/>
      <c r="BN16627" s="151"/>
      <c r="BO16627" s="2"/>
      <c r="BP16627" s="2"/>
      <c r="BQ16627" s="2"/>
      <c r="BR16627" s="2"/>
      <c r="BS16627" s="2"/>
      <c r="BT16627" s="2"/>
    </row>
    <row r="16628" spans="63:72" x14ac:dyDescent="0.3">
      <c r="BK16628" s="5"/>
      <c r="BL16628" s="5"/>
      <c r="BM16628" s="2"/>
      <c r="BN16628" s="151"/>
      <c r="BO16628" s="2"/>
      <c r="BP16628" s="2"/>
      <c r="BQ16628" s="2"/>
      <c r="BR16628" s="2"/>
      <c r="BS16628" s="2"/>
      <c r="BT16628" s="2"/>
    </row>
    <row r="16629" spans="63:72" x14ac:dyDescent="0.3">
      <c r="BK16629" s="5"/>
      <c r="BL16629" s="5"/>
      <c r="BM16629" s="2"/>
      <c r="BN16629" s="151"/>
      <c r="BO16629" s="2"/>
      <c r="BP16629" s="2"/>
      <c r="BQ16629" s="2"/>
      <c r="BR16629" s="2"/>
      <c r="BS16629" s="2"/>
      <c r="BT16629" s="2"/>
    </row>
    <row r="16630" spans="63:72" x14ac:dyDescent="0.3">
      <c r="BK16630" s="5"/>
      <c r="BL16630" s="5"/>
      <c r="BM16630" s="2"/>
      <c r="BN16630" s="151"/>
      <c r="BO16630" s="2"/>
      <c r="BP16630" s="2"/>
      <c r="BQ16630" s="2"/>
      <c r="BR16630" s="2"/>
      <c r="BS16630" s="2"/>
      <c r="BT16630" s="2"/>
    </row>
    <row r="16631" spans="63:72" x14ac:dyDescent="0.3">
      <c r="BK16631" s="5"/>
      <c r="BL16631" s="5"/>
      <c r="BM16631" s="2"/>
      <c r="BN16631" s="151"/>
      <c r="BO16631" s="2"/>
      <c r="BP16631" s="2"/>
      <c r="BQ16631" s="2"/>
      <c r="BR16631" s="2"/>
      <c r="BS16631" s="2"/>
      <c r="BT16631" s="2"/>
    </row>
    <row r="16632" spans="63:72" x14ac:dyDescent="0.3">
      <c r="BK16632" s="5"/>
      <c r="BL16632" s="5"/>
      <c r="BM16632" s="2"/>
      <c r="BN16632" s="151"/>
      <c r="BO16632" s="2"/>
      <c r="BP16632" s="2"/>
      <c r="BQ16632" s="2"/>
      <c r="BR16632" s="2"/>
      <c r="BS16632" s="2"/>
      <c r="BT16632" s="2"/>
    </row>
    <row r="16633" spans="63:72" x14ac:dyDescent="0.3">
      <c r="BK16633" s="5"/>
      <c r="BL16633" s="5"/>
      <c r="BM16633" s="2"/>
      <c r="BN16633" s="151"/>
      <c r="BO16633" s="2"/>
      <c r="BP16633" s="2"/>
      <c r="BQ16633" s="2"/>
      <c r="BR16633" s="2"/>
      <c r="BS16633" s="2"/>
      <c r="BT16633" s="2"/>
    </row>
    <row r="16634" spans="63:72" x14ac:dyDescent="0.3">
      <c r="BK16634" s="5"/>
      <c r="BL16634" s="5"/>
      <c r="BM16634" s="2"/>
      <c r="BN16634" s="151"/>
      <c r="BO16634" s="2"/>
      <c r="BP16634" s="2"/>
      <c r="BQ16634" s="2"/>
      <c r="BR16634" s="2"/>
      <c r="BS16634" s="2"/>
      <c r="BT16634" s="2"/>
    </row>
    <row r="16635" spans="63:72" x14ac:dyDescent="0.3">
      <c r="BK16635" s="5"/>
      <c r="BL16635" s="5"/>
      <c r="BM16635" s="2"/>
      <c r="BN16635" s="151"/>
      <c r="BO16635" s="2"/>
      <c r="BP16635" s="2"/>
      <c r="BQ16635" s="2"/>
      <c r="BR16635" s="2"/>
      <c r="BS16635" s="2"/>
      <c r="BT16635" s="2"/>
    </row>
    <row r="16636" spans="63:72" x14ac:dyDescent="0.3">
      <c r="BK16636" s="5"/>
      <c r="BL16636" s="5"/>
      <c r="BM16636" s="2"/>
      <c r="BN16636" s="151"/>
      <c r="BO16636" s="2"/>
      <c r="BP16636" s="2"/>
      <c r="BQ16636" s="2"/>
      <c r="BR16636" s="2"/>
      <c r="BS16636" s="2"/>
      <c r="BT16636" s="2"/>
    </row>
    <row r="16637" spans="63:72" x14ac:dyDescent="0.3">
      <c r="BK16637" s="5"/>
      <c r="BL16637" s="5"/>
      <c r="BM16637" s="2"/>
      <c r="BN16637" s="151"/>
      <c r="BO16637" s="2"/>
      <c r="BP16637" s="2"/>
      <c r="BQ16637" s="2"/>
      <c r="BR16637" s="2"/>
      <c r="BS16637" s="2"/>
      <c r="BT16637" s="2"/>
    </row>
    <row r="16638" spans="63:72" x14ac:dyDescent="0.3">
      <c r="BK16638" s="5"/>
      <c r="BL16638" s="5"/>
      <c r="BM16638" s="2"/>
      <c r="BN16638" s="151"/>
      <c r="BO16638" s="2"/>
      <c r="BP16638" s="2"/>
      <c r="BQ16638" s="2"/>
      <c r="BR16638" s="2"/>
      <c r="BS16638" s="2"/>
      <c r="BT16638" s="2"/>
    </row>
    <row r="16639" spans="63:72" x14ac:dyDescent="0.3">
      <c r="BK16639" s="5"/>
      <c r="BL16639" s="5"/>
      <c r="BM16639" s="2"/>
      <c r="BN16639" s="151"/>
      <c r="BO16639" s="2"/>
      <c r="BP16639" s="2"/>
      <c r="BQ16639" s="2"/>
      <c r="BR16639" s="2"/>
      <c r="BS16639" s="2"/>
      <c r="BT16639" s="2"/>
    </row>
    <row r="16640" spans="63:72" x14ac:dyDescent="0.3">
      <c r="BK16640" s="5"/>
      <c r="BL16640" s="5"/>
      <c r="BM16640" s="2"/>
      <c r="BN16640" s="151"/>
      <c r="BO16640" s="2"/>
      <c r="BP16640" s="2"/>
      <c r="BQ16640" s="2"/>
      <c r="BR16640" s="2"/>
      <c r="BS16640" s="2"/>
      <c r="BT16640" s="2"/>
    </row>
    <row r="16641" spans="63:72" x14ac:dyDescent="0.3">
      <c r="BK16641" s="5"/>
      <c r="BL16641" s="5"/>
      <c r="BM16641" s="2"/>
      <c r="BN16641" s="151"/>
      <c r="BO16641" s="2"/>
      <c r="BP16641" s="2"/>
      <c r="BQ16641" s="2"/>
      <c r="BR16641" s="2"/>
      <c r="BS16641" s="2"/>
      <c r="BT16641" s="2"/>
    </row>
    <row r="16642" spans="63:72" x14ac:dyDescent="0.3">
      <c r="BK16642" s="5"/>
      <c r="BL16642" s="5"/>
      <c r="BM16642" s="2"/>
      <c r="BN16642" s="151"/>
      <c r="BO16642" s="2"/>
      <c r="BP16642" s="2"/>
      <c r="BQ16642" s="2"/>
      <c r="BR16642" s="2"/>
      <c r="BS16642" s="2"/>
      <c r="BT16642" s="2"/>
    </row>
    <row r="16643" spans="63:72" x14ac:dyDescent="0.3">
      <c r="BK16643" s="5"/>
      <c r="BL16643" s="5"/>
      <c r="BM16643" s="2"/>
      <c r="BN16643" s="151"/>
      <c r="BO16643" s="2"/>
      <c r="BP16643" s="2"/>
      <c r="BQ16643" s="2"/>
      <c r="BR16643" s="2"/>
      <c r="BS16643" s="2"/>
      <c r="BT16643" s="2"/>
    </row>
    <row r="16644" spans="63:72" x14ac:dyDescent="0.3">
      <c r="BK16644" s="5"/>
      <c r="BL16644" s="5"/>
      <c r="BM16644" s="2"/>
      <c r="BN16644" s="151"/>
      <c r="BO16644" s="2"/>
      <c r="BP16644" s="2"/>
      <c r="BQ16644" s="2"/>
      <c r="BR16644" s="2"/>
      <c r="BS16644" s="2"/>
      <c r="BT16644" s="2"/>
    </row>
    <row r="16645" spans="63:72" x14ac:dyDescent="0.3">
      <c r="BK16645" s="5"/>
      <c r="BL16645" s="5"/>
      <c r="BM16645" s="2"/>
      <c r="BN16645" s="151"/>
      <c r="BO16645" s="2"/>
      <c r="BP16645" s="2"/>
      <c r="BQ16645" s="2"/>
      <c r="BR16645" s="2"/>
      <c r="BS16645" s="2"/>
      <c r="BT16645" s="2"/>
    </row>
    <row r="16646" spans="63:72" x14ac:dyDescent="0.3">
      <c r="BK16646" s="5"/>
      <c r="BL16646" s="5"/>
      <c r="BM16646" s="2"/>
      <c r="BN16646" s="151"/>
      <c r="BO16646" s="2"/>
      <c r="BP16646" s="2"/>
      <c r="BQ16646" s="2"/>
      <c r="BR16646" s="2"/>
      <c r="BS16646" s="2"/>
      <c r="BT16646" s="2"/>
    </row>
    <row r="16647" spans="63:72" x14ac:dyDescent="0.3">
      <c r="BK16647" s="5"/>
      <c r="BL16647" s="5"/>
      <c r="BM16647" s="2"/>
      <c r="BN16647" s="151"/>
      <c r="BO16647" s="2"/>
      <c r="BP16647" s="2"/>
      <c r="BQ16647" s="2"/>
      <c r="BR16647" s="2"/>
      <c r="BS16647" s="2"/>
      <c r="BT16647" s="2"/>
    </row>
    <row r="16648" spans="63:72" x14ac:dyDescent="0.3">
      <c r="BK16648" s="5"/>
      <c r="BL16648" s="5"/>
      <c r="BM16648" s="2"/>
      <c r="BN16648" s="151"/>
      <c r="BO16648" s="2"/>
      <c r="BP16648" s="2"/>
      <c r="BQ16648" s="2"/>
      <c r="BR16648" s="2"/>
      <c r="BS16648" s="2"/>
      <c r="BT16648" s="2"/>
    </row>
    <row r="16649" spans="63:72" x14ac:dyDescent="0.3">
      <c r="BK16649" s="5"/>
      <c r="BL16649" s="5"/>
      <c r="BM16649" s="2"/>
      <c r="BN16649" s="151"/>
      <c r="BO16649" s="2"/>
      <c r="BP16649" s="2"/>
      <c r="BQ16649" s="2"/>
      <c r="BR16649" s="2"/>
      <c r="BS16649" s="2"/>
      <c r="BT16649" s="2"/>
    </row>
    <row r="16650" spans="63:72" x14ac:dyDescent="0.3">
      <c r="BK16650" s="5"/>
      <c r="BL16650" s="5"/>
      <c r="BM16650" s="2"/>
      <c r="BN16650" s="151"/>
      <c r="BO16650" s="2"/>
      <c r="BP16650" s="2"/>
      <c r="BQ16650" s="2"/>
      <c r="BR16650" s="2"/>
      <c r="BS16650" s="2"/>
      <c r="BT16650" s="2"/>
    </row>
    <row r="16651" spans="63:72" x14ac:dyDescent="0.3">
      <c r="BK16651" s="5"/>
      <c r="BL16651" s="5"/>
      <c r="BM16651" s="2"/>
      <c r="BN16651" s="151"/>
      <c r="BO16651" s="2"/>
      <c r="BP16651" s="2"/>
      <c r="BQ16651" s="2"/>
      <c r="BR16651" s="2"/>
      <c r="BS16651" s="2"/>
      <c r="BT16651" s="2"/>
    </row>
    <row r="16652" spans="63:72" x14ac:dyDescent="0.3">
      <c r="BK16652" s="5"/>
      <c r="BL16652" s="5"/>
      <c r="BM16652" s="2"/>
      <c r="BN16652" s="151"/>
      <c r="BO16652" s="2"/>
      <c r="BP16652" s="2"/>
      <c r="BQ16652" s="2"/>
      <c r="BR16652" s="2"/>
      <c r="BS16652" s="2"/>
      <c r="BT16652" s="2"/>
    </row>
    <row r="16653" spans="63:72" x14ac:dyDescent="0.3">
      <c r="BK16653" s="5"/>
      <c r="BL16653" s="5"/>
      <c r="BM16653" s="2"/>
      <c r="BN16653" s="151"/>
      <c r="BO16653" s="2"/>
      <c r="BP16653" s="2"/>
      <c r="BQ16653" s="2"/>
      <c r="BR16653" s="2"/>
      <c r="BS16653" s="2"/>
      <c r="BT16653" s="2"/>
    </row>
    <row r="16654" spans="63:72" x14ac:dyDescent="0.3">
      <c r="BK16654" s="5"/>
      <c r="BL16654" s="5"/>
      <c r="BM16654" s="2"/>
      <c r="BN16654" s="151"/>
      <c r="BO16654" s="2"/>
      <c r="BP16654" s="2"/>
      <c r="BQ16654" s="2"/>
      <c r="BR16654" s="2"/>
      <c r="BS16654" s="2"/>
      <c r="BT16654" s="2"/>
    </row>
    <row r="16655" spans="63:72" x14ac:dyDescent="0.3">
      <c r="BK16655" s="5"/>
      <c r="BL16655" s="5"/>
      <c r="BM16655" s="2"/>
      <c r="BN16655" s="151"/>
      <c r="BO16655" s="2"/>
      <c r="BP16655" s="2"/>
      <c r="BQ16655" s="2"/>
      <c r="BR16655" s="2"/>
      <c r="BS16655" s="2"/>
      <c r="BT16655" s="2"/>
    </row>
    <row r="16656" spans="63:72" x14ac:dyDescent="0.3">
      <c r="BK16656" s="5"/>
      <c r="BL16656" s="5"/>
      <c r="BM16656" s="2"/>
      <c r="BN16656" s="151"/>
      <c r="BO16656" s="2"/>
      <c r="BP16656" s="2"/>
      <c r="BQ16656" s="2"/>
      <c r="BR16656" s="2"/>
      <c r="BS16656" s="2"/>
      <c r="BT16656" s="2"/>
    </row>
    <row r="16657" spans="63:72" x14ac:dyDescent="0.3">
      <c r="BK16657" s="5"/>
      <c r="BL16657" s="5"/>
      <c r="BM16657" s="2"/>
      <c r="BN16657" s="151"/>
      <c r="BO16657" s="2"/>
      <c r="BP16657" s="2"/>
      <c r="BQ16657" s="2"/>
      <c r="BR16657" s="2"/>
      <c r="BS16657" s="2"/>
      <c r="BT16657" s="2"/>
    </row>
    <row r="16658" spans="63:72" x14ac:dyDescent="0.3">
      <c r="BK16658" s="5"/>
      <c r="BL16658" s="5"/>
      <c r="BM16658" s="2"/>
      <c r="BN16658" s="151"/>
      <c r="BO16658" s="2"/>
      <c r="BP16658" s="2"/>
      <c r="BQ16658" s="2"/>
      <c r="BR16658" s="2"/>
      <c r="BS16658" s="2"/>
      <c r="BT16658" s="2"/>
    </row>
    <row r="16659" spans="63:72" x14ac:dyDescent="0.3">
      <c r="BK16659" s="5"/>
      <c r="BL16659" s="5"/>
      <c r="BM16659" s="2"/>
      <c r="BN16659" s="151"/>
      <c r="BO16659" s="2"/>
      <c r="BP16659" s="2"/>
      <c r="BQ16659" s="2"/>
      <c r="BR16659" s="2"/>
      <c r="BS16659" s="2"/>
      <c r="BT16659" s="2"/>
    </row>
    <row r="16660" spans="63:72" x14ac:dyDescent="0.3">
      <c r="BK16660" s="5"/>
      <c r="BL16660" s="5"/>
      <c r="BM16660" s="2"/>
      <c r="BN16660" s="151"/>
      <c r="BO16660" s="2"/>
      <c r="BP16660" s="2"/>
      <c r="BQ16660" s="2"/>
      <c r="BR16660" s="2"/>
      <c r="BS16660" s="2"/>
      <c r="BT16660" s="2"/>
    </row>
    <row r="16661" spans="63:72" x14ac:dyDescent="0.3">
      <c r="BK16661" s="5"/>
      <c r="BL16661" s="5"/>
      <c r="BM16661" s="2"/>
      <c r="BN16661" s="151"/>
      <c r="BO16661" s="2"/>
      <c r="BP16661" s="2"/>
      <c r="BQ16661" s="2"/>
      <c r="BR16661" s="2"/>
      <c r="BS16661" s="2"/>
      <c r="BT16661" s="2"/>
    </row>
    <row r="16662" spans="63:72" x14ac:dyDescent="0.3">
      <c r="BK16662" s="5"/>
      <c r="BL16662" s="5"/>
      <c r="BM16662" s="2"/>
      <c r="BN16662" s="151"/>
      <c r="BO16662" s="2"/>
      <c r="BP16662" s="2"/>
      <c r="BQ16662" s="2"/>
      <c r="BR16662" s="2"/>
      <c r="BS16662" s="2"/>
      <c r="BT16662" s="2"/>
    </row>
    <row r="16663" spans="63:72" x14ac:dyDescent="0.3">
      <c r="BK16663" s="5"/>
      <c r="BL16663" s="5"/>
      <c r="BM16663" s="2"/>
      <c r="BN16663" s="151"/>
      <c r="BO16663" s="2"/>
      <c r="BP16663" s="2"/>
      <c r="BQ16663" s="2"/>
      <c r="BR16663" s="2"/>
      <c r="BS16663" s="2"/>
      <c r="BT16663" s="2"/>
    </row>
    <row r="16664" spans="63:72" x14ac:dyDescent="0.3">
      <c r="BK16664" s="5"/>
      <c r="BL16664" s="5"/>
      <c r="BM16664" s="2"/>
      <c r="BN16664" s="151"/>
      <c r="BO16664" s="2"/>
      <c r="BP16664" s="2"/>
      <c r="BQ16664" s="2"/>
      <c r="BR16664" s="2"/>
      <c r="BS16664" s="2"/>
      <c r="BT16664" s="2"/>
    </row>
    <row r="16665" spans="63:72" x14ac:dyDescent="0.3">
      <c r="BK16665" s="5"/>
      <c r="BL16665" s="5"/>
      <c r="BM16665" s="2"/>
      <c r="BN16665" s="151"/>
      <c r="BO16665" s="2"/>
      <c r="BP16665" s="2"/>
      <c r="BQ16665" s="2"/>
      <c r="BR16665" s="2"/>
      <c r="BS16665" s="2"/>
      <c r="BT16665" s="2"/>
    </row>
    <row r="16666" spans="63:72" x14ac:dyDescent="0.3">
      <c r="BK16666" s="5"/>
      <c r="BL16666" s="5"/>
      <c r="BM16666" s="2"/>
      <c r="BN16666" s="151"/>
      <c r="BO16666" s="2"/>
      <c r="BP16666" s="2"/>
      <c r="BQ16666" s="2"/>
      <c r="BR16666" s="2"/>
      <c r="BS16666" s="2"/>
      <c r="BT16666" s="2"/>
    </row>
    <row r="16667" spans="63:72" x14ac:dyDescent="0.3">
      <c r="BK16667" s="5"/>
      <c r="BL16667" s="5"/>
      <c r="BM16667" s="2"/>
      <c r="BN16667" s="151"/>
      <c r="BO16667" s="2"/>
      <c r="BP16667" s="2"/>
      <c r="BQ16667" s="2"/>
      <c r="BR16667" s="2"/>
      <c r="BS16667" s="2"/>
      <c r="BT16667" s="2"/>
    </row>
    <row r="16668" spans="63:72" x14ac:dyDescent="0.3">
      <c r="BK16668" s="5"/>
      <c r="BL16668" s="5"/>
      <c r="BM16668" s="2"/>
      <c r="BN16668" s="151"/>
      <c r="BO16668" s="2"/>
      <c r="BP16668" s="2"/>
      <c r="BQ16668" s="2"/>
      <c r="BR16668" s="2"/>
      <c r="BS16668" s="2"/>
      <c r="BT16668" s="2"/>
    </row>
    <row r="16669" spans="63:72" x14ac:dyDescent="0.3">
      <c r="BK16669" s="5"/>
      <c r="BL16669" s="5"/>
      <c r="BM16669" s="2"/>
      <c r="BN16669" s="151"/>
      <c r="BO16669" s="2"/>
      <c r="BP16669" s="2"/>
      <c r="BQ16669" s="2"/>
      <c r="BR16669" s="2"/>
      <c r="BS16669" s="2"/>
      <c r="BT16669" s="2"/>
    </row>
    <row r="16670" spans="63:72" x14ac:dyDescent="0.3">
      <c r="BK16670" s="5"/>
      <c r="BL16670" s="5"/>
      <c r="BM16670" s="2"/>
      <c r="BN16670" s="151"/>
      <c r="BO16670" s="2"/>
      <c r="BP16670" s="2"/>
      <c r="BQ16670" s="2"/>
      <c r="BR16670" s="2"/>
      <c r="BS16670" s="2"/>
      <c r="BT16670" s="2"/>
    </row>
    <row r="16671" spans="63:72" x14ac:dyDescent="0.3">
      <c r="BK16671" s="5"/>
      <c r="BL16671" s="5"/>
      <c r="BM16671" s="2"/>
      <c r="BN16671" s="151"/>
      <c r="BO16671" s="2"/>
      <c r="BP16671" s="2"/>
      <c r="BQ16671" s="2"/>
      <c r="BR16671" s="2"/>
      <c r="BS16671" s="2"/>
      <c r="BT16671" s="2"/>
    </row>
    <row r="16672" spans="63:72" x14ac:dyDescent="0.3">
      <c r="BK16672" s="5"/>
      <c r="BL16672" s="5"/>
      <c r="BM16672" s="2"/>
      <c r="BN16672" s="151"/>
      <c r="BO16672" s="2"/>
      <c r="BP16672" s="2"/>
      <c r="BQ16672" s="2"/>
      <c r="BR16672" s="2"/>
      <c r="BS16672" s="2"/>
      <c r="BT16672" s="2"/>
    </row>
    <row r="16673" spans="63:72" x14ac:dyDescent="0.3">
      <c r="BK16673" s="5"/>
      <c r="BL16673" s="5"/>
      <c r="BM16673" s="2"/>
      <c r="BN16673" s="151"/>
      <c r="BO16673" s="2"/>
      <c r="BP16673" s="2"/>
      <c r="BQ16673" s="2"/>
      <c r="BR16673" s="2"/>
      <c r="BS16673" s="2"/>
      <c r="BT16673" s="2"/>
    </row>
    <row r="16674" spans="63:72" x14ac:dyDescent="0.3">
      <c r="BK16674" s="5"/>
      <c r="BL16674" s="5"/>
      <c r="BM16674" s="2"/>
      <c r="BN16674" s="151"/>
      <c r="BO16674" s="2"/>
      <c r="BP16674" s="2"/>
      <c r="BQ16674" s="2"/>
      <c r="BR16674" s="2"/>
      <c r="BS16674" s="2"/>
      <c r="BT16674" s="2"/>
    </row>
    <row r="16675" spans="63:72" x14ac:dyDescent="0.3">
      <c r="BK16675" s="5"/>
      <c r="BL16675" s="5"/>
      <c r="BM16675" s="2"/>
      <c r="BN16675" s="151"/>
      <c r="BO16675" s="2"/>
      <c r="BP16675" s="2"/>
      <c r="BQ16675" s="2"/>
      <c r="BR16675" s="2"/>
      <c r="BS16675" s="2"/>
      <c r="BT16675" s="2"/>
    </row>
    <row r="16676" spans="63:72" x14ac:dyDescent="0.3">
      <c r="BK16676" s="5"/>
      <c r="BL16676" s="5"/>
      <c r="BM16676" s="2"/>
      <c r="BN16676" s="151"/>
      <c r="BO16676" s="2"/>
      <c r="BP16676" s="2"/>
      <c r="BQ16676" s="2"/>
      <c r="BR16676" s="2"/>
      <c r="BS16676" s="2"/>
      <c r="BT16676" s="2"/>
    </row>
    <row r="16677" spans="63:72" x14ac:dyDescent="0.3">
      <c r="BK16677" s="5"/>
      <c r="BL16677" s="5"/>
      <c r="BM16677" s="2"/>
      <c r="BN16677" s="151"/>
      <c r="BO16677" s="2"/>
      <c r="BP16677" s="2"/>
      <c r="BQ16677" s="2"/>
      <c r="BR16677" s="2"/>
      <c r="BS16677" s="2"/>
      <c r="BT16677" s="2"/>
    </row>
    <row r="16678" spans="63:72" x14ac:dyDescent="0.3">
      <c r="BK16678" s="5"/>
      <c r="BL16678" s="5"/>
      <c r="BM16678" s="2"/>
      <c r="BN16678" s="151"/>
      <c r="BO16678" s="2"/>
      <c r="BP16678" s="2"/>
      <c r="BQ16678" s="2"/>
      <c r="BR16678" s="2"/>
      <c r="BS16678" s="2"/>
      <c r="BT16678" s="2"/>
    </row>
    <row r="16679" spans="63:72" x14ac:dyDescent="0.3">
      <c r="BK16679" s="5"/>
      <c r="BL16679" s="5"/>
      <c r="BM16679" s="2"/>
      <c r="BN16679" s="151"/>
      <c r="BO16679" s="2"/>
      <c r="BP16679" s="2"/>
      <c r="BQ16679" s="2"/>
      <c r="BR16679" s="2"/>
      <c r="BS16679" s="2"/>
      <c r="BT16679" s="2"/>
    </row>
    <row r="16680" spans="63:72" x14ac:dyDescent="0.3">
      <c r="BK16680" s="5"/>
      <c r="BL16680" s="5"/>
      <c r="BM16680" s="2"/>
      <c r="BN16680" s="151"/>
      <c r="BO16680" s="2"/>
      <c r="BP16680" s="2"/>
      <c r="BQ16680" s="2"/>
      <c r="BR16680" s="2"/>
      <c r="BS16680" s="2"/>
      <c r="BT16680" s="2"/>
    </row>
    <row r="16681" spans="63:72" x14ac:dyDescent="0.3">
      <c r="BK16681" s="5"/>
      <c r="BL16681" s="5"/>
      <c r="BM16681" s="2"/>
      <c r="BN16681" s="151"/>
      <c r="BO16681" s="2"/>
      <c r="BP16681" s="2"/>
      <c r="BQ16681" s="2"/>
      <c r="BR16681" s="2"/>
      <c r="BS16681" s="2"/>
      <c r="BT16681" s="2"/>
    </row>
    <row r="16682" spans="63:72" x14ac:dyDescent="0.3">
      <c r="BK16682" s="5"/>
      <c r="BL16682" s="5"/>
      <c r="BM16682" s="2"/>
      <c r="BN16682" s="151"/>
      <c r="BO16682" s="2"/>
      <c r="BP16682" s="2"/>
      <c r="BQ16682" s="2"/>
      <c r="BR16682" s="2"/>
      <c r="BS16682" s="2"/>
      <c r="BT16682" s="2"/>
    </row>
    <row r="16683" spans="63:72" x14ac:dyDescent="0.3">
      <c r="BK16683" s="5"/>
      <c r="BL16683" s="5"/>
      <c r="BM16683" s="2"/>
      <c r="BN16683" s="151"/>
      <c r="BO16683" s="2"/>
      <c r="BP16683" s="2"/>
      <c r="BQ16683" s="2"/>
      <c r="BR16683" s="2"/>
      <c r="BS16683" s="2"/>
      <c r="BT16683" s="2"/>
    </row>
    <row r="16684" spans="63:72" x14ac:dyDescent="0.3">
      <c r="BK16684" s="5"/>
      <c r="BL16684" s="5"/>
      <c r="BM16684" s="2"/>
      <c r="BN16684" s="151"/>
      <c r="BO16684" s="2"/>
      <c r="BP16684" s="2"/>
      <c r="BQ16684" s="2"/>
      <c r="BR16684" s="2"/>
      <c r="BS16684" s="2"/>
      <c r="BT16684" s="2"/>
    </row>
    <row r="16685" spans="63:72" x14ac:dyDescent="0.3">
      <c r="BK16685" s="5"/>
      <c r="BL16685" s="5"/>
      <c r="BM16685" s="2"/>
      <c r="BN16685" s="151"/>
      <c r="BO16685" s="2"/>
      <c r="BP16685" s="2"/>
      <c r="BQ16685" s="2"/>
      <c r="BR16685" s="2"/>
      <c r="BS16685" s="2"/>
      <c r="BT16685" s="2"/>
    </row>
    <row r="16686" spans="63:72" x14ac:dyDescent="0.3">
      <c r="BK16686" s="5"/>
      <c r="BL16686" s="5"/>
      <c r="BM16686" s="2"/>
      <c r="BN16686" s="151"/>
      <c r="BO16686" s="2"/>
      <c r="BP16686" s="2"/>
      <c r="BQ16686" s="2"/>
      <c r="BR16686" s="2"/>
      <c r="BS16686" s="2"/>
      <c r="BT16686" s="2"/>
    </row>
    <row r="16687" spans="63:72" x14ac:dyDescent="0.3">
      <c r="BK16687" s="5"/>
      <c r="BL16687" s="5"/>
      <c r="BM16687" s="2"/>
      <c r="BN16687" s="151"/>
      <c r="BO16687" s="2"/>
      <c r="BP16687" s="2"/>
      <c r="BQ16687" s="2"/>
      <c r="BR16687" s="2"/>
      <c r="BS16687" s="2"/>
      <c r="BT16687" s="2"/>
    </row>
    <row r="16688" spans="63:72" x14ac:dyDescent="0.3">
      <c r="BK16688" s="5"/>
      <c r="BL16688" s="5"/>
      <c r="BM16688" s="2"/>
      <c r="BN16688" s="151"/>
      <c r="BO16688" s="2"/>
      <c r="BP16688" s="2"/>
      <c r="BQ16688" s="2"/>
      <c r="BR16688" s="2"/>
      <c r="BS16688" s="2"/>
      <c r="BT16688" s="2"/>
    </row>
    <row r="16689" spans="63:72" x14ac:dyDescent="0.3">
      <c r="BK16689" s="5"/>
      <c r="BL16689" s="5"/>
      <c r="BM16689" s="2"/>
      <c r="BN16689" s="151"/>
      <c r="BO16689" s="2"/>
      <c r="BP16689" s="2"/>
      <c r="BQ16689" s="2"/>
      <c r="BR16689" s="2"/>
      <c r="BS16689" s="2"/>
      <c r="BT16689" s="2"/>
    </row>
    <row r="16690" spans="63:72" x14ac:dyDescent="0.3">
      <c r="BK16690" s="5"/>
      <c r="BL16690" s="5"/>
      <c r="BM16690" s="2"/>
      <c r="BN16690" s="151"/>
      <c r="BO16690" s="2"/>
      <c r="BP16690" s="2"/>
      <c r="BQ16690" s="2"/>
      <c r="BR16690" s="2"/>
      <c r="BS16690" s="2"/>
      <c r="BT16690" s="2"/>
    </row>
    <row r="16691" spans="63:72" x14ac:dyDescent="0.3">
      <c r="BK16691" s="5"/>
      <c r="BL16691" s="5"/>
      <c r="BM16691" s="2"/>
      <c r="BN16691" s="151"/>
      <c r="BO16691" s="2"/>
      <c r="BP16691" s="2"/>
      <c r="BQ16691" s="2"/>
      <c r="BR16691" s="2"/>
      <c r="BS16691" s="2"/>
      <c r="BT16691" s="2"/>
    </row>
    <row r="16692" spans="63:72" x14ac:dyDescent="0.3">
      <c r="BK16692" s="5"/>
      <c r="BL16692" s="5"/>
      <c r="BM16692" s="2"/>
      <c r="BN16692" s="151"/>
      <c r="BO16692" s="2"/>
      <c r="BP16692" s="2"/>
      <c r="BQ16692" s="2"/>
      <c r="BR16692" s="2"/>
      <c r="BS16692" s="2"/>
      <c r="BT16692" s="2"/>
    </row>
    <row r="16693" spans="63:72" x14ac:dyDescent="0.3">
      <c r="BK16693" s="5"/>
      <c r="BL16693" s="5"/>
      <c r="BM16693" s="2"/>
      <c r="BN16693" s="151"/>
      <c r="BO16693" s="2"/>
      <c r="BP16693" s="2"/>
      <c r="BQ16693" s="2"/>
      <c r="BR16693" s="2"/>
      <c r="BS16693" s="2"/>
      <c r="BT16693" s="2"/>
    </row>
    <row r="16694" spans="63:72" x14ac:dyDescent="0.3">
      <c r="BK16694" s="5"/>
      <c r="BL16694" s="5"/>
      <c r="BM16694" s="2"/>
      <c r="BN16694" s="151"/>
      <c r="BO16694" s="2"/>
      <c r="BP16694" s="2"/>
      <c r="BQ16694" s="2"/>
      <c r="BR16694" s="2"/>
      <c r="BS16694" s="2"/>
      <c r="BT16694" s="2"/>
    </row>
    <row r="16695" spans="63:72" x14ac:dyDescent="0.3">
      <c r="BK16695" s="5"/>
      <c r="BL16695" s="5"/>
      <c r="BM16695" s="2"/>
      <c r="BN16695" s="151"/>
      <c r="BO16695" s="2"/>
      <c r="BP16695" s="2"/>
      <c r="BQ16695" s="2"/>
      <c r="BR16695" s="2"/>
      <c r="BS16695" s="2"/>
      <c r="BT16695" s="2"/>
    </row>
    <row r="16696" spans="63:72" x14ac:dyDescent="0.3">
      <c r="BK16696" s="5"/>
      <c r="BL16696" s="5"/>
      <c r="BM16696" s="2"/>
      <c r="BN16696" s="151"/>
      <c r="BO16696" s="2"/>
      <c r="BP16696" s="2"/>
      <c r="BQ16696" s="2"/>
      <c r="BR16696" s="2"/>
      <c r="BS16696" s="2"/>
      <c r="BT16696" s="2"/>
    </row>
    <row r="16697" spans="63:72" x14ac:dyDescent="0.3">
      <c r="BK16697" s="5"/>
      <c r="BL16697" s="5"/>
      <c r="BM16697" s="2"/>
      <c r="BN16697" s="151"/>
      <c r="BO16697" s="2"/>
      <c r="BP16697" s="2"/>
      <c r="BQ16697" s="2"/>
      <c r="BR16697" s="2"/>
      <c r="BS16697" s="2"/>
      <c r="BT16697" s="2"/>
    </row>
    <row r="16698" spans="63:72" x14ac:dyDescent="0.3">
      <c r="BK16698" s="5"/>
      <c r="BL16698" s="5"/>
      <c r="BM16698" s="2"/>
      <c r="BN16698" s="151"/>
      <c r="BO16698" s="2"/>
      <c r="BP16698" s="2"/>
      <c r="BQ16698" s="2"/>
      <c r="BR16698" s="2"/>
      <c r="BS16698" s="2"/>
      <c r="BT16698" s="2"/>
    </row>
    <row r="16699" spans="63:72" x14ac:dyDescent="0.3">
      <c r="BK16699" s="5"/>
      <c r="BL16699" s="5"/>
      <c r="BM16699" s="2"/>
      <c r="BN16699" s="151"/>
      <c r="BO16699" s="2"/>
      <c r="BP16699" s="2"/>
      <c r="BQ16699" s="2"/>
      <c r="BR16699" s="2"/>
      <c r="BS16699" s="2"/>
      <c r="BT16699" s="2"/>
    </row>
    <row r="16700" spans="63:72" x14ac:dyDescent="0.3">
      <c r="BK16700" s="5"/>
      <c r="BL16700" s="5"/>
      <c r="BM16700" s="2"/>
      <c r="BN16700" s="151"/>
      <c r="BO16700" s="2"/>
      <c r="BP16700" s="2"/>
      <c r="BQ16700" s="2"/>
      <c r="BR16700" s="2"/>
      <c r="BS16700" s="2"/>
      <c r="BT16700" s="2"/>
    </row>
    <row r="16701" spans="63:72" x14ac:dyDescent="0.3">
      <c r="BK16701" s="5"/>
      <c r="BL16701" s="5"/>
      <c r="BM16701" s="2"/>
      <c r="BN16701" s="151"/>
      <c r="BO16701" s="2"/>
      <c r="BP16701" s="2"/>
      <c r="BQ16701" s="2"/>
      <c r="BR16701" s="2"/>
      <c r="BS16701" s="2"/>
      <c r="BT16701" s="2"/>
    </row>
    <row r="16702" spans="63:72" x14ac:dyDescent="0.3">
      <c r="BK16702" s="5"/>
      <c r="BL16702" s="5"/>
      <c r="BM16702" s="2"/>
      <c r="BN16702" s="151"/>
      <c r="BO16702" s="2"/>
      <c r="BP16702" s="2"/>
      <c r="BQ16702" s="2"/>
      <c r="BR16702" s="2"/>
      <c r="BS16702" s="2"/>
      <c r="BT16702" s="2"/>
    </row>
    <row r="16703" spans="63:72" x14ac:dyDescent="0.3">
      <c r="BK16703" s="5"/>
      <c r="BL16703" s="5"/>
      <c r="BM16703" s="2"/>
      <c r="BN16703" s="151"/>
      <c r="BO16703" s="2"/>
      <c r="BP16703" s="2"/>
      <c r="BQ16703" s="2"/>
      <c r="BR16703" s="2"/>
      <c r="BS16703" s="2"/>
      <c r="BT16703" s="2"/>
    </row>
    <row r="16704" spans="63:72" x14ac:dyDescent="0.3">
      <c r="BK16704" s="5"/>
      <c r="BL16704" s="5"/>
      <c r="BM16704" s="2"/>
      <c r="BN16704" s="151"/>
      <c r="BO16704" s="2"/>
      <c r="BP16704" s="2"/>
      <c r="BQ16704" s="2"/>
      <c r="BR16704" s="2"/>
      <c r="BS16704" s="2"/>
      <c r="BT16704" s="2"/>
    </row>
    <row r="16705" spans="63:72" x14ac:dyDescent="0.3">
      <c r="BK16705" s="5"/>
      <c r="BL16705" s="5"/>
      <c r="BM16705" s="2"/>
      <c r="BN16705" s="151"/>
      <c r="BO16705" s="2"/>
      <c r="BP16705" s="2"/>
      <c r="BQ16705" s="2"/>
      <c r="BR16705" s="2"/>
      <c r="BS16705" s="2"/>
      <c r="BT16705" s="2"/>
    </row>
    <row r="16706" spans="63:72" x14ac:dyDescent="0.3">
      <c r="BK16706" s="5"/>
      <c r="BL16706" s="5"/>
      <c r="BM16706" s="2"/>
      <c r="BN16706" s="151"/>
      <c r="BO16706" s="2"/>
      <c r="BP16706" s="2"/>
      <c r="BQ16706" s="2"/>
      <c r="BR16706" s="2"/>
      <c r="BS16706" s="2"/>
      <c r="BT16706" s="2"/>
    </row>
    <row r="16707" spans="63:72" x14ac:dyDescent="0.3">
      <c r="BK16707" s="5"/>
      <c r="BL16707" s="5"/>
      <c r="BM16707" s="2"/>
      <c r="BN16707" s="151"/>
      <c r="BO16707" s="2"/>
      <c r="BP16707" s="2"/>
      <c r="BQ16707" s="2"/>
      <c r="BR16707" s="2"/>
      <c r="BS16707" s="2"/>
      <c r="BT16707" s="2"/>
    </row>
    <row r="16708" spans="63:72" x14ac:dyDescent="0.3">
      <c r="BK16708" s="5"/>
      <c r="BL16708" s="5"/>
      <c r="BM16708" s="2"/>
      <c r="BN16708" s="151"/>
      <c r="BO16708" s="2"/>
      <c r="BP16708" s="2"/>
      <c r="BQ16708" s="2"/>
      <c r="BR16708" s="2"/>
      <c r="BS16708" s="2"/>
      <c r="BT16708" s="2"/>
    </row>
    <row r="16709" spans="63:72" x14ac:dyDescent="0.3">
      <c r="BK16709" s="5"/>
      <c r="BL16709" s="5"/>
      <c r="BM16709" s="2"/>
      <c r="BN16709" s="151"/>
      <c r="BO16709" s="2"/>
      <c r="BP16709" s="2"/>
      <c r="BQ16709" s="2"/>
      <c r="BR16709" s="2"/>
      <c r="BS16709" s="2"/>
      <c r="BT16709" s="2"/>
    </row>
    <row r="16710" spans="63:72" x14ac:dyDescent="0.3">
      <c r="BK16710" s="5"/>
      <c r="BL16710" s="5"/>
      <c r="BM16710" s="2"/>
      <c r="BN16710" s="151"/>
      <c r="BO16710" s="2"/>
      <c r="BP16710" s="2"/>
      <c r="BQ16710" s="2"/>
      <c r="BR16710" s="2"/>
      <c r="BS16710" s="2"/>
      <c r="BT16710" s="2"/>
    </row>
    <row r="16711" spans="63:72" x14ac:dyDescent="0.3">
      <c r="BK16711" s="5"/>
      <c r="BL16711" s="5"/>
      <c r="BM16711" s="2"/>
      <c r="BN16711" s="151"/>
      <c r="BO16711" s="2"/>
      <c r="BP16711" s="2"/>
      <c r="BQ16711" s="2"/>
      <c r="BR16711" s="2"/>
      <c r="BS16711" s="2"/>
      <c r="BT16711" s="2"/>
    </row>
    <row r="16712" spans="63:72" x14ac:dyDescent="0.3">
      <c r="BK16712" s="5"/>
      <c r="BL16712" s="5"/>
      <c r="BM16712" s="2"/>
      <c r="BN16712" s="151"/>
      <c r="BO16712" s="2"/>
      <c r="BP16712" s="2"/>
      <c r="BQ16712" s="2"/>
      <c r="BR16712" s="2"/>
      <c r="BS16712" s="2"/>
      <c r="BT16712" s="2"/>
    </row>
    <row r="16713" spans="63:72" x14ac:dyDescent="0.3">
      <c r="BK16713" s="5"/>
      <c r="BL16713" s="5"/>
      <c r="BM16713" s="2"/>
      <c r="BN16713" s="151"/>
      <c r="BO16713" s="2"/>
      <c r="BP16713" s="2"/>
      <c r="BQ16713" s="2"/>
      <c r="BR16713" s="2"/>
      <c r="BS16713" s="2"/>
      <c r="BT16713" s="2"/>
    </row>
    <row r="16714" spans="63:72" x14ac:dyDescent="0.3">
      <c r="BK16714" s="5"/>
      <c r="BL16714" s="5"/>
      <c r="BM16714" s="2"/>
      <c r="BN16714" s="151"/>
      <c r="BO16714" s="2"/>
      <c r="BP16714" s="2"/>
      <c r="BQ16714" s="2"/>
      <c r="BR16714" s="2"/>
      <c r="BS16714" s="2"/>
      <c r="BT16714" s="2"/>
    </row>
    <row r="16715" spans="63:72" x14ac:dyDescent="0.3">
      <c r="BK16715" s="5"/>
      <c r="BL16715" s="5"/>
      <c r="BM16715" s="2"/>
      <c r="BN16715" s="151"/>
      <c r="BO16715" s="2"/>
      <c r="BP16715" s="2"/>
      <c r="BQ16715" s="2"/>
      <c r="BR16715" s="2"/>
      <c r="BS16715" s="2"/>
      <c r="BT16715" s="2"/>
    </row>
    <row r="16716" spans="63:72" x14ac:dyDescent="0.3">
      <c r="BK16716" s="5"/>
      <c r="BL16716" s="5"/>
      <c r="BM16716" s="2"/>
      <c r="BN16716" s="151"/>
      <c r="BO16716" s="2"/>
      <c r="BP16716" s="2"/>
      <c r="BQ16716" s="2"/>
      <c r="BR16716" s="2"/>
      <c r="BS16716" s="2"/>
      <c r="BT16716" s="2"/>
    </row>
    <row r="16717" spans="63:72" x14ac:dyDescent="0.3">
      <c r="BK16717" s="5"/>
      <c r="BL16717" s="5"/>
      <c r="BM16717" s="2"/>
      <c r="BN16717" s="151"/>
      <c r="BO16717" s="2"/>
      <c r="BP16717" s="2"/>
      <c r="BQ16717" s="2"/>
      <c r="BR16717" s="2"/>
      <c r="BS16717" s="2"/>
      <c r="BT16717" s="2"/>
    </row>
    <row r="16718" spans="63:72" x14ac:dyDescent="0.3">
      <c r="BK16718" s="5"/>
      <c r="BL16718" s="5"/>
      <c r="BM16718" s="2"/>
      <c r="BN16718" s="151"/>
      <c r="BO16718" s="2"/>
      <c r="BP16718" s="2"/>
      <c r="BQ16718" s="2"/>
      <c r="BR16718" s="2"/>
      <c r="BS16718" s="2"/>
      <c r="BT16718" s="2"/>
    </row>
    <row r="16719" spans="63:72" x14ac:dyDescent="0.3">
      <c r="BK16719" s="5"/>
      <c r="BL16719" s="5"/>
      <c r="BM16719" s="2"/>
      <c r="BN16719" s="151"/>
      <c r="BO16719" s="2"/>
      <c r="BP16719" s="2"/>
      <c r="BQ16719" s="2"/>
      <c r="BR16719" s="2"/>
      <c r="BS16719" s="2"/>
      <c r="BT16719" s="2"/>
    </row>
    <row r="16720" spans="63:72" x14ac:dyDescent="0.3">
      <c r="BK16720" s="5"/>
      <c r="BL16720" s="5"/>
      <c r="BM16720" s="2"/>
      <c r="BN16720" s="151"/>
      <c r="BO16720" s="2"/>
      <c r="BP16720" s="2"/>
      <c r="BQ16720" s="2"/>
      <c r="BR16720" s="2"/>
      <c r="BS16720" s="2"/>
      <c r="BT16720" s="2"/>
    </row>
    <row r="16721" spans="63:72" x14ac:dyDescent="0.3">
      <c r="BK16721" s="5"/>
      <c r="BL16721" s="5"/>
      <c r="BM16721" s="2"/>
      <c r="BN16721" s="151"/>
      <c r="BO16721" s="2"/>
      <c r="BP16721" s="2"/>
      <c r="BQ16721" s="2"/>
      <c r="BR16721" s="2"/>
      <c r="BS16721" s="2"/>
      <c r="BT16721" s="2"/>
    </row>
    <row r="16722" spans="63:72" x14ac:dyDescent="0.3">
      <c r="BK16722" s="5"/>
      <c r="BL16722" s="5"/>
      <c r="BM16722" s="2"/>
      <c r="BN16722" s="151"/>
      <c r="BO16722" s="2"/>
      <c r="BP16722" s="2"/>
      <c r="BQ16722" s="2"/>
      <c r="BR16722" s="2"/>
      <c r="BS16722" s="2"/>
      <c r="BT16722" s="2"/>
    </row>
    <row r="16723" spans="63:72" x14ac:dyDescent="0.3">
      <c r="BK16723" s="5"/>
      <c r="BL16723" s="5"/>
      <c r="BM16723" s="2"/>
      <c r="BN16723" s="151"/>
      <c r="BO16723" s="2"/>
      <c r="BP16723" s="2"/>
      <c r="BQ16723" s="2"/>
      <c r="BR16723" s="2"/>
      <c r="BS16723" s="2"/>
      <c r="BT16723" s="2"/>
    </row>
    <row r="16724" spans="63:72" x14ac:dyDescent="0.3">
      <c r="BK16724" s="5"/>
      <c r="BL16724" s="5"/>
      <c r="BM16724" s="2"/>
      <c r="BN16724" s="151"/>
      <c r="BO16724" s="2"/>
      <c r="BP16724" s="2"/>
      <c r="BQ16724" s="2"/>
      <c r="BR16724" s="2"/>
      <c r="BS16724" s="2"/>
      <c r="BT16724" s="2"/>
    </row>
    <row r="16725" spans="63:72" x14ac:dyDescent="0.3">
      <c r="BK16725" s="5"/>
      <c r="BL16725" s="5"/>
      <c r="BM16725" s="2"/>
      <c r="BN16725" s="151"/>
      <c r="BO16725" s="2"/>
      <c r="BP16725" s="2"/>
      <c r="BQ16725" s="2"/>
      <c r="BR16725" s="2"/>
      <c r="BS16725" s="2"/>
      <c r="BT16725" s="2"/>
    </row>
    <row r="16726" spans="63:72" x14ac:dyDescent="0.3">
      <c r="BK16726" s="5"/>
      <c r="BL16726" s="5"/>
      <c r="BM16726" s="2"/>
      <c r="BN16726" s="151"/>
      <c r="BO16726" s="2"/>
      <c r="BP16726" s="2"/>
      <c r="BQ16726" s="2"/>
      <c r="BR16726" s="2"/>
      <c r="BS16726" s="2"/>
      <c r="BT16726" s="2"/>
    </row>
    <row r="16727" spans="63:72" x14ac:dyDescent="0.3">
      <c r="BK16727" s="5"/>
      <c r="BL16727" s="5"/>
      <c r="BM16727" s="2"/>
      <c r="BN16727" s="151"/>
      <c r="BO16727" s="2"/>
      <c r="BP16727" s="2"/>
      <c r="BQ16727" s="2"/>
      <c r="BR16727" s="2"/>
      <c r="BS16727" s="2"/>
      <c r="BT16727" s="2"/>
    </row>
    <row r="16728" spans="63:72" x14ac:dyDescent="0.3">
      <c r="BK16728" s="5"/>
      <c r="BL16728" s="5"/>
      <c r="BM16728" s="2"/>
      <c r="BN16728" s="151"/>
      <c r="BO16728" s="2"/>
      <c r="BP16728" s="2"/>
      <c r="BQ16728" s="2"/>
      <c r="BR16728" s="2"/>
      <c r="BS16728" s="2"/>
      <c r="BT16728" s="2"/>
    </row>
    <row r="16729" spans="63:72" x14ac:dyDescent="0.3">
      <c r="BK16729" s="5"/>
      <c r="BL16729" s="5"/>
      <c r="BM16729" s="2"/>
      <c r="BN16729" s="151"/>
      <c r="BO16729" s="2"/>
      <c r="BP16729" s="2"/>
      <c r="BQ16729" s="2"/>
      <c r="BR16729" s="2"/>
      <c r="BS16729" s="2"/>
      <c r="BT16729" s="2"/>
    </row>
    <row r="16730" spans="63:72" x14ac:dyDescent="0.3">
      <c r="BK16730" s="5"/>
      <c r="BL16730" s="5"/>
      <c r="BM16730" s="2"/>
      <c r="BN16730" s="151"/>
      <c r="BO16730" s="2"/>
      <c r="BP16730" s="2"/>
      <c r="BQ16730" s="2"/>
      <c r="BR16730" s="2"/>
      <c r="BS16730" s="2"/>
      <c r="BT16730" s="2"/>
    </row>
    <row r="16731" spans="63:72" x14ac:dyDescent="0.3">
      <c r="BK16731" s="5"/>
      <c r="BL16731" s="5"/>
      <c r="BM16731" s="2"/>
      <c r="BN16731" s="151"/>
      <c r="BO16731" s="2"/>
      <c r="BP16731" s="2"/>
      <c r="BQ16731" s="2"/>
      <c r="BR16731" s="2"/>
      <c r="BS16731" s="2"/>
      <c r="BT16731" s="2"/>
    </row>
    <row r="16732" spans="63:72" x14ac:dyDescent="0.3">
      <c r="BK16732" s="5"/>
      <c r="BL16732" s="5"/>
      <c r="BM16732" s="2"/>
      <c r="BN16732" s="151"/>
      <c r="BO16732" s="2"/>
      <c r="BP16732" s="2"/>
      <c r="BQ16732" s="2"/>
      <c r="BR16732" s="2"/>
      <c r="BS16732" s="2"/>
      <c r="BT16732" s="2"/>
    </row>
    <row r="16733" spans="63:72" x14ac:dyDescent="0.3">
      <c r="BK16733" s="5"/>
      <c r="BL16733" s="5"/>
      <c r="BM16733" s="2"/>
      <c r="BN16733" s="151"/>
      <c r="BO16733" s="2"/>
      <c r="BP16733" s="2"/>
      <c r="BQ16733" s="2"/>
      <c r="BR16733" s="2"/>
      <c r="BS16733" s="2"/>
      <c r="BT16733" s="2"/>
    </row>
    <row r="16734" spans="63:72" x14ac:dyDescent="0.3">
      <c r="BK16734" s="5"/>
      <c r="BL16734" s="5"/>
      <c r="BM16734" s="2"/>
      <c r="BN16734" s="151"/>
      <c r="BO16734" s="2"/>
      <c r="BP16734" s="2"/>
      <c r="BQ16734" s="2"/>
      <c r="BR16734" s="2"/>
      <c r="BS16734" s="2"/>
      <c r="BT16734" s="2"/>
    </row>
    <row r="16735" spans="63:72" x14ac:dyDescent="0.3">
      <c r="BK16735" s="5"/>
      <c r="BL16735" s="5"/>
      <c r="BM16735" s="2"/>
      <c r="BN16735" s="151"/>
      <c r="BO16735" s="2"/>
      <c r="BP16735" s="2"/>
      <c r="BQ16735" s="2"/>
      <c r="BR16735" s="2"/>
      <c r="BS16735" s="2"/>
      <c r="BT16735" s="2"/>
    </row>
    <row r="16736" spans="63:72" x14ac:dyDescent="0.3">
      <c r="BK16736" s="5"/>
      <c r="BL16736" s="5"/>
      <c r="BM16736" s="2"/>
      <c r="BN16736" s="151"/>
      <c r="BO16736" s="2"/>
      <c r="BP16736" s="2"/>
      <c r="BQ16736" s="2"/>
      <c r="BR16736" s="2"/>
      <c r="BS16736" s="2"/>
      <c r="BT16736" s="2"/>
    </row>
    <row r="16737" spans="63:72" x14ac:dyDescent="0.3">
      <c r="BK16737" s="5"/>
      <c r="BL16737" s="5"/>
      <c r="BM16737" s="2"/>
      <c r="BN16737" s="151"/>
      <c r="BO16737" s="2"/>
      <c r="BP16737" s="2"/>
      <c r="BQ16737" s="2"/>
      <c r="BR16737" s="2"/>
      <c r="BS16737" s="2"/>
      <c r="BT16737" s="2"/>
    </row>
    <row r="16738" spans="63:72" x14ac:dyDescent="0.3">
      <c r="BK16738" s="5"/>
      <c r="BL16738" s="5"/>
      <c r="BM16738" s="2"/>
      <c r="BN16738" s="151"/>
      <c r="BO16738" s="2"/>
      <c r="BP16738" s="2"/>
      <c r="BQ16738" s="2"/>
      <c r="BR16738" s="2"/>
      <c r="BS16738" s="2"/>
      <c r="BT16738" s="2"/>
    </row>
    <row r="16739" spans="63:72" x14ac:dyDescent="0.3">
      <c r="BK16739" s="5"/>
      <c r="BL16739" s="5"/>
      <c r="BM16739" s="2"/>
      <c r="BN16739" s="151"/>
      <c r="BO16739" s="2"/>
      <c r="BP16739" s="2"/>
      <c r="BQ16739" s="2"/>
      <c r="BR16739" s="2"/>
      <c r="BS16739" s="2"/>
      <c r="BT16739" s="2"/>
    </row>
    <row r="16740" spans="63:72" x14ac:dyDescent="0.3">
      <c r="BK16740" s="5"/>
      <c r="BL16740" s="5"/>
      <c r="BM16740" s="2"/>
      <c r="BN16740" s="151"/>
      <c r="BO16740" s="2"/>
      <c r="BP16740" s="2"/>
      <c r="BQ16740" s="2"/>
      <c r="BR16740" s="2"/>
      <c r="BS16740" s="2"/>
      <c r="BT16740" s="2"/>
    </row>
    <row r="16741" spans="63:72" x14ac:dyDescent="0.3">
      <c r="BK16741" s="5"/>
      <c r="BL16741" s="5"/>
      <c r="BM16741" s="2"/>
      <c r="BN16741" s="151"/>
      <c r="BO16741" s="2"/>
      <c r="BP16741" s="2"/>
      <c r="BQ16741" s="2"/>
      <c r="BR16741" s="2"/>
      <c r="BS16741" s="2"/>
      <c r="BT16741" s="2"/>
    </row>
    <row r="16742" spans="63:72" x14ac:dyDescent="0.3">
      <c r="BK16742" s="5"/>
      <c r="BL16742" s="5"/>
      <c r="BM16742" s="2"/>
      <c r="BN16742" s="151"/>
      <c r="BO16742" s="2"/>
      <c r="BP16742" s="2"/>
      <c r="BQ16742" s="2"/>
      <c r="BR16742" s="2"/>
      <c r="BS16742" s="2"/>
      <c r="BT16742" s="2"/>
    </row>
    <row r="16743" spans="63:72" x14ac:dyDescent="0.3">
      <c r="BK16743" s="5"/>
      <c r="BL16743" s="5"/>
      <c r="BM16743" s="2"/>
      <c r="BN16743" s="151"/>
      <c r="BO16743" s="2"/>
      <c r="BP16743" s="2"/>
      <c r="BQ16743" s="2"/>
      <c r="BR16743" s="2"/>
      <c r="BS16743" s="2"/>
      <c r="BT16743" s="2"/>
    </row>
    <row r="16744" spans="63:72" x14ac:dyDescent="0.3">
      <c r="BK16744" s="5"/>
      <c r="BL16744" s="5"/>
      <c r="BM16744" s="2"/>
      <c r="BN16744" s="151"/>
      <c r="BO16744" s="2"/>
      <c r="BP16744" s="2"/>
      <c r="BQ16744" s="2"/>
      <c r="BR16744" s="2"/>
      <c r="BS16744" s="2"/>
      <c r="BT16744" s="2"/>
    </row>
    <row r="16745" spans="63:72" x14ac:dyDescent="0.3">
      <c r="BK16745" s="5"/>
      <c r="BL16745" s="5"/>
      <c r="BM16745" s="2"/>
      <c r="BN16745" s="151"/>
      <c r="BO16745" s="2"/>
      <c r="BP16745" s="2"/>
      <c r="BQ16745" s="2"/>
      <c r="BR16745" s="2"/>
      <c r="BS16745" s="2"/>
      <c r="BT16745" s="2"/>
    </row>
    <row r="16746" spans="63:72" x14ac:dyDescent="0.3">
      <c r="BK16746" s="5"/>
      <c r="BL16746" s="5"/>
      <c r="BM16746" s="2"/>
      <c r="BN16746" s="151"/>
      <c r="BO16746" s="2"/>
      <c r="BP16746" s="2"/>
      <c r="BQ16746" s="2"/>
      <c r="BR16746" s="2"/>
      <c r="BS16746" s="2"/>
      <c r="BT16746" s="2"/>
    </row>
    <row r="16747" spans="63:72" x14ac:dyDescent="0.3">
      <c r="BK16747" s="5"/>
      <c r="BL16747" s="5"/>
      <c r="BM16747" s="2"/>
      <c r="BN16747" s="151"/>
      <c r="BO16747" s="2"/>
      <c r="BP16747" s="2"/>
      <c r="BQ16747" s="2"/>
      <c r="BR16747" s="2"/>
      <c r="BS16747" s="2"/>
      <c r="BT16747" s="2"/>
    </row>
    <row r="16748" spans="63:72" x14ac:dyDescent="0.3">
      <c r="BK16748" s="5"/>
      <c r="BL16748" s="5"/>
      <c r="BM16748" s="2"/>
      <c r="BN16748" s="151"/>
      <c r="BO16748" s="2"/>
      <c r="BP16748" s="2"/>
      <c r="BQ16748" s="2"/>
      <c r="BR16748" s="2"/>
      <c r="BS16748" s="2"/>
      <c r="BT16748" s="2"/>
    </row>
    <row r="16749" spans="63:72" x14ac:dyDescent="0.3">
      <c r="BK16749" s="5"/>
      <c r="BL16749" s="5"/>
      <c r="BM16749" s="2"/>
      <c r="BN16749" s="151"/>
      <c r="BO16749" s="2"/>
      <c r="BP16749" s="2"/>
      <c r="BQ16749" s="2"/>
      <c r="BR16749" s="2"/>
      <c r="BS16749" s="2"/>
      <c r="BT16749" s="2"/>
    </row>
    <row r="16750" spans="63:72" x14ac:dyDescent="0.3">
      <c r="BK16750" s="5"/>
      <c r="BL16750" s="5"/>
      <c r="BM16750" s="2"/>
      <c r="BN16750" s="151"/>
      <c r="BO16750" s="2"/>
      <c r="BP16750" s="2"/>
      <c r="BQ16750" s="2"/>
      <c r="BR16750" s="2"/>
      <c r="BS16750" s="2"/>
      <c r="BT16750" s="2"/>
    </row>
    <row r="16751" spans="63:72" x14ac:dyDescent="0.3">
      <c r="BK16751" s="5"/>
      <c r="BL16751" s="5"/>
      <c r="BM16751" s="2"/>
      <c r="BN16751" s="151"/>
      <c r="BO16751" s="2"/>
      <c r="BP16751" s="2"/>
      <c r="BQ16751" s="2"/>
      <c r="BR16751" s="2"/>
      <c r="BS16751" s="2"/>
      <c r="BT16751" s="2"/>
    </row>
    <row r="16752" spans="63:72" x14ac:dyDescent="0.3">
      <c r="BK16752" s="5"/>
      <c r="BL16752" s="5"/>
      <c r="BM16752" s="2"/>
      <c r="BN16752" s="151"/>
      <c r="BO16752" s="2"/>
      <c r="BP16752" s="2"/>
      <c r="BQ16752" s="2"/>
      <c r="BR16752" s="2"/>
      <c r="BS16752" s="2"/>
      <c r="BT16752" s="2"/>
    </row>
    <row r="16753" spans="63:72" x14ac:dyDescent="0.3">
      <c r="BK16753" s="5"/>
      <c r="BL16753" s="5"/>
      <c r="BM16753" s="2"/>
      <c r="BN16753" s="151"/>
      <c r="BO16753" s="2"/>
      <c r="BP16753" s="2"/>
      <c r="BQ16753" s="2"/>
      <c r="BR16753" s="2"/>
      <c r="BS16753" s="2"/>
      <c r="BT16753" s="2"/>
    </row>
    <row r="16754" spans="63:72" x14ac:dyDescent="0.3">
      <c r="BK16754" s="5"/>
      <c r="BL16754" s="5"/>
      <c r="BM16754" s="2"/>
      <c r="BN16754" s="151"/>
      <c r="BO16754" s="2"/>
      <c r="BP16754" s="2"/>
      <c r="BQ16754" s="2"/>
      <c r="BR16754" s="2"/>
      <c r="BS16754" s="2"/>
      <c r="BT16754" s="2"/>
    </row>
    <row r="16755" spans="63:72" x14ac:dyDescent="0.3">
      <c r="BK16755" s="5"/>
      <c r="BL16755" s="5"/>
      <c r="BM16755" s="2"/>
      <c r="BN16755" s="151"/>
      <c r="BO16755" s="2"/>
      <c r="BP16755" s="2"/>
      <c r="BQ16755" s="2"/>
      <c r="BR16755" s="2"/>
      <c r="BS16755" s="2"/>
      <c r="BT16755" s="2"/>
    </row>
    <row r="16756" spans="63:72" x14ac:dyDescent="0.3">
      <c r="BK16756" s="5"/>
      <c r="BL16756" s="5"/>
      <c r="BM16756" s="2"/>
      <c r="BN16756" s="151"/>
      <c r="BO16756" s="2"/>
      <c r="BP16756" s="2"/>
      <c r="BQ16756" s="2"/>
      <c r="BR16756" s="2"/>
      <c r="BS16756" s="2"/>
      <c r="BT16756" s="2"/>
    </row>
    <row r="16757" spans="63:72" x14ac:dyDescent="0.3">
      <c r="BK16757" s="5"/>
      <c r="BL16757" s="5"/>
      <c r="BM16757" s="2"/>
      <c r="BN16757" s="151"/>
      <c r="BO16757" s="2"/>
      <c r="BP16757" s="2"/>
      <c r="BQ16757" s="2"/>
      <c r="BR16757" s="2"/>
      <c r="BS16757" s="2"/>
      <c r="BT16757" s="2"/>
    </row>
    <row r="16758" spans="63:72" x14ac:dyDescent="0.3">
      <c r="BK16758" s="5"/>
      <c r="BL16758" s="5"/>
      <c r="BM16758" s="2"/>
      <c r="BN16758" s="151"/>
      <c r="BO16758" s="2"/>
      <c r="BP16758" s="2"/>
      <c r="BQ16758" s="2"/>
      <c r="BR16758" s="2"/>
      <c r="BS16758" s="2"/>
      <c r="BT16758" s="2"/>
    </row>
    <row r="16759" spans="63:72" x14ac:dyDescent="0.3">
      <c r="BK16759" s="5"/>
      <c r="BL16759" s="5"/>
      <c r="BM16759" s="2"/>
      <c r="BN16759" s="151"/>
      <c r="BO16759" s="2"/>
      <c r="BP16759" s="2"/>
      <c r="BQ16759" s="2"/>
      <c r="BR16759" s="2"/>
      <c r="BS16759" s="2"/>
      <c r="BT16759" s="2"/>
    </row>
    <row r="16760" spans="63:72" x14ac:dyDescent="0.3">
      <c r="BK16760" s="5"/>
      <c r="BL16760" s="5"/>
      <c r="BM16760" s="2"/>
      <c r="BN16760" s="151"/>
      <c r="BO16760" s="2"/>
      <c r="BP16760" s="2"/>
      <c r="BQ16760" s="2"/>
      <c r="BR16760" s="2"/>
      <c r="BS16760" s="2"/>
      <c r="BT16760" s="2"/>
    </row>
    <row r="16761" spans="63:72" x14ac:dyDescent="0.3">
      <c r="BK16761" s="5"/>
      <c r="BL16761" s="5"/>
      <c r="BM16761" s="2"/>
      <c r="BN16761" s="151"/>
      <c r="BO16761" s="2"/>
      <c r="BP16761" s="2"/>
      <c r="BQ16761" s="2"/>
      <c r="BR16761" s="2"/>
      <c r="BS16761" s="2"/>
      <c r="BT16761" s="2"/>
    </row>
    <row r="16762" spans="63:72" x14ac:dyDescent="0.3">
      <c r="BK16762" s="5"/>
      <c r="BL16762" s="5"/>
      <c r="BM16762" s="2"/>
      <c r="BN16762" s="151"/>
      <c r="BO16762" s="2"/>
      <c r="BP16762" s="2"/>
      <c r="BQ16762" s="2"/>
      <c r="BR16762" s="2"/>
      <c r="BS16762" s="2"/>
      <c r="BT16762" s="2"/>
    </row>
    <row r="16763" spans="63:72" x14ac:dyDescent="0.3">
      <c r="BK16763" s="5"/>
      <c r="BL16763" s="5"/>
      <c r="BM16763" s="2"/>
      <c r="BN16763" s="151"/>
      <c r="BO16763" s="2"/>
      <c r="BP16763" s="2"/>
      <c r="BQ16763" s="2"/>
      <c r="BR16763" s="2"/>
      <c r="BS16763" s="2"/>
      <c r="BT16763" s="2"/>
    </row>
    <row r="16764" spans="63:72" x14ac:dyDescent="0.3">
      <c r="BK16764" s="5"/>
      <c r="BL16764" s="5"/>
      <c r="BM16764" s="2"/>
      <c r="BN16764" s="151"/>
      <c r="BO16764" s="2"/>
      <c r="BP16764" s="2"/>
      <c r="BQ16764" s="2"/>
      <c r="BR16764" s="2"/>
      <c r="BS16764" s="2"/>
      <c r="BT16764" s="2"/>
    </row>
    <row r="16765" spans="63:72" x14ac:dyDescent="0.3">
      <c r="BK16765" s="5"/>
      <c r="BL16765" s="5"/>
      <c r="BM16765" s="2"/>
      <c r="BN16765" s="151"/>
      <c r="BO16765" s="2"/>
      <c r="BP16765" s="2"/>
      <c r="BQ16765" s="2"/>
      <c r="BR16765" s="2"/>
      <c r="BS16765" s="2"/>
      <c r="BT16765" s="2"/>
    </row>
    <row r="16766" spans="63:72" x14ac:dyDescent="0.3">
      <c r="BK16766" s="5"/>
      <c r="BL16766" s="5"/>
      <c r="BM16766" s="2"/>
      <c r="BN16766" s="151"/>
      <c r="BO16766" s="2"/>
      <c r="BP16766" s="2"/>
      <c r="BQ16766" s="2"/>
      <c r="BR16766" s="2"/>
      <c r="BS16766" s="2"/>
      <c r="BT16766" s="2"/>
    </row>
    <row r="16767" spans="63:72" x14ac:dyDescent="0.3">
      <c r="BK16767" s="5"/>
      <c r="BL16767" s="5"/>
      <c r="BM16767" s="2"/>
      <c r="BN16767" s="151"/>
      <c r="BO16767" s="2"/>
      <c r="BP16767" s="2"/>
      <c r="BQ16767" s="2"/>
      <c r="BR16767" s="2"/>
      <c r="BS16767" s="2"/>
      <c r="BT16767" s="2"/>
    </row>
    <row r="16768" spans="63:72" x14ac:dyDescent="0.3">
      <c r="BK16768" s="5"/>
      <c r="BL16768" s="5"/>
      <c r="BM16768" s="2"/>
      <c r="BN16768" s="151"/>
      <c r="BO16768" s="2"/>
      <c r="BP16768" s="2"/>
      <c r="BQ16768" s="2"/>
      <c r="BR16768" s="2"/>
      <c r="BS16768" s="2"/>
      <c r="BT16768" s="2"/>
    </row>
    <row r="16769" spans="63:72" x14ac:dyDescent="0.3">
      <c r="BK16769" s="5"/>
      <c r="BL16769" s="5"/>
      <c r="BM16769" s="2"/>
      <c r="BN16769" s="151"/>
      <c r="BO16769" s="2"/>
      <c r="BP16769" s="2"/>
      <c r="BQ16769" s="2"/>
      <c r="BR16769" s="2"/>
      <c r="BS16769" s="2"/>
      <c r="BT16769" s="2"/>
    </row>
    <row r="16770" spans="63:72" x14ac:dyDescent="0.3">
      <c r="BK16770" s="5"/>
      <c r="BL16770" s="5"/>
      <c r="BM16770" s="2"/>
      <c r="BN16770" s="151"/>
      <c r="BO16770" s="2"/>
      <c r="BP16770" s="2"/>
      <c r="BQ16770" s="2"/>
      <c r="BR16770" s="2"/>
      <c r="BS16770" s="2"/>
      <c r="BT16770" s="2"/>
    </row>
    <row r="16771" spans="63:72" x14ac:dyDescent="0.3">
      <c r="BK16771" s="5"/>
      <c r="BL16771" s="5"/>
      <c r="BM16771" s="2"/>
      <c r="BN16771" s="151"/>
      <c r="BO16771" s="2"/>
      <c r="BP16771" s="2"/>
      <c r="BQ16771" s="2"/>
      <c r="BR16771" s="2"/>
      <c r="BS16771" s="2"/>
      <c r="BT16771" s="2"/>
    </row>
    <row r="16772" spans="63:72" x14ac:dyDescent="0.3">
      <c r="BK16772" s="5"/>
      <c r="BL16772" s="5"/>
      <c r="BM16772" s="2"/>
      <c r="BN16772" s="151"/>
      <c r="BO16772" s="2"/>
      <c r="BP16772" s="2"/>
      <c r="BQ16772" s="2"/>
      <c r="BR16772" s="2"/>
      <c r="BS16772" s="2"/>
      <c r="BT16772" s="2"/>
    </row>
    <row r="16773" spans="63:72" x14ac:dyDescent="0.3">
      <c r="BK16773" s="5"/>
      <c r="BL16773" s="5"/>
      <c r="BM16773" s="2"/>
      <c r="BN16773" s="151"/>
      <c r="BO16773" s="2"/>
      <c r="BP16773" s="2"/>
      <c r="BQ16773" s="2"/>
      <c r="BR16773" s="2"/>
      <c r="BS16773" s="2"/>
      <c r="BT16773" s="2"/>
    </row>
    <row r="16774" spans="63:72" x14ac:dyDescent="0.3">
      <c r="BK16774" s="5"/>
      <c r="BL16774" s="5"/>
      <c r="BM16774" s="2"/>
      <c r="BN16774" s="151"/>
      <c r="BO16774" s="2"/>
      <c r="BP16774" s="2"/>
      <c r="BQ16774" s="2"/>
      <c r="BR16774" s="2"/>
      <c r="BS16774" s="2"/>
      <c r="BT16774" s="2"/>
    </row>
    <row r="16775" spans="63:72" x14ac:dyDescent="0.3">
      <c r="BK16775" s="5"/>
      <c r="BL16775" s="5"/>
      <c r="BM16775" s="2"/>
      <c r="BN16775" s="151"/>
      <c r="BO16775" s="2"/>
      <c r="BP16775" s="2"/>
      <c r="BQ16775" s="2"/>
      <c r="BR16775" s="2"/>
      <c r="BS16775" s="2"/>
      <c r="BT16775" s="2"/>
    </row>
    <row r="16776" spans="63:72" x14ac:dyDescent="0.3">
      <c r="BK16776" s="5"/>
      <c r="BL16776" s="5"/>
      <c r="BM16776" s="2"/>
      <c r="BN16776" s="151"/>
      <c r="BO16776" s="2"/>
      <c r="BP16776" s="2"/>
      <c r="BQ16776" s="2"/>
      <c r="BR16776" s="2"/>
      <c r="BS16776" s="2"/>
      <c r="BT16776" s="2"/>
    </row>
    <row r="16777" spans="63:72" x14ac:dyDescent="0.3">
      <c r="BK16777" s="5"/>
      <c r="BL16777" s="5"/>
      <c r="BM16777" s="2"/>
      <c r="BN16777" s="151"/>
      <c r="BO16777" s="2"/>
      <c r="BP16777" s="2"/>
      <c r="BQ16777" s="2"/>
      <c r="BR16777" s="2"/>
      <c r="BS16777" s="2"/>
      <c r="BT16777" s="2"/>
    </row>
    <row r="16778" spans="63:72" x14ac:dyDescent="0.3">
      <c r="BK16778" s="5"/>
      <c r="BL16778" s="5"/>
      <c r="BM16778" s="2"/>
      <c r="BN16778" s="151"/>
      <c r="BO16778" s="2"/>
      <c r="BP16778" s="2"/>
      <c r="BQ16778" s="2"/>
      <c r="BR16778" s="2"/>
      <c r="BS16778" s="2"/>
      <c r="BT16778" s="2"/>
    </row>
    <row r="16779" spans="63:72" x14ac:dyDescent="0.3">
      <c r="BK16779" s="5"/>
      <c r="BL16779" s="5"/>
      <c r="BM16779" s="2"/>
      <c r="BN16779" s="151"/>
      <c r="BO16779" s="2"/>
      <c r="BP16779" s="2"/>
      <c r="BQ16779" s="2"/>
      <c r="BR16779" s="2"/>
      <c r="BS16779" s="2"/>
      <c r="BT16779" s="2"/>
    </row>
    <row r="16780" spans="63:72" x14ac:dyDescent="0.3">
      <c r="BK16780" s="5"/>
      <c r="BL16780" s="5"/>
      <c r="BM16780" s="2"/>
      <c r="BN16780" s="151"/>
      <c r="BO16780" s="2"/>
      <c r="BP16780" s="2"/>
      <c r="BQ16780" s="2"/>
      <c r="BR16780" s="2"/>
      <c r="BS16780" s="2"/>
      <c r="BT16780" s="2"/>
    </row>
    <row r="16781" spans="63:72" x14ac:dyDescent="0.3">
      <c r="BK16781" s="5"/>
      <c r="BL16781" s="5"/>
      <c r="BM16781" s="2"/>
      <c r="BN16781" s="151"/>
      <c r="BO16781" s="2"/>
      <c r="BP16781" s="2"/>
      <c r="BQ16781" s="2"/>
      <c r="BR16781" s="2"/>
      <c r="BS16781" s="2"/>
      <c r="BT16781" s="2"/>
    </row>
    <row r="16782" spans="63:72" x14ac:dyDescent="0.3">
      <c r="BK16782" s="5"/>
      <c r="BL16782" s="5"/>
      <c r="BM16782" s="2"/>
      <c r="BN16782" s="151"/>
      <c r="BO16782" s="2"/>
      <c r="BP16782" s="2"/>
      <c r="BQ16782" s="2"/>
      <c r="BR16782" s="2"/>
      <c r="BS16782" s="2"/>
      <c r="BT16782" s="2"/>
    </row>
    <row r="16783" spans="63:72" x14ac:dyDescent="0.3">
      <c r="BK16783" s="5"/>
      <c r="BL16783" s="5"/>
      <c r="BM16783" s="2"/>
      <c r="BN16783" s="151"/>
      <c r="BO16783" s="2"/>
      <c r="BP16783" s="2"/>
      <c r="BQ16783" s="2"/>
      <c r="BR16783" s="2"/>
      <c r="BS16783" s="2"/>
      <c r="BT16783" s="2"/>
    </row>
    <row r="16784" spans="63:72" x14ac:dyDescent="0.3">
      <c r="BK16784" s="5"/>
      <c r="BL16784" s="5"/>
      <c r="BM16784" s="2"/>
      <c r="BN16784" s="151"/>
      <c r="BO16784" s="2"/>
      <c r="BP16784" s="2"/>
      <c r="BQ16784" s="2"/>
      <c r="BR16784" s="2"/>
      <c r="BS16784" s="2"/>
      <c r="BT16784" s="2"/>
    </row>
    <row r="16785" spans="63:72" x14ac:dyDescent="0.3">
      <c r="BK16785" s="5"/>
      <c r="BL16785" s="5"/>
      <c r="BM16785" s="2"/>
      <c r="BN16785" s="151"/>
      <c r="BO16785" s="2"/>
      <c r="BP16785" s="2"/>
      <c r="BQ16785" s="2"/>
      <c r="BR16785" s="2"/>
      <c r="BS16785" s="2"/>
      <c r="BT16785" s="2"/>
    </row>
    <row r="16786" spans="63:72" x14ac:dyDescent="0.3">
      <c r="BK16786" s="5"/>
      <c r="BL16786" s="5"/>
      <c r="BM16786" s="2"/>
      <c r="BN16786" s="151"/>
      <c r="BO16786" s="2"/>
      <c r="BP16786" s="2"/>
      <c r="BQ16786" s="2"/>
      <c r="BR16786" s="2"/>
      <c r="BS16786" s="2"/>
      <c r="BT16786" s="2"/>
    </row>
    <row r="16787" spans="63:72" x14ac:dyDescent="0.3">
      <c r="BK16787" s="5"/>
      <c r="BL16787" s="5"/>
      <c r="BM16787" s="2"/>
      <c r="BN16787" s="151"/>
      <c r="BO16787" s="2"/>
      <c r="BP16787" s="2"/>
      <c r="BQ16787" s="2"/>
      <c r="BR16787" s="2"/>
      <c r="BS16787" s="2"/>
      <c r="BT16787" s="2"/>
    </row>
    <row r="16788" spans="63:72" x14ac:dyDescent="0.3">
      <c r="BK16788" s="5"/>
      <c r="BL16788" s="5"/>
      <c r="BM16788" s="2"/>
      <c r="BN16788" s="151"/>
      <c r="BO16788" s="2"/>
      <c r="BP16788" s="2"/>
      <c r="BQ16788" s="2"/>
      <c r="BR16788" s="2"/>
      <c r="BS16788" s="2"/>
      <c r="BT16788" s="2"/>
    </row>
    <row r="16789" spans="63:72" x14ac:dyDescent="0.3">
      <c r="BK16789" s="5"/>
      <c r="BL16789" s="5"/>
      <c r="BM16789" s="2"/>
      <c r="BN16789" s="151"/>
      <c r="BO16789" s="2"/>
      <c r="BP16789" s="2"/>
      <c r="BQ16789" s="2"/>
      <c r="BR16789" s="2"/>
      <c r="BS16789" s="2"/>
      <c r="BT16789" s="2"/>
    </row>
    <row r="16790" spans="63:72" x14ac:dyDescent="0.3">
      <c r="BK16790" s="5"/>
      <c r="BL16790" s="5"/>
      <c r="BM16790" s="2"/>
      <c r="BN16790" s="151"/>
      <c r="BO16790" s="2"/>
      <c r="BP16790" s="2"/>
      <c r="BQ16790" s="2"/>
      <c r="BR16790" s="2"/>
      <c r="BS16790" s="2"/>
      <c r="BT16790" s="2"/>
    </row>
    <row r="16791" spans="63:72" x14ac:dyDescent="0.3">
      <c r="BK16791" s="5"/>
      <c r="BL16791" s="5"/>
      <c r="BM16791" s="2"/>
      <c r="BN16791" s="151"/>
      <c r="BO16791" s="2"/>
      <c r="BP16791" s="2"/>
      <c r="BQ16791" s="2"/>
      <c r="BR16791" s="2"/>
      <c r="BS16791" s="2"/>
      <c r="BT16791" s="2"/>
    </row>
    <row r="16792" spans="63:72" x14ac:dyDescent="0.3">
      <c r="BK16792" s="5"/>
      <c r="BL16792" s="5"/>
      <c r="BM16792" s="2"/>
      <c r="BN16792" s="151"/>
      <c r="BO16792" s="2"/>
      <c r="BP16792" s="2"/>
      <c r="BQ16792" s="2"/>
      <c r="BR16792" s="2"/>
      <c r="BS16792" s="2"/>
      <c r="BT16792" s="2"/>
    </row>
    <row r="16793" spans="63:72" x14ac:dyDescent="0.3">
      <c r="BK16793" s="5"/>
      <c r="BL16793" s="5"/>
      <c r="BM16793" s="2"/>
      <c r="BN16793" s="151"/>
      <c r="BO16793" s="2"/>
      <c r="BP16793" s="2"/>
      <c r="BQ16793" s="2"/>
      <c r="BR16793" s="2"/>
      <c r="BS16793" s="2"/>
      <c r="BT16793" s="2"/>
    </row>
    <row r="16794" spans="63:72" x14ac:dyDescent="0.3">
      <c r="BK16794" s="5"/>
      <c r="BL16794" s="5"/>
      <c r="BM16794" s="2"/>
      <c r="BN16794" s="151"/>
      <c r="BO16794" s="2"/>
      <c r="BP16794" s="2"/>
      <c r="BQ16794" s="2"/>
      <c r="BR16794" s="2"/>
      <c r="BS16794" s="2"/>
      <c r="BT16794" s="2"/>
    </row>
    <row r="16795" spans="63:72" x14ac:dyDescent="0.3">
      <c r="BK16795" s="5"/>
      <c r="BL16795" s="5"/>
      <c r="BM16795" s="2"/>
      <c r="BN16795" s="151"/>
      <c r="BO16795" s="2"/>
      <c r="BP16795" s="2"/>
      <c r="BQ16795" s="2"/>
      <c r="BR16795" s="2"/>
      <c r="BS16795" s="2"/>
      <c r="BT16795" s="2"/>
    </row>
    <row r="16796" spans="63:72" x14ac:dyDescent="0.3">
      <c r="BK16796" s="5"/>
      <c r="BL16796" s="5"/>
      <c r="BM16796" s="2"/>
      <c r="BN16796" s="151"/>
      <c r="BO16796" s="2"/>
      <c r="BP16796" s="2"/>
      <c r="BQ16796" s="2"/>
      <c r="BR16796" s="2"/>
      <c r="BS16796" s="2"/>
      <c r="BT16796" s="2"/>
    </row>
    <row r="16797" spans="63:72" x14ac:dyDescent="0.3">
      <c r="BK16797" s="5"/>
      <c r="BL16797" s="5"/>
      <c r="BM16797" s="2"/>
      <c r="BN16797" s="151"/>
      <c r="BO16797" s="2"/>
      <c r="BP16797" s="2"/>
      <c r="BQ16797" s="2"/>
      <c r="BR16797" s="2"/>
      <c r="BS16797" s="2"/>
      <c r="BT16797" s="2"/>
    </row>
    <row r="16798" spans="63:72" x14ac:dyDescent="0.3">
      <c r="BK16798" s="5"/>
      <c r="BL16798" s="5"/>
      <c r="BM16798" s="2"/>
      <c r="BN16798" s="151"/>
      <c r="BO16798" s="2"/>
      <c r="BP16798" s="2"/>
      <c r="BQ16798" s="2"/>
      <c r="BR16798" s="2"/>
      <c r="BS16798" s="2"/>
      <c r="BT16798" s="2"/>
    </row>
    <row r="16799" spans="63:72" x14ac:dyDescent="0.3">
      <c r="BK16799" s="5"/>
      <c r="BL16799" s="5"/>
      <c r="BM16799" s="2"/>
      <c r="BN16799" s="151"/>
      <c r="BO16799" s="2"/>
      <c r="BP16799" s="2"/>
      <c r="BQ16799" s="2"/>
      <c r="BR16799" s="2"/>
      <c r="BS16799" s="2"/>
      <c r="BT16799" s="2"/>
    </row>
    <row r="16800" spans="63:72" x14ac:dyDescent="0.3">
      <c r="BK16800" s="5"/>
      <c r="BL16800" s="5"/>
      <c r="BM16800" s="2"/>
      <c r="BN16800" s="151"/>
      <c r="BO16800" s="2"/>
      <c r="BP16800" s="2"/>
      <c r="BQ16800" s="2"/>
      <c r="BR16800" s="2"/>
      <c r="BS16800" s="2"/>
      <c r="BT16800" s="2"/>
    </row>
    <row r="16801" spans="63:72" x14ac:dyDescent="0.3">
      <c r="BK16801" s="5"/>
      <c r="BL16801" s="5"/>
      <c r="BM16801" s="2"/>
      <c r="BN16801" s="151"/>
      <c r="BO16801" s="2"/>
      <c r="BP16801" s="2"/>
      <c r="BQ16801" s="2"/>
      <c r="BR16801" s="2"/>
      <c r="BS16801" s="2"/>
      <c r="BT16801" s="2"/>
    </row>
    <row r="16802" spans="63:72" x14ac:dyDescent="0.3">
      <c r="BK16802" s="5"/>
      <c r="BL16802" s="5"/>
      <c r="BM16802" s="2"/>
      <c r="BN16802" s="151"/>
      <c r="BO16802" s="2"/>
      <c r="BP16802" s="2"/>
      <c r="BQ16802" s="2"/>
      <c r="BR16802" s="2"/>
      <c r="BS16802" s="2"/>
      <c r="BT16802" s="2"/>
    </row>
    <row r="16803" spans="63:72" x14ac:dyDescent="0.3">
      <c r="BK16803" s="5"/>
      <c r="BL16803" s="5"/>
      <c r="BM16803" s="2"/>
      <c r="BN16803" s="151"/>
      <c r="BO16803" s="2"/>
      <c r="BP16803" s="2"/>
      <c r="BQ16803" s="2"/>
      <c r="BR16803" s="2"/>
      <c r="BS16803" s="2"/>
      <c r="BT16803" s="2"/>
    </row>
    <row r="16804" spans="63:72" x14ac:dyDescent="0.3">
      <c r="BK16804" s="5"/>
      <c r="BL16804" s="5"/>
      <c r="BM16804" s="2"/>
      <c r="BN16804" s="151"/>
      <c r="BO16804" s="2"/>
      <c r="BP16804" s="2"/>
      <c r="BQ16804" s="2"/>
      <c r="BR16804" s="2"/>
      <c r="BS16804" s="2"/>
      <c r="BT16804" s="2"/>
    </row>
    <row r="16805" spans="63:72" x14ac:dyDescent="0.3">
      <c r="BK16805" s="5"/>
      <c r="BL16805" s="5"/>
      <c r="BM16805" s="2"/>
      <c r="BN16805" s="151"/>
      <c r="BO16805" s="2"/>
      <c r="BP16805" s="2"/>
      <c r="BQ16805" s="2"/>
      <c r="BR16805" s="2"/>
      <c r="BS16805" s="2"/>
      <c r="BT16805" s="2"/>
    </row>
    <row r="16806" spans="63:72" x14ac:dyDescent="0.3">
      <c r="BK16806" s="5"/>
      <c r="BL16806" s="5"/>
      <c r="BM16806" s="2"/>
      <c r="BN16806" s="151"/>
      <c r="BO16806" s="2"/>
      <c r="BP16806" s="2"/>
      <c r="BQ16806" s="2"/>
      <c r="BR16806" s="2"/>
      <c r="BS16806" s="2"/>
      <c r="BT16806" s="2"/>
    </row>
    <row r="16807" spans="63:72" x14ac:dyDescent="0.3">
      <c r="BK16807" s="5"/>
      <c r="BL16807" s="5"/>
      <c r="BM16807" s="2"/>
      <c r="BN16807" s="151"/>
      <c r="BO16807" s="2"/>
      <c r="BP16807" s="2"/>
      <c r="BQ16807" s="2"/>
      <c r="BR16807" s="2"/>
      <c r="BS16807" s="2"/>
      <c r="BT16807" s="2"/>
    </row>
    <row r="16808" spans="63:72" x14ac:dyDescent="0.3">
      <c r="BK16808" s="5"/>
      <c r="BL16808" s="5"/>
      <c r="BM16808" s="2"/>
      <c r="BN16808" s="151"/>
      <c r="BO16808" s="2"/>
      <c r="BP16808" s="2"/>
      <c r="BQ16808" s="2"/>
      <c r="BR16808" s="2"/>
      <c r="BS16808" s="2"/>
      <c r="BT16808" s="2"/>
    </row>
    <row r="16809" spans="63:72" x14ac:dyDescent="0.3">
      <c r="BK16809" s="5"/>
      <c r="BL16809" s="5"/>
      <c r="BM16809" s="2"/>
      <c r="BN16809" s="151"/>
      <c r="BO16809" s="2"/>
      <c r="BP16809" s="2"/>
      <c r="BQ16809" s="2"/>
      <c r="BR16809" s="2"/>
      <c r="BS16809" s="2"/>
      <c r="BT16809" s="2"/>
    </row>
    <row r="16810" spans="63:72" x14ac:dyDescent="0.3">
      <c r="BK16810" s="5"/>
      <c r="BL16810" s="5"/>
      <c r="BM16810" s="2"/>
      <c r="BN16810" s="151"/>
      <c r="BO16810" s="2"/>
      <c r="BP16810" s="2"/>
      <c r="BQ16810" s="2"/>
      <c r="BR16810" s="2"/>
      <c r="BS16810" s="2"/>
      <c r="BT16810" s="2"/>
    </row>
    <row r="16811" spans="63:72" x14ac:dyDescent="0.3">
      <c r="BK16811" s="5"/>
      <c r="BL16811" s="5"/>
      <c r="BM16811" s="2"/>
      <c r="BN16811" s="151"/>
      <c r="BO16811" s="2"/>
      <c r="BP16811" s="2"/>
      <c r="BQ16811" s="2"/>
      <c r="BR16811" s="2"/>
      <c r="BS16811" s="2"/>
      <c r="BT16811" s="2"/>
    </row>
    <row r="16812" spans="63:72" x14ac:dyDescent="0.3">
      <c r="BK16812" s="5"/>
      <c r="BL16812" s="5"/>
      <c r="BM16812" s="2"/>
      <c r="BN16812" s="151"/>
      <c r="BO16812" s="2"/>
      <c r="BP16812" s="2"/>
      <c r="BQ16812" s="2"/>
      <c r="BR16812" s="2"/>
      <c r="BS16812" s="2"/>
      <c r="BT16812" s="2"/>
    </row>
    <row r="16813" spans="63:72" x14ac:dyDescent="0.3">
      <c r="BK16813" s="5"/>
      <c r="BL16813" s="5"/>
      <c r="BM16813" s="2"/>
      <c r="BN16813" s="151"/>
      <c r="BO16813" s="2"/>
      <c r="BP16813" s="2"/>
      <c r="BQ16813" s="2"/>
      <c r="BR16813" s="2"/>
      <c r="BS16813" s="2"/>
      <c r="BT16813" s="2"/>
    </row>
    <row r="16814" spans="63:72" x14ac:dyDescent="0.3">
      <c r="BK16814" s="5"/>
      <c r="BL16814" s="5"/>
      <c r="BM16814" s="2"/>
      <c r="BN16814" s="151"/>
      <c r="BO16814" s="2"/>
      <c r="BP16814" s="2"/>
      <c r="BQ16814" s="2"/>
      <c r="BR16814" s="2"/>
      <c r="BS16814" s="2"/>
      <c r="BT16814" s="2"/>
    </row>
    <row r="16815" spans="63:72" x14ac:dyDescent="0.3">
      <c r="BK16815" s="5"/>
      <c r="BL16815" s="5"/>
      <c r="BM16815" s="2"/>
      <c r="BN16815" s="151"/>
      <c r="BO16815" s="2"/>
      <c r="BP16815" s="2"/>
      <c r="BQ16815" s="2"/>
      <c r="BR16815" s="2"/>
      <c r="BS16815" s="2"/>
      <c r="BT16815" s="2"/>
    </row>
    <row r="16816" spans="63:72" x14ac:dyDescent="0.3">
      <c r="BK16816" s="5"/>
      <c r="BL16816" s="5"/>
      <c r="BM16816" s="2"/>
      <c r="BN16816" s="151"/>
      <c r="BO16816" s="2"/>
      <c r="BP16816" s="2"/>
      <c r="BQ16816" s="2"/>
      <c r="BR16816" s="2"/>
      <c r="BS16816" s="2"/>
      <c r="BT16816" s="2"/>
    </row>
    <row r="16817" spans="63:72" x14ac:dyDescent="0.3">
      <c r="BK16817" s="5"/>
      <c r="BL16817" s="5"/>
      <c r="BM16817" s="2"/>
      <c r="BN16817" s="151"/>
      <c r="BO16817" s="2"/>
      <c r="BP16817" s="2"/>
      <c r="BQ16817" s="2"/>
      <c r="BR16817" s="2"/>
      <c r="BS16817" s="2"/>
      <c r="BT16817" s="2"/>
    </row>
    <row r="16818" spans="63:72" x14ac:dyDescent="0.3">
      <c r="BK16818" s="5"/>
      <c r="BL16818" s="5"/>
      <c r="BM16818" s="2"/>
      <c r="BN16818" s="151"/>
      <c r="BO16818" s="2"/>
      <c r="BP16818" s="2"/>
      <c r="BQ16818" s="2"/>
      <c r="BR16818" s="2"/>
      <c r="BS16818" s="2"/>
      <c r="BT16818" s="2"/>
    </row>
    <row r="16819" spans="63:72" x14ac:dyDescent="0.3">
      <c r="BK16819" s="5"/>
      <c r="BL16819" s="5"/>
      <c r="BM16819" s="2"/>
      <c r="BN16819" s="151"/>
      <c r="BO16819" s="2"/>
      <c r="BP16819" s="2"/>
      <c r="BQ16819" s="2"/>
      <c r="BR16819" s="2"/>
      <c r="BS16819" s="2"/>
      <c r="BT16819" s="2"/>
    </row>
    <row r="16820" spans="63:72" x14ac:dyDescent="0.3">
      <c r="BK16820" s="5"/>
      <c r="BL16820" s="5"/>
      <c r="BM16820" s="2"/>
      <c r="BN16820" s="151"/>
      <c r="BO16820" s="2"/>
      <c r="BP16820" s="2"/>
      <c r="BQ16820" s="2"/>
      <c r="BR16820" s="2"/>
      <c r="BS16820" s="2"/>
      <c r="BT16820" s="2"/>
    </row>
    <row r="16821" spans="63:72" x14ac:dyDescent="0.3">
      <c r="BK16821" s="5"/>
      <c r="BL16821" s="5"/>
      <c r="BM16821" s="2"/>
      <c r="BN16821" s="151"/>
      <c r="BO16821" s="2"/>
      <c r="BP16821" s="2"/>
      <c r="BQ16821" s="2"/>
      <c r="BR16821" s="2"/>
      <c r="BS16821" s="2"/>
      <c r="BT16821" s="2"/>
    </row>
    <row r="16822" spans="63:72" x14ac:dyDescent="0.3">
      <c r="BK16822" s="5"/>
      <c r="BL16822" s="5"/>
      <c r="BM16822" s="2"/>
      <c r="BN16822" s="151"/>
      <c r="BO16822" s="2"/>
      <c r="BP16822" s="2"/>
      <c r="BQ16822" s="2"/>
      <c r="BR16822" s="2"/>
      <c r="BS16822" s="2"/>
      <c r="BT16822" s="2"/>
    </row>
    <row r="16823" spans="63:72" x14ac:dyDescent="0.3">
      <c r="BK16823" s="5"/>
      <c r="BL16823" s="5"/>
      <c r="BM16823" s="2"/>
      <c r="BN16823" s="151"/>
      <c r="BO16823" s="2"/>
      <c r="BP16823" s="2"/>
      <c r="BQ16823" s="2"/>
      <c r="BR16823" s="2"/>
      <c r="BS16823" s="2"/>
      <c r="BT16823" s="2"/>
    </row>
    <row r="16824" spans="63:72" x14ac:dyDescent="0.3">
      <c r="BK16824" s="5"/>
      <c r="BL16824" s="5"/>
      <c r="BM16824" s="2"/>
      <c r="BN16824" s="151"/>
      <c r="BO16824" s="2"/>
      <c r="BP16824" s="2"/>
      <c r="BQ16824" s="2"/>
      <c r="BR16824" s="2"/>
      <c r="BS16824" s="2"/>
      <c r="BT16824" s="2"/>
    </row>
    <row r="16825" spans="63:72" x14ac:dyDescent="0.3">
      <c r="BK16825" s="5"/>
      <c r="BL16825" s="5"/>
      <c r="BM16825" s="2"/>
      <c r="BN16825" s="151"/>
      <c r="BO16825" s="2"/>
      <c r="BP16825" s="2"/>
      <c r="BQ16825" s="2"/>
      <c r="BR16825" s="2"/>
      <c r="BS16825" s="2"/>
      <c r="BT16825" s="2"/>
    </row>
    <row r="16826" spans="63:72" x14ac:dyDescent="0.3">
      <c r="BK16826" s="5"/>
      <c r="BL16826" s="5"/>
      <c r="BM16826" s="2"/>
      <c r="BN16826" s="151"/>
      <c r="BO16826" s="2"/>
      <c r="BP16826" s="2"/>
      <c r="BQ16826" s="2"/>
      <c r="BR16826" s="2"/>
      <c r="BS16826" s="2"/>
      <c r="BT16826" s="2"/>
    </row>
    <row r="16827" spans="63:72" x14ac:dyDescent="0.3">
      <c r="BK16827" s="5"/>
      <c r="BL16827" s="5"/>
      <c r="BM16827" s="2"/>
      <c r="BN16827" s="151"/>
      <c r="BO16827" s="2"/>
      <c r="BP16827" s="2"/>
      <c r="BQ16827" s="2"/>
      <c r="BR16827" s="2"/>
      <c r="BS16827" s="2"/>
      <c r="BT16827" s="2"/>
    </row>
    <row r="16828" spans="63:72" x14ac:dyDescent="0.3">
      <c r="BK16828" s="5"/>
      <c r="BL16828" s="5"/>
      <c r="BM16828" s="2"/>
      <c r="BN16828" s="151"/>
      <c r="BO16828" s="2"/>
      <c r="BP16828" s="2"/>
      <c r="BQ16828" s="2"/>
      <c r="BR16828" s="2"/>
      <c r="BS16828" s="2"/>
      <c r="BT16828" s="2"/>
    </row>
    <row r="16829" spans="63:72" x14ac:dyDescent="0.3">
      <c r="BK16829" s="5"/>
      <c r="BL16829" s="5"/>
      <c r="BM16829" s="2"/>
      <c r="BN16829" s="151"/>
      <c r="BO16829" s="2"/>
      <c r="BP16829" s="2"/>
      <c r="BQ16829" s="2"/>
      <c r="BR16829" s="2"/>
      <c r="BS16829" s="2"/>
      <c r="BT16829" s="2"/>
    </row>
    <row r="16830" spans="63:72" x14ac:dyDescent="0.3">
      <c r="BK16830" s="5"/>
      <c r="BL16830" s="5"/>
      <c r="BM16830" s="2"/>
      <c r="BN16830" s="151"/>
      <c r="BO16830" s="2"/>
      <c r="BP16830" s="2"/>
      <c r="BQ16830" s="2"/>
      <c r="BR16830" s="2"/>
      <c r="BS16830" s="2"/>
      <c r="BT16830" s="2"/>
    </row>
    <row r="16831" spans="63:72" x14ac:dyDescent="0.3">
      <c r="BK16831" s="5"/>
      <c r="BL16831" s="5"/>
      <c r="BM16831" s="2"/>
      <c r="BN16831" s="151"/>
      <c r="BO16831" s="2"/>
      <c r="BP16831" s="2"/>
      <c r="BQ16831" s="2"/>
      <c r="BR16831" s="2"/>
      <c r="BS16831" s="2"/>
      <c r="BT16831" s="2"/>
    </row>
    <row r="16832" spans="63:72" x14ac:dyDescent="0.3">
      <c r="BK16832" s="5"/>
      <c r="BL16832" s="5"/>
      <c r="BM16832" s="2"/>
      <c r="BN16832" s="151"/>
      <c r="BO16832" s="2"/>
      <c r="BP16832" s="2"/>
      <c r="BQ16832" s="2"/>
      <c r="BR16832" s="2"/>
      <c r="BS16832" s="2"/>
      <c r="BT16832" s="2"/>
    </row>
    <row r="16833" spans="63:72" x14ac:dyDescent="0.3">
      <c r="BK16833" s="5"/>
      <c r="BL16833" s="5"/>
      <c r="BM16833" s="2"/>
      <c r="BN16833" s="151"/>
      <c r="BO16833" s="2"/>
      <c r="BP16833" s="2"/>
      <c r="BQ16833" s="2"/>
      <c r="BR16833" s="2"/>
      <c r="BS16833" s="2"/>
      <c r="BT16833" s="2"/>
    </row>
    <row r="16834" spans="63:72" x14ac:dyDescent="0.3">
      <c r="BK16834" s="5"/>
      <c r="BL16834" s="5"/>
      <c r="BM16834" s="2"/>
      <c r="BN16834" s="151"/>
      <c r="BO16834" s="2"/>
      <c r="BP16834" s="2"/>
      <c r="BQ16834" s="2"/>
      <c r="BR16834" s="2"/>
      <c r="BS16834" s="2"/>
      <c r="BT16834" s="2"/>
    </row>
    <row r="16835" spans="63:72" x14ac:dyDescent="0.3">
      <c r="BK16835" s="5"/>
      <c r="BL16835" s="5"/>
      <c r="BM16835" s="2"/>
      <c r="BN16835" s="151"/>
      <c r="BO16835" s="2"/>
      <c r="BP16835" s="2"/>
      <c r="BQ16835" s="2"/>
      <c r="BR16835" s="2"/>
      <c r="BS16835" s="2"/>
      <c r="BT16835" s="2"/>
    </row>
    <row r="16836" spans="63:72" x14ac:dyDescent="0.3">
      <c r="BK16836" s="5"/>
      <c r="BL16836" s="5"/>
      <c r="BM16836" s="2"/>
      <c r="BN16836" s="151"/>
      <c r="BO16836" s="2"/>
      <c r="BP16836" s="2"/>
      <c r="BQ16836" s="2"/>
      <c r="BR16836" s="2"/>
      <c r="BS16836" s="2"/>
      <c r="BT16836" s="2"/>
    </row>
    <row r="16837" spans="63:72" x14ac:dyDescent="0.3">
      <c r="BK16837" s="5"/>
      <c r="BL16837" s="5"/>
      <c r="BM16837" s="2"/>
      <c r="BN16837" s="151"/>
      <c r="BO16837" s="2"/>
      <c r="BP16837" s="2"/>
      <c r="BQ16837" s="2"/>
      <c r="BR16837" s="2"/>
      <c r="BS16837" s="2"/>
      <c r="BT16837" s="2"/>
    </row>
    <row r="16838" spans="63:72" x14ac:dyDescent="0.3">
      <c r="BK16838" s="5"/>
      <c r="BL16838" s="5"/>
      <c r="BM16838" s="2"/>
      <c r="BN16838" s="151"/>
      <c r="BO16838" s="2"/>
      <c r="BP16838" s="2"/>
      <c r="BQ16838" s="2"/>
      <c r="BR16838" s="2"/>
      <c r="BS16838" s="2"/>
      <c r="BT16838" s="2"/>
    </row>
    <row r="16839" spans="63:72" x14ac:dyDescent="0.3">
      <c r="BK16839" s="5"/>
      <c r="BL16839" s="5"/>
      <c r="BM16839" s="2"/>
      <c r="BN16839" s="151"/>
      <c r="BO16839" s="2"/>
      <c r="BP16839" s="2"/>
      <c r="BQ16839" s="2"/>
      <c r="BR16839" s="2"/>
      <c r="BS16839" s="2"/>
      <c r="BT16839" s="2"/>
    </row>
    <row r="16840" spans="63:72" x14ac:dyDescent="0.3">
      <c r="BK16840" s="5"/>
      <c r="BL16840" s="5"/>
      <c r="BM16840" s="2"/>
      <c r="BN16840" s="151"/>
      <c r="BO16840" s="2"/>
      <c r="BP16840" s="2"/>
      <c r="BQ16840" s="2"/>
      <c r="BR16840" s="2"/>
      <c r="BS16840" s="2"/>
      <c r="BT16840" s="2"/>
    </row>
    <row r="16841" spans="63:72" x14ac:dyDescent="0.3">
      <c r="BK16841" s="5"/>
      <c r="BL16841" s="5"/>
      <c r="BM16841" s="2"/>
      <c r="BN16841" s="151"/>
      <c r="BO16841" s="2"/>
      <c r="BP16841" s="2"/>
      <c r="BQ16841" s="2"/>
      <c r="BR16841" s="2"/>
      <c r="BS16841" s="2"/>
      <c r="BT16841" s="2"/>
    </row>
    <row r="16842" spans="63:72" x14ac:dyDescent="0.3">
      <c r="BK16842" s="5"/>
      <c r="BL16842" s="5"/>
      <c r="BM16842" s="2"/>
      <c r="BN16842" s="151"/>
      <c r="BO16842" s="2"/>
      <c r="BP16842" s="2"/>
      <c r="BQ16842" s="2"/>
      <c r="BR16842" s="2"/>
      <c r="BS16842" s="2"/>
      <c r="BT16842" s="2"/>
    </row>
    <row r="16843" spans="63:72" x14ac:dyDescent="0.3">
      <c r="BK16843" s="5"/>
      <c r="BL16843" s="5"/>
      <c r="BM16843" s="2"/>
      <c r="BN16843" s="151"/>
      <c r="BO16843" s="2"/>
      <c r="BP16843" s="2"/>
      <c r="BQ16843" s="2"/>
      <c r="BR16843" s="2"/>
      <c r="BS16843" s="2"/>
      <c r="BT16843" s="2"/>
    </row>
    <row r="16844" spans="63:72" x14ac:dyDescent="0.3">
      <c r="BK16844" s="5"/>
      <c r="BL16844" s="5"/>
      <c r="BM16844" s="2"/>
      <c r="BN16844" s="151"/>
      <c r="BO16844" s="2"/>
      <c r="BP16844" s="2"/>
      <c r="BQ16844" s="2"/>
      <c r="BR16844" s="2"/>
      <c r="BS16844" s="2"/>
      <c r="BT16844" s="2"/>
    </row>
    <row r="16845" spans="63:72" x14ac:dyDescent="0.3">
      <c r="BK16845" s="5"/>
      <c r="BL16845" s="5"/>
      <c r="BM16845" s="2"/>
      <c r="BN16845" s="151"/>
      <c r="BO16845" s="2"/>
      <c r="BP16845" s="2"/>
      <c r="BQ16845" s="2"/>
      <c r="BR16845" s="2"/>
      <c r="BS16845" s="2"/>
      <c r="BT16845" s="2"/>
    </row>
    <row r="16846" spans="63:72" x14ac:dyDescent="0.3">
      <c r="BK16846" s="5"/>
      <c r="BL16846" s="5"/>
      <c r="BM16846" s="2"/>
      <c r="BN16846" s="151"/>
      <c r="BO16846" s="2"/>
      <c r="BP16846" s="2"/>
      <c r="BQ16846" s="2"/>
      <c r="BR16846" s="2"/>
      <c r="BS16846" s="2"/>
      <c r="BT16846" s="2"/>
    </row>
    <row r="16847" spans="63:72" x14ac:dyDescent="0.3">
      <c r="BK16847" s="5"/>
      <c r="BL16847" s="5"/>
      <c r="BM16847" s="2"/>
      <c r="BN16847" s="151"/>
      <c r="BO16847" s="2"/>
      <c r="BP16847" s="2"/>
      <c r="BQ16847" s="2"/>
      <c r="BR16847" s="2"/>
      <c r="BS16847" s="2"/>
      <c r="BT16847" s="2"/>
    </row>
    <row r="16848" spans="63:72" x14ac:dyDescent="0.3">
      <c r="BK16848" s="5"/>
      <c r="BL16848" s="5"/>
      <c r="BM16848" s="2"/>
      <c r="BN16848" s="151"/>
      <c r="BO16848" s="2"/>
      <c r="BP16848" s="2"/>
      <c r="BQ16848" s="2"/>
      <c r="BR16848" s="2"/>
      <c r="BS16848" s="2"/>
      <c r="BT16848" s="2"/>
    </row>
    <row r="16849" spans="63:72" x14ac:dyDescent="0.3">
      <c r="BK16849" s="5"/>
      <c r="BL16849" s="5"/>
      <c r="BM16849" s="2"/>
      <c r="BN16849" s="151"/>
      <c r="BO16849" s="2"/>
      <c r="BP16849" s="2"/>
      <c r="BQ16849" s="2"/>
      <c r="BR16849" s="2"/>
      <c r="BS16849" s="2"/>
      <c r="BT16849" s="2"/>
    </row>
    <row r="16850" spans="63:72" x14ac:dyDescent="0.3">
      <c r="BK16850" s="5"/>
      <c r="BL16850" s="5"/>
      <c r="BM16850" s="2"/>
      <c r="BN16850" s="151"/>
      <c r="BO16850" s="2"/>
      <c r="BP16850" s="2"/>
      <c r="BQ16850" s="2"/>
      <c r="BR16850" s="2"/>
      <c r="BS16850" s="2"/>
      <c r="BT16850" s="2"/>
    </row>
    <row r="16851" spans="63:72" x14ac:dyDescent="0.3">
      <c r="BK16851" s="5"/>
      <c r="BL16851" s="5"/>
      <c r="BM16851" s="2"/>
      <c r="BN16851" s="151"/>
      <c r="BO16851" s="2"/>
      <c r="BP16851" s="2"/>
      <c r="BQ16851" s="2"/>
      <c r="BR16851" s="2"/>
      <c r="BS16851" s="2"/>
      <c r="BT16851" s="2"/>
    </row>
    <row r="16852" spans="63:72" x14ac:dyDescent="0.3">
      <c r="BK16852" s="5"/>
      <c r="BL16852" s="5"/>
      <c r="BM16852" s="2"/>
      <c r="BN16852" s="151"/>
      <c r="BO16852" s="2"/>
      <c r="BP16852" s="2"/>
      <c r="BQ16852" s="2"/>
      <c r="BR16852" s="2"/>
      <c r="BS16852" s="2"/>
      <c r="BT16852" s="2"/>
    </row>
    <row r="16853" spans="63:72" x14ac:dyDescent="0.3">
      <c r="BK16853" s="5"/>
      <c r="BL16853" s="5"/>
      <c r="BM16853" s="2"/>
      <c r="BN16853" s="151"/>
      <c r="BO16853" s="2"/>
      <c r="BP16853" s="2"/>
      <c r="BQ16853" s="2"/>
      <c r="BR16853" s="2"/>
      <c r="BS16853" s="2"/>
      <c r="BT16853" s="2"/>
    </row>
    <row r="16854" spans="63:72" x14ac:dyDescent="0.3">
      <c r="BK16854" s="5"/>
      <c r="BL16854" s="5"/>
      <c r="BM16854" s="2"/>
      <c r="BN16854" s="151"/>
      <c r="BO16854" s="2"/>
      <c r="BP16854" s="2"/>
      <c r="BQ16854" s="2"/>
      <c r="BR16854" s="2"/>
      <c r="BS16854" s="2"/>
      <c r="BT16854" s="2"/>
    </row>
    <row r="16855" spans="63:72" x14ac:dyDescent="0.3">
      <c r="BK16855" s="5"/>
      <c r="BL16855" s="5"/>
      <c r="BM16855" s="2"/>
      <c r="BN16855" s="151"/>
      <c r="BO16855" s="2"/>
      <c r="BP16855" s="2"/>
      <c r="BQ16855" s="2"/>
      <c r="BR16855" s="2"/>
      <c r="BS16855" s="2"/>
      <c r="BT16855" s="2"/>
    </row>
    <row r="16856" spans="63:72" x14ac:dyDescent="0.3">
      <c r="BK16856" s="5"/>
      <c r="BL16856" s="5"/>
      <c r="BM16856" s="2"/>
      <c r="BN16856" s="151"/>
      <c r="BO16856" s="2"/>
      <c r="BP16856" s="2"/>
      <c r="BQ16856" s="2"/>
      <c r="BR16856" s="2"/>
      <c r="BS16856" s="2"/>
      <c r="BT16856" s="2"/>
    </row>
    <row r="16857" spans="63:72" x14ac:dyDescent="0.3">
      <c r="BK16857" s="5"/>
      <c r="BL16857" s="5"/>
      <c r="BM16857" s="2"/>
      <c r="BN16857" s="151"/>
      <c r="BO16857" s="2"/>
      <c r="BP16857" s="2"/>
      <c r="BQ16857" s="2"/>
      <c r="BR16857" s="2"/>
      <c r="BS16857" s="2"/>
      <c r="BT16857" s="2"/>
    </row>
    <row r="16858" spans="63:72" x14ac:dyDescent="0.3">
      <c r="BK16858" s="5"/>
      <c r="BL16858" s="5"/>
      <c r="BM16858" s="2"/>
      <c r="BN16858" s="151"/>
      <c r="BO16858" s="2"/>
      <c r="BP16858" s="2"/>
      <c r="BQ16858" s="2"/>
      <c r="BR16858" s="2"/>
      <c r="BS16858" s="2"/>
      <c r="BT16858" s="2"/>
    </row>
    <row r="16859" spans="63:72" x14ac:dyDescent="0.3">
      <c r="BK16859" s="5"/>
      <c r="BL16859" s="5"/>
      <c r="BM16859" s="2"/>
      <c r="BN16859" s="151"/>
      <c r="BO16859" s="2"/>
      <c r="BP16859" s="2"/>
      <c r="BQ16859" s="2"/>
      <c r="BR16859" s="2"/>
      <c r="BS16859" s="2"/>
      <c r="BT16859" s="2"/>
    </row>
    <row r="16860" spans="63:72" x14ac:dyDescent="0.3">
      <c r="BK16860" s="5"/>
      <c r="BL16860" s="5"/>
      <c r="BM16860" s="2"/>
      <c r="BN16860" s="151"/>
      <c r="BO16860" s="2"/>
      <c r="BP16860" s="2"/>
      <c r="BQ16860" s="2"/>
      <c r="BR16860" s="2"/>
      <c r="BS16860" s="2"/>
      <c r="BT16860" s="2"/>
    </row>
    <row r="16861" spans="63:72" x14ac:dyDescent="0.3">
      <c r="BK16861" s="5"/>
      <c r="BL16861" s="5"/>
      <c r="BM16861" s="2"/>
      <c r="BN16861" s="151"/>
      <c r="BO16861" s="2"/>
      <c r="BP16861" s="2"/>
      <c r="BQ16861" s="2"/>
      <c r="BR16861" s="2"/>
      <c r="BS16861" s="2"/>
      <c r="BT16861" s="2"/>
    </row>
    <row r="16862" spans="63:72" x14ac:dyDescent="0.3">
      <c r="BK16862" s="5"/>
      <c r="BL16862" s="5"/>
      <c r="BM16862" s="2"/>
      <c r="BN16862" s="151"/>
      <c r="BO16862" s="2"/>
      <c r="BP16862" s="2"/>
      <c r="BQ16862" s="2"/>
      <c r="BR16862" s="2"/>
      <c r="BS16862" s="2"/>
      <c r="BT16862" s="2"/>
    </row>
    <row r="16863" spans="63:72" x14ac:dyDescent="0.3">
      <c r="BK16863" s="5"/>
      <c r="BL16863" s="5"/>
      <c r="BM16863" s="2"/>
      <c r="BN16863" s="151"/>
      <c r="BO16863" s="2"/>
      <c r="BP16863" s="2"/>
      <c r="BQ16863" s="2"/>
      <c r="BR16863" s="2"/>
      <c r="BS16863" s="2"/>
      <c r="BT16863" s="2"/>
    </row>
    <row r="16864" spans="63:72" x14ac:dyDescent="0.3">
      <c r="BK16864" s="5"/>
      <c r="BL16864" s="5"/>
      <c r="BM16864" s="2"/>
      <c r="BN16864" s="151"/>
      <c r="BO16864" s="2"/>
      <c r="BP16864" s="2"/>
      <c r="BQ16864" s="2"/>
      <c r="BR16864" s="2"/>
      <c r="BS16864" s="2"/>
      <c r="BT16864" s="2"/>
    </row>
    <row r="16865" spans="63:72" x14ac:dyDescent="0.3">
      <c r="BK16865" s="5"/>
      <c r="BL16865" s="5"/>
      <c r="BM16865" s="2"/>
      <c r="BN16865" s="151"/>
      <c r="BO16865" s="2"/>
      <c r="BP16865" s="2"/>
      <c r="BQ16865" s="2"/>
      <c r="BR16865" s="2"/>
      <c r="BS16865" s="2"/>
      <c r="BT16865" s="2"/>
    </row>
    <row r="16866" spans="63:72" x14ac:dyDescent="0.3">
      <c r="BK16866" s="5"/>
      <c r="BL16866" s="5"/>
      <c r="BM16866" s="2"/>
      <c r="BN16866" s="151"/>
      <c r="BO16866" s="2"/>
      <c r="BP16866" s="2"/>
      <c r="BQ16866" s="2"/>
      <c r="BR16866" s="2"/>
      <c r="BS16866" s="2"/>
      <c r="BT16866" s="2"/>
    </row>
    <row r="16867" spans="63:72" x14ac:dyDescent="0.3">
      <c r="BK16867" s="5"/>
      <c r="BL16867" s="5"/>
      <c r="BM16867" s="2"/>
      <c r="BN16867" s="151"/>
      <c r="BO16867" s="2"/>
      <c r="BP16867" s="2"/>
      <c r="BQ16867" s="2"/>
      <c r="BR16867" s="2"/>
      <c r="BS16867" s="2"/>
      <c r="BT16867" s="2"/>
    </row>
    <row r="16868" spans="63:72" x14ac:dyDescent="0.3">
      <c r="BK16868" s="5"/>
      <c r="BL16868" s="5"/>
      <c r="BM16868" s="2"/>
      <c r="BN16868" s="151"/>
      <c r="BO16868" s="2"/>
      <c r="BP16868" s="2"/>
      <c r="BQ16868" s="2"/>
      <c r="BR16868" s="2"/>
      <c r="BS16868" s="2"/>
      <c r="BT16868" s="2"/>
    </row>
    <row r="16869" spans="63:72" x14ac:dyDescent="0.3">
      <c r="BK16869" s="5"/>
      <c r="BL16869" s="5"/>
      <c r="BM16869" s="2"/>
      <c r="BN16869" s="151"/>
      <c r="BO16869" s="2"/>
      <c r="BP16869" s="2"/>
      <c r="BQ16869" s="2"/>
      <c r="BR16869" s="2"/>
      <c r="BS16869" s="2"/>
      <c r="BT16869" s="2"/>
    </row>
    <row r="16870" spans="63:72" x14ac:dyDescent="0.3">
      <c r="BK16870" s="5"/>
      <c r="BL16870" s="5"/>
      <c r="BM16870" s="2"/>
      <c r="BN16870" s="151"/>
      <c r="BO16870" s="2"/>
      <c r="BP16870" s="2"/>
      <c r="BQ16870" s="2"/>
      <c r="BR16870" s="2"/>
      <c r="BS16870" s="2"/>
      <c r="BT16870" s="2"/>
    </row>
    <row r="16871" spans="63:72" x14ac:dyDescent="0.3">
      <c r="BK16871" s="5"/>
      <c r="BL16871" s="5"/>
      <c r="BM16871" s="2"/>
      <c r="BN16871" s="151"/>
      <c r="BO16871" s="2"/>
      <c r="BP16871" s="2"/>
      <c r="BQ16871" s="2"/>
      <c r="BR16871" s="2"/>
      <c r="BS16871" s="2"/>
      <c r="BT16871" s="2"/>
    </row>
    <row r="16872" spans="63:72" x14ac:dyDescent="0.3">
      <c r="BK16872" s="5"/>
      <c r="BL16872" s="5"/>
      <c r="BM16872" s="2"/>
      <c r="BN16872" s="151"/>
      <c r="BO16872" s="2"/>
      <c r="BP16872" s="2"/>
      <c r="BQ16872" s="2"/>
      <c r="BR16872" s="2"/>
      <c r="BS16872" s="2"/>
      <c r="BT16872" s="2"/>
    </row>
    <row r="16873" spans="63:72" x14ac:dyDescent="0.3">
      <c r="BK16873" s="5"/>
      <c r="BL16873" s="5"/>
      <c r="BM16873" s="2"/>
      <c r="BN16873" s="151"/>
      <c r="BO16873" s="2"/>
      <c r="BP16873" s="2"/>
      <c r="BQ16873" s="2"/>
      <c r="BR16873" s="2"/>
      <c r="BS16873" s="2"/>
      <c r="BT16873" s="2"/>
    </row>
    <row r="16874" spans="63:72" x14ac:dyDescent="0.3">
      <c r="BK16874" s="5"/>
      <c r="BL16874" s="5"/>
      <c r="BM16874" s="2"/>
      <c r="BN16874" s="151"/>
      <c r="BO16874" s="2"/>
      <c r="BP16874" s="2"/>
      <c r="BQ16874" s="2"/>
      <c r="BR16874" s="2"/>
      <c r="BS16874" s="2"/>
      <c r="BT16874" s="2"/>
    </row>
    <row r="16875" spans="63:72" x14ac:dyDescent="0.3">
      <c r="BK16875" s="5"/>
      <c r="BL16875" s="5"/>
      <c r="BM16875" s="2"/>
      <c r="BN16875" s="151"/>
      <c r="BO16875" s="2"/>
      <c r="BP16875" s="2"/>
      <c r="BQ16875" s="2"/>
      <c r="BR16875" s="2"/>
      <c r="BS16875" s="2"/>
      <c r="BT16875" s="2"/>
    </row>
    <row r="16876" spans="63:72" x14ac:dyDescent="0.3">
      <c r="BK16876" s="5"/>
      <c r="BL16876" s="5"/>
      <c r="BM16876" s="2"/>
      <c r="BN16876" s="151"/>
      <c r="BO16876" s="2"/>
      <c r="BP16876" s="2"/>
      <c r="BQ16876" s="2"/>
      <c r="BR16876" s="2"/>
      <c r="BS16876" s="2"/>
      <c r="BT16876" s="2"/>
    </row>
    <row r="16877" spans="63:72" x14ac:dyDescent="0.3">
      <c r="BK16877" s="5"/>
      <c r="BL16877" s="5"/>
      <c r="BM16877" s="2"/>
      <c r="BN16877" s="151"/>
      <c r="BO16877" s="2"/>
      <c r="BP16877" s="2"/>
      <c r="BQ16877" s="2"/>
      <c r="BR16877" s="2"/>
      <c r="BS16877" s="2"/>
      <c r="BT16877" s="2"/>
    </row>
    <row r="16878" spans="63:72" x14ac:dyDescent="0.3">
      <c r="BK16878" s="5"/>
      <c r="BL16878" s="5"/>
      <c r="BM16878" s="2"/>
      <c r="BN16878" s="151"/>
      <c r="BO16878" s="2"/>
      <c r="BP16878" s="2"/>
      <c r="BQ16878" s="2"/>
      <c r="BR16878" s="2"/>
      <c r="BS16878" s="2"/>
      <c r="BT16878" s="2"/>
    </row>
    <row r="16879" spans="63:72" x14ac:dyDescent="0.3">
      <c r="BK16879" s="5"/>
      <c r="BL16879" s="5"/>
      <c r="BM16879" s="2"/>
      <c r="BN16879" s="151"/>
      <c r="BO16879" s="2"/>
      <c r="BP16879" s="2"/>
      <c r="BQ16879" s="2"/>
      <c r="BR16879" s="2"/>
      <c r="BS16879" s="2"/>
      <c r="BT16879" s="2"/>
    </row>
    <row r="16880" spans="63:72" x14ac:dyDescent="0.3">
      <c r="BK16880" s="5"/>
      <c r="BL16880" s="5"/>
      <c r="BM16880" s="2"/>
      <c r="BN16880" s="151"/>
      <c r="BO16880" s="2"/>
      <c r="BP16880" s="2"/>
      <c r="BQ16880" s="2"/>
      <c r="BR16880" s="2"/>
      <c r="BS16880" s="2"/>
      <c r="BT16880" s="2"/>
    </row>
    <row r="16881" spans="63:72" x14ac:dyDescent="0.3">
      <c r="BK16881" s="5"/>
      <c r="BL16881" s="5"/>
      <c r="BM16881" s="2"/>
      <c r="BN16881" s="151"/>
      <c r="BO16881" s="2"/>
      <c r="BP16881" s="2"/>
      <c r="BQ16881" s="2"/>
      <c r="BR16881" s="2"/>
      <c r="BS16881" s="2"/>
      <c r="BT16881" s="2"/>
    </row>
    <row r="16882" spans="63:72" x14ac:dyDescent="0.3">
      <c r="BK16882" s="5"/>
      <c r="BL16882" s="5"/>
      <c r="BM16882" s="2"/>
      <c r="BN16882" s="151"/>
      <c r="BO16882" s="2"/>
      <c r="BP16882" s="2"/>
      <c r="BQ16882" s="2"/>
      <c r="BR16882" s="2"/>
      <c r="BS16882" s="2"/>
      <c r="BT16882" s="2"/>
    </row>
    <row r="16883" spans="63:72" x14ac:dyDescent="0.3">
      <c r="BK16883" s="5"/>
      <c r="BL16883" s="5"/>
      <c r="BM16883" s="2"/>
      <c r="BN16883" s="151"/>
      <c r="BO16883" s="2"/>
      <c r="BP16883" s="2"/>
      <c r="BQ16883" s="2"/>
      <c r="BR16883" s="2"/>
      <c r="BS16883" s="2"/>
      <c r="BT16883" s="2"/>
    </row>
    <row r="16884" spans="63:72" x14ac:dyDescent="0.3">
      <c r="BK16884" s="5"/>
      <c r="BL16884" s="5"/>
      <c r="BM16884" s="2"/>
      <c r="BN16884" s="151"/>
      <c r="BO16884" s="2"/>
      <c r="BP16884" s="2"/>
      <c r="BQ16884" s="2"/>
      <c r="BR16884" s="2"/>
      <c r="BS16884" s="2"/>
      <c r="BT16884" s="2"/>
    </row>
    <row r="16885" spans="63:72" x14ac:dyDescent="0.3">
      <c r="BK16885" s="5"/>
      <c r="BL16885" s="5"/>
      <c r="BM16885" s="2"/>
      <c r="BN16885" s="151"/>
      <c r="BO16885" s="2"/>
      <c r="BP16885" s="2"/>
      <c r="BQ16885" s="2"/>
      <c r="BR16885" s="2"/>
      <c r="BS16885" s="2"/>
      <c r="BT16885" s="2"/>
    </row>
    <row r="16886" spans="63:72" x14ac:dyDescent="0.3">
      <c r="BK16886" s="5"/>
      <c r="BL16886" s="5"/>
      <c r="BM16886" s="2"/>
      <c r="BN16886" s="151"/>
      <c r="BO16886" s="2"/>
      <c r="BP16886" s="2"/>
      <c r="BQ16886" s="2"/>
      <c r="BR16886" s="2"/>
      <c r="BS16886" s="2"/>
      <c r="BT16886" s="2"/>
    </row>
    <row r="16887" spans="63:72" x14ac:dyDescent="0.3">
      <c r="BK16887" s="5"/>
      <c r="BL16887" s="5"/>
      <c r="BM16887" s="2"/>
      <c r="BN16887" s="151"/>
      <c r="BO16887" s="2"/>
      <c r="BP16887" s="2"/>
      <c r="BQ16887" s="2"/>
      <c r="BR16887" s="2"/>
      <c r="BS16887" s="2"/>
      <c r="BT16887" s="2"/>
    </row>
    <row r="16888" spans="63:72" x14ac:dyDescent="0.3">
      <c r="BK16888" s="5"/>
      <c r="BL16888" s="5"/>
      <c r="BM16888" s="2"/>
      <c r="BN16888" s="151"/>
      <c r="BO16888" s="2"/>
      <c r="BP16888" s="2"/>
      <c r="BQ16888" s="2"/>
      <c r="BR16888" s="2"/>
      <c r="BS16888" s="2"/>
      <c r="BT16888" s="2"/>
    </row>
    <row r="16889" spans="63:72" x14ac:dyDescent="0.3">
      <c r="BK16889" s="5"/>
      <c r="BL16889" s="5"/>
      <c r="BM16889" s="2"/>
      <c r="BN16889" s="151"/>
      <c r="BO16889" s="2"/>
      <c r="BP16889" s="2"/>
      <c r="BQ16889" s="2"/>
      <c r="BR16889" s="2"/>
      <c r="BS16889" s="2"/>
      <c r="BT16889" s="2"/>
    </row>
    <row r="16890" spans="63:72" x14ac:dyDescent="0.3">
      <c r="BK16890" s="5"/>
      <c r="BL16890" s="5"/>
      <c r="BM16890" s="2"/>
      <c r="BN16890" s="151"/>
      <c r="BO16890" s="2"/>
      <c r="BP16890" s="2"/>
      <c r="BQ16890" s="2"/>
      <c r="BR16890" s="2"/>
      <c r="BS16890" s="2"/>
      <c r="BT16890" s="2"/>
    </row>
    <row r="16891" spans="63:72" x14ac:dyDescent="0.3">
      <c r="BK16891" s="5"/>
      <c r="BL16891" s="5"/>
      <c r="BM16891" s="2"/>
      <c r="BN16891" s="151"/>
      <c r="BO16891" s="2"/>
      <c r="BP16891" s="2"/>
      <c r="BQ16891" s="2"/>
      <c r="BR16891" s="2"/>
      <c r="BS16891" s="2"/>
      <c r="BT16891" s="2"/>
    </row>
    <row r="16892" spans="63:72" x14ac:dyDescent="0.3">
      <c r="BK16892" s="5"/>
      <c r="BL16892" s="5"/>
      <c r="BM16892" s="2"/>
      <c r="BN16892" s="151"/>
      <c r="BO16892" s="2"/>
      <c r="BP16892" s="2"/>
      <c r="BQ16892" s="2"/>
      <c r="BR16892" s="2"/>
      <c r="BS16892" s="2"/>
      <c r="BT16892" s="2"/>
    </row>
    <row r="16893" spans="63:72" x14ac:dyDescent="0.3">
      <c r="BK16893" s="5"/>
      <c r="BL16893" s="5"/>
      <c r="BM16893" s="2"/>
      <c r="BN16893" s="151"/>
      <c r="BO16893" s="2"/>
      <c r="BP16893" s="2"/>
      <c r="BQ16893" s="2"/>
      <c r="BR16893" s="2"/>
      <c r="BS16893" s="2"/>
      <c r="BT16893" s="2"/>
    </row>
    <row r="16894" spans="63:72" x14ac:dyDescent="0.3">
      <c r="BK16894" s="5"/>
      <c r="BL16894" s="5"/>
      <c r="BM16894" s="2"/>
      <c r="BN16894" s="151"/>
      <c r="BO16894" s="2"/>
      <c r="BP16894" s="2"/>
      <c r="BQ16894" s="2"/>
      <c r="BR16894" s="2"/>
      <c r="BS16894" s="2"/>
      <c r="BT16894" s="2"/>
    </row>
    <row r="16895" spans="63:72" x14ac:dyDescent="0.3">
      <c r="BK16895" s="5"/>
      <c r="BL16895" s="5"/>
      <c r="BM16895" s="2"/>
      <c r="BN16895" s="151"/>
      <c r="BO16895" s="2"/>
      <c r="BP16895" s="2"/>
      <c r="BQ16895" s="2"/>
      <c r="BR16895" s="2"/>
      <c r="BS16895" s="2"/>
      <c r="BT16895" s="2"/>
    </row>
    <row r="16896" spans="63:72" x14ac:dyDescent="0.3">
      <c r="BK16896" s="5"/>
      <c r="BL16896" s="5"/>
      <c r="BM16896" s="2"/>
      <c r="BN16896" s="151"/>
      <c r="BO16896" s="2"/>
      <c r="BP16896" s="2"/>
      <c r="BQ16896" s="2"/>
      <c r="BR16896" s="2"/>
      <c r="BS16896" s="2"/>
      <c r="BT16896" s="2"/>
    </row>
    <row r="16897" spans="63:72" x14ac:dyDescent="0.3">
      <c r="BK16897" s="5"/>
      <c r="BL16897" s="5"/>
      <c r="BM16897" s="2"/>
      <c r="BN16897" s="151"/>
      <c r="BO16897" s="2"/>
      <c r="BP16897" s="2"/>
      <c r="BQ16897" s="2"/>
      <c r="BR16897" s="2"/>
      <c r="BS16897" s="2"/>
      <c r="BT16897" s="2"/>
    </row>
    <row r="16898" spans="63:72" x14ac:dyDescent="0.3">
      <c r="BK16898" s="5"/>
      <c r="BL16898" s="5"/>
      <c r="BM16898" s="2"/>
      <c r="BN16898" s="151"/>
      <c r="BO16898" s="2"/>
      <c r="BP16898" s="2"/>
      <c r="BQ16898" s="2"/>
      <c r="BR16898" s="2"/>
      <c r="BS16898" s="2"/>
      <c r="BT16898" s="2"/>
    </row>
    <row r="16899" spans="63:72" x14ac:dyDescent="0.3">
      <c r="BK16899" s="5"/>
      <c r="BL16899" s="5"/>
      <c r="BM16899" s="2"/>
      <c r="BN16899" s="151"/>
      <c r="BO16899" s="2"/>
      <c r="BP16899" s="2"/>
      <c r="BQ16899" s="2"/>
      <c r="BR16899" s="2"/>
      <c r="BS16899" s="2"/>
      <c r="BT16899" s="2"/>
    </row>
    <row r="16900" spans="63:72" x14ac:dyDescent="0.3">
      <c r="BK16900" s="5"/>
      <c r="BL16900" s="5"/>
      <c r="BM16900" s="2"/>
      <c r="BN16900" s="151"/>
      <c r="BO16900" s="2"/>
      <c r="BP16900" s="2"/>
      <c r="BQ16900" s="2"/>
      <c r="BR16900" s="2"/>
      <c r="BS16900" s="2"/>
      <c r="BT16900" s="2"/>
    </row>
    <row r="16901" spans="63:72" x14ac:dyDescent="0.3">
      <c r="BK16901" s="5"/>
      <c r="BL16901" s="5"/>
      <c r="BM16901" s="2"/>
      <c r="BN16901" s="151"/>
      <c r="BO16901" s="2"/>
      <c r="BP16901" s="2"/>
      <c r="BQ16901" s="2"/>
      <c r="BR16901" s="2"/>
      <c r="BS16901" s="2"/>
      <c r="BT16901" s="2"/>
    </row>
    <row r="16902" spans="63:72" x14ac:dyDescent="0.3">
      <c r="BK16902" s="5"/>
      <c r="BL16902" s="5"/>
      <c r="BM16902" s="2"/>
      <c r="BN16902" s="151"/>
      <c r="BO16902" s="2"/>
      <c r="BP16902" s="2"/>
      <c r="BQ16902" s="2"/>
      <c r="BR16902" s="2"/>
      <c r="BS16902" s="2"/>
      <c r="BT16902" s="2"/>
    </row>
    <row r="16903" spans="63:72" x14ac:dyDescent="0.3">
      <c r="BK16903" s="5"/>
      <c r="BL16903" s="5"/>
      <c r="BM16903" s="2"/>
      <c r="BN16903" s="151"/>
      <c r="BO16903" s="2"/>
      <c r="BP16903" s="2"/>
      <c r="BQ16903" s="2"/>
      <c r="BR16903" s="2"/>
      <c r="BS16903" s="2"/>
      <c r="BT16903" s="2"/>
    </row>
    <row r="16904" spans="63:72" x14ac:dyDescent="0.3">
      <c r="BK16904" s="5"/>
      <c r="BL16904" s="5"/>
      <c r="BM16904" s="2"/>
      <c r="BN16904" s="151"/>
      <c r="BO16904" s="2"/>
      <c r="BP16904" s="2"/>
      <c r="BQ16904" s="2"/>
      <c r="BR16904" s="2"/>
      <c r="BS16904" s="2"/>
      <c r="BT16904" s="2"/>
    </row>
    <row r="16905" spans="63:72" x14ac:dyDescent="0.3">
      <c r="BK16905" s="5"/>
      <c r="BL16905" s="5"/>
      <c r="BM16905" s="2"/>
      <c r="BN16905" s="151"/>
      <c r="BO16905" s="2"/>
      <c r="BP16905" s="2"/>
      <c r="BQ16905" s="2"/>
      <c r="BR16905" s="2"/>
      <c r="BS16905" s="2"/>
      <c r="BT16905" s="2"/>
    </row>
    <row r="16906" spans="63:72" x14ac:dyDescent="0.3">
      <c r="BK16906" s="5"/>
      <c r="BL16906" s="5"/>
      <c r="BM16906" s="2"/>
      <c r="BN16906" s="151"/>
      <c r="BO16906" s="2"/>
      <c r="BP16906" s="2"/>
      <c r="BQ16906" s="2"/>
      <c r="BR16906" s="2"/>
      <c r="BS16906" s="2"/>
      <c r="BT16906" s="2"/>
    </row>
    <row r="16907" spans="63:72" x14ac:dyDescent="0.3">
      <c r="BK16907" s="5"/>
      <c r="BL16907" s="5"/>
      <c r="BM16907" s="2"/>
      <c r="BN16907" s="151"/>
      <c r="BO16907" s="2"/>
      <c r="BP16907" s="2"/>
      <c r="BQ16907" s="2"/>
      <c r="BR16907" s="2"/>
      <c r="BS16907" s="2"/>
      <c r="BT16907" s="2"/>
    </row>
    <row r="16908" spans="63:72" x14ac:dyDescent="0.3">
      <c r="BK16908" s="5"/>
      <c r="BL16908" s="5"/>
      <c r="BM16908" s="2"/>
      <c r="BN16908" s="151"/>
      <c r="BO16908" s="2"/>
      <c r="BP16908" s="2"/>
      <c r="BQ16908" s="2"/>
      <c r="BR16908" s="2"/>
      <c r="BS16908" s="2"/>
      <c r="BT16908" s="2"/>
    </row>
    <row r="16909" spans="63:72" x14ac:dyDescent="0.3">
      <c r="BK16909" s="5"/>
      <c r="BL16909" s="5"/>
      <c r="BM16909" s="2"/>
      <c r="BN16909" s="151"/>
      <c r="BO16909" s="2"/>
      <c r="BP16909" s="2"/>
      <c r="BQ16909" s="2"/>
      <c r="BR16909" s="2"/>
      <c r="BS16909" s="2"/>
      <c r="BT16909" s="2"/>
    </row>
    <row r="16910" spans="63:72" x14ac:dyDescent="0.3">
      <c r="BK16910" s="5"/>
      <c r="BL16910" s="5"/>
      <c r="BM16910" s="2"/>
      <c r="BN16910" s="151"/>
      <c r="BO16910" s="2"/>
      <c r="BP16910" s="2"/>
      <c r="BQ16910" s="2"/>
      <c r="BR16910" s="2"/>
      <c r="BS16910" s="2"/>
      <c r="BT16910" s="2"/>
    </row>
    <row r="16911" spans="63:72" x14ac:dyDescent="0.3">
      <c r="BK16911" s="5"/>
      <c r="BL16911" s="5"/>
      <c r="BM16911" s="2"/>
      <c r="BN16911" s="151"/>
      <c r="BO16911" s="2"/>
      <c r="BP16911" s="2"/>
      <c r="BQ16911" s="2"/>
      <c r="BR16911" s="2"/>
      <c r="BS16911" s="2"/>
      <c r="BT16911" s="2"/>
    </row>
    <row r="16912" spans="63:72" x14ac:dyDescent="0.3">
      <c r="BK16912" s="5"/>
      <c r="BL16912" s="5"/>
      <c r="BM16912" s="2"/>
      <c r="BN16912" s="151"/>
      <c r="BO16912" s="2"/>
      <c r="BP16912" s="2"/>
      <c r="BQ16912" s="2"/>
      <c r="BR16912" s="2"/>
      <c r="BS16912" s="2"/>
      <c r="BT16912" s="2"/>
    </row>
    <row r="16913" spans="63:72" x14ac:dyDescent="0.3">
      <c r="BK16913" s="5"/>
      <c r="BL16913" s="5"/>
      <c r="BM16913" s="2"/>
      <c r="BN16913" s="151"/>
      <c r="BO16913" s="2"/>
      <c r="BP16913" s="2"/>
      <c r="BQ16913" s="2"/>
      <c r="BR16913" s="2"/>
      <c r="BS16913" s="2"/>
      <c r="BT16913" s="2"/>
    </row>
    <row r="16914" spans="63:72" x14ac:dyDescent="0.3">
      <c r="BK16914" s="5"/>
      <c r="BL16914" s="5"/>
      <c r="BM16914" s="2"/>
      <c r="BN16914" s="151"/>
      <c r="BO16914" s="2"/>
      <c r="BP16914" s="2"/>
      <c r="BQ16914" s="2"/>
      <c r="BR16914" s="2"/>
      <c r="BS16914" s="2"/>
      <c r="BT16914" s="2"/>
    </row>
    <row r="16915" spans="63:72" x14ac:dyDescent="0.3">
      <c r="BK16915" s="5"/>
      <c r="BL16915" s="5"/>
      <c r="BM16915" s="2"/>
      <c r="BN16915" s="151"/>
      <c r="BO16915" s="2"/>
      <c r="BP16915" s="2"/>
      <c r="BQ16915" s="2"/>
      <c r="BR16915" s="2"/>
      <c r="BS16915" s="2"/>
      <c r="BT16915" s="2"/>
    </row>
    <row r="16916" spans="63:72" x14ac:dyDescent="0.3">
      <c r="BK16916" s="5"/>
      <c r="BL16916" s="5"/>
      <c r="BM16916" s="2"/>
      <c r="BN16916" s="151"/>
      <c r="BO16916" s="2"/>
      <c r="BP16916" s="2"/>
      <c r="BQ16916" s="2"/>
      <c r="BR16916" s="2"/>
      <c r="BS16916" s="2"/>
      <c r="BT16916" s="2"/>
    </row>
    <row r="16917" spans="63:72" x14ac:dyDescent="0.3">
      <c r="BK16917" s="5"/>
      <c r="BL16917" s="5"/>
      <c r="BM16917" s="2"/>
      <c r="BN16917" s="151"/>
      <c r="BO16917" s="2"/>
      <c r="BP16917" s="2"/>
      <c r="BQ16917" s="2"/>
      <c r="BR16917" s="2"/>
      <c r="BS16917" s="2"/>
      <c r="BT16917" s="2"/>
    </row>
    <row r="16918" spans="63:72" x14ac:dyDescent="0.3">
      <c r="BK16918" s="5"/>
      <c r="BL16918" s="5"/>
      <c r="BM16918" s="2"/>
      <c r="BN16918" s="151"/>
      <c r="BO16918" s="2"/>
      <c r="BP16918" s="2"/>
      <c r="BQ16918" s="2"/>
      <c r="BR16918" s="2"/>
      <c r="BS16918" s="2"/>
      <c r="BT16918" s="2"/>
    </row>
    <row r="16919" spans="63:72" x14ac:dyDescent="0.3">
      <c r="BK16919" s="5"/>
      <c r="BL16919" s="5"/>
      <c r="BM16919" s="2"/>
      <c r="BN16919" s="151"/>
      <c r="BO16919" s="2"/>
      <c r="BP16919" s="2"/>
      <c r="BQ16919" s="2"/>
      <c r="BR16919" s="2"/>
      <c r="BS16919" s="2"/>
      <c r="BT16919" s="2"/>
    </row>
    <row r="16920" spans="63:72" x14ac:dyDescent="0.3">
      <c r="BK16920" s="5"/>
      <c r="BL16920" s="5"/>
      <c r="BM16920" s="2"/>
      <c r="BN16920" s="151"/>
      <c r="BO16920" s="2"/>
      <c r="BP16920" s="2"/>
      <c r="BQ16920" s="2"/>
      <c r="BR16920" s="2"/>
      <c r="BS16920" s="2"/>
      <c r="BT16920" s="2"/>
    </row>
    <row r="16921" spans="63:72" x14ac:dyDescent="0.3">
      <c r="BK16921" s="5"/>
      <c r="BL16921" s="5"/>
      <c r="BM16921" s="2"/>
      <c r="BN16921" s="151"/>
      <c r="BO16921" s="2"/>
      <c r="BP16921" s="2"/>
      <c r="BQ16921" s="2"/>
      <c r="BR16921" s="2"/>
      <c r="BS16921" s="2"/>
      <c r="BT16921" s="2"/>
    </row>
    <row r="16922" spans="63:72" x14ac:dyDescent="0.3">
      <c r="BK16922" s="5"/>
      <c r="BL16922" s="5"/>
      <c r="BM16922" s="2"/>
      <c r="BN16922" s="151"/>
      <c r="BO16922" s="2"/>
      <c r="BP16922" s="2"/>
      <c r="BQ16922" s="2"/>
      <c r="BR16922" s="2"/>
      <c r="BS16922" s="2"/>
      <c r="BT16922" s="2"/>
    </row>
    <row r="16923" spans="63:72" x14ac:dyDescent="0.3">
      <c r="BK16923" s="5"/>
      <c r="BL16923" s="5"/>
      <c r="BM16923" s="2"/>
      <c r="BN16923" s="151"/>
      <c r="BO16923" s="2"/>
      <c r="BP16923" s="2"/>
      <c r="BQ16923" s="2"/>
      <c r="BR16923" s="2"/>
      <c r="BS16923" s="2"/>
      <c r="BT16923" s="2"/>
    </row>
    <row r="16924" spans="63:72" x14ac:dyDescent="0.3">
      <c r="BK16924" s="5"/>
      <c r="BL16924" s="5"/>
      <c r="BM16924" s="2"/>
      <c r="BN16924" s="151"/>
      <c r="BO16924" s="2"/>
      <c r="BP16924" s="2"/>
      <c r="BQ16924" s="2"/>
      <c r="BR16924" s="2"/>
      <c r="BS16924" s="2"/>
      <c r="BT16924" s="2"/>
    </row>
    <row r="16925" spans="63:72" x14ac:dyDescent="0.3">
      <c r="BK16925" s="5"/>
      <c r="BL16925" s="5"/>
      <c r="BM16925" s="2"/>
      <c r="BN16925" s="151"/>
      <c r="BO16925" s="2"/>
      <c r="BP16925" s="2"/>
      <c r="BQ16925" s="2"/>
      <c r="BR16925" s="2"/>
      <c r="BS16925" s="2"/>
      <c r="BT16925" s="2"/>
    </row>
    <row r="16926" spans="63:72" x14ac:dyDescent="0.3">
      <c r="BK16926" s="5"/>
      <c r="BL16926" s="5"/>
      <c r="BM16926" s="2"/>
      <c r="BN16926" s="151"/>
      <c r="BO16926" s="2"/>
      <c r="BP16926" s="2"/>
      <c r="BQ16926" s="2"/>
      <c r="BR16926" s="2"/>
      <c r="BS16926" s="2"/>
      <c r="BT16926" s="2"/>
    </row>
    <row r="16927" spans="63:72" x14ac:dyDescent="0.3">
      <c r="BK16927" s="5"/>
      <c r="BL16927" s="5"/>
      <c r="BM16927" s="2"/>
      <c r="BN16927" s="151"/>
      <c r="BO16927" s="2"/>
      <c r="BP16927" s="2"/>
      <c r="BQ16927" s="2"/>
      <c r="BR16927" s="2"/>
      <c r="BS16927" s="2"/>
      <c r="BT16927" s="2"/>
    </row>
    <row r="16928" spans="63:72" x14ac:dyDescent="0.3">
      <c r="BK16928" s="5"/>
      <c r="BL16928" s="5"/>
      <c r="BM16928" s="2"/>
      <c r="BN16928" s="151"/>
      <c r="BO16928" s="2"/>
      <c r="BP16928" s="2"/>
      <c r="BQ16928" s="2"/>
      <c r="BR16928" s="2"/>
      <c r="BS16928" s="2"/>
      <c r="BT16928" s="2"/>
    </row>
    <row r="16929" spans="63:72" x14ac:dyDescent="0.3">
      <c r="BK16929" s="5"/>
      <c r="BL16929" s="5"/>
      <c r="BM16929" s="2"/>
      <c r="BN16929" s="151"/>
      <c r="BO16929" s="2"/>
      <c r="BP16929" s="2"/>
      <c r="BQ16929" s="2"/>
      <c r="BR16929" s="2"/>
      <c r="BS16929" s="2"/>
      <c r="BT16929" s="2"/>
    </row>
    <row r="16930" spans="63:72" x14ac:dyDescent="0.3">
      <c r="BK16930" s="5"/>
      <c r="BL16930" s="5"/>
      <c r="BM16930" s="2"/>
      <c r="BN16930" s="151"/>
      <c r="BO16930" s="2"/>
      <c r="BP16930" s="2"/>
      <c r="BQ16930" s="2"/>
      <c r="BR16930" s="2"/>
      <c r="BS16930" s="2"/>
      <c r="BT16930" s="2"/>
    </row>
    <row r="16931" spans="63:72" x14ac:dyDescent="0.3">
      <c r="BK16931" s="5"/>
      <c r="BL16931" s="5"/>
      <c r="BM16931" s="2"/>
      <c r="BN16931" s="151"/>
      <c r="BO16931" s="2"/>
      <c r="BP16931" s="2"/>
      <c r="BQ16931" s="2"/>
      <c r="BR16931" s="2"/>
      <c r="BS16931" s="2"/>
      <c r="BT16931" s="2"/>
    </row>
    <row r="16932" spans="63:72" x14ac:dyDescent="0.3">
      <c r="BK16932" s="5"/>
      <c r="BL16932" s="5"/>
      <c r="BM16932" s="2"/>
      <c r="BN16932" s="151"/>
      <c r="BO16932" s="2"/>
      <c r="BP16932" s="2"/>
      <c r="BQ16932" s="2"/>
      <c r="BR16932" s="2"/>
      <c r="BS16932" s="2"/>
      <c r="BT16932" s="2"/>
    </row>
    <row r="16933" spans="63:72" x14ac:dyDescent="0.3">
      <c r="BK16933" s="5"/>
      <c r="BL16933" s="5"/>
      <c r="BM16933" s="2"/>
      <c r="BN16933" s="151"/>
      <c r="BO16933" s="2"/>
      <c r="BP16933" s="2"/>
      <c r="BQ16933" s="2"/>
      <c r="BR16933" s="2"/>
      <c r="BS16933" s="2"/>
      <c r="BT16933" s="2"/>
    </row>
    <row r="16934" spans="63:72" x14ac:dyDescent="0.3">
      <c r="BK16934" s="5"/>
      <c r="BL16934" s="5"/>
      <c r="BM16934" s="2"/>
      <c r="BN16934" s="151"/>
      <c r="BO16934" s="2"/>
      <c r="BP16934" s="2"/>
      <c r="BQ16934" s="2"/>
      <c r="BR16934" s="2"/>
      <c r="BS16934" s="2"/>
      <c r="BT16934" s="2"/>
    </row>
    <row r="16935" spans="63:72" x14ac:dyDescent="0.3">
      <c r="BK16935" s="5"/>
      <c r="BL16935" s="5"/>
      <c r="BM16935" s="2"/>
      <c r="BN16935" s="151"/>
      <c r="BO16935" s="2"/>
      <c r="BP16935" s="2"/>
      <c r="BQ16935" s="2"/>
      <c r="BR16935" s="2"/>
      <c r="BS16935" s="2"/>
      <c r="BT16935" s="2"/>
    </row>
    <row r="16936" spans="63:72" x14ac:dyDescent="0.3">
      <c r="BK16936" s="5"/>
      <c r="BL16936" s="5"/>
      <c r="BM16936" s="2"/>
      <c r="BN16936" s="151"/>
      <c r="BO16936" s="2"/>
      <c r="BP16936" s="2"/>
      <c r="BQ16936" s="2"/>
      <c r="BR16936" s="2"/>
      <c r="BS16936" s="2"/>
      <c r="BT16936" s="2"/>
    </row>
    <row r="16937" spans="63:72" x14ac:dyDescent="0.3">
      <c r="BK16937" s="5"/>
      <c r="BL16937" s="5"/>
      <c r="BM16937" s="2"/>
      <c r="BN16937" s="151"/>
      <c r="BO16937" s="2"/>
      <c r="BP16937" s="2"/>
      <c r="BQ16937" s="2"/>
      <c r="BR16937" s="2"/>
      <c r="BS16937" s="2"/>
      <c r="BT16937" s="2"/>
    </row>
    <row r="16938" spans="63:72" x14ac:dyDescent="0.3">
      <c r="BK16938" s="5"/>
      <c r="BL16938" s="5"/>
      <c r="BM16938" s="2"/>
      <c r="BN16938" s="151"/>
      <c r="BO16938" s="2"/>
      <c r="BP16938" s="2"/>
      <c r="BQ16938" s="2"/>
      <c r="BR16938" s="2"/>
      <c r="BS16938" s="2"/>
      <c r="BT16938" s="2"/>
    </row>
    <row r="16939" spans="63:72" x14ac:dyDescent="0.3">
      <c r="BK16939" s="5"/>
      <c r="BL16939" s="5"/>
      <c r="BM16939" s="2"/>
      <c r="BN16939" s="151"/>
      <c r="BO16939" s="2"/>
      <c r="BP16939" s="2"/>
      <c r="BQ16939" s="2"/>
      <c r="BR16939" s="2"/>
      <c r="BS16939" s="2"/>
      <c r="BT16939" s="2"/>
    </row>
    <row r="16940" spans="63:72" x14ac:dyDescent="0.3">
      <c r="BK16940" s="5"/>
      <c r="BL16940" s="5"/>
      <c r="BM16940" s="2"/>
      <c r="BN16940" s="151"/>
      <c r="BO16940" s="2"/>
      <c r="BP16940" s="2"/>
      <c r="BQ16940" s="2"/>
      <c r="BR16940" s="2"/>
      <c r="BS16940" s="2"/>
      <c r="BT16940" s="2"/>
    </row>
    <row r="16941" spans="63:72" x14ac:dyDescent="0.3">
      <c r="BK16941" s="5"/>
      <c r="BL16941" s="5"/>
      <c r="BM16941" s="2"/>
      <c r="BN16941" s="151"/>
      <c r="BO16941" s="2"/>
      <c r="BP16941" s="2"/>
      <c r="BQ16941" s="2"/>
      <c r="BR16941" s="2"/>
      <c r="BS16941" s="2"/>
      <c r="BT16941" s="2"/>
    </row>
    <row r="16942" spans="63:72" x14ac:dyDescent="0.3">
      <c r="BK16942" s="5"/>
      <c r="BL16942" s="5"/>
      <c r="BM16942" s="2"/>
      <c r="BN16942" s="151"/>
      <c r="BO16942" s="2"/>
      <c r="BP16942" s="2"/>
      <c r="BQ16942" s="2"/>
      <c r="BR16942" s="2"/>
      <c r="BS16942" s="2"/>
      <c r="BT16942" s="2"/>
    </row>
    <row r="16943" spans="63:72" x14ac:dyDescent="0.3">
      <c r="BK16943" s="5"/>
      <c r="BL16943" s="5"/>
      <c r="BM16943" s="2"/>
      <c r="BN16943" s="151"/>
      <c r="BO16943" s="2"/>
      <c r="BP16943" s="2"/>
      <c r="BQ16943" s="2"/>
      <c r="BR16943" s="2"/>
      <c r="BS16943" s="2"/>
      <c r="BT16943" s="2"/>
    </row>
    <row r="16944" spans="63:72" x14ac:dyDescent="0.3">
      <c r="BK16944" s="5"/>
      <c r="BL16944" s="5"/>
      <c r="BM16944" s="2"/>
      <c r="BN16944" s="151"/>
      <c r="BO16944" s="2"/>
      <c r="BP16944" s="2"/>
      <c r="BQ16944" s="2"/>
      <c r="BR16944" s="2"/>
      <c r="BS16944" s="2"/>
      <c r="BT16944" s="2"/>
    </row>
    <row r="16945" spans="63:72" x14ac:dyDescent="0.3">
      <c r="BK16945" s="5"/>
      <c r="BL16945" s="5"/>
      <c r="BM16945" s="2"/>
      <c r="BN16945" s="151"/>
      <c r="BO16945" s="2"/>
      <c r="BP16945" s="2"/>
      <c r="BQ16945" s="2"/>
      <c r="BR16945" s="2"/>
      <c r="BS16945" s="2"/>
      <c r="BT16945" s="2"/>
    </row>
    <row r="16946" spans="63:72" x14ac:dyDescent="0.3">
      <c r="BK16946" s="5"/>
      <c r="BL16946" s="5"/>
      <c r="BM16946" s="2"/>
      <c r="BN16946" s="151"/>
      <c r="BO16946" s="2"/>
      <c r="BP16946" s="2"/>
      <c r="BQ16946" s="2"/>
      <c r="BR16946" s="2"/>
      <c r="BS16946" s="2"/>
      <c r="BT16946" s="2"/>
    </row>
    <row r="16947" spans="63:72" x14ac:dyDescent="0.3">
      <c r="BK16947" s="5"/>
      <c r="BL16947" s="5"/>
      <c r="BM16947" s="2"/>
      <c r="BN16947" s="151"/>
      <c r="BO16947" s="2"/>
      <c r="BP16947" s="2"/>
      <c r="BQ16947" s="2"/>
      <c r="BR16947" s="2"/>
      <c r="BS16947" s="2"/>
      <c r="BT16947" s="2"/>
    </row>
    <row r="16948" spans="63:72" x14ac:dyDescent="0.3">
      <c r="BK16948" s="5"/>
      <c r="BL16948" s="5"/>
      <c r="BM16948" s="2"/>
      <c r="BN16948" s="151"/>
      <c r="BO16948" s="2"/>
      <c r="BP16948" s="2"/>
      <c r="BQ16948" s="2"/>
      <c r="BR16948" s="2"/>
      <c r="BS16948" s="2"/>
      <c r="BT16948" s="2"/>
    </row>
    <row r="16949" spans="63:72" x14ac:dyDescent="0.3">
      <c r="BK16949" s="5"/>
      <c r="BL16949" s="5"/>
      <c r="BM16949" s="2"/>
      <c r="BN16949" s="151"/>
      <c r="BO16949" s="2"/>
      <c r="BP16949" s="2"/>
      <c r="BQ16949" s="2"/>
      <c r="BR16949" s="2"/>
      <c r="BS16949" s="2"/>
      <c r="BT16949" s="2"/>
    </row>
    <row r="16950" spans="63:72" x14ac:dyDescent="0.3">
      <c r="BK16950" s="5"/>
      <c r="BL16950" s="5"/>
      <c r="BM16950" s="2"/>
      <c r="BN16950" s="151"/>
      <c r="BO16950" s="2"/>
      <c r="BP16950" s="2"/>
      <c r="BQ16950" s="2"/>
      <c r="BR16950" s="2"/>
      <c r="BS16950" s="2"/>
      <c r="BT16950" s="2"/>
    </row>
    <row r="16951" spans="63:72" x14ac:dyDescent="0.3">
      <c r="BK16951" s="5"/>
      <c r="BL16951" s="5"/>
      <c r="BM16951" s="2"/>
      <c r="BN16951" s="151"/>
      <c r="BO16951" s="2"/>
      <c r="BP16951" s="2"/>
      <c r="BQ16951" s="2"/>
      <c r="BR16951" s="2"/>
      <c r="BS16951" s="2"/>
      <c r="BT16951" s="2"/>
    </row>
    <row r="16952" spans="63:72" x14ac:dyDescent="0.3">
      <c r="BK16952" s="5"/>
      <c r="BL16952" s="5"/>
      <c r="BM16952" s="2"/>
      <c r="BN16952" s="151"/>
      <c r="BO16952" s="2"/>
      <c r="BP16952" s="2"/>
      <c r="BQ16952" s="2"/>
      <c r="BR16952" s="2"/>
      <c r="BS16952" s="2"/>
      <c r="BT16952" s="2"/>
    </row>
    <row r="16953" spans="63:72" x14ac:dyDescent="0.3">
      <c r="BK16953" s="5"/>
      <c r="BL16953" s="5"/>
      <c r="BM16953" s="2"/>
      <c r="BN16953" s="151"/>
      <c r="BO16953" s="2"/>
      <c r="BP16953" s="2"/>
      <c r="BQ16953" s="2"/>
      <c r="BR16953" s="2"/>
      <c r="BS16953" s="2"/>
      <c r="BT16953" s="2"/>
    </row>
    <row r="16954" spans="63:72" x14ac:dyDescent="0.3">
      <c r="BK16954" s="5"/>
      <c r="BL16954" s="5"/>
      <c r="BM16954" s="2"/>
      <c r="BN16954" s="151"/>
      <c r="BO16954" s="2"/>
      <c r="BP16954" s="2"/>
      <c r="BQ16954" s="2"/>
      <c r="BR16954" s="2"/>
      <c r="BS16954" s="2"/>
      <c r="BT16954" s="2"/>
    </row>
    <row r="16955" spans="63:72" x14ac:dyDescent="0.3">
      <c r="BK16955" s="5"/>
      <c r="BL16955" s="5"/>
      <c r="BM16955" s="2"/>
      <c r="BN16955" s="151"/>
      <c r="BO16955" s="2"/>
      <c r="BP16955" s="2"/>
      <c r="BQ16955" s="2"/>
      <c r="BR16955" s="2"/>
      <c r="BS16955" s="2"/>
      <c r="BT16955" s="2"/>
    </row>
    <row r="16956" spans="63:72" x14ac:dyDescent="0.3">
      <c r="BK16956" s="5"/>
      <c r="BL16956" s="5"/>
      <c r="BM16956" s="2"/>
      <c r="BN16956" s="151"/>
      <c r="BO16956" s="2"/>
      <c r="BP16956" s="2"/>
      <c r="BQ16956" s="2"/>
      <c r="BR16956" s="2"/>
      <c r="BS16956" s="2"/>
      <c r="BT16956" s="2"/>
    </row>
    <row r="16957" spans="63:72" x14ac:dyDescent="0.3">
      <c r="BK16957" s="5"/>
      <c r="BL16957" s="5"/>
      <c r="BM16957" s="2"/>
      <c r="BN16957" s="151"/>
      <c r="BO16957" s="2"/>
      <c r="BP16957" s="2"/>
      <c r="BQ16957" s="2"/>
      <c r="BR16957" s="2"/>
      <c r="BS16957" s="2"/>
      <c r="BT16957" s="2"/>
    </row>
    <row r="16958" spans="63:72" x14ac:dyDescent="0.3">
      <c r="BK16958" s="5"/>
      <c r="BL16958" s="5"/>
      <c r="BM16958" s="2"/>
      <c r="BN16958" s="151"/>
      <c r="BO16958" s="2"/>
      <c r="BP16958" s="2"/>
      <c r="BQ16958" s="2"/>
      <c r="BR16958" s="2"/>
      <c r="BS16958" s="2"/>
      <c r="BT16958" s="2"/>
    </row>
    <row r="16959" spans="63:72" x14ac:dyDescent="0.3">
      <c r="BK16959" s="5"/>
      <c r="BL16959" s="5"/>
      <c r="BM16959" s="2"/>
      <c r="BN16959" s="151"/>
      <c r="BO16959" s="2"/>
      <c r="BP16959" s="2"/>
      <c r="BQ16959" s="2"/>
      <c r="BR16959" s="2"/>
      <c r="BS16959" s="2"/>
      <c r="BT16959" s="2"/>
    </row>
    <row r="16960" spans="63:72" x14ac:dyDescent="0.3">
      <c r="BK16960" s="5"/>
      <c r="BL16960" s="5"/>
      <c r="BM16960" s="2"/>
      <c r="BN16960" s="151"/>
      <c r="BO16960" s="2"/>
      <c r="BP16960" s="2"/>
      <c r="BQ16960" s="2"/>
      <c r="BR16960" s="2"/>
      <c r="BS16960" s="2"/>
      <c r="BT16960" s="2"/>
    </row>
    <row r="16961" spans="63:72" x14ac:dyDescent="0.3">
      <c r="BK16961" s="5"/>
      <c r="BL16961" s="5"/>
      <c r="BM16961" s="2"/>
      <c r="BN16961" s="151"/>
      <c r="BO16961" s="2"/>
      <c r="BP16961" s="2"/>
      <c r="BQ16961" s="2"/>
      <c r="BR16961" s="2"/>
      <c r="BS16961" s="2"/>
      <c r="BT16961" s="2"/>
    </row>
    <row r="16962" spans="63:72" x14ac:dyDescent="0.3">
      <c r="BK16962" s="5"/>
      <c r="BL16962" s="5"/>
      <c r="BM16962" s="2"/>
      <c r="BN16962" s="151"/>
      <c r="BO16962" s="2"/>
      <c r="BP16962" s="2"/>
      <c r="BQ16962" s="2"/>
      <c r="BR16962" s="2"/>
      <c r="BS16962" s="2"/>
      <c r="BT16962" s="2"/>
    </row>
    <row r="16963" spans="63:72" x14ac:dyDescent="0.3">
      <c r="BK16963" s="5"/>
      <c r="BL16963" s="5"/>
      <c r="BM16963" s="2"/>
      <c r="BN16963" s="151"/>
      <c r="BO16963" s="2"/>
      <c r="BP16963" s="2"/>
      <c r="BQ16963" s="2"/>
      <c r="BR16963" s="2"/>
      <c r="BS16963" s="2"/>
      <c r="BT16963" s="2"/>
    </row>
    <row r="16964" spans="63:72" x14ac:dyDescent="0.3">
      <c r="BK16964" s="5"/>
      <c r="BL16964" s="5"/>
      <c r="BM16964" s="2"/>
      <c r="BN16964" s="151"/>
      <c r="BO16964" s="2"/>
      <c r="BP16964" s="2"/>
      <c r="BQ16964" s="2"/>
      <c r="BR16964" s="2"/>
      <c r="BS16964" s="2"/>
      <c r="BT16964" s="2"/>
    </row>
    <row r="16965" spans="63:72" x14ac:dyDescent="0.3">
      <c r="BK16965" s="5"/>
      <c r="BL16965" s="5"/>
      <c r="BM16965" s="2"/>
      <c r="BN16965" s="151"/>
      <c r="BO16965" s="2"/>
      <c r="BP16965" s="2"/>
      <c r="BQ16965" s="2"/>
      <c r="BR16965" s="2"/>
      <c r="BS16965" s="2"/>
      <c r="BT16965" s="2"/>
    </row>
    <row r="16966" spans="63:72" x14ac:dyDescent="0.3">
      <c r="BK16966" s="5"/>
      <c r="BL16966" s="5"/>
      <c r="BM16966" s="2"/>
      <c r="BN16966" s="151"/>
      <c r="BO16966" s="2"/>
      <c r="BP16966" s="2"/>
      <c r="BQ16966" s="2"/>
      <c r="BR16966" s="2"/>
      <c r="BS16966" s="2"/>
      <c r="BT16966" s="2"/>
    </row>
    <row r="16967" spans="63:72" x14ac:dyDescent="0.3">
      <c r="BK16967" s="5"/>
      <c r="BL16967" s="5"/>
      <c r="BM16967" s="2"/>
      <c r="BN16967" s="151"/>
      <c r="BO16967" s="2"/>
      <c r="BP16967" s="2"/>
      <c r="BQ16967" s="2"/>
      <c r="BR16967" s="2"/>
      <c r="BS16967" s="2"/>
      <c r="BT16967" s="2"/>
    </row>
    <row r="16968" spans="63:72" x14ac:dyDescent="0.3">
      <c r="BK16968" s="5"/>
      <c r="BL16968" s="5"/>
      <c r="BM16968" s="2"/>
      <c r="BN16968" s="151"/>
      <c r="BO16968" s="2"/>
      <c r="BP16968" s="2"/>
      <c r="BQ16968" s="2"/>
      <c r="BR16968" s="2"/>
      <c r="BS16968" s="2"/>
      <c r="BT16968" s="2"/>
    </row>
    <row r="16969" spans="63:72" x14ac:dyDescent="0.3">
      <c r="BK16969" s="5"/>
      <c r="BL16969" s="5"/>
      <c r="BM16969" s="2"/>
      <c r="BN16969" s="151"/>
      <c r="BO16969" s="2"/>
      <c r="BP16969" s="2"/>
      <c r="BQ16969" s="2"/>
      <c r="BR16969" s="2"/>
      <c r="BS16969" s="2"/>
      <c r="BT16969" s="2"/>
    </row>
    <row r="16970" spans="63:72" x14ac:dyDescent="0.3">
      <c r="BK16970" s="5"/>
      <c r="BL16970" s="5"/>
      <c r="BM16970" s="2"/>
      <c r="BN16970" s="151"/>
      <c r="BO16970" s="2"/>
      <c r="BP16970" s="2"/>
      <c r="BQ16970" s="2"/>
      <c r="BR16970" s="2"/>
      <c r="BS16970" s="2"/>
      <c r="BT16970" s="2"/>
    </row>
    <row r="16971" spans="63:72" x14ac:dyDescent="0.3">
      <c r="BK16971" s="5"/>
      <c r="BL16971" s="5"/>
      <c r="BM16971" s="2"/>
      <c r="BN16971" s="151"/>
      <c r="BO16971" s="2"/>
      <c r="BP16971" s="2"/>
      <c r="BQ16971" s="2"/>
      <c r="BR16971" s="2"/>
      <c r="BS16971" s="2"/>
      <c r="BT16971" s="2"/>
    </row>
    <row r="16972" spans="63:72" x14ac:dyDescent="0.3">
      <c r="BK16972" s="5"/>
      <c r="BL16972" s="5"/>
      <c r="BM16972" s="2"/>
      <c r="BN16972" s="151"/>
      <c r="BO16972" s="2"/>
      <c r="BP16972" s="2"/>
      <c r="BQ16972" s="2"/>
      <c r="BR16972" s="2"/>
      <c r="BS16972" s="2"/>
      <c r="BT16972" s="2"/>
    </row>
    <row r="16973" spans="63:72" x14ac:dyDescent="0.3">
      <c r="BK16973" s="5"/>
      <c r="BL16973" s="5"/>
      <c r="BM16973" s="2"/>
      <c r="BN16973" s="151"/>
      <c r="BO16973" s="2"/>
      <c r="BP16973" s="2"/>
      <c r="BQ16973" s="2"/>
      <c r="BR16973" s="2"/>
      <c r="BS16973" s="2"/>
      <c r="BT16973" s="2"/>
    </row>
    <row r="16974" spans="63:72" x14ac:dyDescent="0.3">
      <c r="BK16974" s="5"/>
      <c r="BL16974" s="5"/>
      <c r="BM16974" s="2"/>
      <c r="BN16974" s="151"/>
      <c r="BO16974" s="2"/>
      <c r="BP16974" s="2"/>
      <c r="BQ16974" s="2"/>
      <c r="BR16974" s="2"/>
      <c r="BS16974" s="2"/>
      <c r="BT16974" s="2"/>
    </row>
    <row r="16975" spans="63:72" x14ac:dyDescent="0.3">
      <c r="BK16975" s="5"/>
      <c r="BL16975" s="5"/>
      <c r="BM16975" s="2"/>
      <c r="BN16975" s="151"/>
      <c r="BO16975" s="2"/>
      <c r="BP16975" s="2"/>
      <c r="BQ16975" s="2"/>
      <c r="BR16975" s="2"/>
      <c r="BS16975" s="2"/>
      <c r="BT16975" s="2"/>
    </row>
    <row r="16976" spans="63:72" x14ac:dyDescent="0.3">
      <c r="BK16976" s="5"/>
      <c r="BL16976" s="5"/>
      <c r="BM16976" s="2"/>
      <c r="BN16976" s="151"/>
      <c r="BO16976" s="2"/>
      <c r="BP16976" s="2"/>
      <c r="BQ16976" s="2"/>
      <c r="BR16976" s="2"/>
      <c r="BS16976" s="2"/>
      <c r="BT16976" s="2"/>
    </row>
    <row r="16977" spans="63:72" x14ac:dyDescent="0.3">
      <c r="BK16977" s="5"/>
      <c r="BL16977" s="5"/>
      <c r="BM16977" s="2"/>
      <c r="BN16977" s="151"/>
      <c r="BO16977" s="2"/>
      <c r="BP16977" s="2"/>
      <c r="BQ16977" s="2"/>
      <c r="BR16977" s="2"/>
      <c r="BS16977" s="2"/>
      <c r="BT16977" s="2"/>
    </row>
    <row r="16978" spans="63:72" x14ac:dyDescent="0.3">
      <c r="BK16978" s="5"/>
      <c r="BL16978" s="5"/>
      <c r="BM16978" s="2"/>
      <c r="BN16978" s="151"/>
      <c r="BO16978" s="2"/>
      <c r="BP16978" s="2"/>
      <c r="BQ16978" s="2"/>
      <c r="BR16978" s="2"/>
      <c r="BS16978" s="2"/>
      <c r="BT16978" s="2"/>
    </row>
    <row r="16979" spans="63:72" x14ac:dyDescent="0.3">
      <c r="BK16979" s="5"/>
      <c r="BL16979" s="5"/>
      <c r="BM16979" s="2"/>
      <c r="BN16979" s="151"/>
      <c r="BO16979" s="2"/>
      <c r="BP16979" s="2"/>
      <c r="BQ16979" s="2"/>
      <c r="BR16979" s="2"/>
      <c r="BS16979" s="2"/>
      <c r="BT16979" s="2"/>
    </row>
    <row r="16980" spans="63:72" x14ac:dyDescent="0.3">
      <c r="BK16980" s="5"/>
      <c r="BL16980" s="5"/>
      <c r="BM16980" s="2"/>
      <c r="BN16980" s="151"/>
      <c r="BO16980" s="2"/>
      <c r="BP16980" s="2"/>
      <c r="BQ16980" s="2"/>
      <c r="BR16980" s="2"/>
      <c r="BS16980" s="2"/>
      <c r="BT16980" s="2"/>
    </row>
    <row r="16981" spans="63:72" x14ac:dyDescent="0.3">
      <c r="BK16981" s="5"/>
      <c r="BL16981" s="5"/>
      <c r="BM16981" s="2"/>
      <c r="BN16981" s="151"/>
      <c r="BO16981" s="2"/>
      <c r="BP16981" s="2"/>
      <c r="BQ16981" s="2"/>
      <c r="BR16981" s="2"/>
      <c r="BS16981" s="2"/>
      <c r="BT16981" s="2"/>
    </row>
    <row r="16982" spans="63:72" x14ac:dyDescent="0.3">
      <c r="BK16982" s="5"/>
      <c r="BL16982" s="5"/>
      <c r="BM16982" s="2"/>
      <c r="BN16982" s="151"/>
      <c r="BO16982" s="2"/>
      <c r="BP16982" s="2"/>
      <c r="BQ16982" s="2"/>
      <c r="BR16982" s="2"/>
      <c r="BS16982" s="2"/>
      <c r="BT16982" s="2"/>
    </row>
    <row r="16983" spans="63:72" x14ac:dyDescent="0.3">
      <c r="BK16983" s="5"/>
      <c r="BL16983" s="5"/>
      <c r="BM16983" s="2"/>
      <c r="BN16983" s="151"/>
      <c r="BO16983" s="2"/>
      <c r="BP16983" s="2"/>
      <c r="BQ16983" s="2"/>
      <c r="BR16983" s="2"/>
      <c r="BS16983" s="2"/>
      <c r="BT16983" s="2"/>
    </row>
    <row r="16984" spans="63:72" x14ac:dyDescent="0.3">
      <c r="BK16984" s="5"/>
      <c r="BL16984" s="5"/>
      <c r="BM16984" s="2"/>
      <c r="BN16984" s="151"/>
      <c r="BO16984" s="2"/>
      <c r="BP16984" s="2"/>
      <c r="BQ16984" s="2"/>
      <c r="BR16984" s="2"/>
      <c r="BS16984" s="2"/>
      <c r="BT16984" s="2"/>
    </row>
    <row r="16985" spans="63:72" x14ac:dyDescent="0.3">
      <c r="BK16985" s="5"/>
      <c r="BL16985" s="5"/>
      <c r="BM16985" s="2"/>
      <c r="BN16985" s="151"/>
      <c r="BO16985" s="2"/>
      <c r="BP16985" s="2"/>
      <c r="BQ16985" s="2"/>
      <c r="BR16985" s="2"/>
      <c r="BS16985" s="2"/>
      <c r="BT16985" s="2"/>
    </row>
    <row r="16986" spans="63:72" x14ac:dyDescent="0.3">
      <c r="BK16986" s="5"/>
      <c r="BL16986" s="5"/>
      <c r="BM16986" s="2"/>
      <c r="BN16986" s="151"/>
      <c r="BO16986" s="2"/>
      <c r="BP16986" s="2"/>
      <c r="BQ16986" s="2"/>
      <c r="BR16986" s="2"/>
      <c r="BS16986" s="2"/>
      <c r="BT16986" s="2"/>
    </row>
    <row r="16987" spans="63:72" x14ac:dyDescent="0.3">
      <c r="BK16987" s="5"/>
      <c r="BL16987" s="5"/>
      <c r="BM16987" s="2"/>
      <c r="BN16987" s="151"/>
      <c r="BO16987" s="2"/>
      <c r="BP16987" s="2"/>
      <c r="BQ16987" s="2"/>
      <c r="BR16987" s="2"/>
      <c r="BS16987" s="2"/>
      <c r="BT16987" s="2"/>
    </row>
    <row r="16988" spans="63:72" x14ac:dyDescent="0.3">
      <c r="BK16988" s="5"/>
      <c r="BL16988" s="5"/>
      <c r="BM16988" s="2"/>
      <c r="BN16988" s="151"/>
      <c r="BO16988" s="2"/>
      <c r="BP16988" s="2"/>
      <c r="BQ16988" s="2"/>
      <c r="BR16988" s="2"/>
      <c r="BS16988" s="2"/>
      <c r="BT16988" s="2"/>
    </row>
    <row r="16989" spans="63:72" x14ac:dyDescent="0.3">
      <c r="BK16989" s="5"/>
      <c r="BL16989" s="5"/>
      <c r="BM16989" s="2"/>
      <c r="BN16989" s="151"/>
      <c r="BO16989" s="2"/>
      <c r="BP16989" s="2"/>
      <c r="BQ16989" s="2"/>
      <c r="BR16989" s="2"/>
      <c r="BS16989" s="2"/>
      <c r="BT16989" s="2"/>
    </row>
    <row r="16990" spans="63:72" x14ac:dyDescent="0.3">
      <c r="BK16990" s="5"/>
      <c r="BL16990" s="5"/>
      <c r="BM16990" s="2"/>
      <c r="BN16990" s="151"/>
      <c r="BO16990" s="2"/>
      <c r="BP16990" s="2"/>
      <c r="BQ16990" s="2"/>
      <c r="BR16990" s="2"/>
      <c r="BS16990" s="2"/>
      <c r="BT16990" s="2"/>
    </row>
    <row r="16991" spans="63:72" x14ac:dyDescent="0.3">
      <c r="BK16991" s="5"/>
      <c r="BL16991" s="5"/>
      <c r="BM16991" s="2"/>
      <c r="BN16991" s="151"/>
      <c r="BO16991" s="2"/>
      <c r="BP16991" s="2"/>
      <c r="BQ16991" s="2"/>
      <c r="BR16991" s="2"/>
      <c r="BS16991" s="2"/>
      <c r="BT16991" s="2"/>
    </row>
    <row r="16992" spans="63:72" x14ac:dyDescent="0.3">
      <c r="BK16992" s="5"/>
      <c r="BL16992" s="5"/>
      <c r="BM16992" s="2"/>
      <c r="BN16992" s="151"/>
      <c r="BO16992" s="2"/>
      <c r="BP16992" s="2"/>
      <c r="BQ16992" s="2"/>
      <c r="BR16992" s="2"/>
      <c r="BS16992" s="2"/>
      <c r="BT16992" s="2"/>
    </row>
    <row r="16993" spans="63:72" x14ac:dyDescent="0.3">
      <c r="BK16993" s="5"/>
      <c r="BL16993" s="5"/>
      <c r="BM16993" s="2"/>
      <c r="BN16993" s="151"/>
      <c r="BO16993" s="2"/>
      <c r="BP16993" s="2"/>
      <c r="BQ16993" s="2"/>
      <c r="BR16993" s="2"/>
      <c r="BS16993" s="2"/>
      <c r="BT16993" s="2"/>
    </row>
    <row r="16994" spans="63:72" x14ac:dyDescent="0.3">
      <c r="BK16994" s="5"/>
      <c r="BL16994" s="5"/>
      <c r="BM16994" s="2"/>
      <c r="BN16994" s="151"/>
      <c r="BO16994" s="2"/>
      <c r="BP16994" s="2"/>
      <c r="BQ16994" s="2"/>
      <c r="BR16994" s="2"/>
      <c r="BS16994" s="2"/>
      <c r="BT16994" s="2"/>
    </row>
    <row r="16995" spans="63:72" x14ac:dyDescent="0.3">
      <c r="BK16995" s="5"/>
      <c r="BL16995" s="5"/>
      <c r="BM16995" s="2"/>
      <c r="BN16995" s="151"/>
      <c r="BO16995" s="2"/>
      <c r="BP16995" s="2"/>
      <c r="BQ16995" s="2"/>
      <c r="BR16995" s="2"/>
      <c r="BS16995" s="2"/>
      <c r="BT16995" s="2"/>
    </row>
    <row r="16996" spans="63:72" x14ac:dyDescent="0.3">
      <c r="BK16996" s="5"/>
      <c r="BL16996" s="5"/>
      <c r="BM16996" s="2"/>
      <c r="BN16996" s="151"/>
      <c r="BO16996" s="2"/>
      <c r="BP16996" s="2"/>
      <c r="BQ16996" s="2"/>
      <c r="BR16996" s="2"/>
      <c r="BS16996" s="2"/>
      <c r="BT16996" s="2"/>
    </row>
    <row r="16997" spans="63:72" x14ac:dyDescent="0.3">
      <c r="BK16997" s="5"/>
      <c r="BL16997" s="5"/>
      <c r="BM16997" s="2"/>
      <c r="BN16997" s="151"/>
      <c r="BO16997" s="2"/>
      <c r="BP16997" s="2"/>
      <c r="BQ16997" s="2"/>
      <c r="BR16997" s="2"/>
      <c r="BS16997" s="2"/>
      <c r="BT16997" s="2"/>
    </row>
    <row r="16998" spans="63:72" x14ac:dyDescent="0.3">
      <c r="BK16998" s="5"/>
      <c r="BL16998" s="5"/>
      <c r="BM16998" s="2"/>
      <c r="BN16998" s="151"/>
      <c r="BO16998" s="2"/>
      <c r="BP16998" s="2"/>
      <c r="BQ16998" s="2"/>
      <c r="BR16998" s="2"/>
      <c r="BS16998" s="2"/>
      <c r="BT16998" s="2"/>
    </row>
    <row r="16999" spans="63:72" x14ac:dyDescent="0.3">
      <c r="BK16999" s="5"/>
      <c r="BL16999" s="5"/>
      <c r="BM16999" s="2"/>
      <c r="BN16999" s="151"/>
      <c r="BO16999" s="2"/>
      <c r="BP16999" s="2"/>
      <c r="BQ16999" s="2"/>
      <c r="BR16999" s="2"/>
      <c r="BS16999" s="2"/>
      <c r="BT16999" s="2"/>
    </row>
    <row r="17000" spans="63:72" x14ac:dyDescent="0.3">
      <c r="BK17000" s="5"/>
      <c r="BL17000" s="5"/>
      <c r="BM17000" s="2"/>
      <c r="BN17000" s="151"/>
      <c r="BO17000" s="2"/>
      <c r="BP17000" s="2"/>
      <c r="BQ17000" s="2"/>
      <c r="BR17000" s="2"/>
      <c r="BS17000" s="2"/>
      <c r="BT17000" s="2"/>
    </row>
    <row r="17001" spans="63:72" x14ac:dyDescent="0.3">
      <c r="BK17001" s="5"/>
      <c r="BL17001" s="5"/>
      <c r="BM17001" s="2"/>
      <c r="BN17001" s="151"/>
      <c r="BO17001" s="2"/>
      <c r="BP17001" s="2"/>
      <c r="BQ17001" s="2"/>
      <c r="BR17001" s="2"/>
      <c r="BS17001" s="2"/>
      <c r="BT17001" s="2"/>
    </row>
    <row r="17002" spans="63:72" x14ac:dyDescent="0.3">
      <c r="BK17002" s="5"/>
      <c r="BL17002" s="5"/>
      <c r="BM17002" s="2"/>
      <c r="BN17002" s="151"/>
      <c r="BO17002" s="2"/>
      <c r="BP17002" s="2"/>
      <c r="BQ17002" s="2"/>
      <c r="BR17002" s="2"/>
      <c r="BS17002" s="2"/>
      <c r="BT17002" s="2"/>
    </row>
    <row r="17003" spans="63:72" x14ac:dyDescent="0.3">
      <c r="BK17003" s="5"/>
      <c r="BL17003" s="5"/>
      <c r="BM17003" s="2"/>
      <c r="BN17003" s="151"/>
      <c r="BO17003" s="2"/>
      <c r="BP17003" s="2"/>
      <c r="BQ17003" s="2"/>
      <c r="BR17003" s="2"/>
      <c r="BS17003" s="2"/>
      <c r="BT17003" s="2"/>
    </row>
    <row r="17004" spans="63:72" x14ac:dyDescent="0.3">
      <c r="BK17004" s="5"/>
      <c r="BL17004" s="5"/>
      <c r="BM17004" s="2"/>
      <c r="BN17004" s="151"/>
      <c r="BO17004" s="2"/>
      <c r="BP17004" s="2"/>
      <c r="BQ17004" s="2"/>
      <c r="BR17004" s="2"/>
      <c r="BS17004" s="2"/>
      <c r="BT17004" s="2"/>
    </row>
    <row r="17005" spans="63:72" x14ac:dyDescent="0.3">
      <c r="BK17005" s="5"/>
      <c r="BL17005" s="5"/>
      <c r="BM17005" s="2"/>
      <c r="BN17005" s="151"/>
      <c r="BO17005" s="2"/>
      <c r="BP17005" s="2"/>
      <c r="BQ17005" s="2"/>
      <c r="BR17005" s="2"/>
      <c r="BS17005" s="2"/>
      <c r="BT17005" s="2"/>
    </row>
    <row r="17006" spans="63:72" x14ac:dyDescent="0.3">
      <c r="BK17006" s="5"/>
      <c r="BL17006" s="5"/>
      <c r="BM17006" s="2"/>
      <c r="BN17006" s="151"/>
      <c r="BO17006" s="2"/>
      <c r="BP17006" s="2"/>
      <c r="BQ17006" s="2"/>
      <c r="BR17006" s="2"/>
      <c r="BS17006" s="2"/>
      <c r="BT17006" s="2"/>
    </row>
    <row r="17007" spans="63:72" x14ac:dyDescent="0.3">
      <c r="BK17007" s="5"/>
      <c r="BL17007" s="5"/>
      <c r="BM17007" s="2"/>
      <c r="BN17007" s="151"/>
      <c r="BO17007" s="2"/>
      <c r="BP17007" s="2"/>
      <c r="BQ17007" s="2"/>
      <c r="BR17007" s="2"/>
      <c r="BS17007" s="2"/>
      <c r="BT17007" s="2"/>
    </row>
    <row r="17008" spans="63:72" x14ac:dyDescent="0.3">
      <c r="BK17008" s="5"/>
      <c r="BL17008" s="5"/>
      <c r="BM17008" s="2"/>
      <c r="BN17008" s="151"/>
      <c r="BO17008" s="2"/>
      <c r="BP17008" s="2"/>
      <c r="BQ17008" s="2"/>
      <c r="BR17008" s="2"/>
      <c r="BS17008" s="2"/>
      <c r="BT17008" s="2"/>
    </row>
    <row r="17009" spans="63:72" x14ac:dyDescent="0.3">
      <c r="BK17009" s="5"/>
      <c r="BL17009" s="5"/>
      <c r="BM17009" s="2"/>
      <c r="BN17009" s="151"/>
      <c r="BO17009" s="2"/>
      <c r="BP17009" s="2"/>
      <c r="BQ17009" s="2"/>
      <c r="BR17009" s="2"/>
      <c r="BS17009" s="2"/>
      <c r="BT17009" s="2"/>
    </row>
    <row r="17010" spans="63:72" x14ac:dyDescent="0.3">
      <c r="BK17010" s="5"/>
      <c r="BL17010" s="5"/>
      <c r="BM17010" s="2"/>
      <c r="BN17010" s="151"/>
      <c r="BO17010" s="2"/>
      <c r="BP17010" s="2"/>
      <c r="BQ17010" s="2"/>
      <c r="BR17010" s="2"/>
      <c r="BS17010" s="2"/>
      <c r="BT17010" s="2"/>
    </row>
    <row r="17011" spans="63:72" x14ac:dyDescent="0.3">
      <c r="BK17011" s="5"/>
      <c r="BL17011" s="5"/>
      <c r="BM17011" s="2"/>
      <c r="BN17011" s="151"/>
      <c r="BO17011" s="2"/>
      <c r="BP17011" s="2"/>
      <c r="BQ17011" s="2"/>
      <c r="BR17011" s="2"/>
      <c r="BS17011" s="2"/>
      <c r="BT17011" s="2"/>
    </row>
    <row r="17012" spans="63:72" x14ac:dyDescent="0.3">
      <c r="BK17012" s="5"/>
      <c r="BL17012" s="5"/>
      <c r="BM17012" s="2"/>
      <c r="BN17012" s="151"/>
      <c r="BO17012" s="2"/>
      <c r="BP17012" s="2"/>
      <c r="BQ17012" s="2"/>
      <c r="BR17012" s="2"/>
      <c r="BS17012" s="2"/>
      <c r="BT17012" s="2"/>
    </row>
    <row r="17013" spans="63:72" x14ac:dyDescent="0.3">
      <c r="BK17013" s="5"/>
      <c r="BL17013" s="5"/>
      <c r="BM17013" s="2"/>
      <c r="BN17013" s="151"/>
      <c r="BO17013" s="2"/>
      <c r="BP17013" s="2"/>
      <c r="BQ17013" s="2"/>
      <c r="BR17013" s="2"/>
      <c r="BS17013" s="2"/>
      <c r="BT17013" s="2"/>
    </row>
    <row r="17014" spans="63:72" x14ac:dyDescent="0.3">
      <c r="BK17014" s="5"/>
      <c r="BL17014" s="5"/>
      <c r="BM17014" s="2"/>
      <c r="BN17014" s="151"/>
      <c r="BO17014" s="2"/>
      <c r="BP17014" s="2"/>
      <c r="BQ17014" s="2"/>
      <c r="BR17014" s="2"/>
      <c r="BS17014" s="2"/>
      <c r="BT17014" s="2"/>
    </row>
    <row r="17015" spans="63:72" x14ac:dyDescent="0.3">
      <c r="BK17015" s="5"/>
      <c r="BL17015" s="5"/>
      <c r="BM17015" s="2"/>
      <c r="BN17015" s="151"/>
      <c r="BO17015" s="2"/>
      <c r="BP17015" s="2"/>
      <c r="BQ17015" s="2"/>
      <c r="BR17015" s="2"/>
      <c r="BS17015" s="2"/>
      <c r="BT17015" s="2"/>
    </row>
    <row r="17016" spans="63:72" x14ac:dyDescent="0.3">
      <c r="BK17016" s="5"/>
      <c r="BL17016" s="5"/>
      <c r="BM17016" s="2"/>
      <c r="BN17016" s="151"/>
      <c r="BO17016" s="2"/>
      <c r="BP17016" s="2"/>
      <c r="BQ17016" s="2"/>
      <c r="BR17016" s="2"/>
      <c r="BS17016" s="2"/>
      <c r="BT17016" s="2"/>
    </row>
    <row r="17017" spans="63:72" x14ac:dyDescent="0.3">
      <c r="BK17017" s="5"/>
      <c r="BL17017" s="5"/>
      <c r="BM17017" s="2"/>
      <c r="BN17017" s="151"/>
      <c r="BO17017" s="2"/>
      <c r="BP17017" s="2"/>
      <c r="BQ17017" s="2"/>
      <c r="BR17017" s="2"/>
      <c r="BS17017" s="2"/>
      <c r="BT17017" s="2"/>
    </row>
    <row r="17018" spans="63:72" x14ac:dyDescent="0.3">
      <c r="BK17018" s="5"/>
      <c r="BL17018" s="5"/>
      <c r="BM17018" s="2"/>
      <c r="BN17018" s="151"/>
      <c r="BO17018" s="2"/>
      <c r="BP17018" s="2"/>
      <c r="BQ17018" s="2"/>
      <c r="BR17018" s="2"/>
      <c r="BS17018" s="2"/>
      <c r="BT17018" s="2"/>
    </row>
    <row r="17019" spans="63:72" x14ac:dyDescent="0.3">
      <c r="BK17019" s="5"/>
      <c r="BL17019" s="5"/>
      <c r="BM17019" s="2"/>
      <c r="BN17019" s="151"/>
      <c r="BO17019" s="2"/>
      <c r="BP17019" s="2"/>
      <c r="BQ17019" s="2"/>
      <c r="BR17019" s="2"/>
      <c r="BS17019" s="2"/>
      <c r="BT17019" s="2"/>
    </row>
    <row r="17020" spans="63:72" x14ac:dyDescent="0.3">
      <c r="BK17020" s="5"/>
      <c r="BL17020" s="5"/>
      <c r="BM17020" s="2"/>
      <c r="BN17020" s="151"/>
      <c r="BO17020" s="2"/>
      <c r="BP17020" s="2"/>
      <c r="BQ17020" s="2"/>
      <c r="BR17020" s="2"/>
      <c r="BS17020" s="2"/>
      <c r="BT17020" s="2"/>
    </row>
    <row r="17021" spans="63:72" x14ac:dyDescent="0.3">
      <c r="BK17021" s="5"/>
      <c r="BL17021" s="5"/>
      <c r="BM17021" s="2"/>
      <c r="BN17021" s="151"/>
      <c r="BO17021" s="2"/>
      <c r="BP17021" s="2"/>
      <c r="BQ17021" s="2"/>
      <c r="BR17021" s="2"/>
      <c r="BS17021" s="2"/>
      <c r="BT17021" s="2"/>
    </row>
    <row r="17022" spans="63:72" x14ac:dyDescent="0.3">
      <c r="BK17022" s="5"/>
      <c r="BL17022" s="5"/>
      <c r="BM17022" s="2"/>
      <c r="BN17022" s="151"/>
      <c r="BO17022" s="2"/>
      <c r="BP17022" s="2"/>
      <c r="BQ17022" s="2"/>
      <c r="BR17022" s="2"/>
      <c r="BS17022" s="2"/>
      <c r="BT17022" s="2"/>
    </row>
    <row r="17023" spans="63:72" x14ac:dyDescent="0.3">
      <c r="BK17023" s="5"/>
      <c r="BL17023" s="5"/>
      <c r="BM17023" s="2"/>
      <c r="BN17023" s="151"/>
      <c r="BO17023" s="2"/>
      <c r="BP17023" s="2"/>
      <c r="BQ17023" s="2"/>
      <c r="BR17023" s="2"/>
      <c r="BS17023" s="2"/>
      <c r="BT17023" s="2"/>
    </row>
    <row r="17024" spans="63:72" x14ac:dyDescent="0.3">
      <c r="BK17024" s="5"/>
      <c r="BL17024" s="5"/>
      <c r="BM17024" s="2"/>
      <c r="BN17024" s="151"/>
      <c r="BO17024" s="2"/>
      <c r="BP17024" s="2"/>
      <c r="BQ17024" s="2"/>
      <c r="BR17024" s="2"/>
      <c r="BS17024" s="2"/>
      <c r="BT17024" s="2"/>
    </row>
    <row r="17025" spans="63:72" x14ac:dyDescent="0.3">
      <c r="BK17025" s="5"/>
      <c r="BL17025" s="5"/>
      <c r="BM17025" s="2"/>
      <c r="BN17025" s="151"/>
      <c r="BO17025" s="2"/>
      <c r="BP17025" s="2"/>
      <c r="BQ17025" s="2"/>
      <c r="BR17025" s="2"/>
      <c r="BS17025" s="2"/>
      <c r="BT17025" s="2"/>
    </row>
    <row r="17026" spans="63:72" x14ac:dyDescent="0.3">
      <c r="BK17026" s="5"/>
      <c r="BL17026" s="5"/>
      <c r="BM17026" s="2"/>
      <c r="BN17026" s="151"/>
      <c r="BO17026" s="2"/>
      <c r="BP17026" s="2"/>
      <c r="BQ17026" s="2"/>
      <c r="BR17026" s="2"/>
      <c r="BS17026" s="2"/>
      <c r="BT17026" s="2"/>
    </row>
    <row r="17027" spans="63:72" x14ac:dyDescent="0.3">
      <c r="BK17027" s="5"/>
      <c r="BL17027" s="5"/>
      <c r="BM17027" s="2"/>
      <c r="BN17027" s="151"/>
      <c r="BO17027" s="2"/>
      <c r="BP17027" s="2"/>
      <c r="BQ17027" s="2"/>
      <c r="BR17027" s="2"/>
      <c r="BS17027" s="2"/>
      <c r="BT17027" s="2"/>
    </row>
    <row r="17028" spans="63:72" x14ac:dyDescent="0.3">
      <c r="BK17028" s="5"/>
      <c r="BL17028" s="5"/>
      <c r="BM17028" s="2"/>
      <c r="BN17028" s="151"/>
      <c r="BO17028" s="2"/>
      <c r="BP17028" s="2"/>
      <c r="BQ17028" s="2"/>
      <c r="BR17028" s="2"/>
      <c r="BS17028" s="2"/>
      <c r="BT17028" s="2"/>
    </row>
    <row r="17029" spans="63:72" x14ac:dyDescent="0.3">
      <c r="BK17029" s="5"/>
      <c r="BL17029" s="5"/>
      <c r="BM17029" s="2"/>
      <c r="BN17029" s="151"/>
      <c r="BO17029" s="2"/>
      <c r="BP17029" s="2"/>
      <c r="BQ17029" s="2"/>
      <c r="BR17029" s="2"/>
      <c r="BS17029" s="2"/>
      <c r="BT17029" s="2"/>
    </row>
    <row r="17030" spans="63:72" x14ac:dyDescent="0.3">
      <c r="BK17030" s="5"/>
      <c r="BL17030" s="5"/>
      <c r="BM17030" s="2"/>
      <c r="BN17030" s="151"/>
      <c r="BO17030" s="2"/>
      <c r="BP17030" s="2"/>
      <c r="BQ17030" s="2"/>
      <c r="BR17030" s="2"/>
      <c r="BS17030" s="2"/>
      <c r="BT17030" s="2"/>
    </row>
    <row r="17031" spans="63:72" x14ac:dyDescent="0.3">
      <c r="BK17031" s="5"/>
      <c r="BL17031" s="5"/>
      <c r="BM17031" s="2"/>
      <c r="BN17031" s="151"/>
      <c r="BO17031" s="2"/>
      <c r="BP17031" s="2"/>
      <c r="BQ17031" s="2"/>
      <c r="BR17031" s="2"/>
      <c r="BS17031" s="2"/>
      <c r="BT17031" s="2"/>
    </row>
    <row r="17032" spans="63:72" x14ac:dyDescent="0.3">
      <c r="BK17032" s="5"/>
      <c r="BL17032" s="5"/>
      <c r="BM17032" s="2"/>
      <c r="BN17032" s="151"/>
      <c r="BO17032" s="2"/>
      <c r="BP17032" s="2"/>
      <c r="BQ17032" s="2"/>
      <c r="BR17032" s="2"/>
      <c r="BS17032" s="2"/>
      <c r="BT17032" s="2"/>
    </row>
    <row r="17033" spans="63:72" x14ac:dyDescent="0.3">
      <c r="BK17033" s="5"/>
      <c r="BL17033" s="5"/>
      <c r="BM17033" s="2"/>
      <c r="BN17033" s="151"/>
      <c r="BO17033" s="2"/>
      <c r="BP17033" s="2"/>
      <c r="BQ17033" s="2"/>
      <c r="BR17033" s="2"/>
      <c r="BS17033" s="2"/>
      <c r="BT17033" s="2"/>
    </row>
    <row r="17034" spans="63:72" x14ac:dyDescent="0.3">
      <c r="BK17034" s="5"/>
      <c r="BL17034" s="5"/>
      <c r="BM17034" s="2"/>
      <c r="BN17034" s="151"/>
      <c r="BO17034" s="2"/>
      <c r="BP17034" s="2"/>
      <c r="BQ17034" s="2"/>
      <c r="BR17034" s="2"/>
      <c r="BS17034" s="2"/>
      <c r="BT17034" s="2"/>
    </row>
    <row r="17035" spans="63:72" x14ac:dyDescent="0.3">
      <c r="BK17035" s="5"/>
      <c r="BL17035" s="5"/>
      <c r="BM17035" s="2"/>
      <c r="BN17035" s="151"/>
      <c r="BO17035" s="2"/>
      <c r="BP17035" s="2"/>
      <c r="BQ17035" s="2"/>
      <c r="BR17035" s="2"/>
      <c r="BS17035" s="2"/>
      <c r="BT17035" s="2"/>
    </row>
    <row r="17036" spans="63:72" x14ac:dyDescent="0.3">
      <c r="BK17036" s="5"/>
      <c r="BL17036" s="5"/>
      <c r="BM17036" s="2"/>
      <c r="BN17036" s="151"/>
      <c r="BO17036" s="2"/>
      <c r="BP17036" s="2"/>
      <c r="BQ17036" s="2"/>
      <c r="BR17036" s="2"/>
      <c r="BS17036" s="2"/>
      <c r="BT17036" s="2"/>
    </row>
    <row r="17037" spans="63:72" x14ac:dyDescent="0.3">
      <c r="BK17037" s="5"/>
      <c r="BL17037" s="5"/>
      <c r="BM17037" s="2"/>
      <c r="BN17037" s="151"/>
      <c r="BO17037" s="2"/>
      <c r="BP17037" s="2"/>
      <c r="BQ17037" s="2"/>
      <c r="BR17037" s="2"/>
      <c r="BS17037" s="2"/>
      <c r="BT17037" s="2"/>
    </row>
    <row r="17038" spans="63:72" x14ac:dyDescent="0.3">
      <c r="BK17038" s="5"/>
      <c r="BL17038" s="5"/>
      <c r="BM17038" s="2"/>
      <c r="BN17038" s="151"/>
      <c r="BO17038" s="2"/>
      <c r="BP17038" s="2"/>
      <c r="BQ17038" s="2"/>
      <c r="BR17038" s="2"/>
      <c r="BS17038" s="2"/>
      <c r="BT17038" s="2"/>
    </row>
    <row r="17039" spans="63:72" x14ac:dyDescent="0.3">
      <c r="BK17039" s="5"/>
      <c r="BL17039" s="5"/>
      <c r="BM17039" s="2"/>
      <c r="BN17039" s="151"/>
      <c r="BO17039" s="2"/>
      <c r="BP17039" s="2"/>
      <c r="BQ17039" s="2"/>
      <c r="BR17039" s="2"/>
      <c r="BS17039" s="2"/>
      <c r="BT17039" s="2"/>
    </row>
    <row r="17040" spans="63:72" x14ac:dyDescent="0.3">
      <c r="BK17040" s="5"/>
      <c r="BL17040" s="5"/>
      <c r="BM17040" s="2"/>
      <c r="BN17040" s="151"/>
      <c r="BO17040" s="2"/>
      <c r="BP17040" s="2"/>
      <c r="BQ17040" s="2"/>
      <c r="BR17040" s="2"/>
      <c r="BS17040" s="2"/>
      <c r="BT17040" s="2"/>
    </row>
    <row r="17041" spans="63:72" x14ac:dyDescent="0.3">
      <c r="BK17041" s="5"/>
      <c r="BL17041" s="5"/>
      <c r="BM17041" s="2"/>
      <c r="BN17041" s="151"/>
      <c r="BO17041" s="2"/>
      <c r="BP17041" s="2"/>
      <c r="BQ17041" s="2"/>
      <c r="BR17041" s="2"/>
      <c r="BS17041" s="2"/>
      <c r="BT17041" s="2"/>
    </row>
    <row r="17042" spans="63:72" x14ac:dyDescent="0.3">
      <c r="BK17042" s="5"/>
      <c r="BL17042" s="5"/>
      <c r="BM17042" s="2"/>
      <c r="BN17042" s="151"/>
      <c r="BO17042" s="2"/>
      <c r="BP17042" s="2"/>
      <c r="BQ17042" s="2"/>
      <c r="BR17042" s="2"/>
      <c r="BS17042" s="2"/>
      <c r="BT17042" s="2"/>
    </row>
    <row r="17043" spans="63:72" x14ac:dyDescent="0.3">
      <c r="BK17043" s="5"/>
      <c r="BL17043" s="5"/>
      <c r="BM17043" s="2"/>
      <c r="BN17043" s="151"/>
      <c r="BO17043" s="2"/>
      <c r="BP17043" s="2"/>
      <c r="BQ17043" s="2"/>
      <c r="BR17043" s="2"/>
      <c r="BS17043" s="2"/>
      <c r="BT17043" s="2"/>
    </row>
    <row r="17044" spans="63:72" x14ac:dyDescent="0.3">
      <c r="BK17044" s="5"/>
      <c r="BL17044" s="5"/>
      <c r="BM17044" s="2"/>
      <c r="BN17044" s="151"/>
      <c r="BO17044" s="2"/>
      <c r="BP17044" s="2"/>
      <c r="BQ17044" s="2"/>
      <c r="BR17044" s="2"/>
      <c r="BS17044" s="2"/>
      <c r="BT17044" s="2"/>
    </row>
    <row r="17045" spans="63:72" x14ac:dyDescent="0.3">
      <c r="BK17045" s="5"/>
      <c r="BL17045" s="5"/>
      <c r="BM17045" s="2"/>
      <c r="BN17045" s="151"/>
      <c r="BO17045" s="2"/>
      <c r="BP17045" s="2"/>
      <c r="BQ17045" s="2"/>
      <c r="BR17045" s="2"/>
      <c r="BS17045" s="2"/>
      <c r="BT17045" s="2"/>
    </row>
    <row r="17046" spans="63:72" x14ac:dyDescent="0.3">
      <c r="BK17046" s="5"/>
      <c r="BL17046" s="5"/>
      <c r="BM17046" s="2"/>
      <c r="BN17046" s="151"/>
      <c r="BO17046" s="2"/>
      <c r="BP17046" s="2"/>
      <c r="BQ17046" s="2"/>
      <c r="BR17046" s="2"/>
      <c r="BS17046" s="2"/>
      <c r="BT17046" s="2"/>
    </row>
    <row r="17047" spans="63:72" x14ac:dyDescent="0.3">
      <c r="BK17047" s="5"/>
      <c r="BL17047" s="5"/>
      <c r="BM17047" s="2"/>
      <c r="BN17047" s="151"/>
      <c r="BO17047" s="2"/>
      <c r="BP17047" s="2"/>
      <c r="BQ17047" s="2"/>
      <c r="BR17047" s="2"/>
      <c r="BS17047" s="2"/>
      <c r="BT17047" s="2"/>
    </row>
    <row r="17048" spans="63:72" x14ac:dyDescent="0.3">
      <c r="BK17048" s="5"/>
      <c r="BL17048" s="5"/>
      <c r="BM17048" s="2"/>
      <c r="BN17048" s="151"/>
      <c r="BO17048" s="2"/>
      <c r="BP17048" s="2"/>
      <c r="BQ17048" s="2"/>
      <c r="BR17048" s="2"/>
      <c r="BS17048" s="2"/>
      <c r="BT17048" s="2"/>
    </row>
    <row r="17049" spans="63:72" x14ac:dyDescent="0.3">
      <c r="BK17049" s="5"/>
      <c r="BL17049" s="5"/>
      <c r="BM17049" s="2"/>
      <c r="BN17049" s="151"/>
      <c r="BO17049" s="2"/>
      <c r="BP17049" s="2"/>
      <c r="BQ17049" s="2"/>
      <c r="BR17049" s="2"/>
      <c r="BS17049" s="2"/>
      <c r="BT17049" s="2"/>
    </row>
    <row r="17050" spans="63:72" x14ac:dyDescent="0.3">
      <c r="BK17050" s="5"/>
      <c r="BL17050" s="5"/>
      <c r="BM17050" s="2"/>
      <c r="BN17050" s="151"/>
      <c r="BO17050" s="2"/>
      <c r="BP17050" s="2"/>
      <c r="BQ17050" s="2"/>
      <c r="BR17050" s="2"/>
      <c r="BS17050" s="2"/>
      <c r="BT17050" s="2"/>
    </row>
    <row r="17051" spans="63:72" x14ac:dyDescent="0.3">
      <c r="BK17051" s="5"/>
      <c r="BL17051" s="5"/>
      <c r="BM17051" s="2"/>
      <c r="BN17051" s="151"/>
      <c r="BO17051" s="2"/>
      <c r="BP17051" s="2"/>
      <c r="BQ17051" s="2"/>
      <c r="BR17051" s="2"/>
      <c r="BS17051" s="2"/>
      <c r="BT17051" s="2"/>
    </row>
    <row r="17052" spans="63:72" x14ac:dyDescent="0.3">
      <c r="BK17052" s="5"/>
      <c r="BL17052" s="5"/>
      <c r="BM17052" s="2"/>
      <c r="BN17052" s="151"/>
      <c r="BO17052" s="2"/>
      <c r="BP17052" s="2"/>
      <c r="BQ17052" s="2"/>
      <c r="BR17052" s="2"/>
      <c r="BS17052" s="2"/>
      <c r="BT17052" s="2"/>
    </row>
    <row r="17053" spans="63:72" x14ac:dyDescent="0.3">
      <c r="BK17053" s="5"/>
      <c r="BL17053" s="5"/>
      <c r="BM17053" s="2"/>
      <c r="BN17053" s="151"/>
      <c r="BO17053" s="2"/>
      <c r="BP17053" s="2"/>
      <c r="BQ17053" s="2"/>
      <c r="BR17053" s="2"/>
      <c r="BS17053" s="2"/>
      <c r="BT17053" s="2"/>
    </row>
    <row r="17054" spans="63:72" x14ac:dyDescent="0.3">
      <c r="BK17054" s="5"/>
      <c r="BL17054" s="5"/>
      <c r="BM17054" s="2"/>
      <c r="BN17054" s="151"/>
      <c r="BO17054" s="2"/>
      <c r="BP17054" s="2"/>
      <c r="BQ17054" s="2"/>
      <c r="BR17054" s="2"/>
      <c r="BS17054" s="2"/>
      <c r="BT17054" s="2"/>
    </row>
    <row r="17055" spans="63:72" x14ac:dyDescent="0.3">
      <c r="BK17055" s="5"/>
      <c r="BL17055" s="5"/>
      <c r="BM17055" s="2"/>
      <c r="BN17055" s="151"/>
      <c r="BO17055" s="2"/>
      <c r="BP17055" s="2"/>
      <c r="BQ17055" s="2"/>
      <c r="BR17055" s="2"/>
      <c r="BS17055" s="2"/>
      <c r="BT17055" s="2"/>
    </row>
    <row r="17056" spans="63:72" x14ac:dyDescent="0.3">
      <c r="BK17056" s="5"/>
      <c r="BL17056" s="5"/>
      <c r="BM17056" s="2"/>
      <c r="BN17056" s="151"/>
      <c r="BO17056" s="2"/>
      <c r="BP17056" s="2"/>
      <c r="BQ17056" s="2"/>
      <c r="BR17056" s="2"/>
      <c r="BS17056" s="2"/>
      <c r="BT17056" s="2"/>
    </row>
    <row r="17057" spans="63:72" x14ac:dyDescent="0.3">
      <c r="BK17057" s="5"/>
      <c r="BL17057" s="5"/>
      <c r="BM17057" s="2"/>
      <c r="BN17057" s="151"/>
      <c r="BO17057" s="2"/>
      <c r="BP17057" s="2"/>
      <c r="BQ17057" s="2"/>
      <c r="BR17057" s="2"/>
      <c r="BS17057" s="2"/>
      <c r="BT17057" s="2"/>
    </row>
    <row r="17058" spans="63:72" x14ac:dyDescent="0.3">
      <c r="BK17058" s="5"/>
      <c r="BL17058" s="5"/>
      <c r="BM17058" s="2"/>
      <c r="BN17058" s="151"/>
      <c r="BO17058" s="2"/>
      <c r="BP17058" s="2"/>
      <c r="BQ17058" s="2"/>
      <c r="BR17058" s="2"/>
      <c r="BS17058" s="2"/>
      <c r="BT17058" s="2"/>
    </row>
    <row r="17059" spans="63:72" x14ac:dyDescent="0.3">
      <c r="BK17059" s="5"/>
      <c r="BL17059" s="5"/>
      <c r="BM17059" s="2"/>
      <c r="BN17059" s="151"/>
      <c r="BO17059" s="2"/>
      <c r="BP17059" s="2"/>
      <c r="BQ17059" s="2"/>
      <c r="BR17059" s="2"/>
      <c r="BS17059" s="2"/>
      <c r="BT17059" s="2"/>
    </row>
    <row r="17060" spans="63:72" x14ac:dyDescent="0.3">
      <c r="BK17060" s="5"/>
      <c r="BL17060" s="5"/>
      <c r="BM17060" s="2"/>
      <c r="BN17060" s="151"/>
      <c r="BO17060" s="2"/>
      <c r="BP17060" s="2"/>
      <c r="BQ17060" s="2"/>
      <c r="BR17060" s="2"/>
      <c r="BS17060" s="2"/>
      <c r="BT17060" s="2"/>
    </row>
    <row r="17061" spans="63:72" x14ac:dyDescent="0.3">
      <c r="BK17061" s="5"/>
      <c r="BL17061" s="5"/>
      <c r="BM17061" s="2"/>
      <c r="BN17061" s="151"/>
      <c r="BO17061" s="2"/>
      <c r="BP17061" s="2"/>
      <c r="BQ17061" s="2"/>
      <c r="BR17061" s="2"/>
      <c r="BS17061" s="2"/>
      <c r="BT17061" s="2"/>
    </row>
    <row r="17062" spans="63:72" x14ac:dyDescent="0.3">
      <c r="BK17062" s="5"/>
      <c r="BL17062" s="5"/>
      <c r="BM17062" s="2"/>
      <c r="BN17062" s="151"/>
      <c r="BO17062" s="2"/>
      <c r="BP17062" s="2"/>
      <c r="BQ17062" s="2"/>
      <c r="BR17062" s="2"/>
      <c r="BS17062" s="2"/>
      <c r="BT17062" s="2"/>
    </row>
    <row r="17063" spans="63:72" x14ac:dyDescent="0.3">
      <c r="BK17063" s="5"/>
      <c r="BL17063" s="5"/>
      <c r="BM17063" s="2"/>
      <c r="BN17063" s="151"/>
      <c r="BO17063" s="2"/>
      <c r="BP17063" s="2"/>
      <c r="BQ17063" s="2"/>
      <c r="BR17063" s="2"/>
      <c r="BS17063" s="2"/>
      <c r="BT17063" s="2"/>
    </row>
    <row r="17064" spans="63:72" x14ac:dyDescent="0.3">
      <c r="BK17064" s="5"/>
      <c r="BL17064" s="5"/>
      <c r="BM17064" s="2"/>
      <c r="BN17064" s="151"/>
      <c r="BO17064" s="2"/>
      <c r="BP17064" s="2"/>
      <c r="BQ17064" s="2"/>
      <c r="BR17064" s="2"/>
      <c r="BS17064" s="2"/>
      <c r="BT17064" s="2"/>
    </row>
    <row r="17065" spans="63:72" x14ac:dyDescent="0.3">
      <c r="BK17065" s="5"/>
      <c r="BL17065" s="5"/>
      <c r="BM17065" s="2"/>
      <c r="BN17065" s="151"/>
      <c r="BO17065" s="2"/>
      <c r="BP17065" s="2"/>
      <c r="BQ17065" s="2"/>
      <c r="BR17065" s="2"/>
      <c r="BS17065" s="2"/>
      <c r="BT17065" s="2"/>
    </row>
    <row r="17066" spans="63:72" x14ac:dyDescent="0.3">
      <c r="BK17066" s="5"/>
      <c r="BL17066" s="5"/>
      <c r="BM17066" s="2"/>
      <c r="BN17066" s="151"/>
      <c r="BO17066" s="2"/>
      <c r="BP17066" s="2"/>
      <c r="BQ17066" s="2"/>
      <c r="BR17066" s="2"/>
      <c r="BS17066" s="2"/>
      <c r="BT17066" s="2"/>
    </row>
    <row r="17067" spans="63:72" x14ac:dyDescent="0.3">
      <c r="BK17067" s="5"/>
      <c r="BL17067" s="5"/>
      <c r="BM17067" s="2"/>
      <c r="BN17067" s="151"/>
      <c r="BO17067" s="2"/>
      <c r="BP17067" s="2"/>
      <c r="BQ17067" s="2"/>
      <c r="BR17067" s="2"/>
      <c r="BS17067" s="2"/>
      <c r="BT17067" s="2"/>
    </row>
    <row r="17068" spans="63:72" x14ac:dyDescent="0.3">
      <c r="BK17068" s="5"/>
      <c r="BL17068" s="5"/>
      <c r="BM17068" s="2"/>
      <c r="BN17068" s="151"/>
      <c r="BO17068" s="2"/>
      <c r="BP17068" s="2"/>
      <c r="BQ17068" s="2"/>
      <c r="BR17068" s="2"/>
      <c r="BS17068" s="2"/>
      <c r="BT17068" s="2"/>
    </row>
    <row r="17069" spans="63:72" x14ac:dyDescent="0.3">
      <c r="BK17069" s="5"/>
      <c r="BL17069" s="5"/>
      <c r="BM17069" s="2"/>
      <c r="BN17069" s="151"/>
      <c r="BO17069" s="2"/>
      <c r="BP17069" s="2"/>
      <c r="BQ17069" s="2"/>
      <c r="BR17069" s="2"/>
      <c r="BS17069" s="2"/>
      <c r="BT17069" s="2"/>
    </row>
    <row r="17070" spans="63:72" x14ac:dyDescent="0.3">
      <c r="BK17070" s="5"/>
      <c r="BL17070" s="5"/>
      <c r="BM17070" s="2"/>
      <c r="BN17070" s="151"/>
      <c r="BO17070" s="2"/>
      <c r="BP17070" s="2"/>
      <c r="BQ17070" s="2"/>
      <c r="BR17070" s="2"/>
      <c r="BS17070" s="2"/>
      <c r="BT17070" s="2"/>
    </row>
    <row r="17071" spans="63:72" x14ac:dyDescent="0.3">
      <c r="BK17071" s="5"/>
      <c r="BL17071" s="5"/>
      <c r="BM17071" s="2"/>
      <c r="BN17071" s="151"/>
      <c r="BO17071" s="2"/>
      <c r="BP17071" s="2"/>
      <c r="BQ17071" s="2"/>
      <c r="BR17071" s="2"/>
      <c r="BS17071" s="2"/>
      <c r="BT17071" s="2"/>
    </row>
    <row r="17072" spans="63:72" x14ac:dyDescent="0.3">
      <c r="BK17072" s="5"/>
      <c r="BL17072" s="5"/>
      <c r="BM17072" s="2"/>
      <c r="BN17072" s="151"/>
      <c r="BO17072" s="2"/>
      <c r="BP17072" s="2"/>
      <c r="BQ17072" s="2"/>
      <c r="BR17072" s="2"/>
      <c r="BS17072" s="2"/>
      <c r="BT17072" s="2"/>
    </row>
    <row r="17073" spans="63:72" x14ac:dyDescent="0.3">
      <c r="BK17073" s="5"/>
      <c r="BL17073" s="5"/>
      <c r="BM17073" s="2"/>
      <c r="BN17073" s="151"/>
      <c r="BO17073" s="2"/>
      <c r="BP17073" s="2"/>
      <c r="BQ17073" s="2"/>
      <c r="BR17073" s="2"/>
      <c r="BS17073" s="2"/>
      <c r="BT17073" s="2"/>
    </row>
    <row r="17074" spans="63:72" x14ac:dyDescent="0.3">
      <c r="BK17074" s="5"/>
      <c r="BL17074" s="5"/>
      <c r="BM17074" s="2"/>
      <c r="BN17074" s="151"/>
      <c r="BO17074" s="2"/>
      <c r="BP17074" s="2"/>
      <c r="BQ17074" s="2"/>
      <c r="BR17074" s="2"/>
      <c r="BS17074" s="2"/>
      <c r="BT17074" s="2"/>
    </row>
    <row r="17075" spans="63:72" x14ac:dyDescent="0.3">
      <c r="BK17075" s="5"/>
      <c r="BL17075" s="5"/>
      <c r="BM17075" s="2"/>
      <c r="BN17075" s="151"/>
      <c r="BO17075" s="2"/>
      <c r="BP17075" s="2"/>
      <c r="BQ17075" s="2"/>
      <c r="BR17075" s="2"/>
      <c r="BS17075" s="2"/>
      <c r="BT17075" s="2"/>
    </row>
    <row r="17076" spans="63:72" x14ac:dyDescent="0.3">
      <c r="BK17076" s="5"/>
      <c r="BL17076" s="5"/>
      <c r="BM17076" s="2"/>
      <c r="BN17076" s="151"/>
      <c r="BO17076" s="2"/>
      <c r="BP17076" s="2"/>
      <c r="BQ17076" s="2"/>
      <c r="BR17076" s="2"/>
      <c r="BS17076" s="2"/>
      <c r="BT17076" s="2"/>
    </row>
    <row r="17077" spans="63:72" x14ac:dyDescent="0.3">
      <c r="BK17077" s="5"/>
      <c r="BL17077" s="5"/>
      <c r="BM17077" s="2"/>
      <c r="BN17077" s="151"/>
      <c r="BO17077" s="2"/>
      <c r="BP17077" s="2"/>
      <c r="BQ17077" s="2"/>
      <c r="BR17077" s="2"/>
      <c r="BS17077" s="2"/>
      <c r="BT17077" s="2"/>
    </row>
    <row r="17078" spans="63:72" x14ac:dyDescent="0.3">
      <c r="BK17078" s="5"/>
      <c r="BL17078" s="5"/>
      <c r="BM17078" s="2"/>
      <c r="BN17078" s="151"/>
      <c r="BO17078" s="2"/>
      <c r="BP17078" s="2"/>
      <c r="BQ17078" s="2"/>
      <c r="BR17078" s="2"/>
      <c r="BS17078" s="2"/>
      <c r="BT17078" s="2"/>
    </row>
    <row r="17079" spans="63:72" x14ac:dyDescent="0.3">
      <c r="BK17079" s="5"/>
      <c r="BL17079" s="5"/>
      <c r="BM17079" s="2"/>
      <c r="BN17079" s="151"/>
      <c r="BO17079" s="2"/>
      <c r="BP17079" s="2"/>
      <c r="BQ17079" s="2"/>
      <c r="BR17079" s="2"/>
      <c r="BS17079" s="2"/>
      <c r="BT17079" s="2"/>
    </row>
    <row r="17080" spans="63:72" x14ac:dyDescent="0.3">
      <c r="BK17080" s="5"/>
      <c r="BL17080" s="5"/>
      <c r="BM17080" s="2"/>
      <c r="BN17080" s="151"/>
      <c r="BO17080" s="2"/>
      <c r="BP17080" s="2"/>
      <c r="BQ17080" s="2"/>
      <c r="BR17080" s="2"/>
      <c r="BS17080" s="2"/>
      <c r="BT17080" s="2"/>
    </row>
    <row r="17081" spans="63:72" x14ac:dyDescent="0.3">
      <c r="BK17081" s="5"/>
      <c r="BL17081" s="5"/>
      <c r="BM17081" s="2"/>
      <c r="BN17081" s="151"/>
      <c r="BO17081" s="2"/>
      <c r="BP17081" s="2"/>
      <c r="BQ17081" s="2"/>
      <c r="BR17081" s="2"/>
      <c r="BS17081" s="2"/>
      <c r="BT17081" s="2"/>
    </row>
    <row r="17082" spans="63:72" x14ac:dyDescent="0.3">
      <c r="BK17082" s="5"/>
      <c r="BL17082" s="5"/>
      <c r="BM17082" s="2"/>
      <c r="BN17082" s="151"/>
      <c r="BO17082" s="2"/>
      <c r="BP17082" s="2"/>
      <c r="BQ17082" s="2"/>
      <c r="BR17082" s="2"/>
      <c r="BS17082" s="2"/>
      <c r="BT17082" s="2"/>
    </row>
    <row r="17083" spans="63:72" x14ac:dyDescent="0.3">
      <c r="BK17083" s="5"/>
      <c r="BL17083" s="5"/>
      <c r="BM17083" s="2"/>
      <c r="BN17083" s="151"/>
      <c r="BO17083" s="2"/>
      <c r="BP17083" s="2"/>
      <c r="BQ17083" s="2"/>
      <c r="BR17083" s="2"/>
      <c r="BS17083" s="2"/>
      <c r="BT17083" s="2"/>
    </row>
    <row r="17084" spans="63:72" x14ac:dyDescent="0.3">
      <c r="BK17084" s="5"/>
      <c r="BL17084" s="5"/>
      <c r="BM17084" s="2"/>
      <c r="BN17084" s="151"/>
      <c r="BO17084" s="2"/>
      <c r="BP17084" s="2"/>
      <c r="BQ17084" s="2"/>
      <c r="BR17084" s="2"/>
      <c r="BS17084" s="2"/>
      <c r="BT17084" s="2"/>
    </row>
    <row r="17085" spans="63:72" x14ac:dyDescent="0.3">
      <c r="BK17085" s="5"/>
      <c r="BL17085" s="5"/>
      <c r="BM17085" s="2"/>
      <c r="BN17085" s="151"/>
      <c r="BO17085" s="2"/>
      <c r="BP17085" s="2"/>
      <c r="BQ17085" s="2"/>
      <c r="BR17085" s="2"/>
      <c r="BS17085" s="2"/>
      <c r="BT17085" s="2"/>
    </row>
    <row r="17086" spans="63:72" x14ac:dyDescent="0.3">
      <c r="BK17086" s="5"/>
      <c r="BL17086" s="5"/>
      <c r="BM17086" s="2"/>
      <c r="BN17086" s="151"/>
      <c r="BO17086" s="2"/>
      <c r="BP17086" s="2"/>
      <c r="BQ17086" s="2"/>
      <c r="BR17086" s="2"/>
      <c r="BS17086" s="2"/>
      <c r="BT17086" s="2"/>
    </row>
    <row r="17087" spans="63:72" x14ac:dyDescent="0.3">
      <c r="BK17087" s="5"/>
      <c r="BL17087" s="5"/>
      <c r="BM17087" s="2"/>
      <c r="BN17087" s="151"/>
      <c r="BO17087" s="2"/>
      <c r="BP17087" s="2"/>
      <c r="BQ17087" s="2"/>
      <c r="BR17087" s="2"/>
      <c r="BS17087" s="2"/>
      <c r="BT17087" s="2"/>
    </row>
    <row r="17088" spans="63:72" x14ac:dyDescent="0.3">
      <c r="BK17088" s="5"/>
      <c r="BL17088" s="5"/>
      <c r="BM17088" s="2"/>
      <c r="BN17088" s="151"/>
      <c r="BO17088" s="2"/>
      <c r="BP17088" s="2"/>
      <c r="BQ17088" s="2"/>
      <c r="BR17088" s="2"/>
      <c r="BS17088" s="2"/>
      <c r="BT17088" s="2"/>
    </row>
    <row r="17089" spans="63:72" x14ac:dyDescent="0.3">
      <c r="BK17089" s="5"/>
      <c r="BL17089" s="5"/>
      <c r="BM17089" s="2"/>
      <c r="BN17089" s="151"/>
      <c r="BO17089" s="2"/>
      <c r="BP17089" s="2"/>
      <c r="BQ17089" s="2"/>
      <c r="BR17089" s="2"/>
      <c r="BS17089" s="2"/>
      <c r="BT17089" s="2"/>
    </row>
    <row r="17090" spans="63:72" x14ac:dyDescent="0.3">
      <c r="BK17090" s="5"/>
      <c r="BL17090" s="5"/>
      <c r="BM17090" s="2"/>
      <c r="BN17090" s="151"/>
      <c r="BO17090" s="2"/>
      <c r="BP17090" s="2"/>
      <c r="BQ17090" s="2"/>
      <c r="BR17090" s="2"/>
      <c r="BS17090" s="2"/>
      <c r="BT17090" s="2"/>
    </row>
    <row r="17091" spans="63:72" x14ac:dyDescent="0.3">
      <c r="BK17091" s="5"/>
      <c r="BL17091" s="5"/>
      <c r="BM17091" s="2"/>
      <c r="BN17091" s="151"/>
      <c r="BO17091" s="2"/>
      <c r="BP17091" s="2"/>
      <c r="BQ17091" s="2"/>
      <c r="BR17091" s="2"/>
      <c r="BS17091" s="2"/>
      <c r="BT17091" s="2"/>
    </row>
    <row r="17092" spans="63:72" x14ac:dyDescent="0.3">
      <c r="BK17092" s="5"/>
      <c r="BL17092" s="5"/>
      <c r="BM17092" s="2"/>
      <c r="BN17092" s="151"/>
      <c r="BO17092" s="2"/>
      <c r="BP17092" s="2"/>
      <c r="BQ17092" s="2"/>
      <c r="BR17092" s="2"/>
      <c r="BS17092" s="2"/>
      <c r="BT17092" s="2"/>
    </row>
    <row r="17093" spans="63:72" x14ac:dyDescent="0.3">
      <c r="BK17093" s="5"/>
      <c r="BL17093" s="5"/>
      <c r="BM17093" s="2"/>
      <c r="BN17093" s="151"/>
      <c r="BO17093" s="2"/>
      <c r="BP17093" s="2"/>
      <c r="BQ17093" s="2"/>
      <c r="BR17093" s="2"/>
      <c r="BS17093" s="2"/>
      <c r="BT17093" s="2"/>
    </row>
    <row r="17094" spans="63:72" x14ac:dyDescent="0.3">
      <c r="BK17094" s="5"/>
      <c r="BL17094" s="5"/>
      <c r="BM17094" s="2"/>
      <c r="BN17094" s="151"/>
      <c r="BO17094" s="2"/>
      <c r="BP17094" s="2"/>
      <c r="BQ17094" s="2"/>
      <c r="BR17094" s="2"/>
      <c r="BS17094" s="2"/>
      <c r="BT17094" s="2"/>
    </row>
    <row r="17095" spans="63:72" x14ac:dyDescent="0.3">
      <c r="BK17095" s="5"/>
      <c r="BL17095" s="5"/>
      <c r="BM17095" s="2"/>
      <c r="BN17095" s="151"/>
      <c r="BO17095" s="2"/>
      <c r="BP17095" s="2"/>
      <c r="BQ17095" s="2"/>
      <c r="BR17095" s="2"/>
      <c r="BS17095" s="2"/>
      <c r="BT17095" s="2"/>
    </row>
    <row r="17096" spans="63:72" x14ac:dyDescent="0.3">
      <c r="BK17096" s="5"/>
      <c r="BL17096" s="5"/>
      <c r="BM17096" s="2"/>
      <c r="BN17096" s="151"/>
      <c r="BO17096" s="2"/>
      <c r="BP17096" s="2"/>
      <c r="BQ17096" s="2"/>
      <c r="BR17096" s="2"/>
      <c r="BS17096" s="2"/>
      <c r="BT17096" s="2"/>
    </row>
    <row r="17097" spans="63:72" x14ac:dyDescent="0.3">
      <c r="BK17097" s="5"/>
      <c r="BL17097" s="5"/>
      <c r="BM17097" s="2"/>
      <c r="BN17097" s="151"/>
      <c r="BO17097" s="2"/>
      <c r="BP17097" s="2"/>
      <c r="BQ17097" s="2"/>
      <c r="BR17097" s="2"/>
      <c r="BS17097" s="2"/>
      <c r="BT17097" s="2"/>
    </row>
    <row r="17098" spans="63:72" x14ac:dyDescent="0.3">
      <c r="BK17098" s="5"/>
      <c r="BL17098" s="5"/>
      <c r="BM17098" s="2"/>
      <c r="BN17098" s="151"/>
      <c r="BO17098" s="2"/>
      <c r="BP17098" s="2"/>
      <c r="BQ17098" s="2"/>
      <c r="BR17098" s="2"/>
      <c r="BS17098" s="2"/>
      <c r="BT17098" s="2"/>
    </row>
    <row r="17099" spans="63:72" x14ac:dyDescent="0.3">
      <c r="BK17099" s="5"/>
      <c r="BL17099" s="5"/>
      <c r="BM17099" s="2"/>
      <c r="BN17099" s="151"/>
      <c r="BO17099" s="2"/>
      <c r="BP17099" s="2"/>
      <c r="BQ17099" s="2"/>
      <c r="BR17099" s="2"/>
      <c r="BS17099" s="2"/>
      <c r="BT17099" s="2"/>
    </row>
    <row r="17100" spans="63:72" x14ac:dyDescent="0.3">
      <c r="BK17100" s="5"/>
      <c r="BL17100" s="5"/>
      <c r="BM17100" s="2"/>
      <c r="BN17100" s="151"/>
      <c r="BO17100" s="2"/>
      <c r="BP17100" s="2"/>
      <c r="BQ17100" s="2"/>
      <c r="BR17100" s="2"/>
      <c r="BS17100" s="2"/>
      <c r="BT17100" s="2"/>
    </row>
    <row r="17101" spans="63:72" x14ac:dyDescent="0.3">
      <c r="BK17101" s="5"/>
      <c r="BL17101" s="5"/>
      <c r="BM17101" s="2"/>
      <c r="BN17101" s="151"/>
      <c r="BO17101" s="2"/>
      <c r="BP17101" s="2"/>
      <c r="BQ17101" s="2"/>
      <c r="BR17101" s="2"/>
      <c r="BS17101" s="2"/>
      <c r="BT17101" s="2"/>
    </row>
    <row r="17102" spans="63:72" x14ac:dyDescent="0.3">
      <c r="BK17102" s="5"/>
      <c r="BL17102" s="5"/>
      <c r="BM17102" s="2"/>
      <c r="BN17102" s="151"/>
      <c r="BO17102" s="2"/>
      <c r="BP17102" s="2"/>
      <c r="BQ17102" s="2"/>
      <c r="BR17102" s="2"/>
      <c r="BS17102" s="2"/>
      <c r="BT17102" s="2"/>
    </row>
    <row r="17103" spans="63:72" x14ac:dyDescent="0.3">
      <c r="BK17103" s="5"/>
      <c r="BL17103" s="5"/>
      <c r="BM17103" s="2"/>
      <c r="BN17103" s="151"/>
      <c r="BO17103" s="2"/>
      <c r="BP17103" s="2"/>
      <c r="BQ17103" s="2"/>
      <c r="BR17103" s="2"/>
      <c r="BS17103" s="2"/>
      <c r="BT17103" s="2"/>
    </row>
    <row r="17104" spans="63:72" x14ac:dyDescent="0.3">
      <c r="BK17104" s="5"/>
      <c r="BL17104" s="5"/>
      <c r="BM17104" s="2"/>
      <c r="BN17104" s="151"/>
      <c r="BO17104" s="2"/>
      <c r="BP17104" s="2"/>
      <c r="BQ17104" s="2"/>
      <c r="BR17104" s="2"/>
      <c r="BS17104" s="2"/>
      <c r="BT17104" s="2"/>
    </row>
    <row r="17105" spans="63:72" x14ac:dyDescent="0.3">
      <c r="BK17105" s="5"/>
      <c r="BL17105" s="5"/>
      <c r="BM17105" s="2"/>
      <c r="BN17105" s="151"/>
      <c r="BO17105" s="2"/>
      <c r="BP17105" s="2"/>
      <c r="BQ17105" s="2"/>
      <c r="BR17105" s="2"/>
      <c r="BS17105" s="2"/>
      <c r="BT17105" s="2"/>
    </row>
    <row r="17106" spans="63:72" x14ac:dyDescent="0.3">
      <c r="BK17106" s="5"/>
      <c r="BL17106" s="5"/>
      <c r="BM17106" s="2"/>
      <c r="BN17106" s="151"/>
      <c r="BO17106" s="2"/>
      <c r="BP17106" s="2"/>
      <c r="BQ17106" s="2"/>
      <c r="BR17106" s="2"/>
      <c r="BS17106" s="2"/>
      <c r="BT17106" s="2"/>
    </row>
    <row r="17107" spans="63:72" x14ac:dyDescent="0.3">
      <c r="BK17107" s="5"/>
      <c r="BL17107" s="5"/>
      <c r="BM17107" s="2"/>
      <c r="BN17107" s="151"/>
      <c r="BO17107" s="2"/>
      <c r="BP17107" s="2"/>
      <c r="BQ17107" s="2"/>
      <c r="BR17107" s="2"/>
      <c r="BS17107" s="2"/>
      <c r="BT17107" s="2"/>
    </row>
    <row r="17108" spans="63:72" x14ac:dyDescent="0.3">
      <c r="BK17108" s="5"/>
      <c r="BL17108" s="5"/>
      <c r="BM17108" s="2"/>
      <c r="BN17108" s="151"/>
      <c r="BO17108" s="2"/>
      <c r="BP17108" s="2"/>
      <c r="BQ17108" s="2"/>
      <c r="BR17108" s="2"/>
      <c r="BS17108" s="2"/>
      <c r="BT17108" s="2"/>
    </row>
    <row r="17109" spans="63:72" x14ac:dyDescent="0.3">
      <c r="BK17109" s="5"/>
      <c r="BL17109" s="5"/>
      <c r="BM17109" s="2"/>
      <c r="BN17109" s="151"/>
      <c r="BO17109" s="2"/>
      <c r="BP17109" s="2"/>
      <c r="BQ17109" s="2"/>
      <c r="BR17109" s="2"/>
      <c r="BS17109" s="2"/>
      <c r="BT17109" s="2"/>
    </row>
    <row r="17110" spans="63:72" x14ac:dyDescent="0.3">
      <c r="BK17110" s="5"/>
      <c r="BL17110" s="5"/>
      <c r="BM17110" s="2"/>
      <c r="BN17110" s="151"/>
      <c r="BO17110" s="2"/>
      <c r="BP17110" s="2"/>
      <c r="BQ17110" s="2"/>
      <c r="BR17110" s="2"/>
      <c r="BS17110" s="2"/>
      <c r="BT17110" s="2"/>
    </row>
    <row r="17111" spans="63:72" x14ac:dyDescent="0.3">
      <c r="BK17111" s="5"/>
      <c r="BL17111" s="5"/>
      <c r="BM17111" s="2"/>
      <c r="BN17111" s="151"/>
      <c r="BO17111" s="2"/>
      <c r="BP17111" s="2"/>
      <c r="BQ17111" s="2"/>
      <c r="BR17111" s="2"/>
      <c r="BS17111" s="2"/>
      <c r="BT17111" s="2"/>
    </row>
    <row r="17112" spans="63:72" x14ac:dyDescent="0.3">
      <c r="BK17112" s="5"/>
      <c r="BL17112" s="5"/>
      <c r="BM17112" s="2"/>
      <c r="BN17112" s="151"/>
      <c r="BO17112" s="2"/>
      <c r="BP17112" s="2"/>
      <c r="BQ17112" s="2"/>
      <c r="BR17112" s="2"/>
      <c r="BS17112" s="2"/>
      <c r="BT17112" s="2"/>
    </row>
    <row r="17113" spans="63:72" x14ac:dyDescent="0.3">
      <c r="BK17113" s="5"/>
      <c r="BL17113" s="5"/>
      <c r="BM17113" s="2"/>
      <c r="BN17113" s="151"/>
      <c r="BO17113" s="2"/>
      <c r="BP17113" s="2"/>
      <c r="BQ17113" s="2"/>
      <c r="BR17113" s="2"/>
      <c r="BS17113" s="2"/>
      <c r="BT17113" s="2"/>
    </row>
    <row r="17114" spans="63:72" x14ac:dyDescent="0.3">
      <c r="BK17114" s="5"/>
      <c r="BL17114" s="5"/>
      <c r="BM17114" s="2"/>
      <c r="BN17114" s="151"/>
      <c r="BO17114" s="2"/>
      <c r="BP17114" s="2"/>
      <c r="BQ17114" s="2"/>
      <c r="BR17114" s="2"/>
      <c r="BS17114" s="2"/>
      <c r="BT17114" s="2"/>
    </row>
    <row r="17115" spans="63:72" x14ac:dyDescent="0.3">
      <c r="BK17115" s="5"/>
      <c r="BL17115" s="5"/>
      <c r="BM17115" s="2"/>
      <c r="BN17115" s="151"/>
      <c r="BO17115" s="2"/>
      <c r="BP17115" s="2"/>
      <c r="BQ17115" s="2"/>
      <c r="BR17115" s="2"/>
      <c r="BS17115" s="2"/>
      <c r="BT17115" s="2"/>
    </row>
    <row r="17116" spans="63:72" x14ac:dyDescent="0.3">
      <c r="BK17116" s="5"/>
      <c r="BL17116" s="5"/>
      <c r="BM17116" s="2"/>
      <c r="BN17116" s="151"/>
      <c r="BO17116" s="2"/>
      <c r="BP17116" s="2"/>
      <c r="BQ17116" s="2"/>
      <c r="BR17116" s="2"/>
      <c r="BS17116" s="2"/>
      <c r="BT17116" s="2"/>
    </row>
    <row r="17117" spans="63:72" x14ac:dyDescent="0.3">
      <c r="BK17117" s="5"/>
      <c r="BL17117" s="5"/>
      <c r="BM17117" s="2"/>
      <c r="BN17117" s="151"/>
      <c r="BO17117" s="2"/>
      <c r="BP17117" s="2"/>
      <c r="BQ17117" s="2"/>
      <c r="BR17117" s="2"/>
      <c r="BS17117" s="2"/>
      <c r="BT17117" s="2"/>
    </row>
    <row r="17118" spans="63:72" x14ac:dyDescent="0.3">
      <c r="BK17118" s="5"/>
      <c r="BL17118" s="5"/>
      <c r="BM17118" s="2"/>
      <c r="BN17118" s="151"/>
      <c r="BO17118" s="2"/>
      <c r="BP17118" s="2"/>
      <c r="BQ17118" s="2"/>
      <c r="BR17118" s="2"/>
      <c r="BS17118" s="2"/>
      <c r="BT17118" s="2"/>
    </row>
    <row r="17119" spans="63:72" x14ac:dyDescent="0.3">
      <c r="BK17119" s="5"/>
      <c r="BL17119" s="5"/>
      <c r="BM17119" s="2"/>
      <c r="BN17119" s="151"/>
      <c r="BO17119" s="2"/>
      <c r="BP17119" s="2"/>
      <c r="BQ17119" s="2"/>
      <c r="BR17119" s="2"/>
      <c r="BS17119" s="2"/>
      <c r="BT17119" s="2"/>
    </row>
    <row r="17120" spans="63:72" x14ac:dyDescent="0.3">
      <c r="BK17120" s="5"/>
      <c r="BL17120" s="5"/>
      <c r="BM17120" s="2"/>
      <c r="BN17120" s="151"/>
      <c r="BO17120" s="2"/>
      <c r="BP17120" s="2"/>
      <c r="BQ17120" s="2"/>
      <c r="BR17120" s="2"/>
      <c r="BS17120" s="2"/>
      <c r="BT17120" s="2"/>
    </row>
    <row r="17121" spans="63:72" x14ac:dyDescent="0.3">
      <c r="BK17121" s="5"/>
      <c r="BL17121" s="5"/>
      <c r="BM17121" s="2"/>
      <c r="BN17121" s="151"/>
      <c r="BO17121" s="2"/>
      <c r="BP17121" s="2"/>
      <c r="BQ17121" s="2"/>
      <c r="BR17121" s="2"/>
      <c r="BS17121" s="2"/>
      <c r="BT17121" s="2"/>
    </row>
    <row r="17122" spans="63:72" x14ac:dyDescent="0.3">
      <c r="BK17122" s="5"/>
      <c r="BL17122" s="5"/>
      <c r="BM17122" s="2"/>
      <c r="BN17122" s="151"/>
      <c r="BO17122" s="2"/>
      <c r="BP17122" s="2"/>
      <c r="BQ17122" s="2"/>
      <c r="BR17122" s="2"/>
      <c r="BS17122" s="2"/>
      <c r="BT17122" s="2"/>
    </row>
    <row r="17123" spans="63:72" x14ac:dyDescent="0.3">
      <c r="BK17123" s="5"/>
      <c r="BL17123" s="5"/>
      <c r="BM17123" s="2"/>
      <c r="BN17123" s="151"/>
      <c r="BO17123" s="2"/>
      <c r="BP17123" s="2"/>
      <c r="BQ17123" s="2"/>
      <c r="BR17123" s="2"/>
      <c r="BS17123" s="2"/>
      <c r="BT17123" s="2"/>
    </row>
    <row r="17124" spans="63:72" x14ac:dyDescent="0.3">
      <c r="BK17124" s="5"/>
      <c r="BL17124" s="5"/>
      <c r="BM17124" s="2"/>
      <c r="BN17124" s="151"/>
      <c r="BO17124" s="2"/>
      <c r="BP17124" s="2"/>
      <c r="BQ17124" s="2"/>
      <c r="BR17124" s="2"/>
      <c r="BS17124" s="2"/>
      <c r="BT17124" s="2"/>
    </row>
    <row r="17125" spans="63:72" x14ac:dyDescent="0.3">
      <c r="BK17125" s="5"/>
      <c r="BL17125" s="5"/>
      <c r="BM17125" s="2"/>
      <c r="BN17125" s="151"/>
      <c r="BO17125" s="2"/>
      <c r="BP17125" s="2"/>
      <c r="BQ17125" s="2"/>
      <c r="BR17125" s="2"/>
      <c r="BS17125" s="2"/>
      <c r="BT17125" s="2"/>
    </row>
    <row r="17126" spans="63:72" x14ac:dyDescent="0.3">
      <c r="BK17126" s="5"/>
      <c r="BL17126" s="5"/>
      <c r="BM17126" s="2"/>
      <c r="BN17126" s="151"/>
      <c r="BO17126" s="2"/>
      <c r="BP17126" s="2"/>
      <c r="BQ17126" s="2"/>
      <c r="BR17126" s="2"/>
      <c r="BS17126" s="2"/>
      <c r="BT17126" s="2"/>
    </row>
    <row r="17127" spans="63:72" x14ac:dyDescent="0.3">
      <c r="BK17127" s="5"/>
      <c r="BL17127" s="5"/>
      <c r="BM17127" s="2"/>
      <c r="BN17127" s="151"/>
      <c r="BO17127" s="2"/>
      <c r="BP17127" s="2"/>
      <c r="BQ17127" s="2"/>
      <c r="BR17127" s="2"/>
      <c r="BS17127" s="2"/>
      <c r="BT17127" s="2"/>
    </row>
    <row r="17128" spans="63:72" x14ac:dyDescent="0.3">
      <c r="BK17128" s="5"/>
      <c r="BL17128" s="5"/>
      <c r="BM17128" s="2"/>
      <c r="BN17128" s="151"/>
      <c r="BO17128" s="2"/>
      <c r="BP17128" s="2"/>
      <c r="BQ17128" s="2"/>
      <c r="BR17128" s="2"/>
      <c r="BS17128" s="2"/>
      <c r="BT17128" s="2"/>
    </row>
    <row r="17129" spans="63:72" x14ac:dyDescent="0.3">
      <c r="BK17129" s="5"/>
      <c r="BL17129" s="5"/>
      <c r="BM17129" s="2"/>
      <c r="BN17129" s="151"/>
      <c r="BO17129" s="2"/>
      <c r="BP17129" s="2"/>
      <c r="BQ17129" s="2"/>
      <c r="BR17129" s="2"/>
      <c r="BS17129" s="2"/>
      <c r="BT17129" s="2"/>
    </row>
    <row r="17130" spans="63:72" x14ac:dyDescent="0.3">
      <c r="BK17130" s="5"/>
      <c r="BL17130" s="5"/>
      <c r="BM17130" s="2"/>
      <c r="BN17130" s="151"/>
      <c r="BO17130" s="2"/>
      <c r="BP17130" s="2"/>
      <c r="BQ17130" s="2"/>
      <c r="BR17130" s="2"/>
      <c r="BS17130" s="2"/>
      <c r="BT17130" s="2"/>
    </row>
    <row r="17131" spans="63:72" x14ac:dyDescent="0.3">
      <c r="BK17131" s="5"/>
      <c r="BL17131" s="5"/>
      <c r="BM17131" s="2"/>
      <c r="BN17131" s="151"/>
      <c r="BO17131" s="2"/>
      <c r="BP17131" s="2"/>
      <c r="BQ17131" s="2"/>
      <c r="BR17131" s="2"/>
      <c r="BS17131" s="2"/>
      <c r="BT17131" s="2"/>
    </row>
    <row r="17132" spans="63:72" x14ac:dyDescent="0.3">
      <c r="BK17132" s="5"/>
      <c r="BL17132" s="5"/>
      <c r="BM17132" s="2"/>
      <c r="BN17132" s="151"/>
      <c r="BO17132" s="2"/>
      <c r="BP17132" s="2"/>
      <c r="BQ17132" s="2"/>
      <c r="BR17132" s="2"/>
      <c r="BS17132" s="2"/>
      <c r="BT17132" s="2"/>
    </row>
    <row r="17133" spans="63:72" x14ac:dyDescent="0.3">
      <c r="BK17133" s="5"/>
      <c r="BL17133" s="5"/>
      <c r="BM17133" s="2"/>
      <c r="BN17133" s="151"/>
      <c r="BO17133" s="2"/>
      <c r="BP17133" s="2"/>
      <c r="BQ17133" s="2"/>
      <c r="BR17133" s="2"/>
      <c r="BS17133" s="2"/>
      <c r="BT17133" s="2"/>
    </row>
    <row r="17134" spans="63:72" x14ac:dyDescent="0.3">
      <c r="BK17134" s="5"/>
      <c r="BL17134" s="5"/>
      <c r="BM17134" s="2"/>
      <c r="BN17134" s="151"/>
      <c r="BO17134" s="2"/>
      <c r="BP17134" s="2"/>
      <c r="BQ17134" s="2"/>
      <c r="BR17134" s="2"/>
      <c r="BS17134" s="2"/>
      <c r="BT17134" s="2"/>
    </row>
    <row r="17135" spans="63:72" x14ac:dyDescent="0.3">
      <c r="BK17135" s="5"/>
      <c r="BL17135" s="5"/>
      <c r="BM17135" s="2"/>
      <c r="BN17135" s="151"/>
      <c r="BO17135" s="2"/>
      <c r="BP17135" s="2"/>
      <c r="BQ17135" s="2"/>
      <c r="BR17135" s="2"/>
      <c r="BS17135" s="2"/>
      <c r="BT17135" s="2"/>
    </row>
    <row r="17136" spans="63:72" x14ac:dyDescent="0.3">
      <c r="BK17136" s="5"/>
      <c r="BL17136" s="5"/>
      <c r="BM17136" s="2"/>
      <c r="BN17136" s="151"/>
      <c r="BO17136" s="2"/>
      <c r="BP17136" s="2"/>
      <c r="BQ17136" s="2"/>
      <c r="BR17136" s="2"/>
      <c r="BS17136" s="2"/>
      <c r="BT17136" s="2"/>
    </row>
    <row r="17137" spans="63:72" x14ac:dyDescent="0.3">
      <c r="BK17137" s="5"/>
      <c r="BL17137" s="5"/>
      <c r="BM17137" s="2"/>
      <c r="BN17137" s="151"/>
      <c r="BO17137" s="2"/>
      <c r="BP17137" s="2"/>
      <c r="BQ17137" s="2"/>
      <c r="BR17137" s="2"/>
      <c r="BS17137" s="2"/>
      <c r="BT17137" s="2"/>
    </row>
    <row r="17138" spans="63:72" x14ac:dyDescent="0.3">
      <c r="BK17138" s="5"/>
      <c r="BL17138" s="5"/>
      <c r="BM17138" s="2"/>
      <c r="BN17138" s="151"/>
      <c r="BO17138" s="2"/>
      <c r="BP17138" s="2"/>
      <c r="BQ17138" s="2"/>
      <c r="BR17138" s="2"/>
      <c r="BS17138" s="2"/>
      <c r="BT17138" s="2"/>
    </row>
    <row r="17139" spans="63:72" x14ac:dyDescent="0.3">
      <c r="BK17139" s="5"/>
      <c r="BL17139" s="5"/>
      <c r="BM17139" s="2"/>
      <c r="BN17139" s="151"/>
      <c r="BO17139" s="2"/>
      <c r="BP17139" s="2"/>
      <c r="BQ17139" s="2"/>
      <c r="BR17139" s="2"/>
      <c r="BS17139" s="2"/>
      <c r="BT17139" s="2"/>
    </row>
    <row r="17140" spans="63:72" x14ac:dyDescent="0.3">
      <c r="BK17140" s="5"/>
      <c r="BL17140" s="5"/>
      <c r="BM17140" s="2"/>
      <c r="BN17140" s="151"/>
      <c r="BO17140" s="2"/>
      <c r="BP17140" s="2"/>
      <c r="BQ17140" s="2"/>
      <c r="BR17140" s="2"/>
      <c r="BS17140" s="2"/>
      <c r="BT17140" s="2"/>
    </row>
    <row r="17141" spans="63:72" x14ac:dyDescent="0.3">
      <c r="BK17141" s="5"/>
      <c r="BL17141" s="5"/>
      <c r="BM17141" s="2"/>
      <c r="BN17141" s="151"/>
      <c r="BO17141" s="2"/>
      <c r="BP17141" s="2"/>
      <c r="BQ17141" s="2"/>
      <c r="BR17141" s="2"/>
      <c r="BS17141" s="2"/>
      <c r="BT17141" s="2"/>
    </row>
    <row r="17142" spans="63:72" x14ac:dyDescent="0.3">
      <c r="BK17142" s="5"/>
      <c r="BL17142" s="5"/>
      <c r="BM17142" s="2"/>
      <c r="BN17142" s="151"/>
      <c r="BO17142" s="2"/>
      <c r="BP17142" s="2"/>
      <c r="BQ17142" s="2"/>
      <c r="BR17142" s="2"/>
      <c r="BS17142" s="2"/>
      <c r="BT17142" s="2"/>
    </row>
    <row r="17143" spans="63:72" x14ac:dyDescent="0.3">
      <c r="BK17143" s="5"/>
      <c r="BL17143" s="5"/>
      <c r="BM17143" s="2"/>
      <c r="BN17143" s="151"/>
      <c r="BO17143" s="2"/>
      <c r="BP17143" s="2"/>
      <c r="BQ17143" s="2"/>
      <c r="BR17143" s="2"/>
      <c r="BS17143" s="2"/>
      <c r="BT17143" s="2"/>
    </row>
    <row r="17144" spans="63:72" x14ac:dyDescent="0.3">
      <c r="BK17144" s="5"/>
      <c r="BL17144" s="5"/>
      <c r="BM17144" s="2"/>
      <c r="BN17144" s="151"/>
      <c r="BO17144" s="2"/>
      <c r="BP17144" s="2"/>
      <c r="BQ17144" s="2"/>
      <c r="BR17144" s="2"/>
      <c r="BS17144" s="2"/>
      <c r="BT17144" s="2"/>
    </row>
    <row r="17145" spans="63:72" x14ac:dyDescent="0.3">
      <c r="BK17145" s="5"/>
      <c r="BL17145" s="5"/>
      <c r="BM17145" s="2"/>
      <c r="BN17145" s="151"/>
      <c r="BO17145" s="2"/>
      <c r="BP17145" s="2"/>
      <c r="BQ17145" s="2"/>
      <c r="BR17145" s="2"/>
      <c r="BS17145" s="2"/>
      <c r="BT17145" s="2"/>
    </row>
    <row r="17146" spans="63:72" x14ac:dyDescent="0.3">
      <c r="BK17146" s="5"/>
      <c r="BL17146" s="5"/>
      <c r="BM17146" s="2"/>
      <c r="BN17146" s="151"/>
      <c r="BO17146" s="2"/>
      <c r="BP17146" s="2"/>
      <c r="BQ17146" s="2"/>
      <c r="BR17146" s="2"/>
      <c r="BS17146" s="2"/>
      <c r="BT17146" s="2"/>
    </row>
    <row r="17147" spans="63:72" x14ac:dyDescent="0.3">
      <c r="BK17147" s="5"/>
      <c r="BL17147" s="5"/>
      <c r="BM17147" s="2"/>
      <c r="BN17147" s="151"/>
      <c r="BO17147" s="2"/>
      <c r="BP17147" s="2"/>
      <c r="BQ17147" s="2"/>
      <c r="BR17147" s="2"/>
      <c r="BS17147" s="2"/>
      <c r="BT17147" s="2"/>
    </row>
    <row r="17148" spans="63:72" x14ac:dyDescent="0.3">
      <c r="BK17148" s="5"/>
      <c r="BL17148" s="5"/>
      <c r="BM17148" s="2"/>
      <c r="BN17148" s="151"/>
      <c r="BO17148" s="2"/>
      <c r="BP17148" s="2"/>
      <c r="BQ17148" s="2"/>
      <c r="BR17148" s="2"/>
      <c r="BS17148" s="2"/>
      <c r="BT17148" s="2"/>
    </row>
    <row r="17149" spans="63:72" x14ac:dyDescent="0.3">
      <c r="BK17149" s="5"/>
      <c r="BL17149" s="5"/>
      <c r="BM17149" s="2"/>
      <c r="BN17149" s="151"/>
      <c r="BO17149" s="2"/>
      <c r="BP17149" s="2"/>
      <c r="BQ17149" s="2"/>
      <c r="BR17149" s="2"/>
      <c r="BS17149" s="2"/>
      <c r="BT17149" s="2"/>
    </row>
    <row r="17150" spans="63:72" x14ac:dyDescent="0.3">
      <c r="BK17150" s="5"/>
      <c r="BL17150" s="5"/>
      <c r="BM17150" s="2"/>
      <c r="BN17150" s="151"/>
      <c r="BO17150" s="2"/>
      <c r="BP17150" s="2"/>
      <c r="BQ17150" s="2"/>
      <c r="BR17150" s="2"/>
      <c r="BS17150" s="2"/>
      <c r="BT17150" s="2"/>
    </row>
    <row r="17151" spans="63:72" x14ac:dyDescent="0.3">
      <c r="BK17151" s="5"/>
      <c r="BL17151" s="5"/>
      <c r="BM17151" s="2"/>
      <c r="BN17151" s="151"/>
      <c r="BO17151" s="2"/>
      <c r="BP17151" s="2"/>
      <c r="BQ17151" s="2"/>
      <c r="BR17151" s="2"/>
      <c r="BS17151" s="2"/>
      <c r="BT17151" s="2"/>
    </row>
    <row r="17152" spans="63:72" x14ac:dyDescent="0.3">
      <c r="BK17152" s="5"/>
      <c r="BL17152" s="5"/>
      <c r="BM17152" s="2"/>
      <c r="BN17152" s="151"/>
      <c r="BO17152" s="2"/>
      <c r="BP17152" s="2"/>
      <c r="BQ17152" s="2"/>
      <c r="BR17152" s="2"/>
      <c r="BS17152" s="2"/>
      <c r="BT17152" s="2"/>
    </row>
    <row r="17153" spans="63:72" x14ac:dyDescent="0.3">
      <c r="BK17153" s="5"/>
      <c r="BL17153" s="5"/>
      <c r="BM17153" s="2"/>
      <c r="BN17153" s="151"/>
      <c r="BO17153" s="2"/>
      <c r="BP17153" s="2"/>
      <c r="BQ17153" s="2"/>
      <c r="BR17153" s="2"/>
      <c r="BS17153" s="2"/>
      <c r="BT17153" s="2"/>
    </row>
    <row r="17154" spans="63:72" x14ac:dyDescent="0.3">
      <c r="BK17154" s="5"/>
      <c r="BL17154" s="5"/>
      <c r="BM17154" s="2"/>
      <c r="BN17154" s="151"/>
      <c r="BO17154" s="2"/>
      <c r="BP17154" s="2"/>
      <c r="BQ17154" s="2"/>
      <c r="BR17154" s="2"/>
      <c r="BS17154" s="2"/>
      <c r="BT17154" s="2"/>
    </row>
    <row r="17155" spans="63:72" x14ac:dyDescent="0.3">
      <c r="BK17155" s="5"/>
      <c r="BL17155" s="5"/>
      <c r="BM17155" s="2"/>
      <c r="BN17155" s="151"/>
      <c r="BO17155" s="2"/>
      <c r="BP17155" s="2"/>
      <c r="BQ17155" s="2"/>
      <c r="BR17155" s="2"/>
      <c r="BS17155" s="2"/>
      <c r="BT17155" s="2"/>
    </row>
    <row r="17156" spans="63:72" x14ac:dyDescent="0.3">
      <c r="BK17156" s="5"/>
      <c r="BL17156" s="5"/>
      <c r="BM17156" s="2"/>
      <c r="BN17156" s="151"/>
      <c r="BO17156" s="2"/>
      <c r="BP17156" s="2"/>
      <c r="BQ17156" s="2"/>
      <c r="BR17156" s="2"/>
      <c r="BS17156" s="2"/>
      <c r="BT17156" s="2"/>
    </row>
    <row r="17157" spans="63:72" x14ac:dyDescent="0.3">
      <c r="BK17157" s="5"/>
      <c r="BL17157" s="5"/>
      <c r="BM17157" s="2"/>
      <c r="BN17157" s="151"/>
      <c r="BO17157" s="2"/>
      <c r="BP17157" s="2"/>
      <c r="BQ17157" s="2"/>
      <c r="BR17157" s="2"/>
      <c r="BS17157" s="2"/>
      <c r="BT17157" s="2"/>
    </row>
    <row r="17158" spans="63:72" x14ac:dyDescent="0.3">
      <c r="BK17158" s="5"/>
      <c r="BL17158" s="5"/>
      <c r="BM17158" s="2"/>
      <c r="BN17158" s="151"/>
      <c r="BO17158" s="2"/>
      <c r="BP17158" s="2"/>
      <c r="BQ17158" s="2"/>
      <c r="BR17158" s="2"/>
      <c r="BS17158" s="2"/>
      <c r="BT17158" s="2"/>
    </row>
    <row r="17159" spans="63:72" x14ac:dyDescent="0.3">
      <c r="BK17159" s="5"/>
      <c r="BL17159" s="5"/>
      <c r="BM17159" s="2"/>
      <c r="BN17159" s="151"/>
      <c r="BO17159" s="2"/>
      <c r="BP17159" s="2"/>
      <c r="BQ17159" s="2"/>
      <c r="BR17159" s="2"/>
      <c r="BS17159" s="2"/>
      <c r="BT17159" s="2"/>
    </row>
    <row r="17160" spans="63:72" x14ac:dyDescent="0.3">
      <c r="BK17160" s="5"/>
      <c r="BL17160" s="5"/>
      <c r="BM17160" s="2"/>
      <c r="BN17160" s="151"/>
      <c r="BO17160" s="2"/>
      <c r="BP17160" s="2"/>
      <c r="BQ17160" s="2"/>
      <c r="BR17160" s="2"/>
      <c r="BS17160" s="2"/>
      <c r="BT17160" s="2"/>
    </row>
    <row r="17161" spans="63:72" x14ac:dyDescent="0.3">
      <c r="BK17161" s="5"/>
      <c r="BL17161" s="5"/>
      <c r="BM17161" s="2"/>
      <c r="BN17161" s="151"/>
      <c r="BO17161" s="2"/>
      <c r="BP17161" s="2"/>
      <c r="BQ17161" s="2"/>
      <c r="BR17161" s="2"/>
      <c r="BS17161" s="2"/>
      <c r="BT17161" s="2"/>
    </row>
    <row r="17162" spans="63:72" x14ac:dyDescent="0.3">
      <c r="BK17162" s="5"/>
      <c r="BL17162" s="5"/>
      <c r="BM17162" s="2"/>
      <c r="BN17162" s="151"/>
      <c r="BO17162" s="2"/>
      <c r="BP17162" s="2"/>
      <c r="BQ17162" s="2"/>
      <c r="BR17162" s="2"/>
      <c r="BS17162" s="2"/>
      <c r="BT17162" s="2"/>
    </row>
    <row r="17163" spans="63:72" x14ac:dyDescent="0.3">
      <c r="BK17163" s="5"/>
      <c r="BL17163" s="5"/>
      <c r="BM17163" s="2"/>
      <c r="BN17163" s="151"/>
      <c r="BO17163" s="2"/>
      <c r="BP17163" s="2"/>
      <c r="BQ17163" s="2"/>
      <c r="BR17163" s="2"/>
      <c r="BS17163" s="2"/>
      <c r="BT17163" s="2"/>
    </row>
    <row r="17164" spans="63:72" x14ac:dyDescent="0.3">
      <c r="BK17164" s="5"/>
      <c r="BL17164" s="5"/>
      <c r="BM17164" s="2"/>
      <c r="BN17164" s="151"/>
      <c r="BO17164" s="2"/>
      <c r="BP17164" s="2"/>
      <c r="BQ17164" s="2"/>
      <c r="BR17164" s="2"/>
      <c r="BS17164" s="2"/>
      <c r="BT17164" s="2"/>
    </row>
    <row r="17165" spans="63:72" x14ac:dyDescent="0.3">
      <c r="BK17165" s="5"/>
      <c r="BL17165" s="5"/>
      <c r="BM17165" s="2"/>
      <c r="BN17165" s="151"/>
      <c r="BO17165" s="2"/>
      <c r="BP17165" s="2"/>
      <c r="BQ17165" s="2"/>
      <c r="BR17165" s="2"/>
      <c r="BS17165" s="2"/>
      <c r="BT17165" s="2"/>
    </row>
    <row r="17166" spans="63:72" x14ac:dyDescent="0.3">
      <c r="BK17166" s="5"/>
      <c r="BL17166" s="5"/>
      <c r="BM17166" s="2"/>
      <c r="BN17166" s="151"/>
      <c r="BO17166" s="2"/>
      <c r="BP17166" s="2"/>
      <c r="BQ17166" s="2"/>
      <c r="BR17166" s="2"/>
      <c r="BS17166" s="2"/>
      <c r="BT17166" s="2"/>
    </row>
    <row r="17167" spans="63:72" x14ac:dyDescent="0.3">
      <c r="BK17167" s="5"/>
      <c r="BL17167" s="5"/>
      <c r="BM17167" s="2"/>
      <c r="BN17167" s="151"/>
      <c r="BO17167" s="2"/>
      <c r="BP17167" s="2"/>
      <c r="BQ17167" s="2"/>
      <c r="BR17167" s="2"/>
      <c r="BS17167" s="2"/>
      <c r="BT17167" s="2"/>
    </row>
    <row r="17168" spans="63:72" x14ac:dyDescent="0.3">
      <c r="BK17168" s="5"/>
      <c r="BL17168" s="5"/>
      <c r="BM17168" s="2"/>
      <c r="BN17168" s="151"/>
      <c r="BO17168" s="2"/>
      <c r="BP17168" s="2"/>
      <c r="BQ17168" s="2"/>
      <c r="BR17168" s="2"/>
      <c r="BS17168" s="2"/>
      <c r="BT17168" s="2"/>
    </row>
    <row r="17169" spans="63:72" x14ac:dyDescent="0.3">
      <c r="BK17169" s="5"/>
      <c r="BL17169" s="5"/>
      <c r="BM17169" s="2"/>
      <c r="BN17169" s="151"/>
      <c r="BO17169" s="2"/>
      <c r="BP17169" s="2"/>
      <c r="BQ17169" s="2"/>
      <c r="BR17169" s="2"/>
      <c r="BS17169" s="2"/>
      <c r="BT17169" s="2"/>
    </row>
    <row r="17170" spans="63:72" x14ac:dyDescent="0.3">
      <c r="BK17170" s="5"/>
      <c r="BL17170" s="5"/>
      <c r="BM17170" s="2"/>
      <c r="BN17170" s="151"/>
      <c r="BO17170" s="2"/>
      <c r="BP17170" s="2"/>
      <c r="BQ17170" s="2"/>
      <c r="BR17170" s="2"/>
      <c r="BS17170" s="2"/>
      <c r="BT17170" s="2"/>
    </row>
    <row r="17171" spans="63:72" x14ac:dyDescent="0.3">
      <c r="BK17171" s="5"/>
      <c r="BL17171" s="5"/>
      <c r="BM17171" s="2"/>
      <c r="BN17171" s="151"/>
      <c r="BO17171" s="2"/>
      <c r="BP17171" s="2"/>
      <c r="BQ17171" s="2"/>
      <c r="BR17171" s="2"/>
      <c r="BS17171" s="2"/>
      <c r="BT17171" s="2"/>
    </row>
    <row r="17172" spans="63:72" x14ac:dyDescent="0.3">
      <c r="BK17172" s="5"/>
      <c r="BL17172" s="5"/>
      <c r="BM17172" s="2"/>
      <c r="BN17172" s="151"/>
      <c r="BO17172" s="2"/>
      <c r="BP17172" s="2"/>
      <c r="BQ17172" s="2"/>
      <c r="BR17172" s="2"/>
      <c r="BS17172" s="2"/>
      <c r="BT17172" s="2"/>
    </row>
    <row r="17173" spans="63:72" x14ac:dyDescent="0.3">
      <c r="BK17173" s="5"/>
      <c r="BL17173" s="5"/>
      <c r="BM17173" s="2"/>
      <c r="BN17173" s="151"/>
      <c r="BO17173" s="2"/>
      <c r="BP17173" s="2"/>
      <c r="BQ17173" s="2"/>
      <c r="BR17173" s="2"/>
      <c r="BS17173" s="2"/>
      <c r="BT17173" s="2"/>
    </row>
    <row r="17174" spans="63:72" x14ac:dyDescent="0.3">
      <c r="BK17174" s="5"/>
      <c r="BL17174" s="5"/>
      <c r="BM17174" s="2"/>
      <c r="BN17174" s="151"/>
      <c r="BO17174" s="2"/>
      <c r="BP17174" s="2"/>
      <c r="BQ17174" s="2"/>
      <c r="BR17174" s="2"/>
      <c r="BS17174" s="2"/>
      <c r="BT17174" s="2"/>
    </row>
    <row r="17175" spans="63:72" x14ac:dyDescent="0.3">
      <c r="BK17175" s="5"/>
      <c r="BL17175" s="5"/>
      <c r="BM17175" s="2"/>
      <c r="BN17175" s="151"/>
      <c r="BO17175" s="2"/>
      <c r="BP17175" s="2"/>
      <c r="BQ17175" s="2"/>
      <c r="BR17175" s="2"/>
      <c r="BS17175" s="2"/>
      <c r="BT17175" s="2"/>
    </row>
    <row r="17176" spans="63:72" x14ac:dyDescent="0.3">
      <c r="BK17176" s="5"/>
      <c r="BL17176" s="5"/>
      <c r="BM17176" s="2"/>
      <c r="BN17176" s="151"/>
      <c r="BO17176" s="2"/>
      <c r="BP17176" s="2"/>
      <c r="BQ17176" s="2"/>
      <c r="BR17176" s="2"/>
      <c r="BS17176" s="2"/>
      <c r="BT17176" s="2"/>
    </row>
    <row r="17177" spans="63:72" x14ac:dyDescent="0.3">
      <c r="BK17177" s="5"/>
      <c r="BL17177" s="5"/>
      <c r="BM17177" s="2"/>
      <c r="BN17177" s="151"/>
      <c r="BO17177" s="2"/>
      <c r="BP17177" s="2"/>
      <c r="BQ17177" s="2"/>
      <c r="BR17177" s="2"/>
      <c r="BS17177" s="2"/>
      <c r="BT17177" s="2"/>
    </row>
    <row r="17178" spans="63:72" x14ac:dyDescent="0.3">
      <c r="BK17178" s="5"/>
      <c r="BL17178" s="5"/>
      <c r="BM17178" s="2"/>
      <c r="BN17178" s="151"/>
      <c r="BO17178" s="2"/>
      <c r="BP17178" s="2"/>
      <c r="BQ17178" s="2"/>
      <c r="BR17178" s="2"/>
      <c r="BS17178" s="2"/>
      <c r="BT17178" s="2"/>
    </row>
    <row r="17179" spans="63:72" x14ac:dyDescent="0.3">
      <c r="BK17179" s="5"/>
      <c r="BL17179" s="5"/>
      <c r="BM17179" s="2"/>
      <c r="BN17179" s="151"/>
      <c r="BO17179" s="2"/>
      <c r="BP17179" s="2"/>
      <c r="BQ17179" s="2"/>
      <c r="BR17179" s="2"/>
      <c r="BS17179" s="2"/>
      <c r="BT17179" s="2"/>
    </row>
    <row r="17180" spans="63:72" x14ac:dyDescent="0.3">
      <c r="BK17180" s="5"/>
      <c r="BL17180" s="5"/>
      <c r="BM17180" s="2"/>
      <c r="BN17180" s="151"/>
      <c r="BO17180" s="2"/>
      <c r="BP17180" s="2"/>
      <c r="BQ17180" s="2"/>
      <c r="BR17180" s="2"/>
      <c r="BS17180" s="2"/>
      <c r="BT17180" s="2"/>
    </row>
    <row r="17181" spans="63:72" x14ac:dyDescent="0.3">
      <c r="BK17181" s="5"/>
      <c r="BL17181" s="5"/>
      <c r="BM17181" s="2"/>
      <c r="BN17181" s="151"/>
      <c r="BO17181" s="2"/>
      <c r="BP17181" s="2"/>
      <c r="BQ17181" s="2"/>
      <c r="BR17181" s="2"/>
      <c r="BS17181" s="2"/>
      <c r="BT17181" s="2"/>
    </row>
    <row r="17182" spans="63:72" x14ac:dyDescent="0.3">
      <c r="BK17182" s="5"/>
      <c r="BL17182" s="5"/>
      <c r="BM17182" s="2"/>
      <c r="BN17182" s="151"/>
      <c r="BO17182" s="2"/>
      <c r="BP17182" s="2"/>
      <c r="BQ17182" s="2"/>
      <c r="BR17182" s="2"/>
      <c r="BS17182" s="2"/>
      <c r="BT17182" s="2"/>
    </row>
    <row r="17183" spans="63:72" x14ac:dyDescent="0.3">
      <c r="BK17183" s="5"/>
      <c r="BL17183" s="5"/>
      <c r="BM17183" s="2"/>
      <c r="BN17183" s="151"/>
      <c r="BO17183" s="2"/>
      <c r="BP17183" s="2"/>
      <c r="BQ17183" s="2"/>
      <c r="BR17183" s="2"/>
      <c r="BS17183" s="2"/>
      <c r="BT17183" s="2"/>
    </row>
    <row r="17184" spans="63:72" x14ac:dyDescent="0.3">
      <c r="BK17184" s="5"/>
      <c r="BL17184" s="5"/>
      <c r="BM17184" s="2"/>
      <c r="BN17184" s="151"/>
      <c r="BO17184" s="2"/>
      <c r="BP17184" s="2"/>
      <c r="BQ17184" s="2"/>
      <c r="BR17184" s="2"/>
      <c r="BS17184" s="2"/>
      <c r="BT17184" s="2"/>
    </row>
    <row r="17185" spans="63:72" x14ac:dyDescent="0.3">
      <c r="BK17185" s="5"/>
      <c r="BL17185" s="5"/>
      <c r="BM17185" s="2"/>
      <c r="BN17185" s="151"/>
      <c r="BO17185" s="2"/>
      <c r="BP17185" s="2"/>
      <c r="BQ17185" s="2"/>
      <c r="BR17185" s="2"/>
      <c r="BS17185" s="2"/>
      <c r="BT17185" s="2"/>
    </row>
    <row r="17186" spans="63:72" x14ac:dyDescent="0.3">
      <c r="BK17186" s="5"/>
      <c r="BL17186" s="5"/>
      <c r="BM17186" s="2"/>
      <c r="BN17186" s="151"/>
      <c r="BO17186" s="2"/>
      <c r="BP17186" s="2"/>
      <c r="BQ17186" s="2"/>
      <c r="BR17186" s="2"/>
      <c r="BS17186" s="2"/>
      <c r="BT17186" s="2"/>
    </row>
    <row r="17187" spans="63:72" x14ac:dyDescent="0.3">
      <c r="BK17187" s="5"/>
      <c r="BL17187" s="5"/>
      <c r="BM17187" s="2"/>
      <c r="BN17187" s="151"/>
      <c r="BO17187" s="2"/>
      <c r="BP17187" s="2"/>
      <c r="BQ17187" s="2"/>
      <c r="BR17187" s="2"/>
      <c r="BS17187" s="2"/>
      <c r="BT17187" s="2"/>
    </row>
    <row r="17188" spans="63:72" x14ac:dyDescent="0.3">
      <c r="BK17188" s="5"/>
      <c r="BL17188" s="5"/>
      <c r="BM17188" s="2"/>
      <c r="BN17188" s="151"/>
      <c r="BO17188" s="2"/>
      <c r="BP17188" s="2"/>
      <c r="BQ17188" s="2"/>
      <c r="BR17188" s="2"/>
      <c r="BS17188" s="2"/>
      <c r="BT17188" s="2"/>
    </row>
    <row r="17189" spans="63:72" x14ac:dyDescent="0.3">
      <c r="BK17189" s="5"/>
      <c r="BL17189" s="5"/>
      <c r="BM17189" s="2"/>
      <c r="BN17189" s="151"/>
      <c r="BO17189" s="2"/>
      <c r="BP17189" s="2"/>
      <c r="BQ17189" s="2"/>
      <c r="BR17189" s="2"/>
      <c r="BS17189" s="2"/>
      <c r="BT17189" s="2"/>
    </row>
    <row r="17190" spans="63:72" x14ac:dyDescent="0.3">
      <c r="BK17190" s="5"/>
      <c r="BL17190" s="5"/>
      <c r="BM17190" s="2"/>
      <c r="BN17190" s="151"/>
      <c r="BO17190" s="2"/>
      <c r="BP17190" s="2"/>
      <c r="BQ17190" s="2"/>
      <c r="BR17190" s="2"/>
      <c r="BS17190" s="2"/>
      <c r="BT17190" s="2"/>
    </row>
    <row r="17191" spans="63:72" x14ac:dyDescent="0.3">
      <c r="BK17191" s="5"/>
      <c r="BL17191" s="5"/>
      <c r="BM17191" s="2"/>
      <c r="BN17191" s="151"/>
      <c r="BO17191" s="2"/>
      <c r="BP17191" s="2"/>
      <c r="BQ17191" s="2"/>
      <c r="BR17191" s="2"/>
      <c r="BS17191" s="2"/>
      <c r="BT17191" s="2"/>
    </row>
    <row r="17192" spans="63:72" x14ac:dyDescent="0.3">
      <c r="BK17192" s="5"/>
      <c r="BL17192" s="5"/>
      <c r="BM17192" s="2"/>
      <c r="BN17192" s="151"/>
      <c r="BO17192" s="2"/>
      <c r="BP17192" s="2"/>
      <c r="BQ17192" s="2"/>
      <c r="BR17192" s="2"/>
      <c r="BS17192" s="2"/>
      <c r="BT17192" s="2"/>
    </row>
    <row r="17193" spans="63:72" x14ac:dyDescent="0.3">
      <c r="BK17193" s="5"/>
      <c r="BL17193" s="5"/>
      <c r="BM17193" s="2"/>
      <c r="BN17193" s="151"/>
      <c r="BO17193" s="2"/>
      <c r="BP17193" s="2"/>
      <c r="BQ17193" s="2"/>
      <c r="BR17193" s="2"/>
      <c r="BS17193" s="2"/>
      <c r="BT17193" s="2"/>
    </row>
    <row r="17194" spans="63:72" x14ac:dyDescent="0.3">
      <c r="BK17194" s="5"/>
      <c r="BL17194" s="5"/>
      <c r="BM17194" s="2"/>
      <c r="BN17194" s="151"/>
      <c r="BO17194" s="2"/>
      <c r="BP17194" s="2"/>
      <c r="BQ17194" s="2"/>
      <c r="BR17194" s="2"/>
      <c r="BS17194" s="2"/>
      <c r="BT17194" s="2"/>
    </row>
    <row r="17195" spans="63:72" x14ac:dyDescent="0.3">
      <c r="BK17195" s="5"/>
      <c r="BL17195" s="5"/>
      <c r="BM17195" s="2"/>
      <c r="BN17195" s="151"/>
      <c r="BO17195" s="2"/>
      <c r="BP17195" s="2"/>
      <c r="BQ17195" s="2"/>
      <c r="BR17195" s="2"/>
      <c r="BS17195" s="2"/>
      <c r="BT17195" s="2"/>
    </row>
    <row r="17196" spans="63:72" x14ac:dyDescent="0.3">
      <c r="BK17196" s="5"/>
      <c r="BL17196" s="5"/>
      <c r="BM17196" s="2"/>
      <c r="BN17196" s="151"/>
      <c r="BO17196" s="2"/>
      <c r="BP17196" s="2"/>
      <c r="BQ17196" s="2"/>
      <c r="BR17196" s="2"/>
      <c r="BS17196" s="2"/>
      <c r="BT17196" s="2"/>
    </row>
    <row r="17197" spans="63:72" x14ac:dyDescent="0.3">
      <c r="BK17197" s="5"/>
      <c r="BL17197" s="5"/>
      <c r="BM17197" s="2"/>
      <c r="BN17197" s="151"/>
      <c r="BO17197" s="2"/>
      <c r="BP17197" s="2"/>
      <c r="BQ17197" s="2"/>
      <c r="BR17197" s="2"/>
      <c r="BS17197" s="2"/>
      <c r="BT17197" s="2"/>
    </row>
    <row r="17198" spans="63:72" x14ac:dyDescent="0.3">
      <c r="BK17198" s="5"/>
      <c r="BL17198" s="5"/>
      <c r="BM17198" s="2"/>
      <c r="BN17198" s="151"/>
      <c r="BO17198" s="2"/>
      <c r="BP17198" s="2"/>
      <c r="BQ17198" s="2"/>
      <c r="BR17198" s="2"/>
      <c r="BS17198" s="2"/>
      <c r="BT17198" s="2"/>
    </row>
    <row r="17199" spans="63:72" x14ac:dyDescent="0.3">
      <c r="BK17199" s="5"/>
      <c r="BL17199" s="5"/>
      <c r="BM17199" s="2"/>
      <c r="BN17199" s="151"/>
      <c r="BO17199" s="2"/>
      <c r="BP17199" s="2"/>
      <c r="BQ17199" s="2"/>
      <c r="BR17199" s="2"/>
      <c r="BS17199" s="2"/>
      <c r="BT17199" s="2"/>
    </row>
    <row r="17200" spans="63:72" x14ac:dyDescent="0.3">
      <c r="BK17200" s="5"/>
      <c r="BL17200" s="5"/>
      <c r="BM17200" s="2"/>
      <c r="BN17200" s="151"/>
      <c r="BO17200" s="2"/>
      <c r="BP17200" s="2"/>
      <c r="BQ17200" s="2"/>
      <c r="BR17200" s="2"/>
      <c r="BS17200" s="2"/>
      <c r="BT17200" s="2"/>
    </row>
    <row r="17201" spans="63:72" x14ac:dyDescent="0.3">
      <c r="BK17201" s="5"/>
      <c r="BL17201" s="5"/>
      <c r="BM17201" s="2"/>
      <c r="BN17201" s="151"/>
      <c r="BO17201" s="2"/>
      <c r="BP17201" s="2"/>
      <c r="BQ17201" s="2"/>
      <c r="BR17201" s="2"/>
      <c r="BS17201" s="2"/>
      <c r="BT17201" s="2"/>
    </row>
    <row r="17202" spans="63:72" x14ac:dyDescent="0.3">
      <c r="BK17202" s="5"/>
      <c r="BL17202" s="5"/>
      <c r="BM17202" s="2"/>
      <c r="BN17202" s="151"/>
      <c r="BO17202" s="2"/>
      <c r="BP17202" s="2"/>
      <c r="BQ17202" s="2"/>
      <c r="BR17202" s="2"/>
      <c r="BS17202" s="2"/>
      <c r="BT17202" s="2"/>
    </row>
    <row r="17203" spans="63:72" x14ac:dyDescent="0.3">
      <c r="BK17203" s="5"/>
      <c r="BL17203" s="5"/>
      <c r="BM17203" s="2"/>
      <c r="BN17203" s="151"/>
      <c r="BO17203" s="2"/>
      <c r="BP17203" s="2"/>
      <c r="BQ17203" s="2"/>
      <c r="BR17203" s="2"/>
      <c r="BS17203" s="2"/>
      <c r="BT17203" s="2"/>
    </row>
    <row r="17204" spans="63:72" x14ac:dyDescent="0.3">
      <c r="BK17204" s="5"/>
      <c r="BL17204" s="5"/>
      <c r="BM17204" s="2"/>
      <c r="BN17204" s="151"/>
      <c r="BO17204" s="2"/>
      <c r="BP17204" s="2"/>
      <c r="BQ17204" s="2"/>
      <c r="BR17204" s="2"/>
      <c r="BS17204" s="2"/>
      <c r="BT17204" s="2"/>
    </row>
    <row r="17205" spans="63:72" x14ac:dyDescent="0.3">
      <c r="BK17205" s="5"/>
      <c r="BL17205" s="5"/>
      <c r="BM17205" s="2"/>
      <c r="BN17205" s="151"/>
      <c r="BO17205" s="2"/>
      <c r="BP17205" s="2"/>
      <c r="BQ17205" s="2"/>
      <c r="BR17205" s="2"/>
      <c r="BS17205" s="2"/>
      <c r="BT17205" s="2"/>
    </row>
    <row r="17206" spans="63:72" x14ac:dyDescent="0.3">
      <c r="BK17206" s="5"/>
      <c r="BL17206" s="5"/>
      <c r="BM17206" s="2"/>
      <c r="BN17206" s="151"/>
      <c r="BO17206" s="2"/>
      <c r="BP17206" s="2"/>
      <c r="BQ17206" s="2"/>
      <c r="BR17206" s="2"/>
      <c r="BS17206" s="2"/>
      <c r="BT17206" s="2"/>
    </row>
    <row r="17207" spans="63:72" x14ac:dyDescent="0.3">
      <c r="BK17207" s="5"/>
      <c r="BL17207" s="5"/>
      <c r="BM17207" s="2"/>
      <c r="BN17207" s="151"/>
      <c r="BO17207" s="2"/>
      <c r="BP17207" s="2"/>
      <c r="BQ17207" s="2"/>
      <c r="BR17207" s="2"/>
      <c r="BS17207" s="2"/>
      <c r="BT17207" s="2"/>
    </row>
    <row r="17208" spans="63:72" x14ac:dyDescent="0.3">
      <c r="BK17208" s="5"/>
      <c r="BL17208" s="5"/>
      <c r="BM17208" s="2"/>
      <c r="BN17208" s="151"/>
      <c r="BO17208" s="2"/>
      <c r="BP17208" s="2"/>
      <c r="BQ17208" s="2"/>
      <c r="BR17208" s="2"/>
      <c r="BS17208" s="2"/>
      <c r="BT17208" s="2"/>
    </row>
    <row r="17209" spans="63:72" x14ac:dyDescent="0.3">
      <c r="BK17209" s="5"/>
      <c r="BL17209" s="5"/>
      <c r="BM17209" s="2"/>
      <c r="BN17209" s="151"/>
      <c r="BO17209" s="2"/>
      <c r="BP17209" s="2"/>
      <c r="BQ17209" s="2"/>
      <c r="BR17209" s="2"/>
      <c r="BS17209" s="2"/>
      <c r="BT17209" s="2"/>
    </row>
    <row r="17210" spans="63:72" x14ac:dyDescent="0.3">
      <c r="BK17210" s="5"/>
      <c r="BL17210" s="5"/>
      <c r="BM17210" s="2"/>
      <c r="BN17210" s="151"/>
      <c r="BO17210" s="2"/>
      <c r="BP17210" s="2"/>
      <c r="BQ17210" s="2"/>
      <c r="BR17210" s="2"/>
      <c r="BS17210" s="2"/>
      <c r="BT17210" s="2"/>
    </row>
    <row r="17211" spans="63:72" x14ac:dyDescent="0.3">
      <c r="BK17211" s="5"/>
      <c r="BL17211" s="5"/>
      <c r="BM17211" s="2"/>
      <c r="BN17211" s="151"/>
      <c r="BO17211" s="2"/>
      <c r="BP17211" s="2"/>
      <c r="BQ17211" s="2"/>
      <c r="BR17211" s="2"/>
      <c r="BS17211" s="2"/>
      <c r="BT17211" s="2"/>
    </row>
    <row r="17212" spans="63:72" x14ac:dyDescent="0.3">
      <c r="BK17212" s="5"/>
      <c r="BL17212" s="5"/>
      <c r="BM17212" s="2"/>
      <c r="BN17212" s="151"/>
      <c r="BO17212" s="2"/>
      <c r="BP17212" s="2"/>
      <c r="BQ17212" s="2"/>
      <c r="BR17212" s="2"/>
      <c r="BS17212" s="2"/>
      <c r="BT17212" s="2"/>
    </row>
    <row r="17213" spans="63:72" x14ac:dyDescent="0.3">
      <c r="BK17213" s="5"/>
      <c r="BL17213" s="5"/>
      <c r="BM17213" s="2"/>
      <c r="BN17213" s="151"/>
      <c r="BO17213" s="2"/>
      <c r="BP17213" s="2"/>
      <c r="BQ17213" s="2"/>
      <c r="BR17213" s="2"/>
      <c r="BS17213" s="2"/>
      <c r="BT17213" s="2"/>
    </row>
    <row r="17214" spans="63:72" x14ac:dyDescent="0.3">
      <c r="BK17214" s="5"/>
      <c r="BL17214" s="5"/>
      <c r="BM17214" s="2"/>
      <c r="BN17214" s="151"/>
      <c r="BO17214" s="2"/>
      <c r="BP17214" s="2"/>
      <c r="BQ17214" s="2"/>
      <c r="BR17214" s="2"/>
      <c r="BS17214" s="2"/>
      <c r="BT17214" s="2"/>
    </row>
    <row r="17215" spans="63:72" x14ac:dyDescent="0.3">
      <c r="BK17215" s="5"/>
      <c r="BL17215" s="5"/>
      <c r="BM17215" s="2"/>
      <c r="BN17215" s="151"/>
      <c r="BO17215" s="2"/>
      <c r="BP17215" s="2"/>
      <c r="BQ17215" s="2"/>
      <c r="BR17215" s="2"/>
      <c r="BS17215" s="2"/>
      <c r="BT17215" s="2"/>
    </row>
    <row r="17216" spans="63:72" x14ac:dyDescent="0.3">
      <c r="BK17216" s="5"/>
      <c r="BL17216" s="5"/>
      <c r="BM17216" s="2"/>
      <c r="BN17216" s="151"/>
      <c r="BO17216" s="2"/>
      <c r="BP17216" s="2"/>
      <c r="BQ17216" s="2"/>
      <c r="BR17216" s="2"/>
      <c r="BS17216" s="2"/>
      <c r="BT17216" s="2"/>
    </row>
    <row r="17217" spans="63:72" x14ac:dyDescent="0.3">
      <c r="BK17217" s="5"/>
      <c r="BL17217" s="5"/>
      <c r="BM17217" s="2"/>
      <c r="BN17217" s="151"/>
      <c r="BO17217" s="2"/>
      <c r="BP17217" s="2"/>
      <c r="BQ17217" s="2"/>
      <c r="BR17217" s="2"/>
      <c r="BS17217" s="2"/>
      <c r="BT17217" s="2"/>
    </row>
    <row r="17218" spans="63:72" x14ac:dyDescent="0.3">
      <c r="BK17218" s="5"/>
      <c r="BL17218" s="5"/>
      <c r="BM17218" s="2"/>
      <c r="BN17218" s="151"/>
      <c r="BO17218" s="2"/>
      <c r="BP17218" s="2"/>
      <c r="BQ17218" s="2"/>
      <c r="BR17218" s="2"/>
      <c r="BS17218" s="2"/>
      <c r="BT17218" s="2"/>
    </row>
    <row r="17219" spans="63:72" x14ac:dyDescent="0.3">
      <c r="BK17219" s="5"/>
      <c r="BL17219" s="5"/>
      <c r="BM17219" s="2"/>
      <c r="BN17219" s="151"/>
      <c r="BO17219" s="2"/>
      <c r="BP17219" s="2"/>
      <c r="BQ17219" s="2"/>
      <c r="BR17219" s="2"/>
      <c r="BS17219" s="2"/>
      <c r="BT17219" s="2"/>
    </row>
    <row r="17220" spans="63:72" x14ac:dyDescent="0.3">
      <c r="BK17220" s="5"/>
      <c r="BL17220" s="5"/>
      <c r="BM17220" s="2"/>
      <c r="BN17220" s="151"/>
      <c r="BO17220" s="2"/>
      <c r="BP17220" s="2"/>
      <c r="BQ17220" s="2"/>
      <c r="BR17220" s="2"/>
      <c r="BS17220" s="2"/>
      <c r="BT17220" s="2"/>
    </row>
    <row r="17221" spans="63:72" x14ac:dyDescent="0.3">
      <c r="BK17221" s="5"/>
      <c r="BL17221" s="5"/>
      <c r="BM17221" s="2"/>
      <c r="BN17221" s="151"/>
      <c r="BO17221" s="2"/>
      <c r="BP17221" s="2"/>
      <c r="BQ17221" s="2"/>
      <c r="BR17221" s="2"/>
      <c r="BS17221" s="2"/>
      <c r="BT17221" s="2"/>
    </row>
    <row r="17222" spans="63:72" x14ac:dyDescent="0.3">
      <c r="BK17222" s="5"/>
      <c r="BL17222" s="5"/>
      <c r="BM17222" s="2"/>
      <c r="BN17222" s="151"/>
      <c r="BO17222" s="2"/>
      <c r="BP17222" s="2"/>
      <c r="BQ17222" s="2"/>
      <c r="BR17222" s="2"/>
      <c r="BS17222" s="2"/>
      <c r="BT17222" s="2"/>
    </row>
    <row r="17223" spans="63:72" x14ac:dyDescent="0.3">
      <c r="BK17223" s="5"/>
      <c r="BL17223" s="5"/>
      <c r="BM17223" s="2"/>
      <c r="BN17223" s="151"/>
      <c r="BO17223" s="2"/>
      <c r="BP17223" s="2"/>
      <c r="BQ17223" s="2"/>
      <c r="BR17223" s="2"/>
      <c r="BS17223" s="2"/>
      <c r="BT17223" s="2"/>
    </row>
    <row r="17224" spans="63:72" x14ac:dyDescent="0.3">
      <c r="BK17224" s="5"/>
      <c r="BL17224" s="5"/>
      <c r="BM17224" s="2"/>
      <c r="BN17224" s="151"/>
      <c r="BO17224" s="2"/>
      <c r="BP17224" s="2"/>
      <c r="BQ17224" s="2"/>
      <c r="BR17224" s="2"/>
      <c r="BS17224" s="2"/>
      <c r="BT17224" s="2"/>
    </row>
    <row r="17225" spans="63:72" x14ac:dyDescent="0.3">
      <c r="BK17225" s="5"/>
      <c r="BL17225" s="5"/>
      <c r="BM17225" s="2"/>
      <c r="BN17225" s="151"/>
      <c r="BO17225" s="2"/>
      <c r="BP17225" s="2"/>
      <c r="BQ17225" s="2"/>
      <c r="BR17225" s="2"/>
      <c r="BS17225" s="2"/>
      <c r="BT17225" s="2"/>
    </row>
    <row r="17226" spans="63:72" x14ac:dyDescent="0.3">
      <c r="BK17226" s="5"/>
      <c r="BL17226" s="5"/>
      <c r="BM17226" s="2"/>
      <c r="BN17226" s="151"/>
      <c r="BO17226" s="2"/>
      <c r="BP17226" s="2"/>
      <c r="BQ17226" s="2"/>
      <c r="BR17226" s="2"/>
      <c r="BS17226" s="2"/>
      <c r="BT17226" s="2"/>
    </row>
    <row r="17227" spans="63:72" x14ac:dyDescent="0.3">
      <c r="BK17227" s="5"/>
      <c r="BL17227" s="5"/>
      <c r="BM17227" s="2"/>
      <c r="BN17227" s="151"/>
      <c r="BO17227" s="2"/>
      <c r="BP17227" s="2"/>
      <c r="BQ17227" s="2"/>
      <c r="BR17227" s="2"/>
      <c r="BS17227" s="2"/>
      <c r="BT17227" s="2"/>
    </row>
    <row r="17228" spans="63:72" x14ac:dyDescent="0.3">
      <c r="BK17228" s="5"/>
      <c r="BL17228" s="5"/>
      <c r="BM17228" s="2"/>
      <c r="BN17228" s="151"/>
      <c r="BO17228" s="2"/>
      <c r="BP17228" s="2"/>
      <c r="BQ17228" s="2"/>
      <c r="BR17228" s="2"/>
      <c r="BS17228" s="2"/>
      <c r="BT17228" s="2"/>
    </row>
    <row r="17229" spans="63:72" x14ac:dyDescent="0.3">
      <c r="BK17229" s="5"/>
      <c r="BL17229" s="5"/>
      <c r="BM17229" s="2"/>
      <c r="BN17229" s="151"/>
      <c r="BO17229" s="2"/>
      <c r="BP17229" s="2"/>
      <c r="BQ17229" s="2"/>
      <c r="BR17229" s="2"/>
      <c r="BS17229" s="2"/>
      <c r="BT17229" s="2"/>
    </row>
    <row r="17230" spans="63:72" x14ac:dyDescent="0.3">
      <c r="BK17230" s="5"/>
      <c r="BL17230" s="5"/>
      <c r="BM17230" s="2"/>
      <c r="BN17230" s="151"/>
      <c r="BO17230" s="2"/>
      <c r="BP17230" s="2"/>
      <c r="BQ17230" s="2"/>
      <c r="BR17230" s="2"/>
      <c r="BS17230" s="2"/>
      <c r="BT17230" s="2"/>
    </row>
    <row r="17231" spans="63:72" x14ac:dyDescent="0.3">
      <c r="BK17231" s="5"/>
      <c r="BL17231" s="5"/>
      <c r="BM17231" s="2"/>
      <c r="BN17231" s="151"/>
      <c r="BO17231" s="2"/>
      <c r="BP17231" s="2"/>
      <c r="BQ17231" s="2"/>
      <c r="BR17231" s="2"/>
      <c r="BS17231" s="2"/>
      <c r="BT17231" s="2"/>
    </row>
    <row r="17232" spans="63:72" x14ac:dyDescent="0.3">
      <c r="BK17232" s="5"/>
      <c r="BL17232" s="5"/>
      <c r="BM17232" s="2"/>
      <c r="BN17232" s="151"/>
      <c r="BO17232" s="2"/>
      <c r="BP17232" s="2"/>
      <c r="BQ17232" s="2"/>
      <c r="BR17232" s="2"/>
      <c r="BS17232" s="2"/>
      <c r="BT17232" s="2"/>
    </row>
    <row r="17233" spans="63:72" x14ac:dyDescent="0.3">
      <c r="BK17233" s="5"/>
      <c r="BL17233" s="5"/>
      <c r="BM17233" s="2"/>
      <c r="BN17233" s="151"/>
      <c r="BO17233" s="2"/>
      <c r="BP17233" s="2"/>
      <c r="BQ17233" s="2"/>
      <c r="BR17233" s="2"/>
      <c r="BS17233" s="2"/>
      <c r="BT17233" s="2"/>
    </row>
    <row r="17234" spans="63:72" x14ac:dyDescent="0.3">
      <c r="BK17234" s="5"/>
      <c r="BL17234" s="5"/>
      <c r="BM17234" s="2"/>
      <c r="BN17234" s="151"/>
      <c r="BO17234" s="2"/>
      <c r="BP17234" s="2"/>
      <c r="BQ17234" s="2"/>
      <c r="BR17234" s="2"/>
      <c r="BS17234" s="2"/>
      <c r="BT17234" s="2"/>
    </row>
    <row r="17235" spans="63:72" x14ac:dyDescent="0.3">
      <c r="BK17235" s="5"/>
      <c r="BL17235" s="5"/>
      <c r="BM17235" s="2"/>
      <c r="BN17235" s="151"/>
      <c r="BO17235" s="2"/>
      <c r="BP17235" s="2"/>
      <c r="BQ17235" s="2"/>
      <c r="BR17235" s="2"/>
      <c r="BS17235" s="2"/>
      <c r="BT17235" s="2"/>
    </row>
    <row r="17236" spans="63:72" x14ac:dyDescent="0.3">
      <c r="BK17236" s="5"/>
      <c r="BL17236" s="5"/>
      <c r="BM17236" s="2"/>
      <c r="BN17236" s="151"/>
      <c r="BO17236" s="2"/>
      <c r="BP17236" s="2"/>
      <c r="BQ17236" s="2"/>
      <c r="BR17236" s="2"/>
      <c r="BS17236" s="2"/>
      <c r="BT17236" s="2"/>
    </row>
    <row r="17237" spans="63:72" x14ac:dyDescent="0.3">
      <c r="BK17237" s="5"/>
      <c r="BL17237" s="5"/>
      <c r="BM17237" s="2"/>
      <c r="BN17237" s="151"/>
      <c r="BO17237" s="2"/>
      <c r="BP17237" s="2"/>
      <c r="BQ17237" s="2"/>
      <c r="BR17237" s="2"/>
      <c r="BS17237" s="2"/>
      <c r="BT17237" s="2"/>
    </row>
    <row r="17238" spans="63:72" x14ac:dyDescent="0.3">
      <c r="BK17238" s="5"/>
      <c r="BL17238" s="5"/>
      <c r="BM17238" s="2"/>
      <c r="BN17238" s="151"/>
      <c r="BO17238" s="2"/>
      <c r="BP17238" s="2"/>
      <c r="BQ17238" s="2"/>
      <c r="BR17238" s="2"/>
      <c r="BS17238" s="2"/>
      <c r="BT17238" s="2"/>
    </row>
    <row r="17239" spans="63:72" x14ac:dyDescent="0.3">
      <c r="BK17239" s="5"/>
      <c r="BL17239" s="5"/>
      <c r="BM17239" s="2"/>
      <c r="BN17239" s="151"/>
      <c r="BO17239" s="2"/>
      <c r="BP17239" s="2"/>
      <c r="BQ17239" s="2"/>
      <c r="BR17239" s="2"/>
      <c r="BS17239" s="2"/>
      <c r="BT17239" s="2"/>
    </row>
    <row r="17240" spans="63:72" x14ac:dyDescent="0.3">
      <c r="BK17240" s="5"/>
      <c r="BL17240" s="5"/>
      <c r="BM17240" s="2"/>
      <c r="BN17240" s="151"/>
      <c r="BO17240" s="2"/>
      <c r="BP17240" s="2"/>
      <c r="BQ17240" s="2"/>
      <c r="BR17240" s="2"/>
      <c r="BS17240" s="2"/>
      <c r="BT17240" s="2"/>
    </row>
    <row r="17241" spans="63:72" x14ac:dyDescent="0.3">
      <c r="BK17241" s="5"/>
      <c r="BL17241" s="5"/>
      <c r="BM17241" s="2"/>
      <c r="BN17241" s="151"/>
      <c r="BO17241" s="2"/>
      <c r="BP17241" s="2"/>
      <c r="BQ17241" s="2"/>
      <c r="BR17241" s="2"/>
      <c r="BS17241" s="2"/>
      <c r="BT17241" s="2"/>
    </row>
    <row r="17242" spans="63:72" x14ac:dyDescent="0.3">
      <c r="BK17242" s="5"/>
      <c r="BL17242" s="5"/>
      <c r="BM17242" s="2"/>
      <c r="BN17242" s="151"/>
      <c r="BO17242" s="2"/>
      <c r="BP17242" s="2"/>
      <c r="BQ17242" s="2"/>
      <c r="BR17242" s="2"/>
      <c r="BS17242" s="2"/>
      <c r="BT17242" s="2"/>
    </row>
    <row r="17243" spans="63:72" x14ac:dyDescent="0.3">
      <c r="BK17243" s="5"/>
      <c r="BL17243" s="5"/>
      <c r="BM17243" s="2"/>
      <c r="BN17243" s="151"/>
      <c r="BO17243" s="2"/>
      <c r="BP17243" s="2"/>
      <c r="BQ17243" s="2"/>
      <c r="BR17243" s="2"/>
      <c r="BS17243" s="2"/>
      <c r="BT17243" s="2"/>
    </row>
    <row r="17244" spans="63:72" x14ac:dyDescent="0.3">
      <c r="BK17244" s="5"/>
      <c r="BL17244" s="5"/>
      <c r="BM17244" s="2"/>
      <c r="BN17244" s="151"/>
      <c r="BO17244" s="2"/>
      <c r="BP17244" s="2"/>
      <c r="BQ17244" s="2"/>
      <c r="BR17244" s="2"/>
      <c r="BS17244" s="2"/>
      <c r="BT17244" s="2"/>
    </row>
    <row r="17245" spans="63:72" x14ac:dyDescent="0.3">
      <c r="BK17245" s="5"/>
      <c r="BL17245" s="5"/>
      <c r="BM17245" s="2"/>
      <c r="BN17245" s="151"/>
      <c r="BO17245" s="2"/>
      <c r="BP17245" s="2"/>
      <c r="BQ17245" s="2"/>
      <c r="BR17245" s="2"/>
      <c r="BS17245" s="2"/>
      <c r="BT17245" s="2"/>
    </row>
    <row r="17246" spans="63:72" x14ac:dyDescent="0.3">
      <c r="BK17246" s="5"/>
      <c r="BL17246" s="5"/>
      <c r="BM17246" s="2"/>
      <c r="BN17246" s="151"/>
      <c r="BO17246" s="2"/>
      <c r="BP17246" s="2"/>
      <c r="BQ17246" s="2"/>
      <c r="BR17246" s="2"/>
      <c r="BS17246" s="2"/>
      <c r="BT17246" s="2"/>
    </row>
    <row r="17247" spans="63:72" x14ac:dyDescent="0.3">
      <c r="BK17247" s="5"/>
      <c r="BL17247" s="5"/>
      <c r="BM17247" s="2"/>
      <c r="BN17247" s="151"/>
      <c r="BO17247" s="2"/>
      <c r="BP17247" s="2"/>
      <c r="BQ17247" s="2"/>
      <c r="BR17247" s="2"/>
      <c r="BS17247" s="2"/>
      <c r="BT17247" s="2"/>
    </row>
    <row r="17248" spans="63:72" x14ac:dyDescent="0.3">
      <c r="BK17248" s="5"/>
      <c r="BL17248" s="5"/>
      <c r="BM17248" s="2"/>
      <c r="BN17248" s="151"/>
      <c r="BO17248" s="2"/>
      <c r="BP17248" s="2"/>
      <c r="BQ17248" s="2"/>
      <c r="BR17248" s="2"/>
      <c r="BS17248" s="2"/>
      <c r="BT17248" s="2"/>
    </row>
    <row r="17249" spans="63:72" x14ac:dyDescent="0.3">
      <c r="BK17249" s="5"/>
      <c r="BL17249" s="5"/>
      <c r="BM17249" s="2"/>
      <c r="BN17249" s="151"/>
      <c r="BO17249" s="2"/>
      <c r="BP17249" s="2"/>
      <c r="BQ17249" s="2"/>
      <c r="BR17249" s="2"/>
      <c r="BS17249" s="2"/>
      <c r="BT17249" s="2"/>
    </row>
    <row r="17250" spans="63:72" x14ac:dyDescent="0.3">
      <c r="BK17250" s="5"/>
      <c r="BL17250" s="5"/>
      <c r="BM17250" s="2"/>
      <c r="BN17250" s="151"/>
      <c r="BO17250" s="2"/>
      <c r="BP17250" s="2"/>
      <c r="BQ17250" s="2"/>
      <c r="BR17250" s="2"/>
      <c r="BS17250" s="2"/>
      <c r="BT17250" s="2"/>
    </row>
    <row r="17251" spans="63:72" x14ac:dyDescent="0.3">
      <c r="BK17251" s="5"/>
      <c r="BL17251" s="5"/>
      <c r="BM17251" s="2"/>
      <c r="BN17251" s="151"/>
      <c r="BO17251" s="2"/>
      <c r="BP17251" s="2"/>
      <c r="BQ17251" s="2"/>
      <c r="BR17251" s="2"/>
      <c r="BS17251" s="2"/>
      <c r="BT17251" s="2"/>
    </row>
    <row r="17252" spans="63:72" x14ac:dyDescent="0.3">
      <c r="BK17252" s="5"/>
      <c r="BL17252" s="5"/>
      <c r="BM17252" s="2"/>
      <c r="BN17252" s="151"/>
      <c r="BO17252" s="2"/>
      <c r="BP17252" s="2"/>
      <c r="BQ17252" s="2"/>
      <c r="BR17252" s="2"/>
      <c r="BS17252" s="2"/>
      <c r="BT17252" s="2"/>
    </row>
    <row r="17253" spans="63:72" x14ac:dyDescent="0.3">
      <c r="BK17253" s="5"/>
      <c r="BL17253" s="5"/>
      <c r="BM17253" s="2"/>
      <c r="BN17253" s="151"/>
      <c r="BO17253" s="2"/>
      <c r="BP17253" s="2"/>
      <c r="BQ17253" s="2"/>
      <c r="BR17253" s="2"/>
      <c r="BS17253" s="2"/>
      <c r="BT17253" s="2"/>
    </row>
    <row r="17254" spans="63:72" x14ac:dyDescent="0.3">
      <c r="BK17254" s="5"/>
      <c r="BL17254" s="5"/>
      <c r="BM17254" s="2"/>
      <c r="BN17254" s="151"/>
      <c r="BO17254" s="2"/>
      <c r="BP17254" s="2"/>
      <c r="BQ17254" s="2"/>
      <c r="BR17254" s="2"/>
      <c r="BS17254" s="2"/>
      <c r="BT17254" s="2"/>
    </row>
    <row r="17255" spans="63:72" x14ac:dyDescent="0.3">
      <c r="BK17255" s="5"/>
      <c r="BL17255" s="5"/>
      <c r="BM17255" s="2"/>
      <c r="BN17255" s="151"/>
      <c r="BO17255" s="2"/>
      <c r="BP17255" s="2"/>
      <c r="BQ17255" s="2"/>
      <c r="BR17255" s="2"/>
      <c r="BS17255" s="2"/>
      <c r="BT17255" s="2"/>
    </row>
    <row r="17256" spans="63:72" x14ac:dyDescent="0.3">
      <c r="BK17256" s="5"/>
      <c r="BL17256" s="5"/>
      <c r="BM17256" s="2"/>
      <c r="BN17256" s="151"/>
      <c r="BO17256" s="2"/>
      <c r="BP17256" s="2"/>
      <c r="BQ17256" s="2"/>
      <c r="BR17256" s="2"/>
      <c r="BS17256" s="2"/>
      <c r="BT17256" s="2"/>
    </row>
    <row r="17257" spans="63:72" x14ac:dyDescent="0.3">
      <c r="BK17257" s="5"/>
      <c r="BL17257" s="5"/>
      <c r="BM17257" s="2"/>
      <c r="BN17257" s="151"/>
      <c r="BO17257" s="2"/>
      <c r="BP17257" s="2"/>
      <c r="BQ17257" s="2"/>
      <c r="BR17257" s="2"/>
      <c r="BS17257" s="2"/>
      <c r="BT17257" s="2"/>
    </row>
    <row r="17258" spans="63:72" x14ac:dyDescent="0.3">
      <c r="BK17258" s="5"/>
      <c r="BL17258" s="5"/>
      <c r="BM17258" s="2"/>
      <c r="BN17258" s="151"/>
      <c r="BO17258" s="2"/>
      <c r="BP17258" s="2"/>
      <c r="BQ17258" s="2"/>
      <c r="BR17258" s="2"/>
      <c r="BS17258" s="2"/>
      <c r="BT17258" s="2"/>
    </row>
    <row r="17259" spans="63:72" x14ac:dyDescent="0.3">
      <c r="BK17259" s="5"/>
      <c r="BL17259" s="5"/>
      <c r="BM17259" s="2"/>
      <c r="BN17259" s="151"/>
      <c r="BO17259" s="2"/>
      <c r="BP17259" s="2"/>
      <c r="BQ17259" s="2"/>
      <c r="BR17259" s="2"/>
      <c r="BS17259" s="2"/>
      <c r="BT17259" s="2"/>
    </row>
    <row r="17260" spans="63:72" x14ac:dyDescent="0.3">
      <c r="BK17260" s="5"/>
      <c r="BL17260" s="5"/>
      <c r="BM17260" s="2"/>
      <c r="BN17260" s="151"/>
      <c r="BO17260" s="2"/>
      <c r="BP17260" s="2"/>
      <c r="BQ17260" s="2"/>
      <c r="BR17260" s="2"/>
      <c r="BS17260" s="2"/>
      <c r="BT17260" s="2"/>
    </row>
    <row r="17261" spans="63:72" x14ac:dyDescent="0.3">
      <c r="BK17261" s="5"/>
      <c r="BL17261" s="5"/>
      <c r="BM17261" s="2"/>
      <c r="BN17261" s="151"/>
      <c r="BO17261" s="2"/>
      <c r="BP17261" s="2"/>
      <c r="BQ17261" s="2"/>
      <c r="BR17261" s="2"/>
      <c r="BS17261" s="2"/>
      <c r="BT17261" s="2"/>
    </row>
    <row r="17262" spans="63:72" x14ac:dyDescent="0.3">
      <c r="BK17262" s="5"/>
      <c r="BL17262" s="5"/>
      <c r="BM17262" s="2"/>
      <c r="BN17262" s="151"/>
      <c r="BO17262" s="2"/>
      <c r="BP17262" s="2"/>
      <c r="BQ17262" s="2"/>
      <c r="BR17262" s="2"/>
      <c r="BS17262" s="2"/>
      <c r="BT17262" s="2"/>
    </row>
    <row r="17263" spans="63:72" x14ac:dyDescent="0.3">
      <c r="BK17263" s="5"/>
      <c r="BL17263" s="5"/>
      <c r="BM17263" s="2"/>
      <c r="BN17263" s="151"/>
      <c r="BO17263" s="2"/>
      <c r="BP17263" s="2"/>
      <c r="BQ17263" s="2"/>
      <c r="BR17263" s="2"/>
      <c r="BS17263" s="2"/>
      <c r="BT17263" s="2"/>
    </row>
    <row r="17264" spans="63:72" x14ac:dyDescent="0.3">
      <c r="BK17264" s="5"/>
      <c r="BL17264" s="5"/>
      <c r="BM17264" s="2"/>
      <c r="BN17264" s="151"/>
      <c r="BO17264" s="2"/>
      <c r="BP17264" s="2"/>
      <c r="BQ17264" s="2"/>
      <c r="BR17264" s="2"/>
      <c r="BS17264" s="2"/>
      <c r="BT17264" s="2"/>
    </row>
    <row r="17265" spans="63:72" x14ac:dyDescent="0.3">
      <c r="BK17265" s="5"/>
      <c r="BL17265" s="5"/>
      <c r="BM17265" s="2"/>
      <c r="BN17265" s="151"/>
      <c r="BO17265" s="2"/>
      <c r="BP17265" s="2"/>
      <c r="BQ17265" s="2"/>
      <c r="BR17265" s="2"/>
      <c r="BS17265" s="2"/>
      <c r="BT17265" s="2"/>
    </row>
    <row r="17266" spans="63:72" x14ac:dyDescent="0.3">
      <c r="BK17266" s="5"/>
      <c r="BL17266" s="5"/>
      <c r="BM17266" s="2"/>
      <c r="BN17266" s="151"/>
      <c r="BO17266" s="2"/>
      <c r="BP17266" s="2"/>
      <c r="BQ17266" s="2"/>
      <c r="BR17266" s="2"/>
      <c r="BS17266" s="2"/>
      <c r="BT17266" s="2"/>
    </row>
    <row r="17267" spans="63:72" x14ac:dyDescent="0.3">
      <c r="BK17267" s="5"/>
      <c r="BL17267" s="5"/>
      <c r="BM17267" s="2"/>
      <c r="BN17267" s="151"/>
      <c r="BO17267" s="2"/>
      <c r="BP17267" s="2"/>
      <c r="BQ17267" s="2"/>
      <c r="BR17267" s="2"/>
      <c r="BS17267" s="2"/>
      <c r="BT17267" s="2"/>
    </row>
    <row r="17268" spans="63:72" x14ac:dyDescent="0.3">
      <c r="BK17268" s="5"/>
      <c r="BL17268" s="5"/>
      <c r="BM17268" s="2"/>
      <c r="BN17268" s="151"/>
      <c r="BO17268" s="2"/>
      <c r="BP17268" s="2"/>
      <c r="BQ17268" s="2"/>
      <c r="BR17268" s="2"/>
      <c r="BS17268" s="2"/>
      <c r="BT17268" s="2"/>
    </row>
    <row r="17269" spans="63:72" x14ac:dyDescent="0.3">
      <c r="BK17269" s="5"/>
      <c r="BL17269" s="5"/>
      <c r="BM17269" s="2"/>
      <c r="BN17269" s="151"/>
      <c r="BO17269" s="2"/>
      <c r="BP17269" s="2"/>
      <c r="BQ17269" s="2"/>
      <c r="BR17269" s="2"/>
      <c r="BS17269" s="2"/>
      <c r="BT17269" s="2"/>
    </row>
    <row r="17270" spans="63:72" x14ac:dyDescent="0.3">
      <c r="BK17270" s="5"/>
      <c r="BL17270" s="5"/>
      <c r="BM17270" s="2"/>
      <c r="BN17270" s="151"/>
      <c r="BO17270" s="2"/>
      <c r="BP17270" s="2"/>
      <c r="BQ17270" s="2"/>
      <c r="BR17270" s="2"/>
      <c r="BS17270" s="2"/>
      <c r="BT17270" s="2"/>
    </row>
    <row r="17271" spans="63:72" x14ac:dyDescent="0.3">
      <c r="BK17271" s="5"/>
      <c r="BL17271" s="5"/>
      <c r="BM17271" s="2"/>
      <c r="BN17271" s="151"/>
      <c r="BO17271" s="2"/>
      <c r="BP17271" s="2"/>
      <c r="BQ17271" s="2"/>
      <c r="BR17271" s="2"/>
      <c r="BS17271" s="2"/>
      <c r="BT17271" s="2"/>
    </row>
    <row r="17272" spans="63:72" x14ac:dyDescent="0.3">
      <c r="BK17272" s="5"/>
      <c r="BL17272" s="5"/>
      <c r="BM17272" s="2"/>
      <c r="BN17272" s="151"/>
      <c r="BO17272" s="2"/>
      <c r="BP17272" s="2"/>
      <c r="BQ17272" s="2"/>
      <c r="BR17272" s="2"/>
      <c r="BS17272" s="2"/>
      <c r="BT17272" s="2"/>
    </row>
    <row r="17273" spans="63:72" x14ac:dyDescent="0.3">
      <c r="BK17273" s="5"/>
      <c r="BL17273" s="5"/>
      <c r="BM17273" s="2"/>
      <c r="BN17273" s="151"/>
      <c r="BO17273" s="2"/>
      <c r="BP17273" s="2"/>
      <c r="BQ17273" s="2"/>
      <c r="BR17273" s="2"/>
      <c r="BS17273" s="2"/>
      <c r="BT17273" s="2"/>
    </row>
    <row r="17274" spans="63:72" x14ac:dyDescent="0.3">
      <c r="BK17274" s="5"/>
      <c r="BL17274" s="5"/>
      <c r="BM17274" s="2"/>
      <c r="BN17274" s="151"/>
      <c r="BO17274" s="2"/>
      <c r="BP17274" s="2"/>
      <c r="BQ17274" s="2"/>
      <c r="BR17274" s="2"/>
      <c r="BS17274" s="2"/>
      <c r="BT17274" s="2"/>
    </row>
    <row r="17275" spans="63:72" x14ac:dyDescent="0.3">
      <c r="BK17275" s="5"/>
      <c r="BL17275" s="5"/>
      <c r="BM17275" s="2"/>
      <c r="BN17275" s="151"/>
      <c r="BO17275" s="2"/>
      <c r="BP17275" s="2"/>
      <c r="BQ17275" s="2"/>
      <c r="BR17275" s="2"/>
      <c r="BS17275" s="2"/>
      <c r="BT17275" s="2"/>
    </row>
    <row r="17276" spans="63:72" x14ac:dyDescent="0.3">
      <c r="BK17276" s="5"/>
      <c r="BL17276" s="5"/>
      <c r="BM17276" s="2"/>
      <c r="BN17276" s="151"/>
      <c r="BO17276" s="2"/>
      <c r="BP17276" s="2"/>
      <c r="BQ17276" s="2"/>
      <c r="BR17276" s="2"/>
      <c r="BS17276" s="2"/>
      <c r="BT17276" s="2"/>
    </row>
    <row r="17277" spans="63:72" x14ac:dyDescent="0.3">
      <c r="BK17277" s="5"/>
      <c r="BL17277" s="5"/>
      <c r="BM17277" s="2"/>
      <c r="BN17277" s="151"/>
      <c r="BO17277" s="2"/>
      <c r="BP17277" s="2"/>
      <c r="BQ17277" s="2"/>
      <c r="BR17277" s="2"/>
      <c r="BS17277" s="2"/>
      <c r="BT17277" s="2"/>
    </row>
    <row r="17278" spans="63:72" x14ac:dyDescent="0.3">
      <c r="BK17278" s="5"/>
      <c r="BL17278" s="5"/>
      <c r="BM17278" s="2"/>
      <c r="BN17278" s="151"/>
      <c r="BO17278" s="2"/>
      <c r="BP17278" s="2"/>
      <c r="BQ17278" s="2"/>
      <c r="BR17278" s="2"/>
      <c r="BS17278" s="2"/>
      <c r="BT17278" s="2"/>
    </row>
    <row r="17279" spans="63:72" x14ac:dyDescent="0.3">
      <c r="BK17279" s="5"/>
      <c r="BL17279" s="5"/>
      <c r="BM17279" s="2"/>
      <c r="BN17279" s="151"/>
      <c r="BO17279" s="2"/>
      <c r="BP17279" s="2"/>
      <c r="BQ17279" s="2"/>
      <c r="BR17279" s="2"/>
      <c r="BS17279" s="2"/>
      <c r="BT17279" s="2"/>
    </row>
    <row r="17280" spans="63:72" x14ac:dyDescent="0.3">
      <c r="BK17280" s="5"/>
      <c r="BL17280" s="5"/>
      <c r="BM17280" s="2"/>
      <c r="BN17280" s="151"/>
      <c r="BO17280" s="2"/>
      <c r="BP17280" s="2"/>
      <c r="BQ17280" s="2"/>
      <c r="BR17280" s="2"/>
      <c r="BS17280" s="2"/>
      <c r="BT17280" s="2"/>
    </row>
    <row r="17281" spans="63:72" x14ac:dyDescent="0.3">
      <c r="BK17281" s="5"/>
      <c r="BL17281" s="5"/>
      <c r="BM17281" s="2"/>
      <c r="BN17281" s="151"/>
      <c r="BO17281" s="2"/>
      <c r="BP17281" s="2"/>
      <c r="BQ17281" s="2"/>
      <c r="BR17281" s="2"/>
      <c r="BS17281" s="2"/>
      <c r="BT17281" s="2"/>
    </row>
    <row r="17282" spans="63:72" x14ac:dyDescent="0.3">
      <c r="BK17282" s="5"/>
      <c r="BL17282" s="5"/>
      <c r="BM17282" s="2"/>
      <c r="BN17282" s="151"/>
      <c r="BO17282" s="2"/>
      <c r="BP17282" s="2"/>
      <c r="BQ17282" s="2"/>
      <c r="BR17282" s="2"/>
      <c r="BS17282" s="2"/>
      <c r="BT17282" s="2"/>
    </row>
    <row r="17283" spans="63:72" x14ac:dyDescent="0.3">
      <c r="BK17283" s="5"/>
      <c r="BL17283" s="5"/>
      <c r="BM17283" s="2"/>
      <c r="BN17283" s="151"/>
      <c r="BO17283" s="2"/>
      <c r="BP17283" s="2"/>
      <c r="BQ17283" s="2"/>
      <c r="BR17283" s="2"/>
      <c r="BS17283" s="2"/>
      <c r="BT17283" s="2"/>
    </row>
    <row r="17284" spans="63:72" x14ac:dyDescent="0.3">
      <c r="BK17284" s="5"/>
      <c r="BL17284" s="5"/>
      <c r="BM17284" s="2"/>
      <c r="BN17284" s="151"/>
      <c r="BO17284" s="2"/>
      <c r="BP17284" s="2"/>
      <c r="BQ17284" s="2"/>
      <c r="BR17284" s="2"/>
      <c r="BS17284" s="2"/>
      <c r="BT17284" s="2"/>
    </row>
    <row r="17285" spans="63:72" x14ac:dyDescent="0.3">
      <c r="BK17285" s="5"/>
      <c r="BL17285" s="5"/>
      <c r="BM17285" s="2"/>
      <c r="BN17285" s="151"/>
      <c r="BO17285" s="2"/>
      <c r="BP17285" s="2"/>
      <c r="BQ17285" s="2"/>
      <c r="BR17285" s="2"/>
      <c r="BS17285" s="2"/>
      <c r="BT17285" s="2"/>
    </row>
    <row r="17286" spans="63:72" x14ac:dyDescent="0.3">
      <c r="BK17286" s="5"/>
      <c r="BL17286" s="5"/>
      <c r="BM17286" s="2"/>
      <c r="BN17286" s="151"/>
      <c r="BO17286" s="2"/>
      <c r="BP17286" s="2"/>
      <c r="BQ17286" s="2"/>
      <c r="BR17286" s="2"/>
      <c r="BS17286" s="2"/>
      <c r="BT17286" s="2"/>
    </row>
    <row r="17287" spans="63:72" x14ac:dyDescent="0.3">
      <c r="BK17287" s="5"/>
      <c r="BL17287" s="5"/>
      <c r="BM17287" s="2"/>
      <c r="BN17287" s="151"/>
      <c r="BO17287" s="2"/>
      <c r="BP17287" s="2"/>
      <c r="BQ17287" s="2"/>
      <c r="BR17287" s="2"/>
      <c r="BS17287" s="2"/>
      <c r="BT17287" s="2"/>
    </row>
    <row r="17288" spans="63:72" x14ac:dyDescent="0.3">
      <c r="BK17288" s="5"/>
      <c r="BL17288" s="5"/>
      <c r="BM17288" s="2"/>
      <c r="BN17288" s="151"/>
      <c r="BO17288" s="2"/>
      <c r="BP17288" s="2"/>
      <c r="BQ17288" s="2"/>
      <c r="BR17288" s="2"/>
      <c r="BS17288" s="2"/>
      <c r="BT17288" s="2"/>
    </row>
    <row r="17289" spans="63:72" x14ac:dyDescent="0.3">
      <c r="BK17289" s="5"/>
      <c r="BL17289" s="5"/>
      <c r="BM17289" s="2"/>
      <c r="BN17289" s="151"/>
      <c r="BO17289" s="2"/>
      <c r="BP17289" s="2"/>
      <c r="BQ17289" s="2"/>
      <c r="BR17289" s="2"/>
      <c r="BS17289" s="2"/>
      <c r="BT17289" s="2"/>
    </row>
    <row r="17290" spans="63:72" x14ac:dyDescent="0.3">
      <c r="BK17290" s="5"/>
      <c r="BL17290" s="5"/>
      <c r="BM17290" s="2"/>
      <c r="BN17290" s="151"/>
      <c r="BO17290" s="2"/>
      <c r="BP17290" s="2"/>
      <c r="BQ17290" s="2"/>
      <c r="BR17290" s="2"/>
      <c r="BS17290" s="2"/>
      <c r="BT17290" s="2"/>
    </row>
    <row r="17291" spans="63:72" x14ac:dyDescent="0.3">
      <c r="BK17291" s="5"/>
      <c r="BL17291" s="5"/>
      <c r="BM17291" s="2"/>
      <c r="BN17291" s="151"/>
      <c r="BO17291" s="2"/>
      <c r="BP17291" s="2"/>
      <c r="BQ17291" s="2"/>
      <c r="BR17291" s="2"/>
      <c r="BS17291" s="2"/>
      <c r="BT17291" s="2"/>
    </row>
    <row r="17292" spans="63:72" x14ac:dyDescent="0.3">
      <c r="BK17292" s="5"/>
      <c r="BL17292" s="5"/>
      <c r="BM17292" s="2"/>
      <c r="BN17292" s="151"/>
      <c r="BO17292" s="2"/>
      <c r="BP17292" s="2"/>
      <c r="BQ17292" s="2"/>
      <c r="BR17292" s="2"/>
      <c r="BS17292" s="2"/>
      <c r="BT17292" s="2"/>
    </row>
    <row r="17293" spans="63:72" x14ac:dyDescent="0.3">
      <c r="BK17293" s="5"/>
      <c r="BL17293" s="5"/>
      <c r="BM17293" s="2"/>
      <c r="BN17293" s="151"/>
      <c r="BO17293" s="2"/>
      <c r="BP17293" s="2"/>
      <c r="BQ17293" s="2"/>
      <c r="BR17293" s="2"/>
      <c r="BS17293" s="2"/>
      <c r="BT17293" s="2"/>
    </row>
    <row r="17294" spans="63:72" x14ac:dyDescent="0.3">
      <c r="BK17294" s="5"/>
      <c r="BL17294" s="5"/>
      <c r="BM17294" s="2"/>
      <c r="BN17294" s="151"/>
      <c r="BO17294" s="2"/>
      <c r="BP17294" s="2"/>
      <c r="BQ17294" s="2"/>
      <c r="BR17294" s="2"/>
      <c r="BS17294" s="2"/>
      <c r="BT17294" s="2"/>
    </row>
    <row r="17295" spans="63:72" x14ac:dyDescent="0.3">
      <c r="BK17295" s="5"/>
      <c r="BL17295" s="5"/>
      <c r="BM17295" s="2"/>
      <c r="BN17295" s="151"/>
      <c r="BO17295" s="2"/>
      <c r="BP17295" s="2"/>
      <c r="BQ17295" s="2"/>
      <c r="BR17295" s="2"/>
      <c r="BS17295" s="2"/>
      <c r="BT17295" s="2"/>
    </row>
    <row r="17296" spans="63:72" x14ac:dyDescent="0.3">
      <c r="BK17296" s="5"/>
      <c r="BL17296" s="5"/>
      <c r="BM17296" s="2"/>
      <c r="BN17296" s="151"/>
      <c r="BO17296" s="2"/>
      <c r="BP17296" s="2"/>
      <c r="BQ17296" s="2"/>
      <c r="BR17296" s="2"/>
      <c r="BS17296" s="2"/>
      <c r="BT17296" s="2"/>
    </row>
    <row r="17297" spans="63:72" x14ac:dyDescent="0.3">
      <c r="BK17297" s="5"/>
      <c r="BL17297" s="5"/>
      <c r="BM17297" s="2"/>
      <c r="BN17297" s="151"/>
      <c r="BO17297" s="2"/>
      <c r="BP17297" s="2"/>
      <c r="BQ17297" s="2"/>
      <c r="BR17297" s="2"/>
      <c r="BS17297" s="2"/>
      <c r="BT17297" s="2"/>
    </row>
    <row r="17298" spans="63:72" x14ac:dyDescent="0.3">
      <c r="BK17298" s="5"/>
      <c r="BL17298" s="5"/>
      <c r="BM17298" s="2"/>
      <c r="BN17298" s="151"/>
      <c r="BO17298" s="2"/>
      <c r="BP17298" s="2"/>
      <c r="BQ17298" s="2"/>
      <c r="BR17298" s="2"/>
      <c r="BS17298" s="2"/>
      <c r="BT17298" s="2"/>
    </row>
    <row r="17299" spans="63:72" x14ac:dyDescent="0.3">
      <c r="BK17299" s="5"/>
      <c r="BL17299" s="5"/>
      <c r="BM17299" s="2"/>
      <c r="BN17299" s="151"/>
      <c r="BO17299" s="2"/>
      <c r="BP17299" s="2"/>
      <c r="BQ17299" s="2"/>
      <c r="BR17299" s="2"/>
      <c r="BS17299" s="2"/>
      <c r="BT17299" s="2"/>
    </row>
    <row r="17300" spans="63:72" x14ac:dyDescent="0.3">
      <c r="BK17300" s="5"/>
      <c r="BL17300" s="5"/>
      <c r="BM17300" s="2"/>
      <c r="BN17300" s="151"/>
      <c r="BO17300" s="2"/>
      <c r="BP17300" s="2"/>
      <c r="BQ17300" s="2"/>
      <c r="BR17300" s="2"/>
      <c r="BS17300" s="2"/>
      <c r="BT17300" s="2"/>
    </row>
    <row r="17301" spans="63:72" x14ac:dyDescent="0.3">
      <c r="BK17301" s="5"/>
      <c r="BL17301" s="5"/>
      <c r="BM17301" s="2"/>
      <c r="BN17301" s="151"/>
      <c r="BO17301" s="2"/>
      <c r="BP17301" s="2"/>
      <c r="BQ17301" s="2"/>
      <c r="BR17301" s="2"/>
      <c r="BS17301" s="2"/>
      <c r="BT17301" s="2"/>
    </row>
    <row r="17302" spans="63:72" x14ac:dyDescent="0.3">
      <c r="BK17302" s="5"/>
      <c r="BL17302" s="5"/>
      <c r="BM17302" s="2"/>
      <c r="BN17302" s="151"/>
      <c r="BO17302" s="2"/>
      <c r="BP17302" s="2"/>
      <c r="BQ17302" s="2"/>
      <c r="BR17302" s="2"/>
      <c r="BS17302" s="2"/>
      <c r="BT17302" s="2"/>
    </row>
    <row r="17303" spans="63:72" x14ac:dyDescent="0.3">
      <c r="BK17303" s="5"/>
      <c r="BL17303" s="5"/>
      <c r="BM17303" s="2"/>
      <c r="BN17303" s="151"/>
      <c r="BO17303" s="2"/>
      <c r="BP17303" s="2"/>
      <c r="BQ17303" s="2"/>
      <c r="BR17303" s="2"/>
      <c r="BS17303" s="2"/>
      <c r="BT17303" s="2"/>
    </row>
    <row r="17304" spans="63:72" x14ac:dyDescent="0.3">
      <c r="BK17304" s="5"/>
      <c r="BL17304" s="5"/>
      <c r="BM17304" s="2"/>
      <c r="BN17304" s="151"/>
      <c r="BO17304" s="2"/>
      <c r="BP17304" s="2"/>
      <c r="BQ17304" s="2"/>
      <c r="BR17304" s="2"/>
      <c r="BS17304" s="2"/>
      <c r="BT17304" s="2"/>
    </row>
    <row r="17305" spans="63:72" x14ac:dyDescent="0.3">
      <c r="BK17305" s="5"/>
      <c r="BL17305" s="5"/>
      <c r="BM17305" s="2"/>
      <c r="BN17305" s="151"/>
      <c r="BO17305" s="2"/>
      <c r="BP17305" s="2"/>
      <c r="BQ17305" s="2"/>
      <c r="BR17305" s="2"/>
      <c r="BS17305" s="2"/>
      <c r="BT17305" s="2"/>
    </row>
    <row r="17306" spans="63:72" x14ac:dyDescent="0.3">
      <c r="BK17306" s="5"/>
      <c r="BL17306" s="5"/>
      <c r="BM17306" s="2"/>
      <c r="BN17306" s="151"/>
      <c r="BO17306" s="2"/>
      <c r="BP17306" s="2"/>
      <c r="BQ17306" s="2"/>
      <c r="BR17306" s="2"/>
      <c r="BS17306" s="2"/>
      <c r="BT17306" s="2"/>
    </row>
    <row r="17307" spans="63:72" x14ac:dyDescent="0.3">
      <c r="BK17307" s="5"/>
      <c r="BL17307" s="5"/>
      <c r="BM17307" s="2"/>
      <c r="BN17307" s="151"/>
      <c r="BO17307" s="2"/>
      <c r="BP17307" s="2"/>
      <c r="BQ17307" s="2"/>
      <c r="BR17307" s="2"/>
      <c r="BS17307" s="2"/>
      <c r="BT17307" s="2"/>
    </row>
    <row r="17308" spans="63:72" x14ac:dyDescent="0.3">
      <c r="BK17308" s="5"/>
      <c r="BL17308" s="5"/>
      <c r="BM17308" s="2"/>
      <c r="BN17308" s="151"/>
      <c r="BO17308" s="2"/>
      <c r="BP17308" s="2"/>
      <c r="BQ17308" s="2"/>
      <c r="BR17308" s="2"/>
      <c r="BS17308" s="2"/>
      <c r="BT17308" s="2"/>
    </row>
    <row r="17309" spans="63:72" x14ac:dyDescent="0.3">
      <c r="BK17309" s="5"/>
      <c r="BL17309" s="5"/>
      <c r="BM17309" s="2"/>
      <c r="BN17309" s="151"/>
      <c r="BO17309" s="2"/>
      <c r="BP17309" s="2"/>
      <c r="BQ17309" s="2"/>
      <c r="BR17309" s="2"/>
      <c r="BS17309" s="2"/>
      <c r="BT17309" s="2"/>
    </row>
    <row r="17310" spans="63:72" x14ac:dyDescent="0.3">
      <c r="BK17310" s="5"/>
      <c r="BL17310" s="5"/>
      <c r="BM17310" s="2"/>
      <c r="BN17310" s="151"/>
      <c r="BO17310" s="2"/>
      <c r="BP17310" s="2"/>
      <c r="BQ17310" s="2"/>
      <c r="BR17310" s="2"/>
      <c r="BS17310" s="2"/>
      <c r="BT17310" s="2"/>
    </row>
    <row r="17311" spans="63:72" x14ac:dyDescent="0.3">
      <c r="BK17311" s="5"/>
      <c r="BL17311" s="5"/>
      <c r="BM17311" s="2"/>
      <c r="BN17311" s="151"/>
      <c r="BO17311" s="2"/>
      <c r="BP17311" s="2"/>
      <c r="BQ17311" s="2"/>
      <c r="BR17311" s="2"/>
      <c r="BS17311" s="2"/>
      <c r="BT17311" s="2"/>
    </row>
    <row r="17312" spans="63:72" x14ac:dyDescent="0.3">
      <c r="BK17312" s="5"/>
      <c r="BL17312" s="5"/>
      <c r="BM17312" s="2"/>
      <c r="BN17312" s="151"/>
      <c r="BO17312" s="2"/>
      <c r="BP17312" s="2"/>
      <c r="BQ17312" s="2"/>
      <c r="BR17312" s="2"/>
      <c r="BS17312" s="2"/>
      <c r="BT17312" s="2"/>
    </row>
    <row r="17313" spans="63:72" x14ac:dyDescent="0.3">
      <c r="BK17313" s="5"/>
      <c r="BL17313" s="5"/>
      <c r="BM17313" s="2"/>
      <c r="BN17313" s="151"/>
      <c r="BO17313" s="2"/>
      <c r="BP17313" s="2"/>
      <c r="BQ17313" s="2"/>
      <c r="BR17313" s="2"/>
      <c r="BS17313" s="2"/>
      <c r="BT17313" s="2"/>
    </row>
    <row r="17314" spans="63:72" x14ac:dyDescent="0.3">
      <c r="BK17314" s="5"/>
      <c r="BL17314" s="5"/>
      <c r="BM17314" s="2"/>
      <c r="BN17314" s="151"/>
      <c r="BO17314" s="2"/>
      <c r="BP17314" s="2"/>
      <c r="BQ17314" s="2"/>
      <c r="BR17314" s="2"/>
      <c r="BS17314" s="2"/>
      <c r="BT17314" s="2"/>
    </row>
    <row r="17315" spans="63:72" x14ac:dyDescent="0.3">
      <c r="BK17315" s="5"/>
      <c r="BL17315" s="5"/>
      <c r="BM17315" s="2"/>
      <c r="BN17315" s="151"/>
      <c r="BO17315" s="2"/>
      <c r="BP17315" s="2"/>
      <c r="BQ17315" s="2"/>
      <c r="BR17315" s="2"/>
      <c r="BS17315" s="2"/>
      <c r="BT17315" s="2"/>
    </row>
    <row r="17316" spans="63:72" x14ac:dyDescent="0.3">
      <c r="BK17316" s="5"/>
      <c r="BL17316" s="5"/>
      <c r="BM17316" s="2"/>
      <c r="BN17316" s="151"/>
      <c r="BO17316" s="2"/>
      <c r="BP17316" s="2"/>
      <c r="BQ17316" s="2"/>
      <c r="BR17316" s="2"/>
      <c r="BS17316" s="2"/>
      <c r="BT17316" s="2"/>
    </row>
    <row r="17317" spans="63:72" x14ac:dyDescent="0.3">
      <c r="BK17317" s="5"/>
      <c r="BL17317" s="5"/>
      <c r="BM17317" s="2"/>
      <c r="BN17317" s="151"/>
      <c r="BO17317" s="2"/>
      <c r="BP17317" s="2"/>
      <c r="BQ17317" s="2"/>
      <c r="BR17317" s="2"/>
      <c r="BS17317" s="2"/>
      <c r="BT17317" s="2"/>
    </row>
    <row r="17318" spans="63:72" x14ac:dyDescent="0.3">
      <c r="BK17318" s="5"/>
      <c r="BL17318" s="5"/>
      <c r="BM17318" s="2"/>
      <c r="BN17318" s="151"/>
      <c r="BO17318" s="2"/>
      <c r="BP17318" s="2"/>
      <c r="BQ17318" s="2"/>
      <c r="BR17318" s="2"/>
      <c r="BS17318" s="2"/>
      <c r="BT17318" s="2"/>
    </row>
    <row r="17319" spans="63:72" x14ac:dyDescent="0.3">
      <c r="BK17319" s="5"/>
      <c r="BL17319" s="5"/>
      <c r="BM17319" s="2"/>
      <c r="BN17319" s="151"/>
      <c r="BO17319" s="2"/>
      <c r="BP17319" s="2"/>
      <c r="BQ17319" s="2"/>
      <c r="BR17319" s="2"/>
      <c r="BS17319" s="2"/>
      <c r="BT17319" s="2"/>
    </row>
    <row r="17320" spans="63:72" x14ac:dyDescent="0.3">
      <c r="BK17320" s="5"/>
      <c r="BL17320" s="5"/>
      <c r="BM17320" s="2"/>
      <c r="BN17320" s="151"/>
      <c r="BO17320" s="2"/>
      <c r="BP17320" s="2"/>
      <c r="BQ17320" s="2"/>
      <c r="BR17320" s="2"/>
      <c r="BS17320" s="2"/>
      <c r="BT17320" s="2"/>
    </row>
    <row r="17321" spans="63:72" x14ac:dyDescent="0.3">
      <c r="BK17321" s="5"/>
      <c r="BL17321" s="5"/>
      <c r="BM17321" s="2"/>
      <c r="BN17321" s="151"/>
      <c r="BO17321" s="2"/>
      <c r="BP17321" s="2"/>
      <c r="BQ17321" s="2"/>
      <c r="BR17321" s="2"/>
      <c r="BS17321" s="2"/>
      <c r="BT17321" s="2"/>
    </row>
    <row r="17322" spans="63:72" x14ac:dyDescent="0.3">
      <c r="BK17322" s="5"/>
      <c r="BL17322" s="5"/>
      <c r="BM17322" s="2"/>
      <c r="BN17322" s="151"/>
      <c r="BO17322" s="2"/>
      <c r="BP17322" s="2"/>
      <c r="BQ17322" s="2"/>
      <c r="BR17322" s="2"/>
      <c r="BS17322" s="2"/>
      <c r="BT17322" s="2"/>
    </row>
    <row r="17323" spans="63:72" x14ac:dyDescent="0.3">
      <c r="BK17323" s="5"/>
      <c r="BL17323" s="5"/>
      <c r="BM17323" s="2"/>
      <c r="BN17323" s="151"/>
      <c r="BO17323" s="2"/>
      <c r="BP17323" s="2"/>
      <c r="BQ17323" s="2"/>
      <c r="BR17323" s="2"/>
      <c r="BS17323" s="2"/>
      <c r="BT17323" s="2"/>
    </row>
    <row r="17324" spans="63:72" x14ac:dyDescent="0.3">
      <c r="BK17324" s="5"/>
      <c r="BL17324" s="5"/>
      <c r="BM17324" s="2"/>
      <c r="BN17324" s="151"/>
      <c r="BO17324" s="2"/>
      <c r="BP17324" s="2"/>
      <c r="BQ17324" s="2"/>
      <c r="BR17324" s="2"/>
      <c r="BS17324" s="2"/>
      <c r="BT17324" s="2"/>
    </row>
    <row r="17325" spans="63:72" x14ac:dyDescent="0.3">
      <c r="BK17325" s="5"/>
      <c r="BL17325" s="5"/>
      <c r="BM17325" s="2"/>
      <c r="BN17325" s="151"/>
      <c r="BO17325" s="2"/>
      <c r="BP17325" s="2"/>
      <c r="BQ17325" s="2"/>
      <c r="BR17325" s="2"/>
      <c r="BS17325" s="2"/>
      <c r="BT17325" s="2"/>
    </row>
    <row r="17326" spans="63:72" x14ac:dyDescent="0.3">
      <c r="BK17326" s="5"/>
      <c r="BL17326" s="5"/>
      <c r="BM17326" s="2"/>
      <c r="BN17326" s="151"/>
      <c r="BO17326" s="2"/>
      <c r="BP17326" s="2"/>
      <c r="BQ17326" s="2"/>
      <c r="BR17326" s="2"/>
      <c r="BS17326" s="2"/>
      <c r="BT17326" s="2"/>
    </row>
    <row r="17327" spans="63:72" x14ac:dyDescent="0.3">
      <c r="BK17327" s="5"/>
      <c r="BL17327" s="5"/>
      <c r="BM17327" s="2"/>
      <c r="BN17327" s="151"/>
      <c r="BO17327" s="2"/>
      <c r="BP17327" s="2"/>
      <c r="BQ17327" s="2"/>
      <c r="BR17327" s="2"/>
      <c r="BS17327" s="2"/>
      <c r="BT17327" s="2"/>
    </row>
    <row r="17328" spans="63:72" x14ac:dyDescent="0.3">
      <c r="BK17328" s="5"/>
      <c r="BL17328" s="5"/>
      <c r="BM17328" s="2"/>
      <c r="BN17328" s="151"/>
      <c r="BO17328" s="2"/>
      <c r="BP17328" s="2"/>
      <c r="BQ17328" s="2"/>
      <c r="BR17328" s="2"/>
      <c r="BS17328" s="2"/>
      <c r="BT17328" s="2"/>
    </row>
    <row r="17329" spans="63:72" x14ac:dyDescent="0.3">
      <c r="BK17329" s="5"/>
      <c r="BL17329" s="5"/>
      <c r="BM17329" s="2"/>
      <c r="BN17329" s="151"/>
      <c r="BO17329" s="2"/>
      <c r="BP17329" s="2"/>
      <c r="BQ17329" s="2"/>
      <c r="BR17329" s="2"/>
      <c r="BS17329" s="2"/>
      <c r="BT17329" s="2"/>
    </row>
    <row r="17330" spans="63:72" x14ac:dyDescent="0.3">
      <c r="BK17330" s="5"/>
      <c r="BL17330" s="5"/>
      <c r="BM17330" s="2"/>
      <c r="BN17330" s="151"/>
      <c r="BO17330" s="2"/>
      <c r="BP17330" s="2"/>
      <c r="BQ17330" s="2"/>
      <c r="BR17330" s="2"/>
      <c r="BS17330" s="2"/>
      <c r="BT17330" s="2"/>
    </row>
    <row r="17331" spans="63:72" x14ac:dyDescent="0.3">
      <c r="BK17331" s="5"/>
      <c r="BL17331" s="5"/>
      <c r="BM17331" s="2"/>
      <c r="BN17331" s="151"/>
      <c r="BO17331" s="2"/>
      <c r="BP17331" s="2"/>
      <c r="BQ17331" s="2"/>
      <c r="BR17331" s="2"/>
      <c r="BS17331" s="2"/>
      <c r="BT17331" s="2"/>
    </row>
    <row r="17332" spans="63:72" x14ac:dyDescent="0.3">
      <c r="BK17332" s="5"/>
      <c r="BL17332" s="5"/>
      <c r="BM17332" s="2"/>
      <c r="BN17332" s="151"/>
      <c r="BO17332" s="2"/>
      <c r="BP17332" s="2"/>
      <c r="BQ17332" s="2"/>
      <c r="BR17332" s="2"/>
      <c r="BS17332" s="2"/>
      <c r="BT17332" s="2"/>
    </row>
    <row r="17333" spans="63:72" x14ac:dyDescent="0.3">
      <c r="BK17333" s="5"/>
      <c r="BL17333" s="5"/>
      <c r="BM17333" s="2"/>
      <c r="BN17333" s="151"/>
      <c r="BO17333" s="2"/>
      <c r="BP17333" s="2"/>
      <c r="BQ17333" s="2"/>
      <c r="BR17333" s="2"/>
      <c r="BS17333" s="2"/>
      <c r="BT17333" s="2"/>
    </row>
    <row r="17334" spans="63:72" x14ac:dyDescent="0.3">
      <c r="BK17334" s="5"/>
      <c r="BL17334" s="5"/>
      <c r="BM17334" s="2"/>
      <c r="BN17334" s="151"/>
      <c r="BO17334" s="2"/>
      <c r="BP17334" s="2"/>
      <c r="BQ17334" s="2"/>
      <c r="BR17334" s="2"/>
      <c r="BS17334" s="2"/>
      <c r="BT17334" s="2"/>
    </row>
    <row r="17335" spans="63:72" x14ac:dyDescent="0.3">
      <c r="BK17335" s="5"/>
      <c r="BL17335" s="5"/>
      <c r="BM17335" s="2"/>
      <c r="BN17335" s="151"/>
      <c r="BO17335" s="2"/>
      <c r="BP17335" s="2"/>
      <c r="BQ17335" s="2"/>
      <c r="BR17335" s="2"/>
      <c r="BS17335" s="2"/>
      <c r="BT17335" s="2"/>
    </row>
    <row r="17336" spans="63:72" x14ac:dyDescent="0.3">
      <c r="BK17336" s="5"/>
      <c r="BL17336" s="5"/>
      <c r="BM17336" s="2"/>
      <c r="BN17336" s="151"/>
      <c r="BO17336" s="2"/>
      <c r="BP17336" s="2"/>
      <c r="BQ17336" s="2"/>
      <c r="BR17336" s="2"/>
      <c r="BS17336" s="2"/>
      <c r="BT17336" s="2"/>
    </row>
    <row r="17337" spans="63:72" x14ac:dyDescent="0.3">
      <c r="BK17337" s="5"/>
      <c r="BL17337" s="5"/>
      <c r="BM17337" s="2"/>
      <c r="BN17337" s="151"/>
      <c r="BO17337" s="2"/>
      <c r="BP17337" s="2"/>
      <c r="BQ17337" s="2"/>
      <c r="BR17337" s="2"/>
      <c r="BS17337" s="2"/>
      <c r="BT17337" s="2"/>
    </row>
    <row r="17338" spans="63:72" x14ac:dyDescent="0.3">
      <c r="BK17338" s="5"/>
      <c r="BL17338" s="5"/>
      <c r="BM17338" s="2"/>
      <c r="BN17338" s="151"/>
      <c r="BO17338" s="2"/>
      <c r="BP17338" s="2"/>
      <c r="BQ17338" s="2"/>
      <c r="BR17338" s="2"/>
      <c r="BS17338" s="2"/>
      <c r="BT17338" s="2"/>
    </row>
    <row r="17339" spans="63:72" x14ac:dyDescent="0.3">
      <c r="BK17339" s="5"/>
      <c r="BL17339" s="5"/>
      <c r="BM17339" s="2"/>
      <c r="BN17339" s="151"/>
      <c r="BO17339" s="2"/>
      <c r="BP17339" s="2"/>
      <c r="BQ17339" s="2"/>
      <c r="BR17339" s="2"/>
      <c r="BS17339" s="2"/>
      <c r="BT17339" s="2"/>
    </row>
    <row r="17340" spans="63:72" x14ac:dyDescent="0.3">
      <c r="BK17340" s="5"/>
      <c r="BL17340" s="5"/>
      <c r="BM17340" s="2"/>
      <c r="BN17340" s="151"/>
      <c r="BO17340" s="2"/>
      <c r="BP17340" s="2"/>
      <c r="BQ17340" s="2"/>
      <c r="BR17340" s="2"/>
      <c r="BS17340" s="2"/>
      <c r="BT17340" s="2"/>
    </row>
    <row r="17341" spans="63:72" x14ac:dyDescent="0.3">
      <c r="BK17341" s="5"/>
      <c r="BL17341" s="5"/>
      <c r="BM17341" s="2"/>
      <c r="BN17341" s="151"/>
      <c r="BO17341" s="2"/>
      <c r="BP17341" s="2"/>
      <c r="BQ17341" s="2"/>
      <c r="BR17341" s="2"/>
      <c r="BS17341" s="2"/>
      <c r="BT17341" s="2"/>
    </row>
    <row r="17342" spans="63:72" x14ac:dyDescent="0.3">
      <c r="BK17342" s="5"/>
      <c r="BL17342" s="5"/>
      <c r="BM17342" s="2"/>
      <c r="BN17342" s="151"/>
      <c r="BO17342" s="2"/>
      <c r="BP17342" s="2"/>
      <c r="BQ17342" s="2"/>
      <c r="BR17342" s="2"/>
      <c r="BS17342" s="2"/>
      <c r="BT17342" s="2"/>
    </row>
    <row r="17343" spans="63:72" x14ac:dyDescent="0.3">
      <c r="BK17343" s="5"/>
      <c r="BL17343" s="5"/>
      <c r="BM17343" s="2"/>
      <c r="BN17343" s="151"/>
      <c r="BO17343" s="2"/>
      <c r="BP17343" s="2"/>
      <c r="BQ17343" s="2"/>
      <c r="BR17343" s="2"/>
      <c r="BS17343" s="2"/>
      <c r="BT17343" s="2"/>
    </row>
    <row r="17344" spans="63:72" x14ac:dyDescent="0.3">
      <c r="BK17344" s="5"/>
      <c r="BL17344" s="5"/>
      <c r="BM17344" s="2"/>
      <c r="BN17344" s="151"/>
      <c r="BO17344" s="2"/>
      <c r="BP17344" s="2"/>
      <c r="BQ17344" s="2"/>
      <c r="BR17344" s="2"/>
      <c r="BS17344" s="2"/>
      <c r="BT17344" s="2"/>
    </row>
    <row r="17345" spans="63:72" x14ac:dyDescent="0.3">
      <c r="BK17345" s="5"/>
      <c r="BL17345" s="5"/>
      <c r="BM17345" s="2"/>
      <c r="BN17345" s="151"/>
      <c r="BO17345" s="2"/>
      <c r="BP17345" s="2"/>
      <c r="BQ17345" s="2"/>
      <c r="BR17345" s="2"/>
      <c r="BS17345" s="2"/>
      <c r="BT17345" s="2"/>
    </row>
    <row r="17346" spans="63:72" x14ac:dyDescent="0.3">
      <c r="BK17346" s="5"/>
      <c r="BL17346" s="5"/>
      <c r="BM17346" s="2"/>
      <c r="BN17346" s="151"/>
      <c r="BO17346" s="2"/>
      <c r="BP17346" s="2"/>
      <c r="BQ17346" s="2"/>
      <c r="BR17346" s="2"/>
      <c r="BS17346" s="2"/>
      <c r="BT17346" s="2"/>
    </row>
    <row r="17347" spans="63:72" x14ac:dyDescent="0.3">
      <c r="BK17347" s="5"/>
      <c r="BL17347" s="5"/>
      <c r="BM17347" s="2"/>
      <c r="BN17347" s="151"/>
      <c r="BO17347" s="2"/>
      <c r="BP17347" s="2"/>
      <c r="BQ17347" s="2"/>
      <c r="BR17347" s="2"/>
      <c r="BS17347" s="2"/>
      <c r="BT17347" s="2"/>
    </row>
    <row r="17348" spans="63:72" x14ac:dyDescent="0.3">
      <c r="BK17348" s="5"/>
      <c r="BL17348" s="5"/>
      <c r="BM17348" s="2"/>
      <c r="BN17348" s="151"/>
      <c r="BO17348" s="2"/>
      <c r="BP17348" s="2"/>
      <c r="BQ17348" s="2"/>
      <c r="BR17348" s="2"/>
      <c r="BS17348" s="2"/>
      <c r="BT17348" s="2"/>
    </row>
    <row r="17349" spans="63:72" x14ac:dyDescent="0.3">
      <c r="BK17349" s="5"/>
      <c r="BL17349" s="5"/>
      <c r="BM17349" s="2"/>
      <c r="BN17349" s="151"/>
      <c r="BO17349" s="2"/>
      <c r="BP17349" s="2"/>
      <c r="BQ17349" s="2"/>
      <c r="BR17349" s="2"/>
      <c r="BS17349" s="2"/>
      <c r="BT17349" s="2"/>
    </row>
    <row r="17350" spans="63:72" x14ac:dyDescent="0.3">
      <c r="BK17350" s="5"/>
      <c r="BL17350" s="5"/>
      <c r="BM17350" s="2"/>
      <c r="BN17350" s="151"/>
      <c r="BO17350" s="2"/>
      <c r="BP17350" s="2"/>
      <c r="BQ17350" s="2"/>
      <c r="BR17350" s="2"/>
      <c r="BS17350" s="2"/>
      <c r="BT17350" s="2"/>
    </row>
    <row r="17351" spans="63:72" x14ac:dyDescent="0.3">
      <c r="BK17351" s="5"/>
      <c r="BL17351" s="5"/>
      <c r="BM17351" s="2"/>
      <c r="BN17351" s="151"/>
      <c r="BO17351" s="2"/>
      <c r="BP17351" s="2"/>
      <c r="BQ17351" s="2"/>
      <c r="BR17351" s="2"/>
      <c r="BS17351" s="2"/>
      <c r="BT17351" s="2"/>
    </row>
    <row r="17352" spans="63:72" x14ac:dyDescent="0.3">
      <c r="BK17352" s="5"/>
      <c r="BL17352" s="5"/>
      <c r="BM17352" s="2"/>
      <c r="BN17352" s="151"/>
      <c r="BO17352" s="2"/>
      <c r="BP17352" s="2"/>
      <c r="BQ17352" s="2"/>
      <c r="BR17352" s="2"/>
      <c r="BS17352" s="2"/>
      <c r="BT17352" s="2"/>
    </row>
    <row r="17353" spans="63:72" x14ac:dyDescent="0.3">
      <c r="BK17353" s="5"/>
      <c r="BL17353" s="5"/>
      <c r="BM17353" s="2"/>
      <c r="BN17353" s="151"/>
      <c r="BO17353" s="2"/>
      <c r="BP17353" s="2"/>
      <c r="BQ17353" s="2"/>
      <c r="BR17353" s="2"/>
      <c r="BS17353" s="2"/>
      <c r="BT17353" s="2"/>
    </row>
    <row r="17354" spans="63:72" x14ac:dyDescent="0.3">
      <c r="BK17354" s="5"/>
      <c r="BL17354" s="5"/>
      <c r="BM17354" s="2"/>
      <c r="BN17354" s="151"/>
      <c r="BO17354" s="2"/>
      <c r="BP17354" s="2"/>
      <c r="BQ17354" s="2"/>
      <c r="BR17354" s="2"/>
      <c r="BS17354" s="2"/>
      <c r="BT17354" s="2"/>
    </row>
    <row r="17355" spans="63:72" x14ac:dyDescent="0.3">
      <c r="BK17355" s="5"/>
      <c r="BL17355" s="5"/>
      <c r="BM17355" s="2"/>
      <c r="BN17355" s="151"/>
      <c r="BO17355" s="2"/>
      <c r="BP17355" s="2"/>
      <c r="BQ17355" s="2"/>
      <c r="BR17355" s="2"/>
      <c r="BS17355" s="2"/>
      <c r="BT17355" s="2"/>
    </row>
    <row r="17356" spans="63:72" x14ac:dyDescent="0.3">
      <c r="BK17356" s="5"/>
      <c r="BL17356" s="5"/>
      <c r="BM17356" s="2"/>
      <c r="BN17356" s="151"/>
      <c r="BO17356" s="2"/>
      <c r="BP17356" s="2"/>
      <c r="BQ17356" s="2"/>
      <c r="BR17356" s="2"/>
      <c r="BS17356" s="2"/>
      <c r="BT17356" s="2"/>
    </row>
    <row r="17357" spans="63:72" x14ac:dyDescent="0.3">
      <c r="BK17357" s="5"/>
      <c r="BL17357" s="5"/>
      <c r="BM17357" s="2"/>
      <c r="BN17357" s="151"/>
      <c r="BO17357" s="2"/>
      <c r="BP17357" s="2"/>
      <c r="BQ17357" s="2"/>
      <c r="BR17357" s="2"/>
      <c r="BS17357" s="2"/>
      <c r="BT17357" s="2"/>
    </row>
    <row r="17358" spans="63:72" x14ac:dyDescent="0.3">
      <c r="BK17358" s="5"/>
      <c r="BL17358" s="5"/>
      <c r="BM17358" s="2"/>
      <c r="BN17358" s="151"/>
      <c r="BO17358" s="2"/>
      <c r="BP17358" s="2"/>
      <c r="BQ17358" s="2"/>
      <c r="BR17358" s="2"/>
      <c r="BS17358" s="2"/>
      <c r="BT17358" s="2"/>
    </row>
    <row r="17359" spans="63:72" x14ac:dyDescent="0.3">
      <c r="BK17359" s="5"/>
      <c r="BL17359" s="5"/>
      <c r="BM17359" s="2"/>
      <c r="BN17359" s="151"/>
      <c r="BO17359" s="2"/>
      <c r="BP17359" s="2"/>
      <c r="BQ17359" s="2"/>
      <c r="BR17359" s="2"/>
      <c r="BS17359" s="2"/>
      <c r="BT17359" s="2"/>
    </row>
    <row r="17360" spans="63:72" x14ac:dyDescent="0.3">
      <c r="BK17360" s="5"/>
      <c r="BL17360" s="5"/>
      <c r="BM17360" s="2"/>
      <c r="BN17360" s="151"/>
      <c r="BO17360" s="2"/>
      <c r="BP17360" s="2"/>
      <c r="BQ17360" s="2"/>
      <c r="BR17360" s="2"/>
      <c r="BS17360" s="2"/>
      <c r="BT17360" s="2"/>
    </row>
    <row r="17361" spans="63:72" x14ac:dyDescent="0.3">
      <c r="BK17361" s="5"/>
      <c r="BL17361" s="5"/>
      <c r="BM17361" s="2"/>
      <c r="BN17361" s="151"/>
      <c r="BO17361" s="2"/>
      <c r="BP17361" s="2"/>
      <c r="BQ17361" s="2"/>
      <c r="BR17361" s="2"/>
      <c r="BS17361" s="2"/>
      <c r="BT17361" s="2"/>
    </row>
    <row r="17362" spans="63:72" x14ac:dyDescent="0.3">
      <c r="BK17362" s="5"/>
      <c r="BL17362" s="5"/>
      <c r="BM17362" s="2"/>
      <c r="BN17362" s="151"/>
      <c r="BO17362" s="2"/>
      <c r="BP17362" s="2"/>
      <c r="BQ17362" s="2"/>
      <c r="BR17362" s="2"/>
      <c r="BS17362" s="2"/>
      <c r="BT17362" s="2"/>
    </row>
    <row r="17363" spans="63:72" x14ac:dyDescent="0.3">
      <c r="BK17363" s="5"/>
      <c r="BL17363" s="5"/>
      <c r="BM17363" s="2"/>
      <c r="BN17363" s="151"/>
      <c r="BO17363" s="2"/>
      <c r="BP17363" s="2"/>
      <c r="BQ17363" s="2"/>
      <c r="BR17363" s="2"/>
      <c r="BS17363" s="2"/>
      <c r="BT17363" s="2"/>
    </row>
    <row r="17364" spans="63:72" x14ac:dyDescent="0.3">
      <c r="BK17364" s="5"/>
      <c r="BL17364" s="5"/>
      <c r="BM17364" s="2"/>
      <c r="BN17364" s="151"/>
      <c r="BO17364" s="2"/>
      <c r="BP17364" s="2"/>
      <c r="BQ17364" s="2"/>
      <c r="BR17364" s="2"/>
      <c r="BS17364" s="2"/>
      <c r="BT17364" s="2"/>
    </row>
    <row r="17365" spans="63:72" x14ac:dyDescent="0.3">
      <c r="BK17365" s="5"/>
      <c r="BL17365" s="5"/>
      <c r="BM17365" s="2"/>
      <c r="BN17365" s="151"/>
      <c r="BO17365" s="2"/>
      <c r="BP17365" s="2"/>
      <c r="BQ17365" s="2"/>
      <c r="BR17365" s="2"/>
      <c r="BS17365" s="2"/>
      <c r="BT17365" s="2"/>
    </row>
    <row r="17366" spans="63:72" x14ac:dyDescent="0.3">
      <c r="BK17366" s="5"/>
      <c r="BL17366" s="5"/>
      <c r="BM17366" s="2"/>
      <c r="BN17366" s="151"/>
      <c r="BO17366" s="2"/>
      <c r="BP17366" s="2"/>
      <c r="BQ17366" s="2"/>
      <c r="BR17366" s="2"/>
      <c r="BS17366" s="2"/>
      <c r="BT17366" s="2"/>
    </row>
    <row r="17367" spans="63:72" x14ac:dyDescent="0.3">
      <c r="BK17367" s="5"/>
      <c r="BL17367" s="5"/>
      <c r="BM17367" s="2"/>
      <c r="BN17367" s="151"/>
      <c r="BO17367" s="2"/>
      <c r="BP17367" s="2"/>
      <c r="BQ17367" s="2"/>
      <c r="BR17367" s="2"/>
      <c r="BS17367" s="2"/>
      <c r="BT17367" s="2"/>
    </row>
    <row r="17368" spans="63:72" x14ac:dyDescent="0.3">
      <c r="BK17368" s="5"/>
      <c r="BL17368" s="5"/>
      <c r="BM17368" s="2"/>
      <c r="BN17368" s="151"/>
      <c r="BO17368" s="2"/>
      <c r="BP17368" s="2"/>
      <c r="BQ17368" s="2"/>
      <c r="BR17368" s="2"/>
      <c r="BS17368" s="2"/>
      <c r="BT17368" s="2"/>
    </row>
    <row r="17369" spans="63:72" x14ac:dyDescent="0.3">
      <c r="BK17369" s="5"/>
      <c r="BL17369" s="5"/>
      <c r="BM17369" s="2"/>
      <c r="BN17369" s="151"/>
      <c r="BO17369" s="2"/>
      <c r="BP17369" s="2"/>
      <c r="BQ17369" s="2"/>
      <c r="BR17369" s="2"/>
      <c r="BS17369" s="2"/>
      <c r="BT17369" s="2"/>
    </row>
    <row r="17370" spans="63:72" x14ac:dyDescent="0.3">
      <c r="BK17370" s="5"/>
      <c r="BL17370" s="5"/>
      <c r="BM17370" s="2"/>
      <c r="BN17370" s="151"/>
      <c r="BO17370" s="2"/>
      <c r="BP17370" s="2"/>
      <c r="BQ17370" s="2"/>
      <c r="BR17370" s="2"/>
      <c r="BS17370" s="2"/>
      <c r="BT17370" s="2"/>
    </row>
    <row r="17371" spans="63:72" x14ac:dyDescent="0.3">
      <c r="BK17371" s="5"/>
      <c r="BL17371" s="5"/>
      <c r="BM17371" s="2"/>
      <c r="BN17371" s="151"/>
      <c r="BO17371" s="2"/>
      <c r="BP17371" s="2"/>
      <c r="BQ17371" s="2"/>
      <c r="BR17371" s="2"/>
      <c r="BS17371" s="2"/>
      <c r="BT17371" s="2"/>
    </row>
    <row r="17372" spans="63:72" x14ac:dyDescent="0.3">
      <c r="BK17372" s="5"/>
      <c r="BL17372" s="5"/>
      <c r="BM17372" s="2"/>
      <c r="BN17372" s="151"/>
      <c r="BO17372" s="2"/>
      <c r="BP17372" s="2"/>
      <c r="BQ17372" s="2"/>
      <c r="BR17372" s="2"/>
      <c r="BS17372" s="2"/>
      <c r="BT17372" s="2"/>
    </row>
    <row r="17373" spans="63:72" x14ac:dyDescent="0.3">
      <c r="BK17373" s="5"/>
      <c r="BL17373" s="5"/>
      <c r="BM17373" s="2"/>
      <c r="BN17373" s="151"/>
      <c r="BO17373" s="2"/>
      <c r="BP17373" s="2"/>
      <c r="BQ17373" s="2"/>
      <c r="BR17373" s="2"/>
      <c r="BS17373" s="2"/>
      <c r="BT17373" s="2"/>
    </row>
    <row r="17374" spans="63:72" x14ac:dyDescent="0.3">
      <c r="BK17374" s="5"/>
      <c r="BL17374" s="5"/>
      <c r="BM17374" s="2"/>
      <c r="BN17374" s="151"/>
      <c r="BO17374" s="2"/>
      <c r="BP17374" s="2"/>
      <c r="BQ17374" s="2"/>
      <c r="BR17374" s="2"/>
      <c r="BS17374" s="2"/>
      <c r="BT17374" s="2"/>
    </row>
    <row r="17375" spans="63:72" x14ac:dyDescent="0.3">
      <c r="BK17375" s="5"/>
      <c r="BL17375" s="5"/>
      <c r="BM17375" s="2"/>
      <c r="BN17375" s="151"/>
      <c r="BO17375" s="2"/>
      <c r="BP17375" s="2"/>
      <c r="BQ17375" s="2"/>
      <c r="BR17375" s="2"/>
      <c r="BS17375" s="2"/>
      <c r="BT17375" s="2"/>
    </row>
    <row r="17376" spans="63:72" x14ac:dyDescent="0.3">
      <c r="BK17376" s="5"/>
      <c r="BL17376" s="5"/>
      <c r="BM17376" s="2"/>
      <c r="BN17376" s="151"/>
      <c r="BO17376" s="2"/>
      <c r="BP17376" s="2"/>
      <c r="BQ17376" s="2"/>
      <c r="BR17376" s="2"/>
      <c r="BS17376" s="2"/>
      <c r="BT17376" s="2"/>
    </row>
    <row r="17377" spans="63:72" x14ac:dyDescent="0.3">
      <c r="BK17377" s="5"/>
      <c r="BL17377" s="5"/>
      <c r="BM17377" s="2"/>
      <c r="BN17377" s="151"/>
      <c r="BO17377" s="2"/>
      <c r="BP17377" s="2"/>
      <c r="BQ17377" s="2"/>
      <c r="BR17377" s="2"/>
      <c r="BS17377" s="2"/>
      <c r="BT17377" s="2"/>
    </row>
    <row r="17378" spans="63:72" x14ac:dyDescent="0.3">
      <c r="BK17378" s="5"/>
      <c r="BL17378" s="5"/>
      <c r="BM17378" s="2"/>
      <c r="BN17378" s="151"/>
      <c r="BO17378" s="2"/>
      <c r="BP17378" s="2"/>
      <c r="BQ17378" s="2"/>
      <c r="BR17378" s="2"/>
      <c r="BS17378" s="2"/>
      <c r="BT17378" s="2"/>
    </row>
    <row r="17379" spans="63:72" x14ac:dyDescent="0.3">
      <c r="BK17379" s="5"/>
      <c r="BL17379" s="5"/>
      <c r="BM17379" s="2"/>
      <c r="BN17379" s="151"/>
      <c r="BO17379" s="2"/>
      <c r="BP17379" s="2"/>
      <c r="BQ17379" s="2"/>
      <c r="BR17379" s="2"/>
      <c r="BS17379" s="2"/>
      <c r="BT17379" s="2"/>
    </row>
    <row r="17380" spans="63:72" x14ac:dyDescent="0.3">
      <c r="BK17380" s="5"/>
      <c r="BL17380" s="5"/>
      <c r="BM17380" s="2"/>
      <c r="BN17380" s="151"/>
      <c r="BO17380" s="2"/>
      <c r="BP17380" s="2"/>
      <c r="BQ17380" s="2"/>
      <c r="BR17380" s="2"/>
      <c r="BS17380" s="2"/>
      <c r="BT17380" s="2"/>
    </row>
    <row r="17381" spans="63:72" x14ac:dyDescent="0.3">
      <c r="BK17381" s="5"/>
      <c r="BL17381" s="5"/>
      <c r="BM17381" s="2"/>
      <c r="BN17381" s="151"/>
      <c r="BO17381" s="2"/>
      <c r="BP17381" s="2"/>
      <c r="BQ17381" s="2"/>
      <c r="BR17381" s="2"/>
      <c r="BS17381" s="2"/>
      <c r="BT17381" s="2"/>
    </row>
    <row r="17382" spans="63:72" x14ac:dyDescent="0.3">
      <c r="BK17382" s="5"/>
      <c r="BL17382" s="5"/>
      <c r="BM17382" s="2"/>
      <c r="BN17382" s="151"/>
      <c r="BO17382" s="2"/>
      <c r="BP17382" s="2"/>
      <c r="BQ17382" s="2"/>
      <c r="BR17382" s="2"/>
      <c r="BS17382" s="2"/>
      <c r="BT17382" s="2"/>
    </row>
    <row r="17383" spans="63:72" x14ac:dyDescent="0.3">
      <c r="BK17383" s="5"/>
      <c r="BL17383" s="5"/>
      <c r="BM17383" s="2"/>
      <c r="BN17383" s="151"/>
      <c r="BO17383" s="2"/>
      <c r="BP17383" s="2"/>
      <c r="BQ17383" s="2"/>
      <c r="BR17383" s="2"/>
      <c r="BS17383" s="2"/>
      <c r="BT17383" s="2"/>
    </row>
    <row r="17384" spans="63:72" x14ac:dyDescent="0.3">
      <c r="BK17384" s="5"/>
      <c r="BL17384" s="5"/>
      <c r="BM17384" s="2"/>
      <c r="BN17384" s="151"/>
      <c r="BO17384" s="2"/>
      <c r="BP17384" s="2"/>
      <c r="BQ17384" s="2"/>
      <c r="BR17384" s="2"/>
      <c r="BS17384" s="2"/>
      <c r="BT17384" s="2"/>
    </row>
    <row r="17385" spans="63:72" x14ac:dyDescent="0.3">
      <c r="BK17385" s="5"/>
      <c r="BL17385" s="5"/>
      <c r="BM17385" s="2"/>
      <c r="BN17385" s="151"/>
      <c r="BO17385" s="2"/>
      <c r="BP17385" s="2"/>
      <c r="BQ17385" s="2"/>
      <c r="BR17385" s="2"/>
      <c r="BS17385" s="2"/>
      <c r="BT17385" s="2"/>
    </row>
    <row r="17386" spans="63:72" x14ac:dyDescent="0.3">
      <c r="BK17386" s="5"/>
      <c r="BL17386" s="5"/>
      <c r="BM17386" s="2"/>
      <c r="BN17386" s="151"/>
      <c r="BO17386" s="2"/>
      <c r="BP17386" s="2"/>
      <c r="BQ17386" s="2"/>
      <c r="BR17386" s="2"/>
      <c r="BS17386" s="2"/>
      <c r="BT17386" s="2"/>
    </row>
    <row r="17387" spans="63:72" x14ac:dyDescent="0.3">
      <c r="BK17387" s="5"/>
      <c r="BL17387" s="5"/>
      <c r="BM17387" s="2"/>
      <c r="BN17387" s="151"/>
      <c r="BO17387" s="2"/>
      <c r="BP17387" s="2"/>
      <c r="BQ17387" s="2"/>
      <c r="BR17387" s="2"/>
      <c r="BS17387" s="2"/>
      <c r="BT17387" s="2"/>
    </row>
    <row r="17388" spans="63:72" x14ac:dyDescent="0.3">
      <c r="BK17388" s="5"/>
      <c r="BL17388" s="5"/>
      <c r="BM17388" s="2"/>
      <c r="BN17388" s="151"/>
      <c r="BO17388" s="2"/>
      <c r="BP17388" s="2"/>
      <c r="BQ17388" s="2"/>
      <c r="BR17388" s="2"/>
      <c r="BS17388" s="2"/>
      <c r="BT17388" s="2"/>
    </row>
    <row r="17389" spans="63:72" x14ac:dyDescent="0.3">
      <c r="BK17389" s="5"/>
      <c r="BL17389" s="5"/>
      <c r="BM17389" s="2"/>
      <c r="BN17389" s="151"/>
      <c r="BO17389" s="2"/>
      <c r="BP17389" s="2"/>
      <c r="BQ17389" s="2"/>
      <c r="BR17389" s="2"/>
      <c r="BS17389" s="2"/>
      <c r="BT17389" s="2"/>
    </row>
    <row r="17390" spans="63:72" x14ac:dyDescent="0.3">
      <c r="BK17390" s="5"/>
      <c r="BL17390" s="5"/>
      <c r="BM17390" s="2"/>
      <c r="BN17390" s="151"/>
      <c r="BO17390" s="2"/>
      <c r="BP17390" s="2"/>
      <c r="BQ17390" s="2"/>
      <c r="BR17390" s="2"/>
      <c r="BS17390" s="2"/>
      <c r="BT17390" s="2"/>
    </row>
    <row r="17391" spans="63:72" x14ac:dyDescent="0.3">
      <c r="BK17391" s="5"/>
      <c r="BL17391" s="5"/>
      <c r="BM17391" s="2"/>
      <c r="BN17391" s="151"/>
      <c r="BO17391" s="2"/>
      <c r="BP17391" s="2"/>
      <c r="BQ17391" s="2"/>
      <c r="BR17391" s="2"/>
      <c r="BS17391" s="2"/>
      <c r="BT17391" s="2"/>
    </row>
    <row r="17392" spans="63:72" x14ac:dyDescent="0.3">
      <c r="BK17392" s="5"/>
      <c r="BL17392" s="5"/>
      <c r="BM17392" s="2"/>
      <c r="BN17392" s="151"/>
      <c r="BO17392" s="2"/>
      <c r="BP17392" s="2"/>
      <c r="BQ17392" s="2"/>
      <c r="BR17392" s="2"/>
      <c r="BS17392" s="2"/>
      <c r="BT17392" s="2"/>
    </row>
    <row r="17393" spans="63:72" x14ac:dyDescent="0.3">
      <c r="BK17393" s="5"/>
      <c r="BL17393" s="5"/>
      <c r="BM17393" s="2"/>
      <c r="BN17393" s="151"/>
      <c r="BO17393" s="2"/>
      <c r="BP17393" s="2"/>
      <c r="BQ17393" s="2"/>
      <c r="BR17393" s="2"/>
      <c r="BS17393" s="2"/>
      <c r="BT17393" s="2"/>
    </row>
    <row r="17394" spans="63:72" x14ac:dyDescent="0.3">
      <c r="BK17394" s="5"/>
      <c r="BL17394" s="5"/>
      <c r="BM17394" s="2"/>
      <c r="BN17394" s="151"/>
      <c r="BO17394" s="2"/>
      <c r="BP17394" s="2"/>
      <c r="BQ17394" s="2"/>
      <c r="BR17394" s="2"/>
      <c r="BS17394" s="2"/>
      <c r="BT17394" s="2"/>
    </row>
    <row r="17395" spans="63:72" x14ac:dyDescent="0.3">
      <c r="BK17395" s="5"/>
      <c r="BL17395" s="5"/>
      <c r="BM17395" s="2"/>
      <c r="BN17395" s="151"/>
      <c r="BO17395" s="2"/>
      <c r="BP17395" s="2"/>
      <c r="BQ17395" s="2"/>
      <c r="BR17395" s="2"/>
      <c r="BS17395" s="2"/>
      <c r="BT17395" s="2"/>
    </row>
    <row r="17396" spans="63:72" x14ac:dyDescent="0.3">
      <c r="BK17396" s="5"/>
      <c r="BL17396" s="5"/>
      <c r="BM17396" s="2"/>
      <c r="BN17396" s="151"/>
      <c r="BO17396" s="2"/>
      <c r="BP17396" s="2"/>
      <c r="BQ17396" s="2"/>
      <c r="BR17396" s="2"/>
      <c r="BS17396" s="2"/>
      <c r="BT17396" s="2"/>
    </row>
    <row r="17397" spans="63:72" x14ac:dyDescent="0.3">
      <c r="BK17397" s="5"/>
      <c r="BL17397" s="5"/>
      <c r="BM17397" s="2"/>
      <c r="BN17397" s="151"/>
      <c r="BO17397" s="2"/>
      <c r="BP17397" s="2"/>
      <c r="BQ17397" s="2"/>
      <c r="BR17397" s="2"/>
      <c r="BS17397" s="2"/>
      <c r="BT17397" s="2"/>
    </row>
    <row r="17398" spans="63:72" x14ac:dyDescent="0.3">
      <c r="BK17398" s="5"/>
      <c r="BL17398" s="5"/>
      <c r="BM17398" s="2"/>
      <c r="BN17398" s="151"/>
      <c r="BO17398" s="2"/>
      <c r="BP17398" s="2"/>
      <c r="BQ17398" s="2"/>
      <c r="BR17398" s="2"/>
      <c r="BS17398" s="2"/>
      <c r="BT17398" s="2"/>
    </row>
    <row r="17399" spans="63:72" x14ac:dyDescent="0.3">
      <c r="BK17399" s="5"/>
      <c r="BL17399" s="5"/>
      <c r="BM17399" s="2"/>
      <c r="BN17399" s="151"/>
      <c r="BO17399" s="2"/>
      <c r="BP17399" s="2"/>
      <c r="BQ17399" s="2"/>
      <c r="BR17399" s="2"/>
      <c r="BS17399" s="2"/>
      <c r="BT17399" s="2"/>
    </row>
    <row r="17400" spans="63:72" x14ac:dyDescent="0.3">
      <c r="BK17400" s="5"/>
      <c r="BL17400" s="5"/>
      <c r="BM17400" s="2"/>
      <c r="BN17400" s="151"/>
      <c r="BO17400" s="2"/>
      <c r="BP17400" s="2"/>
      <c r="BQ17400" s="2"/>
      <c r="BR17400" s="2"/>
      <c r="BS17400" s="2"/>
      <c r="BT17400" s="2"/>
    </row>
    <row r="17401" spans="63:72" x14ac:dyDescent="0.3">
      <c r="BK17401" s="5"/>
      <c r="BL17401" s="5"/>
      <c r="BM17401" s="2"/>
      <c r="BN17401" s="151"/>
      <c r="BO17401" s="2"/>
      <c r="BP17401" s="2"/>
      <c r="BQ17401" s="2"/>
      <c r="BR17401" s="2"/>
      <c r="BS17401" s="2"/>
      <c r="BT17401" s="2"/>
    </row>
    <row r="17402" spans="63:72" x14ac:dyDescent="0.3">
      <c r="BK17402" s="5"/>
      <c r="BL17402" s="5"/>
      <c r="BM17402" s="2"/>
      <c r="BN17402" s="151"/>
      <c r="BO17402" s="2"/>
      <c r="BP17402" s="2"/>
      <c r="BQ17402" s="2"/>
      <c r="BR17402" s="2"/>
      <c r="BS17402" s="2"/>
      <c r="BT17402" s="2"/>
    </row>
    <row r="17403" spans="63:72" x14ac:dyDescent="0.3">
      <c r="BK17403" s="5"/>
      <c r="BL17403" s="5"/>
      <c r="BM17403" s="2"/>
      <c r="BN17403" s="151"/>
      <c r="BO17403" s="2"/>
      <c r="BP17403" s="2"/>
      <c r="BQ17403" s="2"/>
      <c r="BR17403" s="2"/>
      <c r="BS17403" s="2"/>
      <c r="BT17403" s="2"/>
    </row>
    <row r="17404" spans="63:72" x14ac:dyDescent="0.3">
      <c r="BK17404" s="5"/>
      <c r="BL17404" s="5"/>
      <c r="BM17404" s="2"/>
      <c r="BN17404" s="151"/>
      <c r="BO17404" s="2"/>
      <c r="BP17404" s="2"/>
      <c r="BQ17404" s="2"/>
      <c r="BR17404" s="2"/>
      <c r="BS17404" s="2"/>
      <c r="BT17404" s="2"/>
    </row>
    <row r="17405" spans="63:72" x14ac:dyDescent="0.3">
      <c r="BK17405" s="5"/>
      <c r="BL17405" s="5"/>
      <c r="BM17405" s="2"/>
      <c r="BN17405" s="151"/>
      <c r="BO17405" s="2"/>
      <c r="BP17405" s="2"/>
      <c r="BQ17405" s="2"/>
      <c r="BR17405" s="2"/>
      <c r="BS17405" s="2"/>
      <c r="BT17405" s="2"/>
    </row>
    <row r="17406" spans="63:72" x14ac:dyDescent="0.3">
      <c r="BK17406" s="5"/>
      <c r="BL17406" s="5"/>
      <c r="BM17406" s="2"/>
      <c r="BN17406" s="151"/>
      <c r="BO17406" s="2"/>
      <c r="BP17406" s="2"/>
      <c r="BQ17406" s="2"/>
      <c r="BR17406" s="2"/>
      <c r="BS17406" s="2"/>
      <c r="BT17406" s="2"/>
    </row>
    <row r="17407" spans="63:72" x14ac:dyDescent="0.3">
      <c r="BK17407" s="5"/>
      <c r="BL17407" s="5"/>
      <c r="BM17407" s="2"/>
      <c r="BN17407" s="151"/>
      <c r="BO17407" s="2"/>
      <c r="BP17407" s="2"/>
      <c r="BQ17407" s="2"/>
      <c r="BR17407" s="2"/>
      <c r="BS17407" s="2"/>
      <c r="BT17407" s="2"/>
    </row>
    <row r="17408" spans="63:72" x14ac:dyDescent="0.3">
      <c r="BK17408" s="5"/>
      <c r="BL17408" s="5"/>
      <c r="BM17408" s="2"/>
      <c r="BN17408" s="151"/>
      <c r="BO17408" s="2"/>
      <c r="BP17408" s="2"/>
      <c r="BQ17408" s="2"/>
      <c r="BR17408" s="2"/>
      <c r="BS17408" s="2"/>
      <c r="BT17408" s="2"/>
    </row>
    <row r="17409" spans="63:72" x14ac:dyDescent="0.3">
      <c r="BK17409" s="5"/>
      <c r="BL17409" s="5"/>
      <c r="BM17409" s="2"/>
      <c r="BN17409" s="151"/>
      <c r="BO17409" s="2"/>
      <c r="BP17409" s="2"/>
      <c r="BQ17409" s="2"/>
      <c r="BR17409" s="2"/>
      <c r="BS17409" s="2"/>
      <c r="BT17409" s="2"/>
    </row>
    <row r="17410" spans="63:72" x14ac:dyDescent="0.3">
      <c r="BK17410" s="5"/>
      <c r="BL17410" s="5"/>
      <c r="BM17410" s="2"/>
      <c r="BN17410" s="151"/>
      <c r="BO17410" s="2"/>
      <c r="BP17410" s="2"/>
      <c r="BQ17410" s="2"/>
      <c r="BR17410" s="2"/>
      <c r="BS17410" s="2"/>
      <c r="BT17410" s="2"/>
    </row>
    <row r="17411" spans="63:72" x14ac:dyDescent="0.3">
      <c r="BK17411" s="5"/>
      <c r="BL17411" s="5"/>
      <c r="BM17411" s="2"/>
      <c r="BN17411" s="151"/>
      <c r="BO17411" s="2"/>
      <c r="BP17411" s="2"/>
      <c r="BQ17411" s="2"/>
      <c r="BR17411" s="2"/>
      <c r="BS17411" s="2"/>
      <c r="BT17411" s="2"/>
    </row>
    <row r="17412" spans="63:72" x14ac:dyDescent="0.3">
      <c r="BK17412" s="5"/>
      <c r="BL17412" s="5"/>
      <c r="BM17412" s="2"/>
      <c r="BN17412" s="151"/>
      <c r="BO17412" s="2"/>
      <c r="BP17412" s="2"/>
      <c r="BQ17412" s="2"/>
      <c r="BR17412" s="2"/>
      <c r="BS17412" s="2"/>
      <c r="BT17412" s="2"/>
    </row>
    <row r="17413" spans="63:72" x14ac:dyDescent="0.3">
      <c r="BK17413" s="5"/>
      <c r="BL17413" s="5"/>
      <c r="BM17413" s="2"/>
      <c r="BN17413" s="151"/>
      <c r="BO17413" s="2"/>
      <c r="BP17413" s="2"/>
      <c r="BQ17413" s="2"/>
      <c r="BR17413" s="2"/>
      <c r="BS17413" s="2"/>
      <c r="BT17413" s="2"/>
    </row>
    <row r="17414" spans="63:72" x14ac:dyDescent="0.3">
      <c r="BK17414" s="5"/>
      <c r="BL17414" s="5"/>
      <c r="BM17414" s="2"/>
      <c r="BN17414" s="151"/>
      <c r="BO17414" s="2"/>
      <c r="BP17414" s="2"/>
      <c r="BQ17414" s="2"/>
      <c r="BR17414" s="2"/>
      <c r="BS17414" s="2"/>
      <c r="BT17414" s="2"/>
    </row>
    <row r="17415" spans="63:72" x14ac:dyDescent="0.3">
      <c r="BK17415" s="5"/>
      <c r="BL17415" s="5"/>
      <c r="BM17415" s="2"/>
      <c r="BN17415" s="151"/>
      <c r="BO17415" s="2"/>
      <c r="BP17415" s="2"/>
      <c r="BQ17415" s="2"/>
      <c r="BR17415" s="2"/>
      <c r="BS17415" s="2"/>
      <c r="BT17415" s="2"/>
    </row>
    <row r="17416" spans="63:72" x14ac:dyDescent="0.3">
      <c r="BK17416" s="5"/>
      <c r="BL17416" s="5"/>
      <c r="BM17416" s="2"/>
      <c r="BN17416" s="151"/>
      <c r="BO17416" s="2"/>
      <c r="BP17416" s="2"/>
      <c r="BQ17416" s="2"/>
      <c r="BR17416" s="2"/>
      <c r="BS17416" s="2"/>
      <c r="BT17416" s="2"/>
    </row>
    <row r="17417" spans="63:72" x14ac:dyDescent="0.3">
      <c r="BK17417" s="5"/>
      <c r="BL17417" s="5"/>
      <c r="BM17417" s="2"/>
      <c r="BN17417" s="151"/>
      <c r="BO17417" s="2"/>
      <c r="BP17417" s="2"/>
      <c r="BQ17417" s="2"/>
      <c r="BR17417" s="2"/>
      <c r="BS17417" s="2"/>
      <c r="BT17417" s="2"/>
    </row>
    <row r="17418" spans="63:72" x14ac:dyDescent="0.3">
      <c r="BK17418" s="5"/>
      <c r="BL17418" s="5"/>
      <c r="BM17418" s="2"/>
      <c r="BN17418" s="151"/>
      <c r="BO17418" s="2"/>
      <c r="BP17418" s="2"/>
      <c r="BQ17418" s="2"/>
      <c r="BR17418" s="2"/>
      <c r="BS17418" s="2"/>
      <c r="BT17418" s="2"/>
    </row>
    <row r="17419" spans="63:72" x14ac:dyDescent="0.3">
      <c r="BK17419" s="5"/>
      <c r="BL17419" s="5"/>
      <c r="BM17419" s="2"/>
      <c r="BN17419" s="151"/>
      <c r="BO17419" s="2"/>
      <c r="BP17419" s="2"/>
      <c r="BQ17419" s="2"/>
      <c r="BR17419" s="2"/>
      <c r="BS17419" s="2"/>
      <c r="BT17419" s="2"/>
    </row>
    <row r="17420" spans="63:72" x14ac:dyDescent="0.3">
      <c r="BK17420" s="5"/>
      <c r="BL17420" s="5"/>
      <c r="BM17420" s="2"/>
      <c r="BN17420" s="151"/>
      <c r="BO17420" s="2"/>
      <c r="BP17420" s="2"/>
      <c r="BQ17420" s="2"/>
      <c r="BR17420" s="2"/>
      <c r="BS17420" s="2"/>
      <c r="BT17420" s="2"/>
    </row>
    <row r="17421" spans="63:72" x14ac:dyDescent="0.3">
      <c r="BK17421" s="5"/>
      <c r="BL17421" s="5"/>
      <c r="BM17421" s="2"/>
      <c r="BN17421" s="151"/>
      <c r="BO17421" s="2"/>
      <c r="BP17421" s="2"/>
      <c r="BQ17421" s="2"/>
      <c r="BR17421" s="2"/>
      <c r="BS17421" s="2"/>
      <c r="BT17421" s="2"/>
    </row>
    <row r="17422" spans="63:72" x14ac:dyDescent="0.3">
      <c r="BK17422" s="5"/>
      <c r="BL17422" s="5"/>
      <c r="BM17422" s="2"/>
      <c r="BN17422" s="151"/>
      <c r="BO17422" s="2"/>
      <c r="BP17422" s="2"/>
      <c r="BQ17422" s="2"/>
      <c r="BR17422" s="2"/>
      <c r="BS17422" s="2"/>
      <c r="BT17422" s="2"/>
    </row>
    <row r="17423" spans="63:72" x14ac:dyDescent="0.3">
      <c r="BK17423" s="5"/>
      <c r="BL17423" s="5"/>
      <c r="BM17423" s="2"/>
      <c r="BN17423" s="151"/>
      <c r="BO17423" s="2"/>
      <c r="BP17423" s="2"/>
      <c r="BQ17423" s="2"/>
      <c r="BR17423" s="2"/>
      <c r="BS17423" s="2"/>
      <c r="BT17423" s="2"/>
    </row>
    <row r="17424" spans="63:72" x14ac:dyDescent="0.3">
      <c r="BK17424" s="5"/>
      <c r="BL17424" s="5"/>
      <c r="BM17424" s="2"/>
      <c r="BN17424" s="151"/>
      <c r="BO17424" s="2"/>
      <c r="BP17424" s="2"/>
      <c r="BQ17424" s="2"/>
      <c r="BR17424" s="2"/>
      <c r="BS17424" s="2"/>
      <c r="BT17424" s="2"/>
    </row>
    <row r="17425" spans="63:72" x14ac:dyDescent="0.3">
      <c r="BK17425" s="5"/>
      <c r="BL17425" s="5"/>
      <c r="BM17425" s="2"/>
      <c r="BN17425" s="151"/>
      <c r="BO17425" s="2"/>
      <c r="BP17425" s="2"/>
      <c r="BQ17425" s="2"/>
      <c r="BR17425" s="2"/>
      <c r="BS17425" s="2"/>
      <c r="BT17425" s="2"/>
    </row>
    <row r="17426" spans="63:72" x14ac:dyDescent="0.3">
      <c r="BK17426" s="5"/>
      <c r="BL17426" s="5"/>
      <c r="BM17426" s="2"/>
      <c r="BN17426" s="151"/>
      <c r="BO17426" s="2"/>
      <c r="BP17426" s="2"/>
      <c r="BQ17426" s="2"/>
      <c r="BR17426" s="2"/>
      <c r="BS17426" s="2"/>
      <c r="BT17426" s="2"/>
    </row>
    <row r="17427" spans="63:72" x14ac:dyDescent="0.3">
      <c r="BK17427" s="5"/>
      <c r="BL17427" s="5"/>
      <c r="BM17427" s="2"/>
      <c r="BN17427" s="151"/>
      <c r="BO17427" s="2"/>
      <c r="BP17427" s="2"/>
      <c r="BQ17427" s="2"/>
      <c r="BR17427" s="2"/>
      <c r="BS17427" s="2"/>
      <c r="BT17427" s="2"/>
    </row>
    <row r="17428" spans="63:72" x14ac:dyDescent="0.3">
      <c r="BK17428" s="5"/>
      <c r="BL17428" s="5"/>
      <c r="BM17428" s="2"/>
      <c r="BN17428" s="151"/>
      <c r="BO17428" s="2"/>
      <c r="BP17428" s="2"/>
      <c r="BQ17428" s="2"/>
      <c r="BR17428" s="2"/>
      <c r="BS17428" s="2"/>
      <c r="BT17428" s="2"/>
    </row>
    <row r="17429" spans="63:72" x14ac:dyDescent="0.3">
      <c r="BK17429" s="5"/>
      <c r="BL17429" s="5"/>
      <c r="BM17429" s="2"/>
      <c r="BN17429" s="151"/>
      <c r="BO17429" s="2"/>
      <c r="BP17429" s="2"/>
      <c r="BQ17429" s="2"/>
      <c r="BR17429" s="2"/>
      <c r="BS17429" s="2"/>
      <c r="BT17429" s="2"/>
    </row>
    <row r="17430" spans="63:72" x14ac:dyDescent="0.3">
      <c r="BK17430" s="5"/>
      <c r="BL17430" s="5"/>
      <c r="BM17430" s="2"/>
      <c r="BN17430" s="151"/>
      <c r="BO17430" s="2"/>
      <c r="BP17430" s="2"/>
      <c r="BQ17430" s="2"/>
      <c r="BR17430" s="2"/>
      <c r="BS17430" s="2"/>
      <c r="BT17430" s="2"/>
    </row>
    <row r="17431" spans="63:72" x14ac:dyDescent="0.3">
      <c r="BK17431" s="5"/>
      <c r="BL17431" s="5"/>
      <c r="BM17431" s="2"/>
      <c r="BN17431" s="151"/>
      <c r="BO17431" s="2"/>
      <c r="BP17431" s="2"/>
      <c r="BQ17431" s="2"/>
      <c r="BR17431" s="2"/>
      <c r="BS17431" s="2"/>
      <c r="BT17431" s="2"/>
    </row>
    <row r="17432" spans="63:72" x14ac:dyDescent="0.3">
      <c r="BK17432" s="5"/>
      <c r="BL17432" s="5"/>
      <c r="BM17432" s="2"/>
      <c r="BN17432" s="151"/>
      <c r="BO17432" s="2"/>
      <c r="BP17432" s="2"/>
      <c r="BQ17432" s="2"/>
      <c r="BR17432" s="2"/>
      <c r="BS17432" s="2"/>
      <c r="BT17432" s="2"/>
    </row>
    <row r="17433" spans="63:72" x14ac:dyDescent="0.3">
      <c r="BK17433" s="5"/>
      <c r="BL17433" s="5"/>
      <c r="BM17433" s="2"/>
      <c r="BN17433" s="151"/>
      <c r="BO17433" s="2"/>
      <c r="BP17433" s="2"/>
      <c r="BQ17433" s="2"/>
      <c r="BR17433" s="2"/>
      <c r="BS17433" s="2"/>
      <c r="BT17433" s="2"/>
    </row>
    <row r="17434" spans="63:72" x14ac:dyDescent="0.3">
      <c r="BK17434" s="5"/>
      <c r="BL17434" s="5"/>
      <c r="BM17434" s="2"/>
      <c r="BN17434" s="151"/>
      <c r="BO17434" s="2"/>
      <c r="BP17434" s="2"/>
      <c r="BQ17434" s="2"/>
      <c r="BR17434" s="2"/>
      <c r="BS17434" s="2"/>
      <c r="BT17434" s="2"/>
    </row>
    <row r="17435" spans="63:72" x14ac:dyDescent="0.3">
      <c r="BK17435" s="5"/>
      <c r="BL17435" s="5"/>
      <c r="BM17435" s="2"/>
      <c r="BN17435" s="151"/>
      <c r="BO17435" s="2"/>
      <c r="BP17435" s="2"/>
      <c r="BQ17435" s="2"/>
      <c r="BR17435" s="2"/>
      <c r="BS17435" s="2"/>
      <c r="BT17435" s="2"/>
    </row>
    <row r="17436" spans="63:72" x14ac:dyDescent="0.3">
      <c r="BK17436" s="5"/>
      <c r="BL17436" s="5"/>
      <c r="BM17436" s="2"/>
      <c r="BN17436" s="151"/>
      <c r="BO17436" s="2"/>
      <c r="BP17436" s="2"/>
      <c r="BQ17436" s="2"/>
      <c r="BR17436" s="2"/>
      <c r="BS17436" s="2"/>
      <c r="BT17436" s="2"/>
    </row>
    <row r="17437" spans="63:72" x14ac:dyDescent="0.3">
      <c r="BK17437" s="5"/>
      <c r="BL17437" s="5"/>
      <c r="BM17437" s="2"/>
      <c r="BN17437" s="151"/>
      <c r="BO17437" s="2"/>
      <c r="BP17437" s="2"/>
      <c r="BQ17437" s="2"/>
      <c r="BR17437" s="2"/>
      <c r="BS17437" s="2"/>
      <c r="BT17437" s="2"/>
    </row>
    <row r="17438" spans="63:72" x14ac:dyDescent="0.3">
      <c r="BK17438" s="5"/>
      <c r="BL17438" s="5"/>
      <c r="BM17438" s="2"/>
      <c r="BN17438" s="151"/>
      <c r="BO17438" s="2"/>
      <c r="BP17438" s="2"/>
      <c r="BQ17438" s="2"/>
      <c r="BR17438" s="2"/>
      <c r="BS17438" s="2"/>
      <c r="BT17438" s="2"/>
    </row>
    <row r="17439" spans="63:72" x14ac:dyDescent="0.3">
      <c r="BK17439" s="5"/>
      <c r="BL17439" s="5"/>
      <c r="BM17439" s="2"/>
      <c r="BN17439" s="151"/>
      <c r="BO17439" s="2"/>
      <c r="BP17439" s="2"/>
      <c r="BQ17439" s="2"/>
      <c r="BR17439" s="2"/>
      <c r="BS17439" s="2"/>
      <c r="BT17439" s="2"/>
    </row>
    <row r="17440" spans="63:72" x14ac:dyDescent="0.3">
      <c r="BK17440" s="5"/>
      <c r="BL17440" s="5"/>
      <c r="BM17440" s="2"/>
      <c r="BN17440" s="151"/>
      <c r="BO17440" s="2"/>
      <c r="BP17440" s="2"/>
      <c r="BQ17440" s="2"/>
      <c r="BR17440" s="2"/>
      <c r="BS17440" s="2"/>
      <c r="BT17440" s="2"/>
    </row>
    <row r="17441" spans="63:72" x14ac:dyDescent="0.3">
      <c r="BK17441" s="5"/>
      <c r="BL17441" s="5"/>
      <c r="BM17441" s="2"/>
      <c r="BN17441" s="151"/>
      <c r="BO17441" s="2"/>
      <c r="BP17441" s="2"/>
      <c r="BQ17441" s="2"/>
      <c r="BR17441" s="2"/>
      <c r="BS17441" s="2"/>
      <c r="BT17441" s="2"/>
    </row>
    <row r="17442" spans="63:72" x14ac:dyDescent="0.3">
      <c r="BK17442" s="5"/>
      <c r="BL17442" s="5"/>
      <c r="BM17442" s="2"/>
      <c r="BN17442" s="151"/>
      <c r="BO17442" s="2"/>
      <c r="BP17442" s="2"/>
      <c r="BQ17442" s="2"/>
      <c r="BR17442" s="2"/>
      <c r="BS17442" s="2"/>
      <c r="BT17442" s="2"/>
    </row>
    <row r="17443" spans="63:72" x14ac:dyDescent="0.3">
      <c r="BK17443" s="5"/>
      <c r="BL17443" s="5"/>
      <c r="BM17443" s="2"/>
      <c r="BN17443" s="151"/>
      <c r="BO17443" s="2"/>
      <c r="BP17443" s="2"/>
      <c r="BQ17443" s="2"/>
      <c r="BR17443" s="2"/>
      <c r="BS17443" s="2"/>
      <c r="BT17443" s="2"/>
    </row>
    <row r="17444" spans="63:72" x14ac:dyDescent="0.3">
      <c r="BK17444" s="5"/>
      <c r="BL17444" s="5"/>
      <c r="BM17444" s="2"/>
      <c r="BN17444" s="151"/>
      <c r="BO17444" s="2"/>
      <c r="BP17444" s="2"/>
      <c r="BQ17444" s="2"/>
      <c r="BR17444" s="2"/>
      <c r="BS17444" s="2"/>
      <c r="BT17444" s="2"/>
    </row>
    <row r="17445" spans="63:72" x14ac:dyDescent="0.3">
      <c r="BK17445" s="5"/>
      <c r="BL17445" s="5"/>
      <c r="BM17445" s="2"/>
      <c r="BN17445" s="151"/>
      <c r="BO17445" s="2"/>
      <c r="BP17445" s="2"/>
      <c r="BQ17445" s="2"/>
      <c r="BR17445" s="2"/>
      <c r="BS17445" s="2"/>
      <c r="BT17445" s="2"/>
    </row>
    <row r="17446" spans="63:72" x14ac:dyDescent="0.3">
      <c r="BK17446" s="5"/>
      <c r="BL17446" s="5"/>
      <c r="BM17446" s="2"/>
      <c r="BN17446" s="151"/>
      <c r="BO17446" s="2"/>
      <c r="BP17446" s="2"/>
      <c r="BQ17446" s="2"/>
      <c r="BR17446" s="2"/>
      <c r="BS17446" s="2"/>
      <c r="BT17446" s="2"/>
    </row>
    <row r="17447" spans="63:72" x14ac:dyDescent="0.3">
      <c r="BK17447" s="5"/>
      <c r="BL17447" s="5"/>
      <c r="BM17447" s="2"/>
      <c r="BN17447" s="151"/>
      <c r="BO17447" s="2"/>
      <c r="BP17447" s="2"/>
      <c r="BQ17447" s="2"/>
      <c r="BR17447" s="2"/>
      <c r="BS17447" s="2"/>
      <c r="BT17447" s="2"/>
    </row>
    <row r="17448" spans="63:72" x14ac:dyDescent="0.3">
      <c r="BK17448" s="5"/>
      <c r="BL17448" s="5"/>
      <c r="BM17448" s="2"/>
      <c r="BN17448" s="151"/>
      <c r="BO17448" s="2"/>
      <c r="BP17448" s="2"/>
      <c r="BQ17448" s="2"/>
      <c r="BR17448" s="2"/>
      <c r="BS17448" s="2"/>
      <c r="BT17448" s="2"/>
    </row>
    <row r="17449" spans="63:72" x14ac:dyDescent="0.3">
      <c r="BK17449" s="5"/>
      <c r="BL17449" s="5"/>
      <c r="BM17449" s="2"/>
      <c r="BN17449" s="151"/>
      <c r="BO17449" s="2"/>
      <c r="BP17449" s="2"/>
      <c r="BQ17449" s="2"/>
      <c r="BR17449" s="2"/>
      <c r="BS17449" s="2"/>
      <c r="BT17449" s="2"/>
    </row>
    <row r="17450" spans="63:72" x14ac:dyDescent="0.3">
      <c r="BK17450" s="5"/>
      <c r="BL17450" s="5"/>
      <c r="BM17450" s="2"/>
      <c r="BN17450" s="151"/>
      <c r="BO17450" s="2"/>
      <c r="BP17450" s="2"/>
      <c r="BQ17450" s="2"/>
      <c r="BR17450" s="2"/>
      <c r="BS17450" s="2"/>
      <c r="BT17450" s="2"/>
    </row>
    <row r="17451" spans="63:72" x14ac:dyDescent="0.3">
      <c r="BK17451" s="5"/>
      <c r="BL17451" s="5"/>
      <c r="BM17451" s="2"/>
      <c r="BN17451" s="151"/>
      <c r="BO17451" s="2"/>
      <c r="BP17451" s="2"/>
      <c r="BQ17451" s="2"/>
      <c r="BR17451" s="2"/>
      <c r="BS17451" s="2"/>
      <c r="BT17451" s="2"/>
    </row>
    <row r="17452" spans="63:72" x14ac:dyDescent="0.3">
      <c r="BK17452" s="5"/>
      <c r="BL17452" s="5"/>
      <c r="BM17452" s="2"/>
      <c r="BN17452" s="151"/>
      <c r="BO17452" s="2"/>
      <c r="BP17452" s="2"/>
      <c r="BQ17452" s="2"/>
      <c r="BR17452" s="2"/>
      <c r="BS17452" s="2"/>
      <c r="BT17452" s="2"/>
    </row>
    <row r="17453" spans="63:72" x14ac:dyDescent="0.3">
      <c r="BK17453" s="5"/>
      <c r="BL17453" s="5"/>
      <c r="BM17453" s="2"/>
      <c r="BN17453" s="151"/>
      <c r="BO17453" s="2"/>
      <c r="BP17453" s="2"/>
      <c r="BQ17453" s="2"/>
      <c r="BR17453" s="2"/>
      <c r="BS17453" s="2"/>
      <c r="BT17453" s="2"/>
    </row>
    <row r="17454" spans="63:72" x14ac:dyDescent="0.3">
      <c r="BK17454" s="5"/>
      <c r="BL17454" s="5"/>
      <c r="BM17454" s="2"/>
      <c r="BN17454" s="151"/>
      <c r="BO17454" s="2"/>
      <c r="BP17454" s="2"/>
      <c r="BQ17454" s="2"/>
      <c r="BR17454" s="2"/>
      <c r="BS17454" s="2"/>
      <c r="BT17454" s="2"/>
    </row>
    <row r="17455" spans="63:72" x14ac:dyDescent="0.3">
      <c r="BK17455" s="5"/>
      <c r="BL17455" s="5"/>
      <c r="BM17455" s="2"/>
      <c r="BN17455" s="151"/>
      <c r="BO17455" s="2"/>
      <c r="BP17455" s="2"/>
      <c r="BQ17455" s="2"/>
      <c r="BR17455" s="2"/>
      <c r="BS17455" s="2"/>
      <c r="BT17455" s="2"/>
    </row>
    <row r="17456" spans="63:72" x14ac:dyDescent="0.3">
      <c r="BK17456" s="5"/>
      <c r="BL17456" s="5"/>
      <c r="BM17456" s="2"/>
      <c r="BN17456" s="151"/>
      <c r="BO17456" s="2"/>
      <c r="BP17456" s="2"/>
      <c r="BQ17456" s="2"/>
      <c r="BR17456" s="2"/>
      <c r="BS17456" s="2"/>
      <c r="BT17456" s="2"/>
    </row>
    <row r="17457" spans="63:72" x14ac:dyDescent="0.3">
      <c r="BK17457" s="5"/>
      <c r="BL17457" s="5"/>
      <c r="BM17457" s="2"/>
      <c r="BN17457" s="151"/>
      <c r="BO17457" s="2"/>
      <c r="BP17457" s="2"/>
      <c r="BQ17457" s="2"/>
      <c r="BR17457" s="2"/>
      <c r="BS17457" s="2"/>
      <c r="BT17457" s="2"/>
    </row>
    <row r="17458" spans="63:72" x14ac:dyDescent="0.3">
      <c r="BK17458" s="5"/>
      <c r="BL17458" s="5"/>
      <c r="BM17458" s="2"/>
      <c r="BN17458" s="151"/>
      <c r="BO17458" s="2"/>
      <c r="BP17458" s="2"/>
      <c r="BQ17458" s="2"/>
      <c r="BR17458" s="2"/>
      <c r="BS17458" s="2"/>
      <c r="BT17458" s="2"/>
    </row>
    <row r="17459" spans="63:72" x14ac:dyDescent="0.3">
      <c r="BK17459" s="5"/>
      <c r="BL17459" s="5"/>
      <c r="BM17459" s="2"/>
      <c r="BN17459" s="151"/>
      <c r="BO17459" s="2"/>
      <c r="BP17459" s="2"/>
      <c r="BQ17459" s="2"/>
      <c r="BR17459" s="2"/>
      <c r="BS17459" s="2"/>
      <c r="BT17459" s="2"/>
    </row>
    <row r="17460" spans="63:72" x14ac:dyDescent="0.3">
      <c r="BK17460" s="5"/>
      <c r="BL17460" s="5"/>
      <c r="BM17460" s="2"/>
      <c r="BN17460" s="151"/>
      <c r="BO17460" s="2"/>
      <c r="BP17460" s="2"/>
      <c r="BQ17460" s="2"/>
      <c r="BR17460" s="2"/>
      <c r="BS17460" s="2"/>
      <c r="BT17460" s="2"/>
    </row>
    <row r="17461" spans="63:72" x14ac:dyDescent="0.3">
      <c r="BK17461" s="5"/>
      <c r="BL17461" s="5"/>
      <c r="BM17461" s="2"/>
      <c r="BN17461" s="151"/>
      <c r="BO17461" s="2"/>
      <c r="BP17461" s="2"/>
      <c r="BQ17461" s="2"/>
      <c r="BR17461" s="2"/>
      <c r="BS17461" s="2"/>
      <c r="BT17461" s="2"/>
    </row>
    <row r="17462" spans="63:72" x14ac:dyDescent="0.3">
      <c r="BK17462" s="5"/>
      <c r="BL17462" s="5"/>
      <c r="BM17462" s="2"/>
      <c r="BN17462" s="151"/>
      <c r="BO17462" s="2"/>
      <c r="BP17462" s="2"/>
      <c r="BQ17462" s="2"/>
      <c r="BR17462" s="2"/>
      <c r="BS17462" s="2"/>
      <c r="BT17462" s="2"/>
    </row>
    <row r="17463" spans="63:72" x14ac:dyDescent="0.3">
      <c r="BK17463" s="5"/>
      <c r="BL17463" s="5"/>
      <c r="BM17463" s="2"/>
      <c r="BN17463" s="151"/>
      <c r="BO17463" s="2"/>
      <c r="BP17463" s="2"/>
      <c r="BQ17463" s="2"/>
      <c r="BR17463" s="2"/>
      <c r="BS17463" s="2"/>
      <c r="BT17463" s="2"/>
    </row>
    <row r="17464" spans="63:72" x14ac:dyDescent="0.3">
      <c r="BK17464" s="5"/>
      <c r="BL17464" s="5"/>
      <c r="BM17464" s="2"/>
      <c r="BN17464" s="151"/>
      <c r="BO17464" s="2"/>
      <c r="BP17464" s="2"/>
      <c r="BQ17464" s="2"/>
      <c r="BR17464" s="2"/>
      <c r="BS17464" s="2"/>
      <c r="BT17464" s="2"/>
    </row>
    <row r="17465" spans="63:72" x14ac:dyDescent="0.3">
      <c r="BK17465" s="5"/>
      <c r="BL17465" s="5"/>
      <c r="BM17465" s="2"/>
      <c r="BN17465" s="151"/>
      <c r="BO17465" s="2"/>
      <c r="BP17465" s="2"/>
      <c r="BQ17465" s="2"/>
      <c r="BR17465" s="2"/>
      <c r="BS17465" s="2"/>
      <c r="BT17465" s="2"/>
    </row>
    <row r="17466" spans="63:72" x14ac:dyDescent="0.3">
      <c r="BK17466" s="5"/>
      <c r="BL17466" s="5"/>
      <c r="BM17466" s="2"/>
      <c r="BN17466" s="151"/>
      <c r="BO17466" s="2"/>
      <c r="BP17466" s="2"/>
      <c r="BQ17466" s="2"/>
      <c r="BR17466" s="2"/>
      <c r="BS17466" s="2"/>
      <c r="BT17466" s="2"/>
    </row>
    <row r="17467" spans="63:72" x14ac:dyDescent="0.3">
      <c r="BK17467" s="5"/>
      <c r="BL17467" s="5"/>
      <c r="BM17467" s="2"/>
      <c r="BN17467" s="151"/>
      <c r="BO17467" s="2"/>
      <c r="BP17467" s="2"/>
      <c r="BQ17467" s="2"/>
      <c r="BR17467" s="2"/>
      <c r="BS17467" s="2"/>
      <c r="BT17467" s="2"/>
    </row>
    <row r="17468" spans="63:72" x14ac:dyDescent="0.3">
      <c r="BK17468" s="5"/>
      <c r="BL17468" s="5"/>
      <c r="BM17468" s="2"/>
      <c r="BN17468" s="151"/>
      <c r="BO17468" s="2"/>
      <c r="BP17468" s="2"/>
      <c r="BQ17468" s="2"/>
      <c r="BR17468" s="2"/>
      <c r="BS17468" s="2"/>
      <c r="BT17468" s="2"/>
    </row>
    <row r="17469" spans="63:72" x14ac:dyDescent="0.3">
      <c r="BK17469" s="5"/>
      <c r="BL17469" s="5"/>
      <c r="BM17469" s="2"/>
      <c r="BN17469" s="151"/>
      <c r="BO17469" s="2"/>
      <c r="BP17469" s="2"/>
      <c r="BQ17469" s="2"/>
      <c r="BR17469" s="2"/>
      <c r="BS17469" s="2"/>
      <c r="BT17469" s="2"/>
    </row>
    <row r="17470" spans="63:72" x14ac:dyDescent="0.3">
      <c r="BK17470" s="5"/>
      <c r="BL17470" s="5"/>
      <c r="BM17470" s="2"/>
      <c r="BN17470" s="151"/>
      <c r="BO17470" s="2"/>
      <c r="BP17470" s="2"/>
      <c r="BQ17470" s="2"/>
      <c r="BR17470" s="2"/>
      <c r="BS17470" s="2"/>
      <c r="BT17470" s="2"/>
    </row>
    <row r="17471" spans="63:72" x14ac:dyDescent="0.3">
      <c r="BK17471" s="5"/>
      <c r="BL17471" s="5"/>
      <c r="BM17471" s="2"/>
      <c r="BN17471" s="151"/>
      <c r="BO17471" s="2"/>
      <c r="BP17471" s="2"/>
      <c r="BQ17471" s="2"/>
      <c r="BR17471" s="2"/>
      <c r="BS17471" s="2"/>
      <c r="BT17471" s="2"/>
    </row>
    <row r="17472" spans="63:72" x14ac:dyDescent="0.3">
      <c r="BK17472" s="5"/>
      <c r="BL17472" s="5"/>
      <c r="BM17472" s="2"/>
      <c r="BN17472" s="151"/>
      <c r="BO17472" s="2"/>
      <c r="BP17472" s="2"/>
      <c r="BQ17472" s="2"/>
      <c r="BR17472" s="2"/>
      <c r="BS17472" s="2"/>
      <c r="BT17472" s="2"/>
    </row>
    <row r="17473" spans="63:72" x14ac:dyDescent="0.3">
      <c r="BK17473" s="5"/>
      <c r="BL17473" s="5"/>
      <c r="BM17473" s="2"/>
      <c r="BN17473" s="151"/>
      <c r="BO17473" s="2"/>
      <c r="BP17473" s="2"/>
      <c r="BQ17473" s="2"/>
      <c r="BR17473" s="2"/>
      <c r="BS17473" s="2"/>
      <c r="BT17473" s="2"/>
    </row>
    <row r="17474" spans="63:72" x14ac:dyDescent="0.3">
      <c r="BK17474" s="5"/>
      <c r="BL17474" s="5"/>
      <c r="BM17474" s="2"/>
      <c r="BN17474" s="151"/>
      <c r="BO17474" s="2"/>
      <c r="BP17474" s="2"/>
      <c r="BQ17474" s="2"/>
      <c r="BR17474" s="2"/>
      <c r="BS17474" s="2"/>
      <c r="BT17474" s="2"/>
    </row>
    <row r="17475" spans="63:72" x14ac:dyDescent="0.3">
      <c r="BK17475" s="5"/>
      <c r="BL17475" s="5"/>
      <c r="BM17475" s="2"/>
      <c r="BN17475" s="151"/>
      <c r="BO17475" s="2"/>
      <c r="BP17475" s="2"/>
      <c r="BQ17475" s="2"/>
      <c r="BR17475" s="2"/>
      <c r="BS17475" s="2"/>
      <c r="BT17475" s="2"/>
    </row>
    <row r="17476" spans="63:72" x14ac:dyDescent="0.3">
      <c r="BK17476" s="5"/>
      <c r="BL17476" s="5"/>
      <c r="BM17476" s="2"/>
      <c r="BN17476" s="151"/>
      <c r="BO17476" s="2"/>
      <c r="BP17476" s="2"/>
      <c r="BQ17476" s="2"/>
      <c r="BR17476" s="2"/>
      <c r="BS17476" s="2"/>
      <c r="BT17476" s="2"/>
    </row>
    <row r="17477" spans="63:72" x14ac:dyDescent="0.3">
      <c r="BK17477" s="5"/>
      <c r="BL17477" s="5"/>
      <c r="BM17477" s="2"/>
      <c r="BN17477" s="151"/>
      <c r="BO17477" s="2"/>
      <c r="BP17477" s="2"/>
      <c r="BQ17477" s="2"/>
      <c r="BR17477" s="2"/>
      <c r="BS17477" s="2"/>
      <c r="BT17477" s="2"/>
    </row>
    <row r="17478" spans="63:72" x14ac:dyDescent="0.3">
      <c r="BK17478" s="5"/>
      <c r="BL17478" s="5"/>
      <c r="BM17478" s="2"/>
      <c r="BN17478" s="151"/>
      <c r="BO17478" s="2"/>
      <c r="BP17478" s="2"/>
      <c r="BQ17478" s="2"/>
      <c r="BR17478" s="2"/>
      <c r="BS17478" s="2"/>
      <c r="BT17478" s="2"/>
    </row>
    <row r="17479" spans="63:72" x14ac:dyDescent="0.3">
      <c r="BK17479" s="5"/>
      <c r="BL17479" s="5"/>
      <c r="BM17479" s="2"/>
      <c r="BN17479" s="151"/>
      <c r="BO17479" s="2"/>
      <c r="BP17479" s="2"/>
      <c r="BQ17479" s="2"/>
      <c r="BR17479" s="2"/>
      <c r="BS17479" s="2"/>
      <c r="BT17479" s="2"/>
    </row>
    <row r="17480" spans="63:72" x14ac:dyDescent="0.3">
      <c r="BK17480" s="5"/>
      <c r="BL17480" s="5"/>
      <c r="BM17480" s="2"/>
      <c r="BN17480" s="151"/>
      <c r="BO17480" s="2"/>
      <c r="BP17480" s="2"/>
      <c r="BQ17480" s="2"/>
      <c r="BR17480" s="2"/>
      <c r="BS17480" s="2"/>
      <c r="BT17480" s="2"/>
    </row>
    <row r="17481" spans="63:72" x14ac:dyDescent="0.3">
      <c r="BK17481" s="5"/>
      <c r="BL17481" s="5"/>
      <c r="BM17481" s="2"/>
      <c r="BN17481" s="151"/>
      <c r="BO17481" s="2"/>
      <c r="BP17481" s="2"/>
      <c r="BQ17481" s="2"/>
      <c r="BR17481" s="2"/>
      <c r="BS17481" s="2"/>
      <c r="BT17481" s="2"/>
    </row>
    <row r="17482" spans="63:72" x14ac:dyDescent="0.3">
      <c r="BK17482" s="5"/>
      <c r="BL17482" s="5"/>
      <c r="BM17482" s="2"/>
      <c r="BN17482" s="151"/>
      <c r="BO17482" s="2"/>
      <c r="BP17482" s="2"/>
      <c r="BQ17482" s="2"/>
      <c r="BR17482" s="2"/>
      <c r="BS17482" s="2"/>
      <c r="BT17482" s="2"/>
    </row>
    <row r="17483" spans="63:72" x14ac:dyDescent="0.3">
      <c r="BK17483" s="5"/>
      <c r="BL17483" s="5"/>
      <c r="BM17483" s="2"/>
      <c r="BN17483" s="151"/>
      <c r="BO17483" s="2"/>
      <c r="BP17483" s="2"/>
      <c r="BQ17483" s="2"/>
      <c r="BR17483" s="2"/>
      <c r="BS17483" s="2"/>
      <c r="BT17483" s="2"/>
    </row>
    <row r="17484" spans="63:72" x14ac:dyDescent="0.3">
      <c r="BK17484" s="5"/>
      <c r="BL17484" s="5"/>
      <c r="BM17484" s="2"/>
      <c r="BN17484" s="151"/>
      <c r="BO17484" s="2"/>
      <c r="BP17484" s="2"/>
      <c r="BQ17484" s="2"/>
      <c r="BR17484" s="2"/>
      <c r="BS17484" s="2"/>
      <c r="BT17484" s="2"/>
    </row>
    <row r="17485" spans="63:72" x14ac:dyDescent="0.3">
      <c r="BK17485" s="5"/>
      <c r="BL17485" s="5"/>
      <c r="BM17485" s="2"/>
      <c r="BN17485" s="151"/>
      <c r="BO17485" s="2"/>
      <c r="BP17485" s="2"/>
      <c r="BQ17485" s="2"/>
      <c r="BR17485" s="2"/>
      <c r="BS17485" s="2"/>
      <c r="BT17485" s="2"/>
    </row>
    <row r="17486" spans="63:72" x14ac:dyDescent="0.3">
      <c r="BK17486" s="5"/>
      <c r="BL17486" s="5"/>
      <c r="BM17486" s="2"/>
      <c r="BN17486" s="151"/>
      <c r="BO17486" s="2"/>
      <c r="BP17486" s="2"/>
      <c r="BQ17486" s="2"/>
      <c r="BR17486" s="2"/>
      <c r="BS17486" s="2"/>
      <c r="BT17486" s="2"/>
    </row>
    <row r="17487" spans="63:72" x14ac:dyDescent="0.3">
      <c r="BK17487" s="5"/>
      <c r="BL17487" s="5"/>
      <c r="BM17487" s="2"/>
      <c r="BN17487" s="151"/>
      <c r="BO17487" s="2"/>
      <c r="BP17487" s="2"/>
      <c r="BQ17487" s="2"/>
      <c r="BR17487" s="2"/>
      <c r="BS17487" s="2"/>
      <c r="BT17487" s="2"/>
    </row>
    <row r="17488" spans="63:72" x14ac:dyDescent="0.3">
      <c r="BK17488" s="5"/>
      <c r="BL17488" s="5"/>
      <c r="BM17488" s="2"/>
      <c r="BN17488" s="151"/>
      <c r="BO17488" s="2"/>
      <c r="BP17488" s="2"/>
      <c r="BQ17488" s="2"/>
      <c r="BR17488" s="2"/>
      <c r="BS17488" s="2"/>
      <c r="BT17488" s="2"/>
    </row>
    <row r="17489" spans="63:72" x14ac:dyDescent="0.3">
      <c r="BK17489" s="5"/>
      <c r="BL17489" s="5"/>
      <c r="BM17489" s="2"/>
      <c r="BN17489" s="151"/>
      <c r="BO17489" s="2"/>
      <c r="BP17489" s="2"/>
      <c r="BQ17489" s="2"/>
      <c r="BR17489" s="2"/>
      <c r="BS17489" s="2"/>
      <c r="BT17489" s="2"/>
    </row>
    <row r="17490" spans="63:72" x14ac:dyDescent="0.3">
      <c r="BK17490" s="5"/>
      <c r="BL17490" s="5"/>
      <c r="BM17490" s="2"/>
      <c r="BN17490" s="151"/>
      <c r="BO17490" s="2"/>
      <c r="BP17490" s="2"/>
      <c r="BQ17490" s="2"/>
      <c r="BR17490" s="2"/>
      <c r="BS17490" s="2"/>
      <c r="BT17490" s="2"/>
    </row>
    <row r="17491" spans="63:72" x14ac:dyDescent="0.3">
      <c r="BK17491" s="5"/>
      <c r="BL17491" s="5"/>
      <c r="BM17491" s="2"/>
      <c r="BN17491" s="151"/>
      <c r="BO17491" s="2"/>
      <c r="BP17491" s="2"/>
      <c r="BQ17491" s="2"/>
      <c r="BR17491" s="2"/>
      <c r="BS17491" s="2"/>
      <c r="BT17491" s="2"/>
    </row>
    <row r="17492" spans="63:72" x14ac:dyDescent="0.3">
      <c r="BK17492" s="5"/>
      <c r="BL17492" s="5"/>
      <c r="BM17492" s="2"/>
      <c r="BN17492" s="151"/>
      <c r="BO17492" s="2"/>
      <c r="BP17492" s="2"/>
      <c r="BQ17492" s="2"/>
      <c r="BR17492" s="2"/>
      <c r="BS17492" s="2"/>
      <c r="BT17492" s="2"/>
    </row>
    <row r="17493" spans="63:72" x14ac:dyDescent="0.3">
      <c r="BK17493" s="5"/>
      <c r="BL17493" s="5"/>
      <c r="BM17493" s="2"/>
      <c r="BN17493" s="151"/>
      <c r="BO17493" s="2"/>
      <c r="BP17493" s="2"/>
      <c r="BQ17493" s="2"/>
      <c r="BR17493" s="2"/>
      <c r="BS17493" s="2"/>
      <c r="BT17493" s="2"/>
    </row>
    <row r="17494" spans="63:72" x14ac:dyDescent="0.3">
      <c r="BK17494" s="5"/>
      <c r="BL17494" s="5"/>
      <c r="BM17494" s="2"/>
      <c r="BN17494" s="151"/>
      <c r="BO17494" s="2"/>
      <c r="BP17494" s="2"/>
      <c r="BQ17494" s="2"/>
      <c r="BR17494" s="2"/>
      <c r="BS17494" s="2"/>
      <c r="BT17494" s="2"/>
    </row>
    <row r="17495" spans="63:72" x14ac:dyDescent="0.3">
      <c r="BK17495" s="5"/>
      <c r="BL17495" s="5"/>
      <c r="BM17495" s="2"/>
      <c r="BN17495" s="151"/>
      <c r="BO17495" s="2"/>
      <c r="BP17495" s="2"/>
      <c r="BQ17495" s="2"/>
      <c r="BR17495" s="2"/>
      <c r="BS17495" s="2"/>
      <c r="BT17495" s="2"/>
    </row>
    <row r="17496" spans="63:72" x14ac:dyDescent="0.3">
      <c r="BK17496" s="5"/>
      <c r="BL17496" s="5"/>
      <c r="BM17496" s="2"/>
      <c r="BN17496" s="151"/>
      <c r="BO17496" s="2"/>
      <c r="BP17496" s="2"/>
      <c r="BQ17496" s="2"/>
      <c r="BR17496" s="2"/>
      <c r="BS17496" s="2"/>
      <c r="BT17496" s="2"/>
    </row>
    <row r="17497" spans="63:72" x14ac:dyDescent="0.3">
      <c r="BK17497" s="5"/>
      <c r="BL17497" s="5"/>
      <c r="BM17497" s="2"/>
      <c r="BN17497" s="151"/>
      <c r="BO17497" s="2"/>
      <c r="BP17497" s="2"/>
      <c r="BQ17497" s="2"/>
      <c r="BR17497" s="2"/>
      <c r="BS17497" s="2"/>
      <c r="BT17497" s="2"/>
    </row>
    <row r="17498" spans="63:72" x14ac:dyDescent="0.3">
      <c r="BK17498" s="5"/>
      <c r="BL17498" s="5"/>
      <c r="BM17498" s="2"/>
      <c r="BN17498" s="151"/>
      <c r="BO17498" s="2"/>
      <c r="BP17498" s="2"/>
      <c r="BQ17498" s="2"/>
      <c r="BR17498" s="2"/>
      <c r="BS17498" s="2"/>
      <c r="BT17498" s="2"/>
    </row>
    <row r="17499" spans="63:72" x14ac:dyDescent="0.3">
      <c r="BK17499" s="5"/>
      <c r="BL17499" s="5"/>
      <c r="BM17499" s="2"/>
      <c r="BN17499" s="151"/>
      <c r="BO17499" s="2"/>
      <c r="BP17499" s="2"/>
      <c r="BQ17499" s="2"/>
      <c r="BR17499" s="2"/>
      <c r="BS17499" s="2"/>
      <c r="BT17499" s="2"/>
    </row>
    <row r="17500" spans="63:72" x14ac:dyDescent="0.3">
      <c r="BK17500" s="5"/>
      <c r="BL17500" s="5"/>
      <c r="BM17500" s="2"/>
      <c r="BN17500" s="151"/>
      <c r="BO17500" s="2"/>
      <c r="BP17500" s="2"/>
      <c r="BQ17500" s="2"/>
      <c r="BR17500" s="2"/>
      <c r="BS17500" s="2"/>
      <c r="BT17500" s="2"/>
    </row>
    <row r="17501" spans="63:72" x14ac:dyDescent="0.3">
      <c r="BK17501" s="5"/>
      <c r="BL17501" s="5"/>
      <c r="BM17501" s="2"/>
      <c r="BN17501" s="151"/>
      <c r="BO17501" s="2"/>
      <c r="BP17501" s="2"/>
      <c r="BQ17501" s="2"/>
      <c r="BR17501" s="2"/>
      <c r="BS17501" s="2"/>
      <c r="BT17501" s="2"/>
    </row>
    <row r="17502" spans="63:72" x14ac:dyDescent="0.3">
      <c r="BK17502" s="5"/>
      <c r="BL17502" s="5"/>
      <c r="BM17502" s="2"/>
      <c r="BN17502" s="151"/>
      <c r="BO17502" s="2"/>
      <c r="BP17502" s="2"/>
      <c r="BQ17502" s="2"/>
      <c r="BR17502" s="2"/>
      <c r="BS17502" s="2"/>
      <c r="BT17502" s="2"/>
    </row>
    <row r="17503" spans="63:72" x14ac:dyDescent="0.3">
      <c r="BK17503" s="5"/>
      <c r="BL17503" s="5"/>
      <c r="BM17503" s="2"/>
      <c r="BN17503" s="151"/>
      <c r="BO17503" s="2"/>
      <c r="BP17503" s="2"/>
      <c r="BQ17503" s="2"/>
      <c r="BR17503" s="2"/>
      <c r="BS17503" s="2"/>
      <c r="BT17503" s="2"/>
    </row>
    <row r="17504" spans="63:72" x14ac:dyDescent="0.3">
      <c r="BK17504" s="5"/>
      <c r="BL17504" s="5"/>
      <c r="BM17504" s="2"/>
      <c r="BN17504" s="151"/>
      <c r="BO17504" s="2"/>
      <c r="BP17504" s="2"/>
      <c r="BQ17504" s="2"/>
      <c r="BR17504" s="2"/>
      <c r="BS17504" s="2"/>
      <c r="BT17504" s="2"/>
    </row>
    <row r="17505" spans="63:72" x14ac:dyDescent="0.3">
      <c r="BK17505" s="5"/>
      <c r="BL17505" s="5"/>
      <c r="BM17505" s="2"/>
      <c r="BN17505" s="151"/>
      <c r="BO17505" s="2"/>
      <c r="BP17505" s="2"/>
      <c r="BQ17505" s="2"/>
      <c r="BR17505" s="2"/>
      <c r="BS17505" s="2"/>
      <c r="BT17505" s="2"/>
    </row>
    <row r="17506" spans="63:72" x14ac:dyDescent="0.3">
      <c r="BK17506" s="5"/>
      <c r="BL17506" s="5"/>
      <c r="BM17506" s="2"/>
      <c r="BN17506" s="151"/>
      <c r="BO17506" s="2"/>
      <c r="BP17506" s="2"/>
      <c r="BQ17506" s="2"/>
      <c r="BR17506" s="2"/>
      <c r="BS17506" s="2"/>
      <c r="BT17506" s="2"/>
    </row>
    <row r="17507" spans="63:72" x14ac:dyDescent="0.3">
      <c r="BK17507" s="5"/>
      <c r="BL17507" s="5"/>
      <c r="BM17507" s="2"/>
      <c r="BN17507" s="151"/>
      <c r="BO17507" s="2"/>
      <c r="BP17507" s="2"/>
      <c r="BQ17507" s="2"/>
      <c r="BR17507" s="2"/>
      <c r="BS17507" s="2"/>
      <c r="BT17507" s="2"/>
    </row>
    <row r="17508" spans="63:72" x14ac:dyDescent="0.3">
      <c r="BK17508" s="5"/>
      <c r="BL17508" s="5"/>
      <c r="BM17508" s="2"/>
      <c r="BN17508" s="151"/>
      <c r="BO17508" s="2"/>
      <c r="BP17508" s="2"/>
      <c r="BQ17508" s="2"/>
      <c r="BR17508" s="2"/>
      <c r="BS17508" s="2"/>
      <c r="BT17508" s="2"/>
    </row>
    <row r="17509" spans="63:72" x14ac:dyDescent="0.3">
      <c r="BK17509" s="5"/>
      <c r="BL17509" s="5"/>
      <c r="BM17509" s="2"/>
      <c r="BN17509" s="151"/>
      <c r="BO17509" s="2"/>
      <c r="BP17509" s="2"/>
      <c r="BQ17509" s="2"/>
      <c r="BR17509" s="2"/>
      <c r="BS17509" s="2"/>
      <c r="BT17509" s="2"/>
    </row>
    <row r="17510" spans="63:72" x14ac:dyDescent="0.3">
      <c r="BK17510" s="5"/>
      <c r="BL17510" s="5"/>
      <c r="BM17510" s="2"/>
      <c r="BN17510" s="151"/>
      <c r="BO17510" s="2"/>
      <c r="BP17510" s="2"/>
      <c r="BQ17510" s="2"/>
      <c r="BR17510" s="2"/>
      <c r="BS17510" s="2"/>
      <c r="BT17510" s="2"/>
    </row>
    <row r="17511" spans="63:72" x14ac:dyDescent="0.3">
      <c r="BK17511" s="5"/>
      <c r="BL17511" s="5"/>
      <c r="BM17511" s="2"/>
      <c r="BN17511" s="151"/>
      <c r="BO17511" s="2"/>
      <c r="BP17511" s="2"/>
      <c r="BQ17511" s="2"/>
      <c r="BR17511" s="2"/>
      <c r="BS17511" s="2"/>
      <c r="BT17511" s="2"/>
    </row>
    <row r="17512" spans="63:72" x14ac:dyDescent="0.3">
      <c r="BK17512" s="5"/>
      <c r="BL17512" s="5"/>
      <c r="BM17512" s="2"/>
      <c r="BN17512" s="151"/>
      <c r="BO17512" s="2"/>
      <c r="BP17512" s="2"/>
      <c r="BQ17512" s="2"/>
      <c r="BR17512" s="2"/>
      <c r="BS17512" s="2"/>
      <c r="BT17512" s="2"/>
    </row>
    <row r="17513" spans="63:72" x14ac:dyDescent="0.3">
      <c r="BK17513" s="5"/>
      <c r="BL17513" s="5"/>
      <c r="BM17513" s="2"/>
      <c r="BN17513" s="151"/>
      <c r="BO17513" s="2"/>
      <c r="BP17513" s="2"/>
      <c r="BQ17513" s="2"/>
      <c r="BR17513" s="2"/>
      <c r="BS17513" s="2"/>
      <c r="BT17513" s="2"/>
    </row>
    <row r="17514" spans="63:72" x14ac:dyDescent="0.3">
      <c r="BK17514" s="5"/>
      <c r="BL17514" s="5"/>
      <c r="BM17514" s="2"/>
      <c r="BN17514" s="151"/>
      <c r="BO17514" s="2"/>
      <c r="BP17514" s="2"/>
      <c r="BQ17514" s="2"/>
      <c r="BR17514" s="2"/>
      <c r="BS17514" s="2"/>
      <c r="BT17514" s="2"/>
    </row>
    <row r="17515" spans="63:72" x14ac:dyDescent="0.3">
      <c r="BK17515" s="5"/>
      <c r="BL17515" s="5"/>
      <c r="BM17515" s="2"/>
      <c r="BN17515" s="151"/>
      <c r="BO17515" s="2"/>
      <c r="BP17515" s="2"/>
      <c r="BQ17515" s="2"/>
      <c r="BR17515" s="2"/>
      <c r="BS17515" s="2"/>
      <c r="BT17515" s="2"/>
    </row>
    <row r="17516" spans="63:72" x14ac:dyDescent="0.3">
      <c r="BK17516" s="5"/>
      <c r="BL17516" s="5"/>
      <c r="BM17516" s="2"/>
      <c r="BN17516" s="151"/>
      <c r="BO17516" s="2"/>
      <c r="BP17516" s="2"/>
      <c r="BQ17516" s="2"/>
      <c r="BR17516" s="2"/>
      <c r="BS17516" s="2"/>
      <c r="BT17516" s="2"/>
    </row>
    <row r="17517" spans="63:72" x14ac:dyDescent="0.3">
      <c r="BK17517" s="5"/>
      <c r="BL17517" s="5"/>
      <c r="BM17517" s="2"/>
      <c r="BN17517" s="151"/>
      <c r="BO17517" s="2"/>
      <c r="BP17517" s="2"/>
      <c r="BQ17517" s="2"/>
      <c r="BR17517" s="2"/>
      <c r="BS17517" s="2"/>
      <c r="BT17517" s="2"/>
    </row>
    <row r="17518" spans="63:72" x14ac:dyDescent="0.3">
      <c r="BK17518" s="5"/>
      <c r="BL17518" s="5"/>
      <c r="BM17518" s="2"/>
      <c r="BN17518" s="151"/>
      <c r="BO17518" s="2"/>
      <c r="BP17518" s="2"/>
      <c r="BQ17518" s="2"/>
      <c r="BR17518" s="2"/>
      <c r="BS17518" s="2"/>
      <c r="BT17518" s="2"/>
    </row>
    <row r="17519" spans="63:72" x14ac:dyDescent="0.3">
      <c r="BK17519" s="5"/>
      <c r="BL17519" s="5"/>
      <c r="BM17519" s="2"/>
      <c r="BN17519" s="151"/>
      <c r="BO17519" s="2"/>
      <c r="BP17519" s="2"/>
      <c r="BQ17519" s="2"/>
      <c r="BR17519" s="2"/>
      <c r="BS17519" s="2"/>
      <c r="BT17519" s="2"/>
    </row>
    <row r="17520" spans="63:72" x14ac:dyDescent="0.3">
      <c r="BK17520" s="5"/>
      <c r="BL17520" s="5"/>
      <c r="BM17520" s="2"/>
      <c r="BN17520" s="151"/>
      <c r="BO17520" s="2"/>
      <c r="BP17520" s="2"/>
      <c r="BQ17520" s="2"/>
      <c r="BR17520" s="2"/>
      <c r="BS17520" s="2"/>
      <c r="BT17520" s="2"/>
    </row>
    <row r="17521" spans="63:72" x14ac:dyDescent="0.3">
      <c r="BK17521" s="5"/>
      <c r="BL17521" s="5"/>
      <c r="BM17521" s="2"/>
      <c r="BN17521" s="151"/>
      <c r="BO17521" s="2"/>
      <c r="BP17521" s="2"/>
      <c r="BQ17521" s="2"/>
      <c r="BR17521" s="2"/>
      <c r="BS17521" s="2"/>
      <c r="BT17521" s="2"/>
    </row>
    <row r="17522" spans="63:72" x14ac:dyDescent="0.3">
      <c r="BK17522" s="5"/>
      <c r="BL17522" s="5"/>
      <c r="BM17522" s="2"/>
      <c r="BN17522" s="151"/>
      <c r="BO17522" s="2"/>
      <c r="BP17522" s="2"/>
      <c r="BQ17522" s="2"/>
      <c r="BR17522" s="2"/>
      <c r="BS17522" s="2"/>
      <c r="BT17522" s="2"/>
    </row>
    <row r="17523" spans="63:72" x14ac:dyDescent="0.3">
      <c r="BK17523" s="5"/>
      <c r="BL17523" s="5"/>
      <c r="BM17523" s="2"/>
      <c r="BN17523" s="151"/>
      <c r="BO17523" s="2"/>
      <c r="BP17523" s="2"/>
      <c r="BQ17523" s="2"/>
      <c r="BR17523" s="2"/>
      <c r="BS17523" s="2"/>
      <c r="BT17523" s="2"/>
    </row>
    <row r="17524" spans="63:72" x14ac:dyDescent="0.3">
      <c r="BK17524" s="5"/>
      <c r="BL17524" s="5"/>
      <c r="BM17524" s="2"/>
      <c r="BN17524" s="151"/>
      <c r="BO17524" s="2"/>
      <c r="BP17524" s="2"/>
      <c r="BQ17524" s="2"/>
      <c r="BR17524" s="2"/>
      <c r="BS17524" s="2"/>
      <c r="BT17524" s="2"/>
    </row>
    <row r="17525" spans="63:72" x14ac:dyDescent="0.3">
      <c r="BK17525" s="5"/>
      <c r="BL17525" s="5"/>
      <c r="BM17525" s="2"/>
      <c r="BN17525" s="151"/>
      <c r="BO17525" s="2"/>
      <c r="BP17525" s="2"/>
      <c r="BQ17525" s="2"/>
      <c r="BR17525" s="2"/>
      <c r="BS17525" s="2"/>
      <c r="BT17525" s="2"/>
    </row>
    <row r="17526" spans="63:72" x14ac:dyDescent="0.3">
      <c r="BK17526" s="5"/>
      <c r="BL17526" s="5"/>
      <c r="BM17526" s="2"/>
      <c r="BN17526" s="151"/>
      <c r="BO17526" s="2"/>
      <c r="BP17526" s="2"/>
      <c r="BQ17526" s="2"/>
      <c r="BR17526" s="2"/>
      <c r="BS17526" s="2"/>
      <c r="BT17526" s="2"/>
    </row>
    <row r="17527" spans="63:72" x14ac:dyDescent="0.3">
      <c r="BK17527" s="5"/>
      <c r="BL17527" s="5"/>
      <c r="BM17527" s="2"/>
      <c r="BN17527" s="151"/>
      <c r="BO17527" s="2"/>
      <c r="BP17527" s="2"/>
      <c r="BQ17527" s="2"/>
      <c r="BR17527" s="2"/>
      <c r="BS17527" s="2"/>
      <c r="BT17527" s="2"/>
    </row>
    <row r="17528" spans="63:72" x14ac:dyDescent="0.3">
      <c r="BK17528" s="5"/>
      <c r="BL17528" s="5"/>
      <c r="BM17528" s="2"/>
      <c r="BN17528" s="151"/>
      <c r="BO17528" s="2"/>
      <c r="BP17528" s="2"/>
      <c r="BQ17528" s="2"/>
      <c r="BR17528" s="2"/>
      <c r="BS17528" s="2"/>
      <c r="BT17528" s="2"/>
    </row>
    <row r="17529" spans="63:72" x14ac:dyDescent="0.3">
      <c r="BK17529" s="5"/>
      <c r="BL17529" s="5"/>
      <c r="BM17529" s="2"/>
      <c r="BN17529" s="151"/>
      <c r="BO17529" s="2"/>
      <c r="BP17529" s="2"/>
      <c r="BQ17529" s="2"/>
      <c r="BR17529" s="2"/>
      <c r="BS17529" s="2"/>
      <c r="BT17529" s="2"/>
    </row>
    <row r="17530" spans="63:72" x14ac:dyDescent="0.3">
      <c r="BK17530" s="5"/>
      <c r="BL17530" s="5"/>
      <c r="BM17530" s="2"/>
      <c r="BN17530" s="151"/>
      <c r="BO17530" s="2"/>
      <c r="BP17530" s="2"/>
      <c r="BQ17530" s="2"/>
      <c r="BR17530" s="2"/>
      <c r="BS17530" s="2"/>
      <c r="BT17530" s="2"/>
    </row>
    <row r="17531" spans="63:72" x14ac:dyDescent="0.3">
      <c r="BK17531" s="5"/>
      <c r="BL17531" s="5"/>
      <c r="BM17531" s="2"/>
      <c r="BN17531" s="151"/>
      <c r="BO17531" s="2"/>
      <c r="BP17531" s="2"/>
      <c r="BQ17531" s="2"/>
      <c r="BR17531" s="2"/>
      <c r="BS17531" s="2"/>
      <c r="BT17531" s="2"/>
    </row>
    <row r="17532" spans="63:72" x14ac:dyDescent="0.3">
      <c r="BK17532" s="5"/>
      <c r="BL17532" s="5"/>
      <c r="BM17532" s="2"/>
      <c r="BN17532" s="151"/>
      <c r="BO17532" s="2"/>
      <c r="BP17532" s="2"/>
      <c r="BQ17532" s="2"/>
      <c r="BR17532" s="2"/>
      <c r="BS17532" s="2"/>
      <c r="BT17532" s="2"/>
    </row>
    <row r="17533" spans="63:72" x14ac:dyDescent="0.3">
      <c r="BK17533" s="5"/>
      <c r="BL17533" s="5"/>
      <c r="BM17533" s="2"/>
      <c r="BN17533" s="151"/>
      <c r="BO17533" s="2"/>
      <c r="BP17533" s="2"/>
      <c r="BQ17533" s="2"/>
      <c r="BR17533" s="2"/>
      <c r="BS17533" s="2"/>
      <c r="BT17533" s="2"/>
    </row>
    <row r="17534" spans="63:72" x14ac:dyDescent="0.3">
      <c r="BK17534" s="5"/>
      <c r="BL17534" s="5"/>
      <c r="BM17534" s="2"/>
      <c r="BN17534" s="151"/>
      <c r="BO17534" s="2"/>
      <c r="BP17534" s="2"/>
      <c r="BQ17534" s="2"/>
      <c r="BR17534" s="2"/>
      <c r="BS17534" s="2"/>
      <c r="BT17534" s="2"/>
    </row>
    <row r="17535" spans="63:72" x14ac:dyDescent="0.3">
      <c r="BK17535" s="5"/>
      <c r="BL17535" s="5"/>
      <c r="BM17535" s="2"/>
      <c r="BN17535" s="151"/>
      <c r="BO17535" s="2"/>
      <c r="BP17535" s="2"/>
      <c r="BQ17535" s="2"/>
      <c r="BR17535" s="2"/>
      <c r="BS17535" s="2"/>
      <c r="BT17535" s="2"/>
    </row>
    <row r="17536" spans="63:72" x14ac:dyDescent="0.3">
      <c r="BK17536" s="5"/>
      <c r="BL17536" s="5"/>
      <c r="BM17536" s="2"/>
      <c r="BN17536" s="151"/>
      <c r="BO17536" s="2"/>
      <c r="BP17536" s="2"/>
      <c r="BQ17536" s="2"/>
      <c r="BR17536" s="2"/>
      <c r="BS17536" s="2"/>
      <c r="BT17536" s="2"/>
    </row>
    <row r="17537" spans="63:72" x14ac:dyDescent="0.3">
      <c r="BK17537" s="5"/>
      <c r="BL17537" s="5"/>
      <c r="BM17537" s="2"/>
      <c r="BN17537" s="151"/>
      <c r="BO17537" s="2"/>
      <c r="BP17537" s="2"/>
      <c r="BQ17537" s="2"/>
      <c r="BR17537" s="2"/>
      <c r="BS17537" s="2"/>
      <c r="BT17537" s="2"/>
    </row>
    <row r="17538" spans="63:72" x14ac:dyDescent="0.3">
      <c r="BK17538" s="5"/>
      <c r="BL17538" s="5"/>
      <c r="BM17538" s="2"/>
      <c r="BN17538" s="151"/>
      <c r="BO17538" s="2"/>
      <c r="BP17538" s="2"/>
      <c r="BQ17538" s="2"/>
      <c r="BR17538" s="2"/>
      <c r="BS17538" s="2"/>
      <c r="BT17538" s="2"/>
    </row>
    <row r="17539" spans="63:72" x14ac:dyDescent="0.3">
      <c r="BK17539" s="5"/>
      <c r="BL17539" s="5"/>
      <c r="BM17539" s="2"/>
      <c r="BN17539" s="151"/>
      <c r="BO17539" s="2"/>
      <c r="BP17539" s="2"/>
      <c r="BQ17539" s="2"/>
      <c r="BR17539" s="2"/>
      <c r="BS17539" s="2"/>
      <c r="BT17539" s="2"/>
    </row>
    <row r="17540" spans="63:72" x14ac:dyDescent="0.3">
      <c r="BK17540" s="5"/>
      <c r="BL17540" s="5"/>
      <c r="BM17540" s="2"/>
      <c r="BN17540" s="151"/>
      <c r="BO17540" s="2"/>
      <c r="BP17540" s="2"/>
      <c r="BQ17540" s="2"/>
      <c r="BR17540" s="2"/>
      <c r="BS17540" s="2"/>
      <c r="BT17540" s="2"/>
    </row>
    <row r="17541" spans="63:72" x14ac:dyDescent="0.3">
      <c r="BK17541" s="5"/>
      <c r="BL17541" s="5"/>
      <c r="BM17541" s="2"/>
      <c r="BN17541" s="151"/>
      <c r="BO17541" s="2"/>
      <c r="BP17541" s="2"/>
      <c r="BQ17541" s="2"/>
      <c r="BR17541" s="2"/>
      <c r="BS17541" s="2"/>
      <c r="BT17541" s="2"/>
    </row>
    <row r="17542" spans="63:72" x14ac:dyDescent="0.3">
      <c r="BK17542" s="5"/>
      <c r="BL17542" s="5"/>
      <c r="BM17542" s="2"/>
      <c r="BN17542" s="151"/>
      <c r="BO17542" s="2"/>
      <c r="BP17542" s="2"/>
      <c r="BQ17542" s="2"/>
      <c r="BR17542" s="2"/>
      <c r="BS17542" s="2"/>
      <c r="BT17542" s="2"/>
    </row>
    <row r="17543" spans="63:72" x14ac:dyDescent="0.3">
      <c r="BK17543" s="5"/>
      <c r="BL17543" s="5"/>
      <c r="BM17543" s="2"/>
      <c r="BN17543" s="151"/>
      <c r="BO17543" s="2"/>
      <c r="BP17543" s="2"/>
      <c r="BQ17543" s="2"/>
      <c r="BR17543" s="2"/>
      <c r="BS17543" s="2"/>
      <c r="BT17543" s="2"/>
    </row>
    <row r="17544" spans="63:72" x14ac:dyDescent="0.3">
      <c r="BK17544" s="5"/>
      <c r="BL17544" s="5"/>
      <c r="BM17544" s="2"/>
      <c r="BN17544" s="151"/>
      <c r="BO17544" s="2"/>
      <c r="BP17544" s="2"/>
      <c r="BQ17544" s="2"/>
      <c r="BR17544" s="2"/>
      <c r="BS17544" s="2"/>
      <c r="BT17544" s="2"/>
    </row>
    <row r="17545" spans="63:72" x14ac:dyDescent="0.3">
      <c r="BK17545" s="5"/>
      <c r="BL17545" s="5"/>
      <c r="BM17545" s="2"/>
      <c r="BN17545" s="151"/>
      <c r="BO17545" s="2"/>
      <c r="BP17545" s="2"/>
      <c r="BQ17545" s="2"/>
      <c r="BR17545" s="2"/>
      <c r="BS17545" s="2"/>
      <c r="BT17545" s="2"/>
    </row>
    <row r="17546" spans="63:72" x14ac:dyDescent="0.3">
      <c r="BK17546" s="5"/>
      <c r="BL17546" s="5"/>
      <c r="BM17546" s="2"/>
      <c r="BN17546" s="151"/>
      <c r="BO17546" s="2"/>
      <c r="BP17546" s="2"/>
      <c r="BQ17546" s="2"/>
      <c r="BR17546" s="2"/>
      <c r="BS17546" s="2"/>
      <c r="BT17546" s="2"/>
    </row>
    <row r="17547" spans="63:72" x14ac:dyDescent="0.3">
      <c r="BK17547" s="5"/>
      <c r="BL17547" s="5"/>
      <c r="BM17547" s="2"/>
      <c r="BN17547" s="151"/>
      <c r="BO17547" s="2"/>
      <c r="BP17547" s="2"/>
      <c r="BQ17547" s="2"/>
      <c r="BR17547" s="2"/>
      <c r="BS17547" s="2"/>
      <c r="BT17547" s="2"/>
    </row>
    <row r="17548" spans="63:72" x14ac:dyDescent="0.3">
      <c r="BK17548" s="5"/>
      <c r="BL17548" s="5"/>
      <c r="BM17548" s="2"/>
      <c r="BN17548" s="151"/>
      <c r="BO17548" s="2"/>
      <c r="BP17548" s="2"/>
      <c r="BQ17548" s="2"/>
      <c r="BR17548" s="2"/>
      <c r="BS17548" s="2"/>
      <c r="BT17548" s="2"/>
    </row>
    <row r="17549" spans="63:72" x14ac:dyDescent="0.3">
      <c r="BK17549" s="5"/>
      <c r="BL17549" s="5"/>
      <c r="BM17549" s="2"/>
      <c r="BN17549" s="151"/>
      <c r="BO17549" s="2"/>
      <c r="BP17549" s="2"/>
      <c r="BQ17549" s="2"/>
      <c r="BR17549" s="2"/>
      <c r="BS17549" s="2"/>
      <c r="BT17549" s="2"/>
    </row>
    <row r="17550" spans="63:72" x14ac:dyDescent="0.3">
      <c r="BK17550" s="5"/>
      <c r="BL17550" s="5"/>
      <c r="BM17550" s="2"/>
      <c r="BN17550" s="151"/>
      <c r="BO17550" s="2"/>
      <c r="BP17550" s="2"/>
      <c r="BQ17550" s="2"/>
      <c r="BR17550" s="2"/>
      <c r="BS17550" s="2"/>
      <c r="BT17550" s="2"/>
    </row>
    <row r="17551" spans="63:72" x14ac:dyDescent="0.3">
      <c r="BK17551" s="5"/>
      <c r="BL17551" s="5"/>
      <c r="BM17551" s="2"/>
      <c r="BN17551" s="151"/>
      <c r="BO17551" s="2"/>
      <c r="BP17551" s="2"/>
      <c r="BQ17551" s="2"/>
      <c r="BR17551" s="2"/>
      <c r="BS17551" s="2"/>
      <c r="BT17551" s="2"/>
    </row>
    <row r="17552" spans="63:72" x14ac:dyDescent="0.3">
      <c r="BK17552" s="5"/>
      <c r="BL17552" s="5"/>
      <c r="BM17552" s="2"/>
      <c r="BN17552" s="151"/>
      <c r="BO17552" s="2"/>
      <c r="BP17552" s="2"/>
      <c r="BQ17552" s="2"/>
      <c r="BR17552" s="2"/>
      <c r="BS17552" s="2"/>
      <c r="BT17552" s="2"/>
    </row>
    <row r="17553" spans="63:72" x14ac:dyDescent="0.3">
      <c r="BK17553" s="5"/>
      <c r="BL17553" s="5"/>
      <c r="BM17553" s="2"/>
      <c r="BN17553" s="151"/>
      <c r="BO17553" s="2"/>
      <c r="BP17553" s="2"/>
      <c r="BQ17553" s="2"/>
      <c r="BR17553" s="2"/>
      <c r="BS17553" s="2"/>
      <c r="BT17553" s="2"/>
    </row>
    <row r="17554" spans="63:72" x14ac:dyDescent="0.3">
      <c r="BK17554" s="5"/>
      <c r="BL17554" s="5"/>
      <c r="BM17554" s="2"/>
      <c r="BN17554" s="151"/>
      <c r="BO17554" s="2"/>
      <c r="BP17554" s="2"/>
      <c r="BQ17554" s="2"/>
      <c r="BR17554" s="2"/>
      <c r="BS17554" s="2"/>
      <c r="BT17554" s="2"/>
    </row>
    <row r="17555" spans="63:72" x14ac:dyDescent="0.3">
      <c r="BK17555" s="5"/>
      <c r="BL17555" s="5"/>
      <c r="BM17555" s="2"/>
      <c r="BN17555" s="151"/>
      <c r="BO17555" s="2"/>
      <c r="BP17555" s="2"/>
      <c r="BQ17555" s="2"/>
      <c r="BR17555" s="2"/>
      <c r="BS17555" s="2"/>
      <c r="BT17555" s="2"/>
    </row>
    <row r="17556" spans="63:72" x14ac:dyDescent="0.3">
      <c r="BK17556" s="5"/>
      <c r="BL17556" s="5"/>
      <c r="BM17556" s="2"/>
      <c r="BN17556" s="151"/>
      <c r="BO17556" s="2"/>
      <c r="BP17556" s="2"/>
      <c r="BQ17556" s="2"/>
      <c r="BR17556" s="2"/>
      <c r="BS17556" s="2"/>
      <c r="BT17556" s="2"/>
    </row>
    <row r="17557" spans="63:72" x14ac:dyDescent="0.3">
      <c r="BK17557" s="5"/>
      <c r="BL17557" s="5"/>
      <c r="BM17557" s="2"/>
      <c r="BN17557" s="151"/>
      <c r="BO17557" s="2"/>
      <c r="BP17557" s="2"/>
      <c r="BQ17557" s="2"/>
      <c r="BR17557" s="2"/>
      <c r="BS17557" s="2"/>
      <c r="BT17557" s="2"/>
    </row>
    <row r="17558" spans="63:72" x14ac:dyDescent="0.3">
      <c r="BK17558" s="5"/>
      <c r="BL17558" s="5"/>
      <c r="BM17558" s="2"/>
      <c r="BN17558" s="151"/>
      <c r="BO17558" s="2"/>
      <c r="BP17558" s="2"/>
      <c r="BQ17558" s="2"/>
      <c r="BR17558" s="2"/>
      <c r="BS17558" s="2"/>
      <c r="BT17558" s="2"/>
    </row>
    <row r="17559" spans="63:72" x14ac:dyDescent="0.3">
      <c r="BK17559" s="5"/>
      <c r="BL17559" s="5"/>
      <c r="BM17559" s="2"/>
      <c r="BN17559" s="151"/>
      <c r="BO17559" s="2"/>
      <c r="BP17559" s="2"/>
      <c r="BQ17559" s="2"/>
      <c r="BR17559" s="2"/>
      <c r="BS17559" s="2"/>
      <c r="BT17559" s="2"/>
    </row>
    <row r="17560" spans="63:72" x14ac:dyDescent="0.3">
      <c r="BK17560" s="5"/>
      <c r="BL17560" s="5"/>
      <c r="BM17560" s="2"/>
      <c r="BN17560" s="151"/>
      <c r="BO17560" s="2"/>
      <c r="BP17560" s="2"/>
      <c r="BQ17560" s="2"/>
      <c r="BR17560" s="2"/>
      <c r="BS17560" s="2"/>
      <c r="BT17560" s="2"/>
    </row>
    <row r="17561" spans="63:72" x14ac:dyDescent="0.3">
      <c r="BK17561" s="5"/>
      <c r="BL17561" s="5"/>
      <c r="BM17561" s="2"/>
      <c r="BN17561" s="151"/>
      <c r="BO17561" s="2"/>
      <c r="BP17561" s="2"/>
      <c r="BQ17561" s="2"/>
      <c r="BR17561" s="2"/>
      <c r="BS17561" s="2"/>
      <c r="BT17561" s="2"/>
    </row>
    <row r="17562" spans="63:72" x14ac:dyDescent="0.3">
      <c r="BK17562" s="5"/>
      <c r="BL17562" s="5"/>
      <c r="BM17562" s="2"/>
      <c r="BN17562" s="151"/>
      <c r="BO17562" s="2"/>
      <c r="BP17562" s="2"/>
      <c r="BQ17562" s="2"/>
      <c r="BR17562" s="2"/>
      <c r="BS17562" s="2"/>
      <c r="BT17562" s="2"/>
    </row>
    <row r="17563" spans="63:72" x14ac:dyDescent="0.3">
      <c r="BK17563" s="5"/>
      <c r="BL17563" s="5"/>
      <c r="BM17563" s="2"/>
      <c r="BN17563" s="151"/>
      <c r="BO17563" s="2"/>
      <c r="BP17563" s="2"/>
      <c r="BQ17563" s="2"/>
      <c r="BR17563" s="2"/>
      <c r="BS17563" s="2"/>
      <c r="BT17563" s="2"/>
    </row>
    <row r="17564" spans="63:72" x14ac:dyDescent="0.3">
      <c r="BK17564" s="5"/>
      <c r="BL17564" s="5"/>
      <c r="BM17564" s="2"/>
      <c r="BN17564" s="151"/>
      <c r="BO17564" s="2"/>
      <c r="BP17564" s="2"/>
      <c r="BQ17564" s="2"/>
      <c r="BR17564" s="2"/>
      <c r="BS17564" s="2"/>
      <c r="BT17564" s="2"/>
    </row>
    <row r="17565" spans="63:72" x14ac:dyDescent="0.3">
      <c r="BK17565" s="5"/>
      <c r="BL17565" s="5"/>
      <c r="BM17565" s="2"/>
      <c r="BN17565" s="151"/>
      <c r="BO17565" s="2"/>
      <c r="BP17565" s="2"/>
      <c r="BQ17565" s="2"/>
      <c r="BR17565" s="2"/>
      <c r="BS17565" s="2"/>
      <c r="BT17565" s="2"/>
    </row>
    <row r="17566" spans="63:72" x14ac:dyDescent="0.3">
      <c r="BK17566" s="5"/>
      <c r="BL17566" s="5"/>
      <c r="BM17566" s="2"/>
      <c r="BN17566" s="151"/>
      <c r="BO17566" s="2"/>
      <c r="BP17566" s="2"/>
      <c r="BQ17566" s="2"/>
      <c r="BR17566" s="2"/>
      <c r="BS17566" s="2"/>
      <c r="BT17566" s="2"/>
    </row>
    <row r="17567" spans="63:72" x14ac:dyDescent="0.3">
      <c r="BK17567" s="5"/>
      <c r="BL17567" s="5"/>
      <c r="BM17567" s="2"/>
      <c r="BN17567" s="151"/>
      <c r="BO17567" s="2"/>
      <c r="BP17567" s="2"/>
      <c r="BQ17567" s="2"/>
      <c r="BR17567" s="2"/>
      <c r="BS17567" s="2"/>
      <c r="BT17567" s="2"/>
    </row>
    <row r="17568" spans="63:72" x14ac:dyDescent="0.3">
      <c r="BK17568" s="5"/>
      <c r="BL17568" s="5"/>
      <c r="BM17568" s="2"/>
      <c r="BN17568" s="151"/>
      <c r="BO17568" s="2"/>
      <c r="BP17568" s="2"/>
      <c r="BQ17568" s="2"/>
      <c r="BR17568" s="2"/>
      <c r="BS17568" s="2"/>
      <c r="BT17568" s="2"/>
    </row>
    <row r="17569" spans="63:72" x14ac:dyDescent="0.3">
      <c r="BK17569" s="5"/>
      <c r="BL17569" s="5"/>
      <c r="BM17569" s="2"/>
      <c r="BN17569" s="151"/>
      <c r="BO17569" s="2"/>
      <c r="BP17569" s="2"/>
      <c r="BQ17569" s="2"/>
      <c r="BR17569" s="2"/>
      <c r="BS17569" s="2"/>
      <c r="BT17569" s="2"/>
    </row>
    <row r="17570" spans="63:72" x14ac:dyDescent="0.3">
      <c r="BK17570" s="5"/>
      <c r="BL17570" s="5"/>
      <c r="BM17570" s="2"/>
      <c r="BN17570" s="151"/>
      <c r="BO17570" s="2"/>
      <c r="BP17570" s="2"/>
      <c r="BQ17570" s="2"/>
      <c r="BR17570" s="2"/>
      <c r="BS17570" s="2"/>
      <c r="BT17570" s="2"/>
    </row>
    <row r="17571" spans="63:72" x14ac:dyDescent="0.3">
      <c r="BK17571" s="5"/>
      <c r="BL17571" s="5"/>
      <c r="BM17571" s="2"/>
      <c r="BN17571" s="151"/>
      <c r="BO17571" s="2"/>
      <c r="BP17571" s="2"/>
      <c r="BQ17571" s="2"/>
      <c r="BR17571" s="2"/>
      <c r="BS17571" s="2"/>
      <c r="BT17571" s="2"/>
    </row>
    <row r="17572" spans="63:72" x14ac:dyDescent="0.3">
      <c r="BK17572" s="5"/>
      <c r="BL17572" s="5"/>
      <c r="BM17572" s="2"/>
      <c r="BN17572" s="151"/>
      <c r="BO17572" s="2"/>
      <c r="BP17572" s="2"/>
      <c r="BQ17572" s="2"/>
      <c r="BR17572" s="2"/>
      <c r="BS17572" s="2"/>
      <c r="BT17572" s="2"/>
    </row>
    <row r="17573" spans="63:72" x14ac:dyDescent="0.3">
      <c r="BK17573" s="5"/>
      <c r="BL17573" s="5"/>
      <c r="BM17573" s="2"/>
      <c r="BN17573" s="151"/>
      <c r="BO17573" s="2"/>
      <c r="BP17573" s="2"/>
      <c r="BQ17573" s="2"/>
      <c r="BR17573" s="2"/>
      <c r="BS17573" s="2"/>
      <c r="BT17573" s="2"/>
    </row>
    <row r="17574" spans="63:72" x14ac:dyDescent="0.3">
      <c r="BK17574" s="5"/>
      <c r="BL17574" s="5"/>
      <c r="BM17574" s="2"/>
      <c r="BN17574" s="151"/>
      <c r="BO17574" s="2"/>
      <c r="BP17574" s="2"/>
      <c r="BQ17574" s="2"/>
      <c r="BR17574" s="2"/>
      <c r="BS17574" s="2"/>
      <c r="BT17574" s="2"/>
    </row>
    <row r="17575" spans="63:72" x14ac:dyDescent="0.3">
      <c r="BK17575" s="5"/>
      <c r="BL17575" s="5"/>
      <c r="BM17575" s="2"/>
      <c r="BN17575" s="151"/>
      <c r="BO17575" s="2"/>
      <c r="BP17575" s="2"/>
      <c r="BQ17575" s="2"/>
      <c r="BR17575" s="2"/>
      <c r="BS17575" s="2"/>
      <c r="BT17575" s="2"/>
    </row>
    <row r="17576" spans="63:72" x14ac:dyDescent="0.3">
      <c r="BK17576" s="5"/>
      <c r="BL17576" s="5"/>
      <c r="BM17576" s="2"/>
      <c r="BN17576" s="151"/>
      <c r="BO17576" s="2"/>
      <c r="BP17576" s="2"/>
      <c r="BQ17576" s="2"/>
      <c r="BR17576" s="2"/>
      <c r="BS17576" s="2"/>
      <c r="BT17576" s="2"/>
    </row>
    <row r="17577" spans="63:72" x14ac:dyDescent="0.3">
      <c r="BK17577" s="5"/>
      <c r="BL17577" s="5"/>
      <c r="BM17577" s="2"/>
      <c r="BN17577" s="151"/>
      <c r="BO17577" s="2"/>
      <c r="BP17577" s="2"/>
      <c r="BQ17577" s="2"/>
      <c r="BR17577" s="2"/>
      <c r="BS17577" s="2"/>
      <c r="BT17577" s="2"/>
    </row>
    <row r="17578" spans="63:72" x14ac:dyDescent="0.3">
      <c r="BK17578" s="5"/>
      <c r="BL17578" s="5"/>
      <c r="BM17578" s="2"/>
      <c r="BN17578" s="151"/>
      <c r="BO17578" s="2"/>
      <c r="BP17578" s="2"/>
      <c r="BQ17578" s="2"/>
      <c r="BR17578" s="2"/>
      <c r="BS17578" s="2"/>
      <c r="BT17578" s="2"/>
    </row>
    <row r="17579" spans="63:72" x14ac:dyDescent="0.3">
      <c r="BK17579" s="5"/>
      <c r="BL17579" s="5"/>
      <c r="BM17579" s="2"/>
      <c r="BN17579" s="151"/>
      <c r="BO17579" s="2"/>
      <c r="BP17579" s="2"/>
      <c r="BQ17579" s="2"/>
      <c r="BR17579" s="2"/>
      <c r="BS17579" s="2"/>
      <c r="BT17579" s="2"/>
    </row>
    <row r="17580" spans="63:72" x14ac:dyDescent="0.3">
      <c r="BK17580" s="5"/>
      <c r="BL17580" s="5"/>
      <c r="BM17580" s="2"/>
      <c r="BN17580" s="151"/>
      <c r="BO17580" s="2"/>
      <c r="BP17580" s="2"/>
      <c r="BQ17580" s="2"/>
      <c r="BR17580" s="2"/>
      <c r="BS17580" s="2"/>
      <c r="BT17580" s="2"/>
    </row>
    <row r="17581" spans="63:72" x14ac:dyDescent="0.3">
      <c r="BK17581" s="5"/>
      <c r="BL17581" s="5"/>
      <c r="BM17581" s="2"/>
      <c r="BN17581" s="151"/>
      <c r="BO17581" s="2"/>
      <c r="BP17581" s="2"/>
      <c r="BQ17581" s="2"/>
      <c r="BR17581" s="2"/>
      <c r="BS17581" s="2"/>
      <c r="BT17581" s="2"/>
    </row>
    <row r="17582" spans="63:72" x14ac:dyDescent="0.3">
      <c r="BK17582" s="5"/>
      <c r="BL17582" s="5"/>
      <c r="BM17582" s="2"/>
      <c r="BN17582" s="151"/>
      <c r="BO17582" s="2"/>
      <c r="BP17582" s="2"/>
      <c r="BQ17582" s="2"/>
      <c r="BR17582" s="2"/>
      <c r="BS17582" s="2"/>
      <c r="BT17582" s="2"/>
    </row>
    <row r="17583" spans="63:72" x14ac:dyDescent="0.3">
      <c r="BK17583" s="5"/>
      <c r="BL17583" s="5"/>
      <c r="BM17583" s="2"/>
      <c r="BN17583" s="151"/>
      <c r="BO17583" s="2"/>
      <c r="BP17583" s="2"/>
      <c r="BQ17583" s="2"/>
      <c r="BR17583" s="2"/>
      <c r="BS17583" s="2"/>
      <c r="BT17583" s="2"/>
    </row>
    <row r="17584" spans="63:72" x14ac:dyDescent="0.3">
      <c r="BK17584" s="5"/>
      <c r="BL17584" s="5"/>
      <c r="BM17584" s="2"/>
      <c r="BN17584" s="151"/>
      <c r="BO17584" s="2"/>
      <c r="BP17584" s="2"/>
      <c r="BQ17584" s="2"/>
      <c r="BR17584" s="2"/>
      <c r="BS17584" s="2"/>
      <c r="BT17584" s="2"/>
    </row>
    <row r="17585" spans="63:72" x14ac:dyDescent="0.3">
      <c r="BK17585" s="5"/>
      <c r="BL17585" s="5"/>
      <c r="BM17585" s="2"/>
      <c r="BN17585" s="151"/>
      <c r="BO17585" s="2"/>
      <c r="BP17585" s="2"/>
      <c r="BQ17585" s="2"/>
      <c r="BR17585" s="2"/>
      <c r="BS17585" s="2"/>
      <c r="BT17585" s="2"/>
    </row>
    <row r="17586" spans="63:72" x14ac:dyDescent="0.3">
      <c r="BK17586" s="5"/>
      <c r="BL17586" s="5"/>
      <c r="BM17586" s="2"/>
      <c r="BN17586" s="151"/>
      <c r="BO17586" s="2"/>
      <c r="BP17586" s="2"/>
      <c r="BQ17586" s="2"/>
      <c r="BR17586" s="2"/>
      <c r="BS17586" s="2"/>
      <c r="BT17586" s="2"/>
    </row>
    <row r="17587" spans="63:72" x14ac:dyDescent="0.3">
      <c r="BK17587" s="5"/>
      <c r="BL17587" s="5"/>
      <c r="BM17587" s="2"/>
      <c r="BN17587" s="151"/>
      <c r="BO17587" s="2"/>
      <c r="BP17587" s="2"/>
      <c r="BQ17587" s="2"/>
      <c r="BR17587" s="2"/>
      <c r="BS17587" s="2"/>
      <c r="BT17587" s="2"/>
    </row>
    <row r="17588" spans="63:72" x14ac:dyDescent="0.3">
      <c r="BK17588" s="5"/>
      <c r="BL17588" s="5"/>
      <c r="BM17588" s="2"/>
      <c r="BN17588" s="151"/>
      <c r="BO17588" s="2"/>
      <c r="BP17588" s="2"/>
      <c r="BQ17588" s="2"/>
      <c r="BR17588" s="2"/>
      <c r="BS17588" s="2"/>
      <c r="BT17588" s="2"/>
    </row>
    <row r="17589" spans="63:72" x14ac:dyDescent="0.3">
      <c r="BK17589" s="5"/>
      <c r="BL17589" s="5"/>
      <c r="BM17589" s="2"/>
      <c r="BN17589" s="151"/>
      <c r="BO17589" s="2"/>
      <c r="BP17589" s="2"/>
      <c r="BQ17589" s="2"/>
      <c r="BR17589" s="2"/>
      <c r="BS17589" s="2"/>
      <c r="BT17589" s="2"/>
    </row>
    <row r="17590" spans="63:72" x14ac:dyDescent="0.3">
      <c r="BK17590" s="5"/>
      <c r="BL17590" s="5"/>
      <c r="BM17590" s="2"/>
      <c r="BN17590" s="151"/>
      <c r="BO17590" s="2"/>
      <c r="BP17590" s="2"/>
      <c r="BQ17590" s="2"/>
      <c r="BR17590" s="2"/>
      <c r="BS17590" s="2"/>
      <c r="BT17590" s="2"/>
    </row>
    <row r="17591" spans="63:72" x14ac:dyDescent="0.3">
      <c r="BK17591" s="5"/>
      <c r="BL17591" s="5"/>
      <c r="BM17591" s="2"/>
      <c r="BN17591" s="151"/>
      <c r="BO17591" s="2"/>
      <c r="BP17591" s="2"/>
      <c r="BQ17591" s="2"/>
      <c r="BR17591" s="2"/>
      <c r="BS17591" s="2"/>
      <c r="BT17591" s="2"/>
    </row>
    <row r="17592" spans="63:72" x14ac:dyDescent="0.3">
      <c r="BK17592" s="5"/>
      <c r="BL17592" s="5"/>
      <c r="BM17592" s="2"/>
      <c r="BN17592" s="151"/>
      <c r="BO17592" s="2"/>
      <c r="BP17592" s="2"/>
      <c r="BQ17592" s="2"/>
      <c r="BR17592" s="2"/>
      <c r="BS17592" s="2"/>
      <c r="BT17592" s="2"/>
    </row>
    <row r="17593" spans="63:72" x14ac:dyDescent="0.3">
      <c r="BK17593" s="5"/>
      <c r="BL17593" s="5"/>
      <c r="BM17593" s="2"/>
      <c r="BN17593" s="151"/>
      <c r="BO17593" s="2"/>
      <c r="BP17593" s="2"/>
      <c r="BQ17593" s="2"/>
      <c r="BR17593" s="2"/>
      <c r="BS17593" s="2"/>
      <c r="BT17593" s="2"/>
    </row>
    <row r="17594" spans="63:72" x14ac:dyDescent="0.3">
      <c r="BK17594" s="5"/>
      <c r="BL17594" s="5"/>
      <c r="BM17594" s="2"/>
      <c r="BN17594" s="151"/>
      <c r="BO17594" s="2"/>
      <c r="BP17594" s="2"/>
      <c r="BQ17594" s="2"/>
      <c r="BR17594" s="2"/>
      <c r="BS17594" s="2"/>
      <c r="BT17594" s="2"/>
    </row>
    <row r="17595" spans="63:72" x14ac:dyDescent="0.3">
      <c r="BK17595" s="5"/>
      <c r="BL17595" s="5"/>
      <c r="BM17595" s="2"/>
      <c r="BN17595" s="151"/>
      <c r="BO17595" s="2"/>
      <c r="BP17595" s="2"/>
      <c r="BQ17595" s="2"/>
      <c r="BR17595" s="2"/>
      <c r="BS17595" s="2"/>
      <c r="BT17595" s="2"/>
    </row>
    <row r="17596" spans="63:72" x14ac:dyDescent="0.3">
      <c r="BK17596" s="5"/>
      <c r="BL17596" s="5"/>
      <c r="BM17596" s="2"/>
      <c r="BN17596" s="151"/>
      <c r="BO17596" s="2"/>
      <c r="BP17596" s="2"/>
      <c r="BQ17596" s="2"/>
      <c r="BR17596" s="2"/>
      <c r="BS17596" s="2"/>
      <c r="BT17596" s="2"/>
    </row>
    <row r="17597" spans="63:72" x14ac:dyDescent="0.3">
      <c r="BK17597" s="5"/>
      <c r="BL17597" s="5"/>
      <c r="BM17597" s="2"/>
      <c r="BN17597" s="151"/>
      <c r="BO17597" s="2"/>
      <c r="BP17597" s="2"/>
      <c r="BQ17597" s="2"/>
      <c r="BR17597" s="2"/>
      <c r="BS17597" s="2"/>
      <c r="BT17597" s="2"/>
    </row>
    <row r="17598" spans="63:72" x14ac:dyDescent="0.3">
      <c r="BK17598" s="5"/>
      <c r="BL17598" s="5"/>
      <c r="BM17598" s="2"/>
      <c r="BN17598" s="151"/>
      <c r="BO17598" s="2"/>
      <c r="BP17598" s="2"/>
      <c r="BQ17598" s="2"/>
      <c r="BR17598" s="2"/>
      <c r="BS17598" s="2"/>
      <c r="BT17598" s="2"/>
    </row>
    <row r="17599" spans="63:72" x14ac:dyDescent="0.3">
      <c r="BK17599" s="5"/>
      <c r="BL17599" s="5"/>
      <c r="BM17599" s="2"/>
      <c r="BN17599" s="151"/>
      <c r="BO17599" s="2"/>
      <c r="BP17599" s="2"/>
      <c r="BQ17599" s="2"/>
      <c r="BR17599" s="2"/>
      <c r="BS17599" s="2"/>
      <c r="BT17599" s="2"/>
    </row>
    <row r="17600" spans="63:72" x14ac:dyDescent="0.3">
      <c r="BK17600" s="5"/>
      <c r="BL17600" s="5"/>
      <c r="BM17600" s="2"/>
      <c r="BN17600" s="151"/>
      <c r="BO17600" s="2"/>
      <c r="BP17600" s="2"/>
      <c r="BQ17600" s="2"/>
      <c r="BR17600" s="2"/>
      <c r="BS17600" s="2"/>
      <c r="BT17600" s="2"/>
    </row>
    <row r="17601" spans="63:72" x14ac:dyDescent="0.3">
      <c r="BK17601" s="5"/>
      <c r="BL17601" s="5"/>
      <c r="BM17601" s="2"/>
      <c r="BN17601" s="151"/>
      <c r="BO17601" s="2"/>
      <c r="BP17601" s="2"/>
      <c r="BQ17601" s="2"/>
      <c r="BR17601" s="2"/>
      <c r="BS17601" s="2"/>
      <c r="BT17601" s="2"/>
    </row>
    <row r="17602" spans="63:72" x14ac:dyDescent="0.3">
      <c r="BK17602" s="5"/>
      <c r="BL17602" s="5"/>
      <c r="BM17602" s="2"/>
      <c r="BN17602" s="151"/>
      <c r="BO17602" s="2"/>
      <c r="BP17602" s="2"/>
      <c r="BQ17602" s="2"/>
      <c r="BR17602" s="2"/>
      <c r="BS17602" s="2"/>
      <c r="BT17602" s="2"/>
    </row>
    <row r="17603" spans="63:72" x14ac:dyDescent="0.3">
      <c r="BK17603" s="5"/>
      <c r="BL17603" s="5"/>
      <c r="BM17603" s="2"/>
      <c r="BN17603" s="151"/>
      <c r="BO17603" s="2"/>
      <c r="BP17603" s="2"/>
      <c r="BQ17603" s="2"/>
      <c r="BR17603" s="2"/>
      <c r="BS17603" s="2"/>
      <c r="BT17603" s="2"/>
    </row>
    <row r="17604" spans="63:72" x14ac:dyDescent="0.3">
      <c r="BK17604" s="5"/>
      <c r="BL17604" s="5"/>
      <c r="BM17604" s="2"/>
      <c r="BN17604" s="151"/>
      <c r="BO17604" s="2"/>
      <c r="BP17604" s="2"/>
      <c r="BQ17604" s="2"/>
      <c r="BR17604" s="2"/>
      <c r="BS17604" s="2"/>
      <c r="BT17604" s="2"/>
    </row>
    <row r="17605" spans="63:72" x14ac:dyDescent="0.3">
      <c r="BK17605" s="5"/>
      <c r="BL17605" s="5"/>
      <c r="BM17605" s="2"/>
      <c r="BN17605" s="151"/>
      <c r="BO17605" s="2"/>
      <c r="BP17605" s="2"/>
      <c r="BQ17605" s="2"/>
      <c r="BR17605" s="2"/>
      <c r="BS17605" s="2"/>
      <c r="BT17605" s="2"/>
    </row>
    <row r="17606" spans="63:72" x14ac:dyDescent="0.3">
      <c r="BK17606" s="5"/>
      <c r="BL17606" s="5"/>
      <c r="BM17606" s="2"/>
      <c r="BN17606" s="151"/>
      <c r="BO17606" s="2"/>
      <c r="BP17606" s="2"/>
      <c r="BQ17606" s="2"/>
      <c r="BR17606" s="2"/>
      <c r="BS17606" s="2"/>
      <c r="BT17606" s="2"/>
    </row>
    <row r="17607" spans="63:72" x14ac:dyDescent="0.3">
      <c r="BK17607" s="5"/>
      <c r="BL17607" s="5"/>
      <c r="BM17607" s="2"/>
      <c r="BN17607" s="151"/>
      <c r="BO17607" s="2"/>
      <c r="BP17607" s="2"/>
      <c r="BQ17607" s="2"/>
      <c r="BR17607" s="2"/>
      <c r="BS17607" s="2"/>
      <c r="BT17607" s="2"/>
    </row>
    <row r="17608" spans="63:72" x14ac:dyDescent="0.3">
      <c r="BK17608" s="5"/>
      <c r="BL17608" s="5"/>
      <c r="BM17608" s="2"/>
      <c r="BN17608" s="151"/>
      <c r="BO17608" s="2"/>
      <c r="BP17608" s="2"/>
      <c r="BQ17608" s="2"/>
      <c r="BR17608" s="2"/>
      <c r="BS17608" s="2"/>
      <c r="BT17608" s="2"/>
    </row>
    <row r="17609" spans="63:72" x14ac:dyDescent="0.3">
      <c r="BK17609" s="5"/>
      <c r="BL17609" s="5"/>
      <c r="BM17609" s="2"/>
      <c r="BN17609" s="151"/>
      <c r="BO17609" s="2"/>
      <c r="BP17609" s="2"/>
      <c r="BQ17609" s="2"/>
      <c r="BR17609" s="2"/>
      <c r="BS17609" s="2"/>
      <c r="BT17609" s="2"/>
    </row>
    <row r="17610" spans="63:72" x14ac:dyDescent="0.3">
      <c r="BK17610" s="5"/>
      <c r="BL17610" s="5"/>
      <c r="BM17610" s="2"/>
      <c r="BN17610" s="151"/>
      <c r="BO17610" s="2"/>
      <c r="BP17610" s="2"/>
      <c r="BQ17610" s="2"/>
      <c r="BR17610" s="2"/>
      <c r="BS17610" s="2"/>
      <c r="BT17610" s="2"/>
    </row>
    <row r="17611" spans="63:72" x14ac:dyDescent="0.3">
      <c r="BK17611" s="5"/>
      <c r="BL17611" s="5"/>
      <c r="BM17611" s="2"/>
      <c r="BN17611" s="151"/>
      <c r="BO17611" s="2"/>
      <c r="BP17611" s="2"/>
      <c r="BQ17611" s="2"/>
      <c r="BR17611" s="2"/>
      <c r="BS17611" s="2"/>
      <c r="BT17611" s="2"/>
    </row>
    <row r="17612" spans="63:72" x14ac:dyDescent="0.3">
      <c r="BK17612" s="5"/>
      <c r="BL17612" s="5"/>
      <c r="BM17612" s="2"/>
      <c r="BN17612" s="151"/>
      <c r="BO17612" s="2"/>
      <c r="BP17612" s="2"/>
      <c r="BQ17612" s="2"/>
      <c r="BR17612" s="2"/>
      <c r="BS17612" s="2"/>
      <c r="BT17612" s="2"/>
    </row>
    <row r="17613" spans="63:72" x14ac:dyDescent="0.3">
      <c r="BK17613" s="5"/>
      <c r="BL17613" s="5"/>
      <c r="BM17613" s="2"/>
      <c r="BN17613" s="151"/>
      <c r="BO17613" s="2"/>
      <c r="BP17613" s="2"/>
      <c r="BQ17613" s="2"/>
      <c r="BR17613" s="2"/>
      <c r="BS17613" s="2"/>
      <c r="BT17613" s="2"/>
    </row>
    <row r="17614" spans="63:72" x14ac:dyDescent="0.3">
      <c r="BK17614" s="5"/>
      <c r="BL17614" s="5"/>
      <c r="BM17614" s="2"/>
      <c r="BN17614" s="151"/>
      <c r="BO17614" s="2"/>
      <c r="BP17614" s="2"/>
      <c r="BQ17614" s="2"/>
      <c r="BR17614" s="2"/>
      <c r="BS17614" s="2"/>
      <c r="BT17614" s="2"/>
    </row>
    <row r="17615" spans="63:72" x14ac:dyDescent="0.3">
      <c r="BK17615" s="5"/>
      <c r="BL17615" s="5"/>
      <c r="BM17615" s="2"/>
      <c r="BN17615" s="151"/>
      <c r="BO17615" s="2"/>
      <c r="BP17615" s="2"/>
      <c r="BQ17615" s="2"/>
      <c r="BR17615" s="2"/>
      <c r="BS17615" s="2"/>
      <c r="BT17615" s="2"/>
    </row>
    <row r="17616" spans="63:72" x14ac:dyDescent="0.3">
      <c r="BK17616" s="5"/>
      <c r="BL17616" s="5"/>
      <c r="BM17616" s="2"/>
      <c r="BN17616" s="151"/>
      <c r="BO17616" s="2"/>
      <c r="BP17616" s="2"/>
      <c r="BQ17616" s="2"/>
      <c r="BR17616" s="2"/>
      <c r="BS17616" s="2"/>
      <c r="BT17616" s="2"/>
    </row>
    <row r="17617" spans="63:72" x14ac:dyDescent="0.3">
      <c r="BK17617" s="5"/>
      <c r="BL17617" s="5"/>
      <c r="BM17617" s="2"/>
      <c r="BN17617" s="151"/>
      <c r="BO17617" s="2"/>
      <c r="BP17617" s="2"/>
      <c r="BQ17617" s="2"/>
      <c r="BR17617" s="2"/>
      <c r="BS17617" s="2"/>
      <c r="BT17617" s="2"/>
    </row>
    <row r="17618" spans="63:72" x14ac:dyDescent="0.3">
      <c r="BK17618" s="5"/>
      <c r="BL17618" s="5"/>
      <c r="BM17618" s="2"/>
      <c r="BN17618" s="151"/>
      <c r="BO17618" s="2"/>
      <c r="BP17618" s="2"/>
      <c r="BQ17618" s="2"/>
      <c r="BR17618" s="2"/>
      <c r="BS17618" s="2"/>
      <c r="BT17618" s="2"/>
    </row>
    <row r="17619" spans="63:72" x14ac:dyDescent="0.3">
      <c r="BK17619" s="5"/>
      <c r="BL17619" s="5"/>
      <c r="BM17619" s="2"/>
      <c r="BN17619" s="151"/>
      <c r="BO17619" s="2"/>
      <c r="BP17619" s="2"/>
      <c r="BQ17619" s="2"/>
      <c r="BR17619" s="2"/>
      <c r="BS17619" s="2"/>
      <c r="BT17619" s="2"/>
    </row>
    <row r="17620" spans="63:72" x14ac:dyDescent="0.3">
      <c r="BK17620" s="5"/>
      <c r="BL17620" s="5"/>
      <c r="BM17620" s="2"/>
      <c r="BN17620" s="151"/>
      <c r="BO17620" s="2"/>
      <c r="BP17620" s="2"/>
      <c r="BQ17620" s="2"/>
      <c r="BR17620" s="2"/>
      <c r="BS17620" s="2"/>
      <c r="BT17620" s="2"/>
    </row>
    <row r="17621" spans="63:72" x14ac:dyDescent="0.3">
      <c r="BK17621" s="5"/>
      <c r="BL17621" s="5"/>
      <c r="BM17621" s="2"/>
      <c r="BN17621" s="151"/>
      <c r="BO17621" s="2"/>
      <c r="BP17621" s="2"/>
      <c r="BQ17621" s="2"/>
      <c r="BR17621" s="2"/>
      <c r="BS17621" s="2"/>
      <c r="BT17621" s="2"/>
    </row>
    <row r="17622" spans="63:72" x14ac:dyDescent="0.3">
      <c r="BK17622" s="5"/>
      <c r="BL17622" s="5"/>
      <c r="BM17622" s="2"/>
      <c r="BN17622" s="151"/>
      <c r="BO17622" s="2"/>
      <c r="BP17622" s="2"/>
      <c r="BQ17622" s="2"/>
      <c r="BR17622" s="2"/>
      <c r="BS17622" s="2"/>
      <c r="BT17622" s="2"/>
    </row>
    <row r="17623" spans="63:72" x14ac:dyDescent="0.3">
      <c r="BK17623" s="5"/>
      <c r="BL17623" s="5"/>
      <c r="BM17623" s="2"/>
      <c r="BN17623" s="151"/>
      <c r="BO17623" s="2"/>
      <c r="BP17623" s="2"/>
      <c r="BQ17623" s="2"/>
      <c r="BR17623" s="2"/>
      <c r="BS17623" s="2"/>
      <c r="BT17623" s="2"/>
    </row>
    <row r="17624" spans="63:72" x14ac:dyDescent="0.3">
      <c r="BK17624" s="5"/>
      <c r="BL17624" s="5"/>
      <c r="BM17624" s="2"/>
      <c r="BN17624" s="151"/>
      <c r="BO17624" s="2"/>
      <c r="BP17624" s="2"/>
      <c r="BQ17624" s="2"/>
      <c r="BR17624" s="2"/>
      <c r="BS17624" s="2"/>
      <c r="BT17624" s="2"/>
    </row>
    <row r="17625" spans="63:72" x14ac:dyDescent="0.3">
      <c r="BK17625" s="5"/>
      <c r="BL17625" s="5"/>
      <c r="BM17625" s="2"/>
      <c r="BN17625" s="151"/>
      <c r="BO17625" s="2"/>
      <c r="BP17625" s="2"/>
      <c r="BQ17625" s="2"/>
      <c r="BR17625" s="2"/>
      <c r="BS17625" s="2"/>
      <c r="BT17625" s="2"/>
    </row>
    <row r="17626" spans="63:72" x14ac:dyDescent="0.3">
      <c r="BK17626" s="5"/>
      <c r="BL17626" s="5"/>
      <c r="BM17626" s="2"/>
      <c r="BN17626" s="151"/>
      <c r="BO17626" s="2"/>
      <c r="BP17626" s="2"/>
      <c r="BQ17626" s="2"/>
      <c r="BR17626" s="2"/>
      <c r="BS17626" s="2"/>
      <c r="BT17626" s="2"/>
    </row>
    <row r="17627" spans="63:72" x14ac:dyDescent="0.3">
      <c r="BK17627" s="5"/>
      <c r="BL17627" s="5"/>
      <c r="BM17627" s="2"/>
      <c r="BN17627" s="151"/>
      <c r="BO17627" s="2"/>
      <c r="BP17627" s="2"/>
      <c r="BQ17627" s="2"/>
      <c r="BR17627" s="2"/>
      <c r="BS17627" s="2"/>
      <c r="BT17627" s="2"/>
    </row>
    <row r="17628" spans="63:72" x14ac:dyDescent="0.3">
      <c r="BK17628" s="5"/>
      <c r="BL17628" s="5"/>
      <c r="BM17628" s="2"/>
      <c r="BN17628" s="151"/>
      <c r="BO17628" s="2"/>
      <c r="BP17628" s="2"/>
      <c r="BQ17628" s="2"/>
      <c r="BR17628" s="2"/>
      <c r="BS17628" s="2"/>
      <c r="BT17628" s="2"/>
    </row>
    <row r="17629" spans="63:72" x14ac:dyDescent="0.3">
      <c r="BK17629" s="5"/>
      <c r="BL17629" s="5"/>
      <c r="BM17629" s="2"/>
      <c r="BN17629" s="151"/>
      <c r="BO17629" s="2"/>
      <c r="BP17629" s="2"/>
      <c r="BQ17629" s="2"/>
      <c r="BR17629" s="2"/>
      <c r="BS17629" s="2"/>
      <c r="BT17629" s="2"/>
    </row>
    <row r="17630" spans="63:72" x14ac:dyDescent="0.3">
      <c r="BK17630" s="5"/>
      <c r="BL17630" s="5"/>
      <c r="BM17630" s="2"/>
      <c r="BN17630" s="151"/>
      <c r="BO17630" s="2"/>
      <c r="BP17630" s="2"/>
      <c r="BQ17630" s="2"/>
      <c r="BR17630" s="2"/>
      <c r="BS17630" s="2"/>
      <c r="BT17630" s="2"/>
    </row>
    <row r="17631" spans="63:72" x14ac:dyDescent="0.3">
      <c r="BK17631" s="5"/>
      <c r="BL17631" s="5"/>
      <c r="BM17631" s="2"/>
      <c r="BN17631" s="151"/>
      <c r="BO17631" s="2"/>
      <c r="BP17631" s="2"/>
      <c r="BQ17631" s="2"/>
      <c r="BR17631" s="2"/>
      <c r="BS17631" s="2"/>
      <c r="BT17631" s="2"/>
    </row>
    <row r="17632" spans="63:72" x14ac:dyDescent="0.3">
      <c r="BK17632" s="5"/>
      <c r="BL17632" s="5"/>
      <c r="BM17632" s="2"/>
      <c r="BN17632" s="151"/>
      <c r="BO17632" s="2"/>
      <c r="BP17632" s="2"/>
      <c r="BQ17632" s="2"/>
      <c r="BR17632" s="2"/>
      <c r="BS17632" s="2"/>
      <c r="BT17632" s="2"/>
    </row>
    <row r="17633" spans="63:72" x14ac:dyDescent="0.3">
      <c r="BK17633" s="5"/>
      <c r="BL17633" s="5"/>
      <c r="BM17633" s="2"/>
      <c r="BN17633" s="151"/>
      <c r="BO17633" s="2"/>
      <c r="BP17633" s="2"/>
      <c r="BQ17633" s="2"/>
      <c r="BR17633" s="2"/>
      <c r="BS17633" s="2"/>
      <c r="BT17633" s="2"/>
    </row>
    <row r="17634" spans="63:72" x14ac:dyDescent="0.3">
      <c r="BK17634" s="5"/>
      <c r="BL17634" s="5"/>
      <c r="BM17634" s="2"/>
      <c r="BN17634" s="151"/>
      <c r="BO17634" s="2"/>
      <c r="BP17634" s="2"/>
      <c r="BQ17634" s="2"/>
      <c r="BR17634" s="2"/>
      <c r="BS17634" s="2"/>
      <c r="BT17634" s="2"/>
    </row>
    <row r="17635" spans="63:72" x14ac:dyDescent="0.3">
      <c r="BK17635" s="5"/>
      <c r="BL17635" s="5"/>
      <c r="BM17635" s="2"/>
      <c r="BN17635" s="151"/>
      <c r="BO17635" s="2"/>
      <c r="BP17635" s="2"/>
      <c r="BQ17635" s="2"/>
      <c r="BR17635" s="2"/>
      <c r="BS17635" s="2"/>
      <c r="BT17635" s="2"/>
    </row>
    <row r="17636" spans="63:72" x14ac:dyDescent="0.3">
      <c r="BK17636" s="5"/>
      <c r="BL17636" s="5"/>
      <c r="BM17636" s="2"/>
      <c r="BN17636" s="151"/>
      <c r="BO17636" s="2"/>
      <c r="BP17636" s="2"/>
      <c r="BQ17636" s="2"/>
      <c r="BR17636" s="2"/>
      <c r="BS17636" s="2"/>
      <c r="BT17636" s="2"/>
    </row>
    <row r="17637" spans="63:72" x14ac:dyDescent="0.3">
      <c r="BK17637" s="5"/>
      <c r="BL17637" s="5"/>
      <c r="BM17637" s="2"/>
      <c r="BN17637" s="151"/>
      <c r="BO17637" s="2"/>
      <c r="BP17637" s="2"/>
      <c r="BQ17637" s="2"/>
      <c r="BR17637" s="2"/>
      <c r="BS17637" s="2"/>
      <c r="BT17637" s="2"/>
    </row>
    <row r="17638" spans="63:72" x14ac:dyDescent="0.3">
      <c r="BK17638" s="5"/>
      <c r="BL17638" s="5"/>
      <c r="BM17638" s="2"/>
      <c r="BN17638" s="151"/>
      <c r="BO17638" s="2"/>
      <c r="BP17638" s="2"/>
      <c r="BQ17638" s="2"/>
      <c r="BR17638" s="2"/>
      <c r="BS17638" s="2"/>
      <c r="BT17638" s="2"/>
    </row>
    <row r="17639" spans="63:72" x14ac:dyDescent="0.3">
      <c r="BK17639" s="5"/>
      <c r="BL17639" s="5"/>
      <c r="BM17639" s="2"/>
      <c r="BN17639" s="151"/>
      <c r="BO17639" s="2"/>
      <c r="BP17639" s="2"/>
      <c r="BQ17639" s="2"/>
      <c r="BR17639" s="2"/>
      <c r="BS17639" s="2"/>
      <c r="BT17639" s="2"/>
    </row>
    <row r="17640" spans="63:72" x14ac:dyDescent="0.3">
      <c r="BK17640" s="5"/>
      <c r="BL17640" s="5"/>
      <c r="BM17640" s="2"/>
      <c r="BN17640" s="151"/>
      <c r="BO17640" s="2"/>
      <c r="BP17640" s="2"/>
      <c r="BQ17640" s="2"/>
      <c r="BR17640" s="2"/>
      <c r="BS17640" s="2"/>
      <c r="BT17640" s="2"/>
    </row>
    <row r="17641" spans="63:72" x14ac:dyDescent="0.3">
      <c r="BK17641" s="5"/>
      <c r="BL17641" s="5"/>
      <c r="BM17641" s="2"/>
      <c r="BN17641" s="151"/>
      <c r="BO17641" s="2"/>
      <c r="BP17641" s="2"/>
      <c r="BQ17641" s="2"/>
      <c r="BR17641" s="2"/>
      <c r="BS17641" s="2"/>
      <c r="BT17641" s="2"/>
    </row>
    <row r="17642" spans="63:72" x14ac:dyDescent="0.3">
      <c r="BK17642" s="5"/>
      <c r="BL17642" s="5"/>
      <c r="BM17642" s="2"/>
      <c r="BN17642" s="151"/>
      <c r="BO17642" s="2"/>
      <c r="BP17642" s="2"/>
      <c r="BQ17642" s="2"/>
      <c r="BR17642" s="2"/>
      <c r="BS17642" s="2"/>
      <c r="BT17642" s="2"/>
    </row>
    <row r="17643" spans="63:72" x14ac:dyDescent="0.3">
      <c r="BK17643" s="5"/>
      <c r="BL17643" s="5"/>
      <c r="BM17643" s="2"/>
      <c r="BN17643" s="151"/>
      <c r="BO17643" s="2"/>
      <c r="BP17643" s="2"/>
      <c r="BQ17643" s="2"/>
      <c r="BR17643" s="2"/>
      <c r="BS17643" s="2"/>
      <c r="BT17643" s="2"/>
    </row>
    <row r="17644" spans="63:72" x14ac:dyDescent="0.3">
      <c r="BK17644" s="5"/>
      <c r="BL17644" s="5"/>
      <c r="BM17644" s="2"/>
      <c r="BN17644" s="151"/>
      <c r="BO17644" s="2"/>
      <c r="BP17644" s="2"/>
      <c r="BQ17644" s="2"/>
      <c r="BR17644" s="2"/>
      <c r="BS17644" s="2"/>
      <c r="BT17644" s="2"/>
    </row>
    <row r="17645" spans="63:72" x14ac:dyDescent="0.3">
      <c r="BK17645" s="5"/>
      <c r="BL17645" s="5"/>
      <c r="BM17645" s="2"/>
      <c r="BN17645" s="151"/>
      <c r="BO17645" s="2"/>
      <c r="BP17645" s="2"/>
      <c r="BQ17645" s="2"/>
      <c r="BR17645" s="2"/>
      <c r="BS17645" s="2"/>
      <c r="BT17645" s="2"/>
    </row>
    <row r="17646" spans="63:72" x14ac:dyDescent="0.3">
      <c r="BK17646" s="5"/>
      <c r="BL17646" s="5"/>
      <c r="BM17646" s="2"/>
      <c r="BN17646" s="151"/>
      <c r="BO17646" s="2"/>
      <c r="BP17646" s="2"/>
      <c r="BQ17646" s="2"/>
      <c r="BR17646" s="2"/>
      <c r="BS17646" s="2"/>
      <c r="BT17646" s="2"/>
    </row>
    <row r="17647" spans="63:72" x14ac:dyDescent="0.3">
      <c r="BK17647" s="5"/>
      <c r="BL17647" s="5"/>
      <c r="BM17647" s="2"/>
      <c r="BN17647" s="151"/>
      <c r="BO17647" s="2"/>
      <c r="BP17647" s="2"/>
      <c r="BQ17647" s="2"/>
      <c r="BR17647" s="2"/>
      <c r="BS17647" s="2"/>
      <c r="BT17647" s="2"/>
    </row>
    <row r="17648" spans="63:72" x14ac:dyDescent="0.3">
      <c r="BK17648" s="5"/>
      <c r="BL17648" s="5"/>
      <c r="BM17648" s="2"/>
      <c r="BN17648" s="151"/>
      <c r="BO17648" s="2"/>
      <c r="BP17648" s="2"/>
      <c r="BQ17648" s="2"/>
      <c r="BR17648" s="2"/>
      <c r="BS17648" s="2"/>
      <c r="BT17648" s="2"/>
    </row>
    <row r="17649" spans="63:72" x14ac:dyDescent="0.3">
      <c r="BK17649" s="5"/>
      <c r="BL17649" s="5"/>
      <c r="BM17649" s="2"/>
      <c r="BN17649" s="151"/>
      <c r="BO17649" s="2"/>
      <c r="BP17649" s="2"/>
      <c r="BQ17649" s="2"/>
      <c r="BR17649" s="2"/>
      <c r="BS17649" s="2"/>
      <c r="BT17649" s="2"/>
    </row>
    <row r="17650" spans="63:72" x14ac:dyDescent="0.3">
      <c r="BK17650" s="5"/>
      <c r="BL17650" s="5"/>
      <c r="BM17650" s="2"/>
      <c r="BN17650" s="151"/>
      <c r="BO17650" s="2"/>
      <c r="BP17650" s="2"/>
      <c r="BQ17650" s="2"/>
      <c r="BR17650" s="2"/>
      <c r="BS17650" s="2"/>
      <c r="BT17650" s="2"/>
    </row>
    <row r="17651" spans="63:72" x14ac:dyDescent="0.3">
      <c r="BK17651" s="5"/>
      <c r="BL17651" s="5"/>
      <c r="BM17651" s="2"/>
      <c r="BN17651" s="151"/>
      <c r="BO17651" s="2"/>
      <c r="BP17651" s="2"/>
      <c r="BQ17651" s="2"/>
      <c r="BR17651" s="2"/>
      <c r="BS17651" s="2"/>
      <c r="BT17651" s="2"/>
    </row>
    <row r="17652" spans="63:72" x14ac:dyDescent="0.3">
      <c r="BK17652" s="5"/>
      <c r="BL17652" s="5"/>
      <c r="BM17652" s="2"/>
      <c r="BN17652" s="151"/>
      <c r="BO17652" s="2"/>
      <c r="BP17652" s="2"/>
      <c r="BQ17652" s="2"/>
      <c r="BR17652" s="2"/>
      <c r="BS17652" s="2"/>
      <c r="BT17652" s="2"/>
    </row>
    <row r="17653" spans="63:72" x14ac:dyDescent="0.3">
      <c r="BK17653" s="5"/>
      <c r="BL17653" s="5"/>
      <c r="BM17653" s="2"/>
      <c r="BN17653" s="151"/>
      <c r="BO17653" s="2"/>
      <c r="BP17653" s="2"/>
      <c r="BQ17653" s="2"/>
      <c r="BR17653" s="2"/>
      <c r="BS17653" s="2"/>
      <c r="BT17653" s="2"/>
    </row>
    <row r="17654" spans="63:72" x14ac:dyDescent="0.3">
      <c r="BK17654" s="5"/>
      <c r="BL17654" s="5"/>
      <c r="BM17654" s="2"/>
      <c r="BN17654" s="151"/>
      <c r="BO17654" s="2"/>
      <c r="BP17654" s="2"/>
      <c r="BQ17654" s="2"/>
      <c r="BR17654" s="2"/>
      <c r="BS17654" s="2"/>
      <c r="BT17654" s="2"/>
    </row>
    <row r="17655" spans="63:72" x14ac:dyDescent="0.3">
      <c r="BK17655" s="5"/>
      <c r="BL17655" s="5"/>
      <c r="BM17655" s="2"/>
      <c r="BN17655" s="151"/>
      <c r="BO17655" s="2"/>
      <c r="BP17655" s="2"/>
      <c r="BQ17655" s="2"/>
      <c r="BR17655" s="2"/>
      <c r="BS17655" s="2"/>
      <c r="BT17655" s="2"/>
    </row>
    <row r="17656" spans="63:72" x14ac:dyDescent="0.3">
      <c r="BK17656" s="5"/>
      <c r="BL17656" s="5"/>
      <c r="BM17656" s="2"/>
      <c r="BN17656" s="151"/>
      <c r="BO17656" s="2"/>
      <c r="BP17656" s="2"/>
      <c r="BQ17656" s="2"/>
      <c r="BR17656" s="2"/>
      <c r="BS17656" s="2"/>
      <c r="BT17656" s="2"/>
    </row>
    <row r="17657" spans="63:72" x14ac:dyDescent="0.3">
      <c r="BK17657" s="5"/>
      <c r="BL17657" s="5"/>
      <c r="BM17657" s="2"/>
      <c r="BN17657" s="151"/>
      <c r="BO17657" s="2"/>
      <c r="BP17657" s="2"/>
      <c r="BQ17657" s="2"/>
      <c r="BR17657" s="2"/>
      <c r="BS17657" s="2"/>
      <c r="BT17657" s="2"/>
    </row>
    <row r="17658" spans="63:72" x14ac:dyDescent="0.3">
      <c r="BK17658" s="5"/>
      <c r="BL17658" s="5"/>
      <c r="BM17658" s="2"/>
      <c r="BN17658" s="151"/>
      <c r="BO17658" s="2"/>
      <c r="BP17658" s="2"/>
      <c r="BQ17658" s="2"/>
      <c r="BR17658" s="2"/>
      <c r="BS17658" s="2"/>
      <c r="BT17658" s="2"/>
    </row>
    <row r="17659" spans="63:72" x14ac:dyDescent="0.3">
      <c r="BK17659" s="5"/>
      <c r="BL17659" s="5"/>
      <c r="BM17659" s="2"/>
      <c r="BN17659" s="151"/>
      <c r="BO17659" s="2"/>
      <c r="BP17659" s="2"/>
      <c r="BQ17659" s="2"/>
      <c r="BR17659" s="2"/>
      <c r="BS17659" s="2"/>
      <c r="BT17659" s="2"/>
    </row>
    <row r="17660" spans="63:72" x14ac:dyDescent="0.3">
      <c r="BK17660" s="5"/>
      <c r="BL17660" s="5"/>
      <c r="BM17660" s="2"/>
      <c r="BN17660" s="151"/>
      <c r="BO17660" s="2"/>
      <c r="BP17660" s="2"/>
      <c r="BQ17660" s="2"/>
      <c r="BR17660" s="2"/>
      <c r="BS17660" s="2"/>
      <c r="BT17660" s="2"/>
    </row>
    <row r="17661" spans="63:72" x14ac:dyDescent="0.3">
      <c r="BK17661" s="5"/>
      <c r="BL17661" s="5"/>
      <c r="BM17661" s="2"/>
      <c r="BN17661" s="151"/>
      <c r="BO17661" s="2"/>
      <c r="BP17661" s="2"/>
      <c r="BQ17661" s="2"/>
      <c r="BR17661" s="2"/>
      <c r="BS17661" s="2"/>
      <c r="BT17661" s="2"/>
    </row>
    <row r="17662" spans="63:72" x14ac:dyDescent="0.3">
      <c r="BK17662" s="5"/>
      <c r="BL17662" s="5"/>
      <c r="BM17662" s="2"/>
      <c r="BN17662" s="151"/>
      <c r="BO17662" s="2"/>
      <c r="BP17662" s="2"/>
      <c r="BQ17662" s="2"/>
      <c r="BR17662" s="2"/>
      <c r="BS17662" s="2"/>
      <c r="BT17662" s="2"/>
    </row>
    <row r="17663" spans="63:72" x14ac:dyDescent="0.3">
      <c r="BK17663" s="5"/>
      <c r="BL17663" s="5"/>
      <c r="BM17663" s="2"/>
      <c r="BN17663" s="151"/>
      <c r="BO17663" s="2"/>
      <c r="BP17663" s="2"/>
      <c r="BQ17663" s="2"/>
      <c r="BR17663" s="2"/>
      <c r="BS17663" s="2"/>
      <c r="BT17663" s="2"/>
    </row>
    <row r="17664" spans="63:72" x14ac:dyDescent="0.3">
      <c r="BK17664" s="5"/>
      <c r="BL17664" s="5"/>
      <c r="BM17664" s="2"/>
      <c r="BN17664" s="151"/>
      <c r="BO17664" s="2"/>
      <c r="BP17664" s="2"/>
      <c r="BQ17664" s="2"/>
      <c r="BR17664" s="2"/>
      <c r="BS17664" s="2"/>
      <c r="BT17664" s="2"/>
    </row>
    <row r="17665" spans="63:72" x14ac:dyDescent="0.3">
      <c r="BK17665" s="5"/>
      <c r="BL17665" s="5"/>
      <c r="BM17665" s="2"/>
      <c r="BN17665" s="151"/>
      <c r="BO17665" s="2"/>
      <c r="BP17665" s="2"/>
      <c r="BQ17665" s="2"/>
      <c r="BR17665" s="2"/>
      <c r="BS17665" s="2"/>
      <c r="BT17665" s="2"/>
    </row>
    <row r="17666" spans="63:72" x14ac:dyDescent="0.3">
      <c r="BK17666" s="5"/>
      <c r="BL17666" s="5"/>
      <c r="BM17666" s="2"/>
      <c r="BN17666" s="151"/>
      <c r="BO17666" s="2"/>
      <c r="BP17666" s="2"/>
      <c r="BQ17666" s="2"/>
      <c r="BR17666" s="2"/>
      <c r="BS17666" s="2"/>
      <c r="BT17666" s="2"/>
    </row>
    <row r="17667" spans="63:72" x14ac:dyDescent="0.3">
      <c r="BK17667" s="5"/>
      <c r="BL17667" s="5"/>
      <c r="BM17667" s="2"/>
      <c r="BN17667" s="151"/>
      <c r="BO17667" s="2"/>
      <c r="BP17667" s="2"/>
      <c r="BQ17667" s="2"/>
      <c r="BR17667" s="2"/>
      <c r="BS17667" s="2"/>
      <c r="BT17667" s="2"/>
    </row>
    <row r="17668" spans="63:72" x14ac:dyDescent="0.3">
      <c r="BK17668" s="5"/>
      <c r="BL17668" s="5"/>
      <c r="BM17668" s="2"/>
      <c r="BN17668" s="151"/>
      <c r="BO17668" s="2"/>
      <c r="BP17668" s="2"/>
      <c r="BQ17668" s="2"/>
      <c r="BR17668" s="2"/>
      <c r="BS17668" s="2"/>
      <c r="BT17668" s="2"/>
    </row>
    <row r="17669" spans="63:72" x14ac:dyDescent="0.3">
      <c r="BK17669" s="5"/>
      <c r="BL17669" s="5"/>
      <c r="BM17669" s="2"/>
      <c r="BN17669" s="151"/>
      <c r="BO17669" s="2"/>
      <c r="BP17669" s="2"/>
      <c r="BQ17669" s="2"/>
      <c r="BR17669" s="2"/>
      <c r="BS17669" s="2"/>
      <c r="BT17669" s="2"/>
    </row>
    <row r="17670" spans="63:72" x14ac:dyDescent="0.3">
      <c r="BK17670" s="5"/>
      <c r="BL17670" s="5"/>
      <c r="BM17670" s="2"/>
      <c r="BN17670" s="151"/>
      <c r="BO17670" s="2"/>
      <c r="BP17670" s="2"/>
      <c r="BQ17670" s="2"/>
      <c r="BR17670" s="2"/>
      <c r="BS17670" s="2"/>
      <c r="BT17670" s="2"/>
    </row>
    <row r="17671" spans="63:72" x14ac:dyDescent="0.3">
      <c r="BK17671" s="5"/>
      <c r="BL17671" s="5"/>
      <c r="BM17671" s="2"/>
      <c r="BN17671" s="151"/>
      <c r="BO17671" s="2"/>
      <c r="BP17671" s="2"/>
      <c r="BQ17671" s="2"/>
      <c r="BR17671" s="2"/>
      <c r="BS17671" s="2"/>
      <c r="BT17671" s="2"/>
    </row>
    <row r="17672" spans="63:72" x14ac:dyDescent="0.3">
      <c r="BK17672" s="5"/>
      <c r="BL17672" s="5"/>
      <c r="BM17672" s="2"/>
      <c r="BN17672" s="151"/>
      <c r="BO17672" s="2"/>
      <c r="BP17672" s="2"/>
      <c r="BQ17672" s="2"/>
      <c r="BR17672" s="2"/>
      <c r="BS17672" s="2"/>
      <c r="BT17672" s="2"/>
    </row>
    <row r="17673" spans="63:72" x14ac:dyDescent="0.3">
      <c r="BK17673" s="5"/>
      <c r="BL17673" s="5"/>
      <c r="BM17673" s="2"/>
      <c r="BN17673" s="151"/>
      <c r="BO17673" s="2"/>
      <c r="BP17673" s="2"/>
      <c r="BQ17673" s="2"/>
      <c r="BR17673" s="2"/>
      <c r="BS17673" s="2"/>
      <c r="BT17673" s="2"/>
    </row>
    <row r="17674" spans="63:72" x14ac:dyDescent="0.3">
      <c r="BK17674" s="5"/>
      <c r="BL17674" s="5"/>
      <c r="BM17674" s="2"/>
      <c r="BN17674" s="151"/>
      <c r="BO17674" s="2"/>
      <c r="BP17674" s="2"/>
      <c r="BQ17674" s="2"/>
      <c r="BR17674" s="2"/>
      <c r="BS17674" s="2"/>
      <c r="BT17674" s="2"/>
    </row>
    <row r="17675" spans="63:72" x14ac:dyDescent="0.3">
      <c r="BK17675" s="5"/>
      <c r="BL17675" s="5"/>
      <c r="BM17675" s="2"/>
      <c r="BN17675" s="151"/>
      <c r="BO17675" s="2"/>
      <c r="BP17675" s="2"/>
      <c r="BQ17675" s="2"/>
      <c r="BR17675" s="2"/>
      <c r="BS17675" s="2"/>
      <c r="BT17675" s="2"/>
    </row>
    <row r="17676" spans="63:72" x14ac:dyDescent="0.3">
      <c r="BK17676" s="5"/>
      <c r="BL17676" s="5"/>
      <c r="BM17676" s="2"/>
      <c r="BN17676" s="151"/>
      <c r="BO17676" s="2"/>
      <c r="BP17676" s="2"/>
      <c r="BQ17676" s="2"/>
      <c r="BR17676" s="2"/>
      <c r="BS17676" s="2"/>
      <c r="BT17676" s="2"/>
    </row>
    <row r="17677" spans="63:72" x14ac:dyDescent="0.3">
      <c r="BK17677" s="5"/>
      <c r="BL17677" s="5"/>
      <c r="BM17677" s="2"/>
      <c r="BN17677" s="151"/>
      <c r="BO17677" s="2"/>
      <c r="BP17677" s="2"/>
      <c r="BQ17677" s="2"/>
      <c r="BR17677" s="2"/>
      <c r="BS17677" s="2"/>
      <c r="BT17677" s="2"/>
    </row>
    <row r="17678" spans="63:72" x14ac:dyDescent="0.3">
      <c r="BK17678" s="5"/>
      <c r="BL17678" s="5"/>
      <c r="BM17678" s="2"/>
      <c r="BN17678" s="151"/>
      <c r="BO17678" s="2"/>
      <c r="BP17678" s="2"/>
      <c r="BQ17678" s="2"/>
      <c r="BR17678" s="2"/>
      <c r="BS17678" s="2"/>
      <c r="BT17678" s="2"/>
    </row>
    <row r="17679" spans="63:72" x14ac:dyDescent="0.3">
      <c r="BK17679" s="5"/>
      <c r="BL17679" s="5"/>
      <c r="BM17679" s="2"/>
      <c r="BN17679" s="151"/>
      <c r="BO17679" s="2"/>
      <c r="BP17679" s="2"/>
      <c r="BQ17679" s="2"/>
      <c r="BR17679" s="2"/>
      <c r="BS17679" s="2"/>
      <c r="BT17679" s="2"/>
    </row>
    <row r="17680" spans="63:72" x14ac:dyDescent="0.3">
      <c r="BK17680" s="5"/>
      <c r="BL17680" s="5"/>
      <c r="BM17680" s="2"/>
      <c r="BN17680" s="151"/>
      <c r="BO17680" s="2"/>
      <c r="BP17680" s="2"/>
      <c r="BQ17680" s="2"/>
      <c r="BR17680" s="2"/>
      <c r="BS17680" s="2"/>
      <c r="BT17680" s="2"/>
    </row>
    <row r="17681" spans="63:72" x14ac:dyDescent="0.3">
      <c r="BK17681" s="5"/>
      <c r="BL17681" s="5"/>
      <c r="BM17681" s="2"/>
      <c r="BN17681" s="151"/>
      <c r="BO17681" s="2"/>
      <c r="BP17681" s="2"/>
      <c r="BQ17681" s="2"/>
      <c r="BR17681" s="2"/>
      <c r="BS17681" s="2"/>
      <c r="BT17681" s="2"/>
    </row>
    <row r="17682" spans="63:72" x14ac:dyDescent="0.3">
      <c r="BK17682" s="5"/>
      <c r="BL17682" s="5"/>
      <c r="BM17682" s="2"/>
      <c r="BN17682" s="151"/>
      <c r="BO17682" s="2"/>
      <c r="BP17682" s="2"/>
      <c r="BQ17682" s="2"/>
      <c r="BR17682" s="2"/>
      <c r="BS17682" s="2"/>
      <c r="BT17682" s="2"/>
    </row>
    <row r="17683" spans="63:72" x14ac:dyDescent="0.3">
      <c r="BK17683" s="5"/>
      <c r="BL17683" s="5"/>
      <c r="BM17683" s="2"/>
      <c r="BN17683" s="151"/>
      <c r="BO17683" s="2"/>
      <c r="BP17683" s="2"/>
      <c r="BQ17683" s="2"/>
      <c r="BR17683" s="2"/>
      <c r="BS17683" s="2"/>
      <c r="BT17683" s="2"/>
    </row>
    <row r="17684" spans="63:72" x14ac:dyDescent="0.3">
      <c r="BK17684" s="5"/>
      <c r="BL17684" s="5"/>
      <c r="BM17684" s="2"/>
      <c r="BN17684" s="151"/>
      <c r="BO17684" s="2"/>
      <c r="BP17684" s="2"/>
      <c r="BQ17684" s="2"/>
      <c r="BR17684" s="2"/>
      <c r="BS17684" s="2"/>
      <c r="BT17684" s="2"/>
    </row>
    <row r="17685" spans="63:72" x14ac:dyDescent="0.3">
      <c r="BK17685" s="5"/>
      <c r="BL17685" s="5"/>
      <c r="BM17685" s="2"/>
      <c r="BN17685" s="151"/>
      <c r="BO17685" s="2"/>
      <c r="BP17685" s="2"/>
      <c r="BQ17685" s="2"/>
      <c r="BR17685" s="2"/>
      <c r="BS17685" s="2"/>
      <c r="BT17685" s="2"/>
    </row>
    <row r="17686" spans="63:72" x14ac:dyDescent="0.3">
      <c r="BK17686" s="5"/>
      <c r="BL17686" s="5"/>
      <c r="BM17686" s="2"/>
      <c r="BN17686" s="151"/>
      <c r="BO17686" s="2"/>
      <c r="BP17686" s="2"/>
      <c r="BQ17686" s="2"/>
      <c r="BR17686" s="2"/>
      <c r="BS17686" s="2"/>
      <c r="BT17686" s="2"/>
    </row>
    <row r="17687" spans="63:72" x14ac:dyDescent="0.3">
      <c r="BK17687" s="5"/>
      <c r="BL17687" s="5"/>
      <c r="BM17687" s="2"/>
      <c r="BN17687" s="151"/>
      <c r="BO17687" s="2"/>
      <c r="BP17687" s="2"/>
      <c r="BQ17687" s="2"/>
      <c r="BR17687" s="2"/>
      <c r="BS17687" s="2"/>
      <c r="BT17687" s="2"/>
    </row>
    <row r="17688" spans="63:72" x14ac:dyDescent="0.3">
      <c r="BK17688" s="5"/>
      <c r="BL17688" s="5"/>
      <c r="BM17688" s="2"/>
      <c r="BN17688" s="151"/>
      <c r="BO17688" s="2"/>
      <c r="BP17688" s="2"/>
      <c r="BQ17688" s="2"/>
      <c r="BR17688" s="2"/>
      <c r="BS17688" s="2"/>
      <c r="BT17688" s="2"/>
    </row>
    <row r="17689" spans="63:72" x14ac:dyDescent="0.3">
      <c r="BK17689" s="5"/>
      <c r="BL17689" s="5"/>
      <c r="BM17689" s="2"/>
      <c r="BN17689" s="151"/>
      <c r="BO17689" s="2"/>
      <c r="BP17689" s="2"/>
      <c r="BQ17689" s="2"/>
      <c r="BR17689" s="2"/>
      <c r="BS17689" s="2"/>
      <c r="BT17689" s="2"/>
    </row>
    <row r="17690" spans="63:72" x14ac:dyDescent="0.3">
      <c r="BK17690" s="5"/>
      <c r="BL17690" s="5"/>
      <c r="BM17690" s="2"/>
      <c r="BN17690" s="151"/>
      <c r="BO17690" s="2"/>
      <c r="BP17690" s="2"/>
      <c r="BQ17690" s="2"/>
      <c r="BR17690" s="2"/>
      <c r="BS17690" s="2"/>
      <c r="BT17690" s="2"/>
    </row>
    <row r="17691" spans="63:72" x14ac:dyDescent="0.3">
      <c r="BK17691" s="5"/>
      <c r="BL17691" s="5"/>
      <c r="BM17691" s="2"/>
      <c r="BN17691" s="151"/>
      <c r="BO17691" s="2"/>
      <c r="BP17691" s="2"/>
      <c r="BQ17691" s="2"/>
      <c r="BR17691" s="2"/>
      <c r="BS17691" s="2"/>
      <c r="BT17691" s="2"/>
    </row>
    <row r="17692" spans="63:72" x14ac:dyDescent="0.3">
      <c r="BK17692" s="5"/>
      <c r="BL17692" s="5"/>
      <c r="BM17692" s="2"/>
      <c r="BN17692" s="151"/>
      <c r="BO17692" s="2"/>
      <c r="BP17692" s="2"/>
      <c r="BQ17692" s="2"/>
      <c r="BR17692" s="2"/>
      <c r="BS17692" s="2"/>
      <c r="BT17692" s="2"/>
    </row>
    <row r="17693" spans="63:72" x14ac:dyDescent="0.3">
      <c r="BK17693" s="5"/>
      <c r="BL17693" s="5"/>
      <c r="BM17693" s="2"/>
      <c r="BN17693" s="151"/>
      <c r="BO17693" s="2"/>
      <c r="BP17693" s="2"/>
      <c r="BQ17693" s="2"/>
      <c r="BR17693" s="2"/>
      <c r="BS17693" s="2"/>
      <c r="BT17693" s="2"/>
    </row>
    <row r="17694" spans="63:72" x14ac:dyDescent="0.3">
      <c r="BK17694" s="5"/>
      <c r="BL17694" s="5"/>
      <c r="BM17694" s="2"/>
      <c r="BN17694" s="151"/>
      <c r="BO17694" s="2"/>
      <c r="BP17694" s="2"/>
      <c r="BQ17694" s="2"/>
      <c r="BR17694" s="2"/>
      <c r="BS17694" s="2"/>
      <c r="BT17694" s="2"/>
    </row>
    <row r="17695" spans="63:72" x14ac:dyDescent="0.3">
      <c r="BK17695" s="5"/>
      <c r="BL17695" s="5"/>
      <c r="BM17695" s="2"/>
      <c r="BN17695" s="151"/>
      <c r="BO17695" s="2"/>
      <c r="BP17695" s="2"/>
      <c r="BQ17695" s="2"/>
      <c r="BR17695" s="2"/>
      <c r="BS17695" s="2"/>
      <c r="BT17695" s="2"/>
    </row>
    <row r="17696" spans="63:72" x14ac:dyDescent="0.3">
      <c r="BK17696" s="5"/>
      <c r="BL17696" s="5"/>
      <c r="BM17696" s="2"/>
      <c r="BN17696" s="151"/>
      <c r="BO17696" s="2"/>
      <c r="BP17696" s="2"/>
      <c r="BQ17696" s="2"/>
      <c r="BR17696" s="2"/>
      <c r="BS17696" s="2"/>
      <c r="BT17696" s="2"/>
    </row>
    <row r="17697" spans="63:72" x14ac:dyDescent="0.3">
      <c r="BK17697" s="5"/>
      <c r="BL17697" s="5"/>
      <c r="BM17697" s="2"/>
      <c r="BN17697" s="151"/>
      <c r="BO17697" s="2"/>
      <c r="BP17697" s="2"/>
      <c r="BQ17697" s="2"/>
      <c r="BR17697" s="2"/>
      <c r="BS17697" s="2"/>
      <c r="BT17697" s="2"/>
    </row>
    <row r="17698" spans="63:72" x14ac:dyDescent="0.3">
      <c r="BK17698" s="5"/>
      <c r="BL17698" s="5"/>
      <c r="BM17698" s="2"/>
      <c r="BN17698" s="151"/>
      <c r="BO17698" s="2"/>
      <c r="BP17698" s="2"/>
      <c r="BQ17698" s="2"/>
      <c r="BR17698" s="2"/>
      <c r="BS17698" s="2"/>
      <c r="BT17698" s="2"/>
    </row>
    <row r="17699" spans="63:72" x14ac:dyDescent="0.3">
      <c r="BK17699" s="5"/>
      <c r="BL17699" s="5"/>
      <c r="BM17699" s="2"/>
      <c r="BN17699" s="151"/>
      <c r="BO17699" s="2"/>
      <c r="BP17699" s="2"/>
      <c r="BQ17699" s="2"/>
      <c r="BR17699" s="2"/>
      <c r="BS17699" s="2"/>
      <c r="BT17699" s="2"/>
    </row>
    <row r="17700" spans="63:72" x14ac:dyDescent="0.3">
      <c r="BK17700" s="5"/>
      <c r="BL17700" s="5"/>
      <c r="BM17700" s="2"/>
      <c r="BN17700" s="151"/>
      <c r="BO17700" s="2"/>
      <c r="BP17700" s="2"/>
      <c r="BQ17700" s="2"/>
      <c r="BR17700" s="2"/>
      <c r="BS17700" s="2"/>
      <c r="BT17700" s="2"/>
    </row>
    <row r="17701" spans="63:72" x14ac:dyDescent="0.3">
      <c r="BK17701" s="5"/>
      <c r="BL17701" s="5"/>
      <c r="BM17701" s="2"/>
      <c r="BN17701" s="151"/>
      <c r="BO17701" s="2"/>
      <c r="BP17701" s="2"/>
      <c r="BQ17701" s="2"/>
      <c r="BR17701" s="2"/>
      <c r="BS17701" s="2"/>
      <c r="BT17701" s="2"/>
    </row>
    <row r="17702" spans="63:72" x14ac:dyDescent="0.3">
      <c r="BK17702" s="5"/>
      <c r="BL17702" s="5"/>
      <c r="BM17702" s="2"/>
      <c r="BN17702" s="151"/>
      <c r="BO17702" s="2"/>
      <c r="BP17702" s="2"/>
      <c r="BQ17702" s="2"/>
      <c r="BR17702" s="2"/>
      <c r="BS17702" s="2"/>
      <c r="BT17702" s="2"/>
    </row>
    <row r="17703" spans="63:72" x14ac:dyDescent="0.3">
      <c r="BK17703" s="5"/>
      <c r="BL17703" s="5"/>
      <c r="BM17703" s="2"/>
      <c r="BN17703" s="151"/>
      <c r="BO17703" s="2"/>
      <c r="BP17703" s="2"/>
      <c r="BQ17703" s="2"/>
      <c r="BR17703" s="2"/>
      <c r="BS17703" s="2"/>
      <c r="BT17703" s="2"/>
    </row>
    <row r="17704" spans="63:72" x14ac:dyDescent="0.3">
      <c r="BK17704" s="5"/>
      <c r="BL17704" s="5"/>
      <c r="BM17704" s="2"/>
      <c r="BN17704" s="151"/>
      <c r="BO17704" s="2"/>
      <c r="BP17704" s="2"/>
      <c r="BQ17704" s="2"/>
      <c r="BR17704" s="2"/>
      <c r="BS17704" s="2"/>
      <c r="BT17704" s="2"/>
    </row>
    <row r="17705" spans="63:72" x14ac:dyDescent="0.3">
      <c r="BK17705" s="5"/>
      <c r="BL17705" s="5"/>
      <c r="BM17705" s="2"/>
      <c r="BN17705" s="151"/>
      <c r="BO17705" s="2"/>
      <c r="BP17705" s="2"/>
      <c r="BQ17705" s="2"/>
      <c r="BR17705" s="2"/>
      <c r="BS17705" s="2"/>
      <c r="BT17705" s="2"/>
    </row>
    <row r="17706" spans="63:72" x14ac:dyDescent="0.3">
      <c r="BK17706" s="5"/>
      <c r="BL17706" s="5"/>
      <c r="BM17706" s="2"/>
      <c r="BN17706" s="151"/>
      <c r="BO17706" s="2"/>
      <c r="BP17706" s="2"/>
      <c r="BQ17706" s="2"/>
      <c r="BR17706" s="2"/>
      <c r="BS17706" s="2"/>
      <c r="BT17706" s="2"/>
    </row>
    <row r="17707" spans="63:72" x14ac:dyDescent="0.3">
      <c r="BK17707" s="5"/>
      <c r="BL17707" s="5"/>
      <c r="BM17707" s="2"/>
      <c r="BN17707" s="151"/>
      <c r="BO17707" s="2"/>
      <c r="BP17707" s="2"/>
      <c r="BQ17707" s="2"/>
      <c r="BR17707" s="2"/>
      <c r="BS17707" s="2"/>
      <c r="BT17707" s="2"/>
    </row>
    <row r="17708" spans="63:72" x14ac:dyDescent="0.3">
      <c r="BK17708" s="5"/>
      <c r="BL17708" s="5"/>
      <c r="BM17708" s="2"/>
      <c r="BN17708" s="151"/>
      <c r="BO17708" s="2"/>
      <c r="BP17708" s="2"/>
      <c r="BQ17708" s="2"/>
      <c r="BR17708" s="2"/>
      <c r="BS17708" s="2"/>
      <c r="BT17708" s="2"/>
    </row>
    <row r="17709" spans="63:72" x14ac:dyDescent="0.3">
      <c r="BK17709" s="5"/>
      <c r="BL17709" s="5"/>
      <c r="BM17709" s="2"/>
      <c r="BN17709" s="151"/>
      <c r="BO17709" s="2"/>
      <c r="BP17709" s="2"/>
      <c r="BQ17709" s="2"/>
      <c r="BR17709" s="2"/>
      <c r="BS17709" s="2"/>
      <c r="BT17709" s="2"/>
    </row>
    <row r="17710" spans="63:72" x14ac:dyDescent="0.3">
      <c r="BK17710" s="5"/>
      <c r="BL17710" s="5"/>
      <c r="BM17710" s="2"/>
      <c r="BN17710" s="151"/>
      <c r="BO17710" s="2"/>
      <c r="BP17710" s="2"/>
      <c r="BQ17710" s="2"/>
      <c r="BR17710" s="2"/>
      <c r="BS17710" s="2"/>
      <c r="BT17710" s="2"/>
    </row>
    <row r="17711" spans="63:72" x14ac:dyDescent="0.3">
      <c r="BK17711" s="5"/>
      <c r="BL17711" s="5"/>
      <c r="BM17711" s="2"/>
      <c r="BN17711" s="151"/>
      <c r="BO17711" s="2"/>
      <c r="BP17711" s="2"/>
      <c r="BQ17711" s="2"/>
      <c r="BR17711" s="2"/>
      <c r="BS17711" s="2"/>
      <c r="BT17711" s="2"/>
    </row>
    <row r="17712" spans="63:72" x14ac:dyDescent="0.3">
      <c r="BK17712" s="5"/>
      <c r="BL17712" s="5"/>
      <c r="BM17712" s="2"/>
      <c r="BN17712" s="151"/>
      <c r="BO17712" s="2"/>
      <c r="BP17712" s="2"/>
      <c r="BQ17712" s="2"/>
      <c r="BR17712" s="2"/>
      <c r="BS17712" s="2"/>
      <c r="BT17712" s="2"/>
    </row>
    <row r="17713" spans="63:72" x14ac:dyDescent="0.3">
      <c r="BK17713" s="5"/>
      <c r="BL17713" s="5"/>
      <c r="BM17713" s="2"/>
      <c r="BN17713" s="151"/>
      <c r="BO17713" s="2"/>
      <c r="BP17713" s="2"/>
      <c r="BQ17713" s="2"/>
      <c r="BR17713" s="2"/>
      <c r="BS17713" s="2"/>
      <c r="BT17713" s="2"/>
    </row>
    <row r="17714" spans="63:72" x14ac:dyDescent="0.3">
      <c r="BK17714" s="5"/>
      <c r="BL17714" s="5"/>
      <c r="BM17714" s="2"/>
      <c r="BN17714" s="151"/>
      <c r="BO17714" s="2"/>
      <c r="BP17714" s="2"/>
      <c r="BQ17714" s="2"/>
      <c r="BR17714" s="2"/>
      <c r="BS17714" s="2"/>
      <c r="BT17714" s="2"/>
    </row>
    <row r="17715" spans="63:72" x14ac:dyDescent="0.3">
      <c r="BK17715" s="5"/>
      <c r="BL17715" s="5"/>
      <c r="BM17715" s="2"/>
      <c r="BN17715" s="151"/>
      <c r="BO17715" s="2"/>
      <c r="BP17715" s="2"/>
      <c r="BQ17715" s="2"/>
      <c r="BR17715" s="2"/>
      <c r="BS17715" s="2"/>
      <c r="BT17715" s="2"/>
    </row>
    <row r="17716" spans="63:72" x14ac:dyDescent="0.3">
      <c r="BK17716" s="5"/>
      <c r="BL17716" s="5"/>
      <c r="BM17716" s="2"/>
      <c r="BN17716" s="151"/>
      <c r="BO17716" s="2"/>
      <c r="BP17716" s="2"/>
      <c r="BQ17716" s="2"/>
      <c r="BR17716" s="2"/>
      <c r="BS17716" s="2"/>
      <c r="BT17716" s="2"/>
    </row>
    <row r="17717" spans="63:72" x14ac:dyDescent="0.3">
      <c r="BK17717" s="5"/>
      <c r="BL17717" s="5"/>
      <c r="BM17717" s="2"/>
      <c r="BN17717" s="151"/>
      <c r="BO17717" s="2"/>
      <c r="BP17717" s="2"/>
      <c r="BQ17717" s="2"/>
      <c r="BR17717" s="2"/>
      <c r="BS17717" s="2"/>
      <c r="BT17717" s="2"/>
    </row>
    <row r="17718" spans="63:72" x14ac:dyDescent="0.3">
      <c r="BK17718" s="5"/>
      <c r="BL17718" s="5"/>
      <c r="BM17718" s="2"/>
      <c r="BN17718" s="151"/>
      <c r="BO17718" s="2"/>
      <c r="BP17718" s="2"/>
      <c r="BQ17718" s="2"/>
      <c r="BR17718" s="2"/>
      <c r="BS17718" s="2"/>
      <c r="BT17718" s="2"/>
    </row>
    <row r="17719" spans="63:72" x14ac:dyDescent="0.3">
      <c r="BK17719" s="5"/>
      <c r="BL17719" s="5"/>
      <c r="BM17719" s="2"/>
      <c r="BN17719" s="151"/>
      <c r="BO17719" s="2"/>
      <c r="BP17719" s="2"/>
      <c r="BQ17719" s="2"/>
      <c r="BR17719" s="2"/>
      <c r="BS17719" s="2"/>
      <c r="BT17719" s="2"/>
    </row>
    <row r="17720" spans="63:72" x14ac:dyDescent="0.3">
      <c r="BK17720" s="5"/>
      <c r="BL17720" s="5"/>
      <c r="BM17720" s="2"/>
      <c r="BN17720" s="151"/>
      <c r="BO17720" s="2"/>
      <c r="BP17720" s="2"/>
      <c r="BQ17720" s="2"/>
      <c r="BR17720" s="2"/>
      <c r="BS17720" s="2"/>
      <c r="BT17720" s="2"/>
    </row>
    <row r="17721" spans="63:72" x14ac:dyDescent="0.3">
      <c r="BK17721" s="5"/>
      <c r="BL17721" s="5"/>
      <c r="BM17721" s="2"/>
      <c r="BN17721" s="151"/>
      <c r="BO17721" s="2"/>
      <c r="BP17721" s="2"/>
      <c r="BQ17721" s="2"/>
      <c r="BR17721" s="2"/>
      <c r="BS17721" s="2"/>
      <c r="BT17721" s="2"/>
    </row>
    <row r="17722" spans="63:72" x14ac:dyDescent="0.3">
      <c r="BK17722" s="5"/>
      <c r="BL17722" s="5"/>
      <c r="BM17722" s="2"/>
      <c r="BN17722" s="151"/>
      <c r="BO17722" s="2"/>
      <c r="BP17722" s="2"/>
      <c r="BQ17722" s="2"/>
      <c r="BR17722" s="2"/>
      <c r="BS17722" s="2"/>
      <c r="BT17722" s="2"/>
    </row>
    <row r="17723" spans="63:72" x14ac:dyDescent="0.3">
      <c r="BK17723" s="5"/>
      <c r="BL17723" s="5"/>
      <c r="BM17723" s="2"/>
      <c r="BN17723" s="151"/>
      <c r="BO17723" s="2"/>
      <c r="BP17723" s="2"/>
      <c r="BQ17723" s="2"/>
      <c r="BR17723" s="2"/>
      <c r="BS17723" s="2"/>
      <c r="BT17723" s="2"/>
    </row>
    <row r="17724" spans="63:72" x14ac:dyDescent="0.3">
      <c r="BK17724" s="5"/>
      <c r="BL17724" s="5"/>
      <c r="BM17724" s="2"/>
      <c r="BN17724" s="151"/>
      <c r="BO17724" s="2"/>
      <c r="BP17724" s="2"/>
      <c r="BQ17724" s="2"/>
      <c r="BR17724" s="2"/>
      <c r="BS17724" s="2"/>
      <c r="BT17724" s="2"/>
    </row>
    <row r="17725" spans="63:72" x14ac:dyDescent="0.3">
      <c r="BK17725" s="5"/>
      <c r="BL17725" s="5"/>
      <c r="BM17725" s="2"/>
      <c r="BN17725" s="151"/>
      <c r="BO17725" s="2"/>
      <c r="BP17725" s="2"/>
      <c r="BQ17725" s="2"/>
      <c r="BR17725" s="2"/>
      <c r="BS17725" s="2"/>
      <c r="BT17725" s="2"/>
    </row>
    <row r="17726" spans="63:72" x14ac:dyDescent="0.3">
      <c r="BK17726" s="5"/>
      <c r="BL17726" s="5"/>
      <c r="BM17726" s="2"/>
      <c r="BN17726" s="151"/>
      <c r="BO17726" s="2"/>
      <c r="BP17726" s="2"/>
      <c r="BQ17726" s="2"/>
      <c r="BR17726" s="2"/>
      <c r="BS17726" s="2"/>
      <c r="BT17726" s="2"/>
    </row>
    <row r="17727" spans="63:72" x14ac:dyDescent="0.3">
      <c r="BK17727" s="5"/>
      <c r="BL17727" s="5"/>
      <c r="BM17727" s="2"/>
      <c r="BN17727" s="151"/>
      <c r="BO17727" s="2"/>
      <c r="BP17727" s="2"/>
      <c r="BQ17727" s="2"/>
      <c r="BR17727" s="2"/>
      <c r="BS17727" s="2"/>
      <c r="BT17727" s="2"/>
    </row>
    <row r="17728" spans="63:72" x14ac:dyDescent="0.3">
      <c r="BK17728" s="5"/>
      <c r="BL17728" s="5"/>
      <c r="BM17728" s="2"/>
      <c r="BN17728" s="151"/>
      <c r="BO17728" s="2"/>
      <c r="BP17728" s="2"/>
      <c r="BQ17728" s="2"/>
      <c r="BR17728" s="2"/>
      <c r="BS17728" s="2"/>
      <c r="BT17728" s="2"/>
    </row>
    <row r="17729" spans="63:72" x14ac:dyDescent="0.3">
      <c r="BK17729" s="5"/>
      <c r="BL17729" s="5"/>
      <c r="BM17729" s="2"/>
      <c r="BN17729" s="151"/>
      <c r="BO17729" s="2"/>
      <c r="BP17729" s="2"/>
      <c r="BQ17729" s="2"/>
      <c r="BR17729" s="2"/>
      <c r="BS17729" s="2"/>
      <c r="BT17729" s="2"/>
    </row>
    <row r="17730" spans="63:72" x14ac:dyDescent="0.3">
      <c r="BK17730" s="5"/>
      <c r="BL17730" s="5"/>
      <c r="BM17730" s="2"/>
      <c r="BN17730" s="151"/>
      <c r="BO17730" s="2"/>
      <c r="BP17730" s="2"/>
      <c r="BQ17730" s="2"/>
      <c r="BR17730" s="2"/>
      <c r="BS17730" s="2"/>
      <c r="BT17730" s="2"/>
    </row>
    <row r="17731" spans="63:72" x14ac:dyDescent="0.3">
      <c r="BK17731" s="5"/>
      <c r="BL17731" s="5"/>
      <c r="BM17731" s="2"/>
      <c r="BN17731" s="151"/>
      <c r="BO17731" s="2"/>
      <c r="BP17731" s="2"/>
      <c r="BQ17731" s="2"/>
      <c r="BR17731" s="2"/>
      <c r="BS17731" s="2"/>
      <c r="BT17731" s="2"/>
    </row>
    <row r="17732" spans="63:72" x14ac:dyDescent="0.3">
      <c r="BK17732" s="5"/>
      <c r="BL17732" s="5"/>
      <c r="BM17732" s="2"/>
      <c r="BN17732" s="151"/>
      <c r="BO17732" s="2"/>
      <c r="BP17732" s="2"/>
      <c r="BQ17732" s="2"/>
      <c r="BR17732" s="2"/>
      <c r="BS17732" s="2"/>
      <c r="BT17732" s="2"/>
    </row>
    <row r="17733" spans="63:72" x14ac:dyDescent="0.3">
      <c r="BK17733" s="5"/>
      <c r="BL17733" s="5"/>
      <c r="BM17733" s="2"/>
      <c r="BN17733" s="151"/>
      <c r="BO17733" s="2"/>
      <c r="BP17733" s="2"/>
      <c r="BQ17733" s="2"/>
      <c r="BR17733" s="2"/>
      <c r="BS17733" s="2"/>
      <c r="BT17733" s="2"/>
    </row>
    <row r="17734" spans="63:72" x14ac:dyDescent="0.3">
      <c r="BK17734" s="5"/>
      <c r="BL17734" s="5"/>
      <c r="BM17734" s="2"/>
      <c r="BN17734" s="151"/>
      <c r="BO17734" s="2"/>
      <c r="BP17734" s="2"/>
      <c r="BQ17734" s="2"/>
      <c r="BR17734" s="2"/>
      <c r="BS17734" s="2"/>
      <c r="BT17734" s="2"/>
    </row>
    <row r="17735" spans="63:72" x14ac:dyDescent="0.3">
      <c r="BK17735" s="5"/>
      <c r="BL17735" s="5"/>
      <c r="BM17735" s="2"/>
      <c r="BN17735" s="151"/>
      <c r="BO17735" s="2"/>
      <c r="BP17735" s="2"/>
      <c r="BQ17735" s="2"/>
      <c r="BR17735" s="2"/>
      <c r="BS17735" s="2"/>
      <c r="BT17735" s="2"/>
    </row>
    <row r="17736" spans="63:72" x14ac:dyDescent="0.3">
      <c r="BK17736" s="5"/>
      <c r="BL17736" s="5"/>
      <c r="BM17736" s="2"/>
      <c r="BN17736" s="151"/>
      <c r="BO17736" s="2"/>
      <c r="BP17736" s="2"/>
      <c r="BQ17736" s="2"/>
      <c r="BR17736" s="2"/>
      <c r="BS17736" s="2"/>
      <c r="BT17736" s="2"/>
    </row>
    <row r="17737" spans="63:72" x14ac:dyDescent="0.3">
      <c r="BK17737" s="5"/>
      <c r="BL17737" s="5"/>
      <c r="BM17737" s="2"/>
      <c r="BN17737" s="151"/>
      <c r="BO17737" s="2"/>
      <c r="BP17737" s="2"/>
      <c r="BQ17737" s="2"/>
      <c r="BR17737" s="2"/>
      <c r="BS17737" s="2"/>
      <c r="BT17737" s="2"/>
    </row>
    <row r="17738" spans="63:72" x14ac:dyDescent="0.3">
      <c r="BK17738" s="5"/>
      <c r="BL17738" s="5"/>
      <c r="BM17738" s="2"/>
      <c r="BN17738" s="151"/>
      <c r="BO17738" s="2"/>
      <c r="BP17738" s="2"/>
      <c r="BQ17738" s="2"/>
      <c r="BR17738" s="2"/>
      <c r="BS17738" s="2"/>
      <c r="BT17738" s="2"/>
    </row>
    <row r="17739" spans="63:72" x14ac:dyDescent="0.3">
      <c r="BK17739" s="5"/>
      <c r="BL17739" s="5"/>
      <c r="BM17739" s="2"/>
      <c r="BN17739" s="151"/>
      <c r="BO17739" s="2"/>
      <c r="BP17739" s="2"/>
      <c r="BQ17739" s="2"/>
      <c r="BR17739" s="2"/>
      <c r="BS17739" s="2"/>
      <c r="BT17739" s="2"/>
    </row>
    <row r="17740" spans="63:72" x14ac:dyDescent="0.3">
      <c r="BK17740" s="5"/>
      <c r="BL17740" s="5"/>
      <c r="BM17740" s="2"/>
      <c r="BN17740" s="151"/>
      <c r="BO17740" s="2"/>
      <c r="BP17740" s="2"/>
      <c r="BQ17740" s="2"/>
      <c r="BR17740" s="2"/>
      <c r="BS17740" s="2"/>
      <c r="BT17740" s="2"/>
    </row>
    <row r="17741" spans="63:72" x14ac:dyDescent="0.3">
      <c r="BK17741" s="5"/>
      <c r="BL17741" s="5"/>
      <c r="BM17741" s="2"/>
      <c r="BN17741" s="151"/>
      <c r="BO17741" s="2"/>
      <c r="BP17741" s="2"/>
      <c r="BQ17741" s="2"/>
      <c r="BR17741" s="2"/>
      <c r="BS17741" s="2"/>
      <c r="BT17741" s="2"/>
    </row>
    <row r="17742" spans="63:72" x14ac:dyDescent="0.3">
      <c r="BK17742" s="5"/>
      <c r="BL17742" s="5"/>
      <c r="BM17742" s="2"/>
      <c r="BN17742" s="151"/>
      <c r="BO17742" s="2"/>
      <c r="BP17742" s="2"/>
      <c r="BQ17742" s="2"/>
      <c r="BR17742" s="2"/>
      <c r="BS17742" s="2"/>
      <c r="BT17742" s="2"/>
    </row>
    <row r="17743" spans="63:72" x14ac:dyDescent="0.3">
      <c r="BK17743" s="5"/>
      <c r="BL17743" s="5"/>
      <c r="BM17743" s="2"/>
      <c r="BN17743" s="151"/>
      <c r="BO17743" s="2"/>
      <c r="BP17743" s="2"/>
      <c r="BQ17743" s="2"/>
      <c r="BR17743" s="2"/>
      <c r="BS17743" s="2"/>
      <c r="BT17743" s="2"/>
    </row>
    <row r="17744" spans="63:72" x14ac:dyDescent="0.3">
      <c r="BK17744" s="5"/>
      <c r="BL17744" s="5"/>
      <c r="BM17744" s="2"/>
      <c r="BN17744" s="151"/>
      <c r="BO17744" s="2"/>
      <c r="BP17744" s="2"/>
      <c r="BQ17744" s="2"/>
      <c r="BR17744" s="2"/>
      <c r="BS17744" s="2"/>
      <c r="BT17744" s="2"/>
    </row>
    <row r="17745" spans="63:72" x14ac:dyDescent="0.3">
      <c r="BK17745" s="5"/>
      <c r="BL17745" s="5"/>
      <c r="BM17745" s="2"/>
      <c r="BN17745" s="151"/>
      <c r="BO17745" s="2"/>
      <c r="BP17745" s="2"/>
      <c r="BQ17745" s="2"/>
      <c r="BR17745" s="2"/>
      <c r="BS17745" s="2"/>
      <c r="BT17745" s="2"/>
    </row>
    <row r="17746" spans="63:72" x14ac:dyDescent="0.3">
      <c r="BK17746" s="5"/>
      <c r="BL17746" s="5"/>
      <c r="BM17746" s="2"/>
      <c r="BN17746" s="151"/>
      <c r="BO17746" s="2"/>
      <c r="BP17746" s="2"/>
      <c r="BQ17746" s="2"/>
      <c r="BR17746" s="2"/>
      <c r="BS17746" s="2"/>
      <c r="BT17746" s="2"/>
    </row>
    <row r="17747" spans="63:72" x14ac:dyDescent="0.3">
      <c r="BK17747" s="5"/>
      <c r="BL17747" s="5"/>
      <c r="BM17747" s="2"/>
      <c r="BN17747" s="151"/>
      <c r="BO17747" s="2"/>
      <c r="BP17747" s="2"/>
      <c r="BQ17747" s="2"/>
      <c r="BR17747" s="2"/>
      <c r="BS17747" s="2"/>
      <c r="BT17747" s="2"/>
    </row>
    <row r="17748" spans="63:72" x14ac:dyDescent="0.3">
      <c r="BK17748" s="5"/>
      <c r="BL17748" s="5"/>
      <c r="BM17748" s="2"/>
      <c r="BN17748" s="151"/>
      <c r="BO17748" s="2"/>
      <c r="BP17748" s="2"/>
      <c r="BQ17748" s="2"/>
      <c r="BR17748" s="2"/>
      <c r="BS17748" s="2"/>
      <c r="BT17748" s="2"/>
    </row>
    <row r="17749" spans="63:72" x14ac:dyDescent="0.3">
      <c r="BK17749" s="5"/>
      <c r="BL17749" s="5"/>
      <c r="BM17749" s="2"/>
      <c r="BN17749" s="151"/>
      <c r="BO17749" s="2"/>
      <c r="BP17749" s="2"/>
      <c r="BQ17749" s="2"/>
      <c r="BR17749" s="2"/>
      <c r="BS17749" s="2"/>
      <c r="BT17749" s="2"/>
    </row>
    <row r="17750" spans="63:72" x14ac:dyDescent="0.3">
      <c r="BK17750" s="5"/>
      <c r="BL17750" s="5"/>
      <c r="BM17750" s="2"/>
      <c r="BN17750" s="151"/>
      <c r="BO17750" s="2"/>
      <c r="BP17750" s="2"/>
      <c r="BQ17750" s="2"/>
      <c r="BR17750" s="2"/>
      <c r="BS17750" s="2"/>
      <c r="BT17750" s="2"/>
    </row>
    <row r="17751" spans="63:72" x14ac:dyDescent="0.3">
      <c r="BK17751" s="5"/>
      <c r="BL17751" s="5"/>
      <c r="BM17751" s="2"/>
      <c r="BN17751" s="151"/>
      <c r="BO17751" s="2"/>
      <c r="BP17751" s="2"/>
      <c r="BQ17751" s="2"/>
      <c r="BR17751" s="2"/>
      <c r="BS17751" s="2"/>
      <c r="BT17751" s="2"/>
    </row>
    <row r="17752" spans="63:72" x14ac:dyDescent="0.3">
      <c r="BK17752" s="5"/>
      <c r="BL17752" s="5"/>
      <c r="BM17752" s="2"/>
      <c r="BN17752" s="151"/>
      <c r="BO17752" s="2"/>
      <c r="BP17752" s="2"/>
      <c r="BQ17752" s="2"/>
      <c r="BR17752" s="2"/>
      <c r="BS17752" s="2"/>
      <c r="BT17752" s="2"/>
    </row>
    <row r="17753" spans="63:72" x14ac:dyDescent="0.3">
      <c r="BK17753" s="5"/>
      <c r="BL17753" s="5"/>
      <c r="BM17753" s="2"/>
      <c r="BN17753" s="151"/>
      <c r="BO17753" s="2"/>
      <c r="BP17753" s="2"/>
      <c r="BQ17753" s="2"/>
      <c r="BR17753" s="2"/>
      <c r="BS17753" s="2"/>
      <c r="BT17753" s="2"/>
    </row>
    <row r="17754" spans="63:72" x14ac:dyDescent="0.3">
      <c r="BK17754" s="5"/>
      <c r="BL17754" s="5"/>
      <c r="BM17754" s="2"/>
      <c r="BN17754" s="151"/>
      <c r="BO17754" s="2"/>
      <c r="BP17754" s="2"/>
      <c r="BQ17754" s="2"/>
      <c r="BR17754" s="2"/>
      <c r="BS17754" s="2"/>
      <c r="BT17754" s="2"/>
    </row>
    <row r="17755" spans="63:72" x14ac:dyDescent="0.3">
      <c r="BK17755" s="5"/>
      <c r="BL17755" s="5"/>
      <c r="BM17755" s="2"/>
      <c r="BN17755" s="151"/>
      <c r="BO17755" s="2"/>
      <c r="BP17755" s="2"/>
      <c r="BQ17755" s="2"/>
      <c r="BR17755" s="2"/>
      <c r="BS17755" s="2"/>
      <c r="BT17755" s="2"/>
    </row>
    <row r="17756" spans="63:72" x14ac:dyDescent="0.3">
      <c r="BK17756" s="5"/>
      <c r="BL17756" s="5"/>
      <c r="BM17756" s="2"/>
      <c r="BN17756" s="151"/>
      <c r="BO17756" s="2"/>
      <c r="BP17756" s="2"/>
      <c r="BQ17756" s="2"/>
      <c r="BR17756" s="2"/>
      <c r="BS17756" s="2"/>
      <c r="BT17756" s="2"/>
    </row>
    <row r="17757" spans="63:72" x14ac:dyDescent="0.3">
      <c r="BK17757" s="5"/>
      <c r="BL17757" s="5"/>
      <c r="BM17757" s="2"/>
      <c r="BN17757" s="151"/>
      <c r="BO17757" s="2"/>
      <c r="BP17757" s="2"/>
      <c r="BQ17757" s="2"/>
      <c r="BR17757" s="2"/>
      <c r="BS17757" s="2"/>
      <c r="BT17757" s="2"/>
    </row>
    <row r="17758" spans="63:72" x14ac:dyDescent="0.3">
      <c r="BK17758" s="5"/>
      <c r="BL17758" s="5"/>
      <c r="BM17758" s="2"/>
      <c r="BN17758" s="151"/>
      <c r="BO17758" s="2"/>
      <c r="BP17758" s="2"/>
      <c r="BQ17758" s="2"/>
      <c r="BR17758" s="2"/>
      <c r="BS17758" s="2"/>
      <c r="BT17758" s="2"/>
    </row>
    <row r="17759" spans="63:72" x14ac:dyDescent="0.3">
      <c r="BK17759" s="5"/>
      <c r="BL17759" s="5"/>
      <c r="BM17759" s="2"/>
      <c r="BN17759" s="151"/>
      <c r="BO17759" s="2"/>
      <c r="BP17759" s="2"/>
      <c r="BQ17759" s="2"/>
      <c r="BR17759" s="2"/>
      <c r="BS17759" s="2"/>
      <c r="BT17759" s="2"/>
    </row>
    <row r="17760" spans="63:72" x14ac:dyDescent="0.3">
      <c r="BK17760" s="5"/>
      <c r="BL17760" s="5"/>
      <c r="BM17760" s="2"/>
      <c r="BN17760" s="151"/>
      <c r="BO17760" s="2"/>
      <c r="BP17760" s="2"/>
      <c r="BQ17760" s="2"/>
      <c r="BR17760" s="2"/>
      <c r="BS17760" s="2"/>
      <c r="BT17760" s="2"/>
    </row>
    <row r="17761" spans="63:72" x14ac:dyDescent="0.3">
      <c r="BK17761" s="5"/>
      <c r="BL17761" s="5"/>
      <c r="BM17761" s="2"/>
      <c r="BN17761" s="151"/>
      <c r="BO17761" s="2"/>
      <c r="BP17761" s="2"/>
      <c r="BQ17761" s="2"/>
      <c r="BR17761" s="2"/>
      <c r="BS17761" s="2"/>
      <c r="BT17761" s="2"/>
    </row>
    <row r="17762" spans="63:72" x14ac:dyDescent="0.3">
      <c r="BK17762" s="5"/>
      <c r="BL17762" s="5"/>
      <c r="BM17762" s="2"/>
      <c r="BN17762" s="151"/>
      <c r="BO17762" s="2"/>
      <c r="BP17762" s="2"/>
      <c r="BQ17762" s="2"/>
      <c r="BR17762" s="2"/>
      <c r="BS17762" s="2"/>
      <c r="BT17762" s="2"/>
    </row>
    <row r="17763" spans="63:72" x14ac:dyDescent="0.3">
      <c r="BK17763" s="5"/>
      <c r="BL17763" s="5"/>
      <c r="BM17763" s="2"/>
      <c r="BN17763" s="151"/>
      <c r="BO17763" s="2"/>
      <c r="BP17763" s="2"/>
      <c r="BQ17763" s="2"/>
      <c r="BR17763" s="2"/>
      <c r="BS17763" s="2"/>
      <c r="BT17763" s="2"/>
    </row>
    <row r="17764" spans="63:72" x14ac:dyDescent="0.3">
      <c r="BK17764" s="5"/>
      <c r="BL17764" s="5"/>
      <c r="BM17764" s="2"/>
      <c r="BN17764" s="151"/>
      <c r="BO17764" s="2"/>
      <c r="BP17764" s="2"/>
      <c r="BQ17764" s="2"/>
      <c r="BR17764" s="2"/>
      <c r="BS17764" s="2"/>
      <c r="BT17764" s="2"/>
    </row>
    <row r="17765" spans="63:72" x14ac:dyDescent="0.3">
      <c r="BK17765" s="5"/>
      <c r="BL17765" s="5"/>
      <c r="BM17765" s="2"/>
      <c r="BN17765" s="151"/>
      <c r="BO17765" s="2"/>
      <c r="BP17765" s="2"/>
      <c r="BQ17765" s="2"/>
      <c r="BR17765" s="2"/>
      <c r="BS17765" s="2"/>
      <c r="BT17765" s="2"/>
    </row>
    <row r="17766" spans="63:72" x14ac:dyDescent="0.3">
      <c r="BK17766" s="5"/>
      <c r="BL17766" s="5"/>
      <c r="BM17766" s="2"/>
      <c r="BN17766" s="151"/>
      <c r="BO17766" s="2"/>
      <c r="BP17766" s="2"/>
      <c r="BQ17766" s="2"/>
      <c r="BR17766" s="2"/>
      <c r="BS17766" s="2"/>
      <c r="BT17766" s="2"/>
    </row>
    <row r="17767" spans="63:72" x14ac:dyDescent="0.3">
      <c r="BK17767" s="5"/>
      <c r="BL17767" s="5"/>
      <c r="BM17767" s="2"/>
      <c r="BN17767" s="151"/>
      <c r="BO17767" s="2"/>
      <c r="BP17767" s="2"/>
      <c r="BQ17767" s="2"/>
      <c r="BR17767" s="2"/>
      <c r="BS17767" s="2"/>
      <c r="BT17767" s="2"/>
    </row>
    <row r="17768" spans="63:72" x14ac:dyDescent="0.3">
      <c r="BK17768" s="5"/>
      <c r="BL17768" s="5"/>
      <c r="BM17768" s="2"/>
      <c r="BN17768" s="151"/>
      <c r="BO17768" s="2"/>
      <c r="BP17768" s="2"/>
      <c r="BQ17768" s="2"/>
      <c r="BR17768" s="2"/>
      <c r="BS17768" s="2"/>
      <c r="BT17768" s="2"/>
    </row>
    <row r="17769" spans="63:72" x14ac:dyDescent="0.3">
      <c r="BK17769" s="5"/>
      <c r="BL17769" s="5"/>
      <c r="BM17769" s="2"/>
      <c r="BN17769" s="151"/>
      <c r="BO17769" s="2"/>
      <c r="BP17769" s="2"/>
      <c r="BQ17769" s="2"/>
      <c r="BR17769" s="2"/>
      <c r="BS17769" s="2"/>
      <c r="BT17769" s="2"/>
    </row>
    <row r="17770" spans="63:72" x14ac:dyDescent="0.3">
      <c r="BK17770" s="5"/>
      <c r="BL17770" s="5"/>
      <c r="BM17770" s="2"/>
      <c r="BN17770" s="151"/>
      <c r="BO17770" s="2"/>
      <c r="BP17770" s="2"/>
      <c r="BQ17770" s="2"/>
      <c r="BR17770" s="2"/>
      <c r="BS17770" s="2"/>
      <c r="BT17770" s="2"/>
    </row>
    <row r="17771" spans="63:72" x14ac:dyDescent="0.3">
      <c r="BK17771" s="5"/>
      <c r="BL17771" s="5"/>
      <c r="BM17771" s="2"/>
      <c r="BN17771" s="151"/>
      <c r="BO17771" s="2"/>
      <c r="BP17771" s="2"/>
      <c r="BQ17771" s="2"/>
      <c r="BR17771" s="2"/>
      <c r="BS17771" s="2"/>
      <c r="BT17771" s="2"/>
    </row>
    <row r="17772" spans="63:72" x14ac:dyDescent="0.3">
      <c r="BK17772" s="5"/>
      <c r="BL17772" s="5"/>
      <c r="BM17772" s="2"/>
      <c r="BN17772" s="151"/>
      <c r="BO17772" s="2"/>
      <c r="BP17772" s="2"/>
      <c r="BQ17772" s="2"/>
      <c r="BR17772" s="2"/>
      <c r="BS17772" s="2"/>
      <c r="BT17772" s="2"/>
    </row>
    <row r="17773" spans="63:72" x14ac:dyDescent="0.3">
      <c r="BK17773" s="5"/>
      <c r="BL17773" s="5"/>
      <c r="BM17773" s="2"/>
      <c r="BN17773" s="151"/>
      <c r="BO17773" s="2"/>
      <c r="BP17773" s="2"/>
      <c r="BQ17773" s="2"/>
      <c r="BR17773" s="2"/>
      <c r="BS17773" s="2"/>
      <c r="BT17773" s="2"/>
    </row>
    <row r="17774" spans="63:72" x14ac:dyDescent="0.3">
      <c r="BK17774" s="5"/>
      <c r="BL17774" s="5"/>
      <c r="BM17774" s="2"/>
      <c r="BN17774" s="151"/>
      <c r="BO17774" s="2"/>
      <c r="BP17774" s="2"/>
      <c r="BQ17774" s="2"/>
      <c r="BR17774" s="2"/>
      <c r="BS17774" s="2"/>
      <c r="BT17774" s="2"/>
    </row>
    <row r="17775" spans="63:72" x14ac:dyDescent="0.3">
      <c r="BK17775" s="5"/>
      <c r="BL17775" s="5"/>
      <c r="BM17775" s="2"/>
      <c r="BN17775" s="151"/>
      <c r="BO17775" s="2"/>
      <c r="BP17775" s="2"/>
      <c r="BQ17775" s="2"/>
      <c r="BR17775" s="2"/>
      <c r="BS17775" s="2"/>
      <c r="BT17775" s="2"/>
    </row>
    <row r="17776" spans="63:72" x14ac:dyDescent="0.3">
      <c r="BK17776" s="5"/>
      <c r="BL17776" s="5"/>
      <c r="BM17776" s="2"/>
      <c r="BN17776" s="151"/>
      <c r="BO17776" s="2"/>
      <c r="BP17776" s="2"/>
      <c r="BQ17776" s="2"/>
      <c r="BR17776" s="2"/>
      <c r="BS17776" s="2"/>
      <c r="BT17776" s="2"/>
    </row>
    <row r="17777" spans="63:72" x14ac:dyDescent="0.3">
      <c r="BK17777" s="5"/>
      <c r="BL17777" s="5"/>
      <c r="BM17777" s="2"/>
      <c r="BN17777" s="151"/>
      <c r="BO17777" s="2"/>
      <c r="BP17777" s="2"/>
      <c r="BQ17777" s="2"/>
      <c r="BR17777" s="2"/>
      <c r="BS17777" s="2"/>
      <c r="BT17777" s="2"/>
    </row>
    <row r="17778" spans="63:72" x14ac:dyDescent="0.3">
      <c r="BK17778" s="5"/>
      <c r="BL17778" s="5"/>
      <c r="BM17778" s="2"/>
      <c r="BN17778" s="151"/>
      <c r="BO17778" s="2"/>
      <c r="BP17778" s="2"/>
      <c r="BQ17778" s="2"/>
      <c r="BR17778" s="2"/>
      <c r="BS17778" s="2"/>
      <c r="BT17778" s="2"/>
    </row>
    <row r="17779" spans="63:72" x14ac:dyDescent="0.3">
      <c r="BK17779" s="5"/>
      <c r="BL17779" s="5"/>
      <c r="BM17779" s="2"/>
      <c r="BN17779" s="151"/>
      <c r="BO17779" s="2"/>
      <c r="BP17779" s="2"/>
      <c r="BQ17779" s="2"/>
      <c r="BR17779" s="2"/>
      <c r="BS17779" s="2"/>
      <c r="BT17779" s="2"/>
    </row>
    <row r="17780" spans="63:72" x14ac:dyDescent="0.3">
      <c r="BK17780" s="5"/>
      <c r="BL17780" s="5"/>
      <c r="BM17780" s="2"/>
      <c r="BN17780" s="151"/>
      <c r="BO17780" s="2"/>
      <c r="BP17780" s="2"/>
      <c r="BQ17780" s="2"/>
      <c r="BR17780" s="2"/>
      <c r="BS17780" s="2"/>
      <c r="BT17780" s="2"/>
    </row>
    <row r="17781" spans="63:72" x14ac:dyDescent="0.3">
      <c r="BK17781" s="5"/>
      <c r="BL17781" s="5"/>
      <c r="BM17781" s="2"/>
      <c r="BN17781" s="151"/>
      <c r="BO17781" s="2"/>
      <c r="BP17781" s="2"/>
      <c r="BQ17781" s="2"/>
      <c r="BR17781" s="2"/>
      <c r="BS17781" s="2"/>
      <c r="BT17781" s="2"/>
    </row>
    <row r="17782" spans="63:72" x14ac:dyDescent="0.3">
      <c r="BK17782" s="5"/>
      <c r="BL17782" s="5"/>
      <c r="BM17782" s="2"/>
      <c r="BN17782" s="151"/>
      <c r="BO17782" s="2"/>
      <c r="BP17782" s="2"/>
      <c r="BQ17782" s="2"/>
      <c r="BR17782" s="2"/>
      <c r="BS17782" s="2"/>
      <c r="BT17782" s="2"/>
    </row>
    <row r="17783" spans="63:72" x14ac:dyDescent="0.3">
      <c r="BK17783" s="5"/>
      <c r="BL17783" s="5"/>
      <c r="BM17783" s="2"/>
      <c r="BN17783" s="151"/>
      <c r="BO17783" s="2"/>
      <c r="BP17783" s="2"/>
      <c r="BQ17783" s="2"/>
      <c r="BR17783" s="2"/>
      <c r="BS17783" s="2"/>
      <c r="BT17783" s="2"/>
    </row>
    <row r="17784" spans="63:72" x14ac:dyDescent="0.3">
      <c r="BK17784" s="5"/>
      <c r="BL17784" s="5"/>
      <c r="BM17784" s="2"/>
      <c r="BN17784" s="151"/>
      <c r="BO17784" s="2"/>
      <c r="BP17784" s="2"/>
      <c r="BQ17784" s="2"/>
      <c r="BR17784" s="2"/>
      <c r="BS17784" s="2"/>
      <c r="BT17784" s="2"/>
    </row>
    <row r="17785" spans="63:72" x14ac:dyDescent="0.3">
      <c r="BK17785" s="5"/>
      <c r="BL17785" s="5"/>
      <c r="BM17785" s="2"/>
      <c r="BN17785" s="151"/>
      <c r="BO17785" s="2"/>
      <c r="BP17785" s="2"/>
      <c r="BQ17785" s="2"/>
      <c r="BR17785" s="2"/>
      <c r="BS17785" s="2"/>
      <c r="BT17785" s="2"/>
    </row>
    <row r="17786" spans="63:72" x14ac:dyDescent="0.3">
      <c r="BK17786" s="5"/>
      <c r="BL17786" s="5"/>
      <c r="BM17786" s="2"/>
      <c r="BN17786" s="151"/>
      <c r="BO17786" s="2"/>
      <c r="BP17786" s="2"/>
      <c r="BQ17786" s="2"/>
      <c r="BR17786" s="2"/>
      <c r="BS17786" s="2"/>
      <c r="BT17786" s="2"/>
    </row>
    <row r="17787" spans="63:72" x14ac:dyDescent="0.3">
      <c r="BK17787" s="5"/>
      <c r="BL17787" s="5"/>
      <c r="BM17787" s="2"/>
      <c r="BN17787" s="151"/>
      <c r="BO17787" s="2"/>
      <c r="BP17787" s="2"/>
      <c r="BQ17787" s="2"/>
      <c r="BR17787" s="2"/>
      <c r="BS17787" s="2"/>
      <c r="BT17787" s="2"/>
    </row>
    <row r="17788" spans="63:72" x14ac:dyDescent="0.3">
      <c r="BK17788" s="5"/>
      <c r="BL17788" s="5"/>
      <c r="BM17788" s="2"/>
      <c r="BN17788" s="151"/>
      <c r="BO17788" s="2"/>
      <c r="BP17788" s="2"/>
      <c r="BQ17788" s="2"/>
      <c r="BR17788" s="2"/>
      <c r="BS17788" s="2"/>
      <c r="BT17788" s="2"/>
    </row>
    <row r="17789" spans="63:72" x14ac:dyDescent="0.3">
      <c r="BK17789" s="5"/>
      <c r="BL17789" s="5"/>
      <c r="BM17789" s="2"/>
      <c r="BN17789" s="151"/>
      <c r="BO17789" s="2"/>
      <c r="BP17789" s="2"/>
      <c r="BQ17789" s="2"/>
      <c r="BR17789" s="2"/>
      <c r="BS17789" s="2"/>
      <c r="BT17789" s="2"/>
    </row>
    <row r="17790" spans="63:72" x14ac:dyDescent="0.3">
      <c r="BK17790" s="5"/>
      <c r="BL17790" s="5"/>
      <c r="BM17790" s="2"/>
      <c r="BN17790" s="151"/>
      <c r="BO17790" s="2"/>
      <c r="BP17790" s="2"/>
      <c r="BQ17790" s="2"/>
      <c r="BR17790" s="2"/>
      <c r="BS17790" s="2"/>
      <c r="BT17790" s="2"/>
    </row>
    <row r="17791" spans="63:72" x14ac:dyDescent="0.3">
      <c r="BK17791" s="5"/>
      <c r="BL17791" s="5"/>
      <c r="BM17791" s="2"/>
      <c r="BN17791" s="151"/>
      <c r="BO17791" s="2"/>
      <c r="BP17791" s="2"/>
      <c r="BQ17791" s="2"/>
      <c r="BR17791" s="2"/>
      <c r="BS17791" s="2"/>
      <c r="BT17791" s="2"/>
    </row>
    <row r="17792" spans="63:72" x14ac:dyDescent="0.3">
      <c r="BK17792" s="5"/>
      <c r="BL17792" s="5"/>
      <c r="BM17792" s="2"/>
      <c r="BN17792" s="151"/>
      <c r="BO17792" s="2"/>
      <c r="BP17792" s="2"/>
      <c r="BQ17792" s="2"/>
      <c r="BR17792" s="2"/>
      <c r="BS17792" s="2"/>
      <c r="BT17792" s="2"/>
    </row>
    <row r="17793" spans="63:72" x14ac:dyDescent="0.3">
      <c r="BK17793" s="5"/>
      <c r="BL17793" s="5"/>
      <c r="BM17793" s="2"/>
      <c r="BN17793" s="151"/>
      <c r="BO17793" s="2"/>
      <c r="BP17793" s="2"/>
      <c r="BQ17793" s="2"/>
      <c r="BR17793" s="2"/>
      <c r="BS17793" s="2"/>
      <c r="BT17793" s="2"/>
    </row>
    <row r="17794" spans="63:72" x14ac:dyDescent="0.3">
      <c r="BK17794" s="5"/>
      <c r="BL17794" s="5"/>
      <c r="BM17794" s="2"/>
      <c r="BN17794" s="151"/>
      <c r="BO17794" s="2"/>
      <c r="BP17794" s="2"/>
      <c r="BQ17794" s="2"/>
      <c r="BR17794" s="2"/>
      <c r="BS17794" s="2"/>
      <c r="BT17794" s="2"/>
    </row>
    <row r="17795" spans="63:72" x14ac:dyDescent="0.3">
      <c r="BK17795" s="5"/>
      <c r="BL17795" s="5"/>
      <c r="BM17795" s="2"/>
      <c r="BN17795" s="151"/>
      <c r="BO17795" s="2"/>
      <c r="BP17795" s="2"/>
      <c r="BQ17795" s="2"/>
      <c r="BR17795" s="2"/>
      <c r="BS17795" s="2"/>
      <c r="BT17795" s="2"/>
    </row>
    <row r="17796" spans="63:72" x14ac:dyDescent="0.3">
      <c r="BK17796" s="5"/>
      <c r="BL17796" s="5"/>
      <c r="BM17796" s="2"/>
      <c r="BN17796" s="151"/>
      <c r="BO17796" s="2"/>
      <c r="BP17796" s="2"/>
      <c r="BQ17796" s="2"/>
      <c r="BR17796" s="2"/>
      <c r="BS17796" s="2"/>
      <c r="BT17796" s="2"/>
    </row>
    <row r="17797" spans="63:72" x14ac:dyDescent="0.3">
      <c r="BK17797" s="5"/>
      <c r="BL17797" s="5"/>
      <c r="BM17797" s="2"/>
      <c r="BN17797" s="151"/>
      <c r="BO17797" s="2"/>
      <c r="BP17797" s="2"/>
      <c r="BQ17797" s="2"/>
      <c r="BR17797" s="2"/>
      <c r="BS17797" s="2"/>
      <c r="BT17797" s="2"/>
    </row>
    <row r="17798" spans="63:72" x14ac:dyDescent="0.3">
      <c r="BK17798" s="5"/>
      <c r="BL17798" s="5"/>
      <c r="BM17798" s="2"/>
      <c r="BN17798" s="151"/>
      <c r="BO17798" s="2"/>
      <c r="BP17798" s="2"/>
      <c r="BQ17798" s="2"/>
      <c r="BR17798" s="2"/>
      <c r="BS17798" s="2"/>
      <c r="BT17798" s="2"/>
    </row>
    <row r="17799" spans="63:72" x14ac:dyDescent="0.3">
      <c r="BK17799" s="5"/>
      <c r="BL17799" s="5"/>
      <c r="BM17799" s="2"/>
      <c r="BN17799" s="151"/>
      <c r="BO17799" s="2"/>
      <c r="BP17799" s="2"/>
      <c r="BQ17799" s="2"/>
      <c r="BR17799" s="2"/>
      <c r="BS17799" s="2"/>
      <c r="BT17799" s="2"/>
    </row>
    <row r="17800" spans="63:72" x14ac:dyDescent="0.3">
      <c r="BK17800" s="5"/>
      <c r="BL17800" s="5"/>
      <c r="BM17800" s="2"/>
      <c r="BN17800" s="151"/>
      <c r="BO17800" s="2"/>
      <c r="BP17800" s="2"/>
      <c r="BQ17800" s="2"/>
      <c r="BR17800" s="2"/>
      <c r="BS17800" s="2"/>
      <c r="BT17800" s="2"/>
    </row>
    <row r="17801" spans="63:72" x14ac:dyDescent="0.3">
      <c r="BK17801" s="5"/>
      <c r="BL17801" s="5"/>
      <c r="BM17801" s="2"/>
      <c r="BN17801" s="151"/>
      <c r="BO17801" s="2"/>
      <c r="BP17801" s="2"/>
      <c r="BQ17801" s="2"/>
      <c r="BR17801" s="2"/>
      <c r="BS17801" s="2"/>
      <c r="BT17801" s="2"/>
    </row>
    <row r="17802" spans="63:72" x14ac:dyDescent="0.3">
      <c r="BK17802" s="5"/>
      <c r="BL17802" s="5"/>
      <c r="BM17802" s="2"/>
      <c r="BN17802" s="151"/>
      <c r="BO17802" s="2"/>
      <c r="BP17802" s="2"/>
      <c r="BQ17802" s="2"/>
      <c r="BR17802" s="2"/>
      <c r="BS17802" s="2"/>
      <c r="BT17802" s="2"/>
    </row>
    <row r="17803" spans="63:72" x14ac:dyDescent="0.3">
      <c r="BK17803" s="5"/>
      <c r="BL17803" s="5"/>
      <c r="BM17803" s="2"/>
      <c r="BN17803" s="151"/>
      <c r="BO17803" s="2"/>
      <c r="BP17803" s="2"/>
      <c r="BQ17803" s="2"/>
      <c r="BR17803" s="2"/>
      <c r="BS17803" s="2"/>
      <c r="BT17803" s="2"/>
    </row>
    <row r="17804" spans="63:72" x14ac:dyDescent="0.3">
      <c r="BK17804" s="5"/>
      <c r="BL17804" s="5"/>
      <c r="BM17804" s="2"/>
      <c r="BN17804" s="151"/>
      <c r="BO17804" s="2"/>
      <c r="BP17804" s="2"/>
      <c r="BQ17804" s="2"/>
      <c r="BR17804" s="2"/>
      <c r="BS17804" s="2"/>
      <c r="BT17804" s="2"/>
    </row>
    <row r="17805" spans="63:72" x14ac:dyDescent="0.3">
      <c r="BK17805" s="5"/>
      <c r="BL17805" s="5"/>
      <c r="BM17805" s="2"/>
      <c r="BN17805" s="151"/>
      <c r="BO17805" s="2"/>
      <c r="BP17805" s="2"/>
      <c r="BQ17805" s="2"/>
      <c r="BR17805" s="2"/>
      <c r="BS17805" s="2"/>
      <c r="BT17805" s="2"/>
    </row>
    <row r="17806" spans="63:72" x14ac:dyDescent="0.3">
      <c r="BK17806" s="5"/>
      <c r="BL17806" s="5"/>
      <c r="BM17806" s="2"/>
      <c r="BN17806" s="151"/>
      <c r="BO17806" s="2"/>
      <c r="BP17806" s="2"/>
      <c r="BQ17806" s="2"/>
      <c r="BR17806" s="2"/>
      <c r="BS17806" s="2"/>
      <c r="BT17806" s="2"/>
    </row>
    <row r="17807" spans="63:72" x14ac:dyDescent="0.3">
      <c r="BK17807" s="5"/>
      <c r="BL17807" s="5"/>
      <c r="BM17807" s="2"/>
      <c r="BN17807" s="151"/>
      <c r="BO17807" s="2"/>
      <c r="BP17807" s="2"/>
      <c r="BQ17807" s="2"/>
      <c r="BR17807" s="2"/>
      <c r="BS17807" s="2"/>
      <c r="BT17807" s="2"/>
    </row>
    <row r="17808" spans="63:72" x14ac:dyDescent="0.3">
      <c r="BK17808" s="5"/>
      <c r="BL17808" s="5"/>
      <c r="BM17808" s="2"/>
      <c r="BN17808" s="151"/>
      <c r="BO17808" s="2"/>
      <c r="BP17808" s="2"/>
      <c r="BQ17808" s="2"/>
      <c r="BR17808" s="2"/>
      <c r="BS17808" s="2"/>
      <c r="BT17808" s="2"/>
    </row>
    <row r="17809" spans="63:72" x14ac:dyDescent="0.3">
      <c r="BK17809" s="5"/>
      <c r="BL17809" s="5"/>
      <c r="BM17809" s="2"/>
      <c r="BN17809" s="151"/>
      <c r="BO17809" s="2"/>
      <c r="BP17809" s="2"/>
      <c r="BQ17809" s="2"/>
      <c r="BR17809" s="2"/>
      <c r="BS17809" s="2"/>
      <c r="BT17809" s="2"/>
    </row>
    <row r="17810" spans="63:72" x14ac:dyDescent="0.3">
      <c r="BK17810" s="5"/>
      <c r="BL17810" s="5"/>
      <c r="BM17810" s="2"/>
      <c r="BN17810" s="151"/>
      <c r="BO17810" s="2"/>
      <c r="BP17810" s="2"/>
      <c r="BQ17810" s="2"/>
      <c r="BR17810" s="2"/>
      <c r="BS17810" s="2"/>
      <c r="BT17810" s="2"/>
    </row>
    <row r="17811" spans="63:72" x14ac:dyDescent="0.3">
      <c r="BK17811" s="5"/>
      <c r="BL17811" s="5"/>
      <c r="BM17811" s="2"/>
      <c r="BN17811" s="151"/>
      <c r="BO17811" s="2"/>
      <c r="BP17811" s="2"/>
      <c r="BQ17811" s="2"/>
      <c r="BR17811" s="2"/>
      <c r="BS17811" s="2"/>
      <c r="BT17811" s="2"/>
    </row>
    <row r="17812" spans="63:72" x14ac:dyDescent="0.3">
      <c r="BK17812" s="5"/>
      <c r="BL17812" s="5"/>
      <c r="BM17812" s="2"/>
      <c r="BN17812" s="151"/>
      <c r="BO17812" s="2"/>
      <c r="BP17812" s="2"/>
      <c r="BQ17812" s="2"/>
      <c r="BR17812" s="2"/>
      <c r="BS17812" s="2"/>
      <c r="BT17812" s="2"/>
    </row>
    <row r="17813" spans="63:72" x14ac:dyDescent="0.3">
      <c r="BK17813" s="5"/>
      <c r="BL17813" s="5"/>
      <c r="BM17813" s="2"/>
      <c r="BN17813" s="151"/>
      <c r="BO17813" s="2"/>
      <c r="BP17813" s="2"/>
      <c r="BQ17813" s="2"/>
      <c r="BR17813" s="2"/>
      <c r="BS17813" s="2"/>
      <c r="BT17813" s="2"/>
    </row>
    <row r="17814" spans="63:72" x14ac:dyDescent="0.3">
      <c r="BK17814" s="5"/>
      <c r="BL17814" s="5"/>
      <c r="BM17814" s="2"/>
      <c r="BN17814" s="151"/>
      <c r="BO17814" s="2"/>
      <c r="BP17814" s="2"/>
      <c r="BQ17814" s="2"/>
      <c r="BR17814" s="2"/>
      <c r="BS17814" s="2"/>
      <c r="BT17814" s="2"/>
    </row>
    <row r="17815" spans="63:72" x14ac:dyDescent="0.3">
      <c r="BK17815" s="5"/>
      <c r="BL17815" s="5"/>
      <c r="BM17815" s="2"/>
      <c r="BN17815" s="151"/>
      <c r="BO17815" s="2"/>
      <c r="BP17815" s="2"/>
      <c r="BQ17815" s="2"/>
      <c r="BR17815" s="2"/>
      <c r="BS17815" s="2"/>
      <c r="BT17815" s="2"/>
    </row>
    <row r="17816" spans="63:72" x14ac:dyDescent="0.3">
      <c r="BK17816" s="5"/>
      <c r="BL17816" s="5"/>
      <c r="BM17816" s="2"/>
      <c r="BN17816" s="151"/>
      <c r="BO17816" s="2"/>
      <c r="BP17816" s="2"/>
      <c r="BQ17816" s="2"/>
      <c r="BR17816" s="2"/>
      <c r="BS17816" s="2"/>
      <c r="BT17816" s="2"/>
    </row>
    <row r="17817" spans="63:72" x14ac:dyDescent="0.3">
      <c r="BK17817" s="5"/>
      <c r="BL17817" s="5"/>
      <c r="BM17817" s="2"/>
      <c r="BN17817" s="151"/>
      <c r="BO17817" s="2"/>
      <c r="BP17817" s="2"/>
      <c r="BQ17817" s="2"/>
      <c r="BR17817" s="2"/>
      <c r="BS17817" s="2"/>
      <c r="BT17817" s="2"/>
    </row>
    <row r="17818" spans="63:72" x14ac:dyDescent="0.3">
      <c r="BK17818" s="5"/>
      <c r="BL17818" s="5"/>
      <c r="BM17818" s="2"/>
      <c r="BN17818" s="151"/>
      <c r="BO17818" s="2"/>
      <c r="BP17818" s="2"/>
      <c r="BQ17818" s="2"/>
      <c r="BR17818" s="2"/>
      <c r="BS17818" s="2"/>
      <c r="BT17818" s="2"/>
    </row>
    <row r="17819" spans="63:72" x14ac:dyDescent="0.3">
      <c r="BK17819" s="5"/>
      <c r="BL17819" s="5"/>
      <c r="BM17819" s="2"/>
      <c r="BN17819" s="151"/>
      <c r="BO17819" s="2"/>
      <c r="BP17819" s="2"/>
      <c r="BQ17819" s="2"/>
      <c r="BR17819" s="2"/>
      <c r="BS17819" s="2"/>
      <c r="BT17819" s="2"/>
    </row>
    <row r="17820" spans="63:72" x14ac:dyDescent="0.3">
      <c r="BK17820" s="5"/>
      <c r="BL17820" s="5"/>
      <c r="BM17820" s="2"/>
      <c r="BN17820" s="151"/>
      <c r="BO17820" s="2"/>
      <c r="BP17820" s="2"/>
      <c r="BQ17820" s="2"/>
      <c r="BR17820" s="2"/>
      <c r="BS17820" s="2"/>
      <c r="BT17820" s="2"/>
    </row>
    <row r="17821" spans="63:72" x14ac:dyDescent="0.3">
      <c r="BK17821" s="5"/>
      <c r="BL17821" s="5"/>
      <c r="BM17821" s="2"/>
      <c r="BN17821" s="151"/>
      <c r="BO17821" s="2"/>
      <c r="BP17821" s="2"/>
      <c r="BQ17821" s="2"/>
      <c r="BR17821" s="2"/>
      <c r="BS17821" s="2"/>
      <c r="BT17821" s="2"/>
    </row>
    <row r="17822" spans="63:72" x14ac:dyDescent="0.3">
      <c r="BK17822" s="5"/>
      <c r="BL17822" s="5"/>
      <c r="BM17822" s="2"/>
      <c r="BN17822" s="151"/>
      <c r="BO17822" s="2"/>
      <c r="BP17822" s="2"/>
      <c r="BQ17822" s="2"/>
      <c r="BR17822" s="2"/>
      <c r="BS17822" s="2"/>
      <c r="BT17822" s="2"/>
    </row>
    <row r="17823" spans="63:72" x14ac:dyDescent="0.3">
      <c r="BK17823" s="5"/>
      <c r="BL17823" s="5"/>
      <c r="BM17823" s="2"/>
      <c r="BN17823" s="151"/>
      <c r="BO17823" s="2"/>
      <c r="BP17823" s="2"/>
      <c r="BQ17823" s="2"/>
      <c r="BR17823" s="2"/>
      <c r="BS17823" s="2"/>
      <c r="BT17823" s="2"/>
    </row>
    <row r="17824" spans="63:72" x14ac:dyDescent="0.3">
      <c r="BK17824" s="5"/>
      <c r="BL17824" s="5"/>
      <c r="BM17824" s="2"/>
      <c r="BN17824" s="151"/>
      <c r="BO17824" s="2"/>
      <c r="BP17824" s="2"/>
      <c r="BQ17824" s="2"/>
      <c r="BR17824" s="2"/>
      <c r="BS17824" s="2"/>
      <c r="BT17824" s="2"/>
    </row>
    <row r="17825" spans="63:72" x14ac:dyDescent="0.3">
      <c r="BK17825" s="5"/>
      <c r="BL17825" s="5"/>
      <c r="BM17825" s="2"/>
      <c r="BN17825" s="151"/>
      <c r="BO17825" s="2"/>
      <c r="BP17825" s="2"/>
      <c r="BQ17825" s="2"/>
      <c r="BR17825" s="2"/>
      <c r="BS17825" s="2"/>
      <c r="BT17825" s="2"/>
    </row>
    <row r="17826" spans="63:72" x14ac:dyDescent="0.3">
      <c r="BK17826" s="5"/>
      <c r="BL17826" s="5"/>
      <c r="BM17826" s="2"/>
      <c r="BN17826" s="151"/>
      <c r="BO17826" s="2"/>
      <c r="BP17826" s="2"/>
      <c r="BQ17826" s="2"/>
      <c r="BR17826" s="2"/>
      <c r="BS17826" s="2"/>
      <c r="BT17826" s="2"/>
    </row>
    <row r="17827" spans="63:72" x14ac:dyDescent="0.3">
      <c r="BK17827" s="5"/>
      <c r="BL17827" s="5"/>
      <c r="BM17827" s="2"/>
      <c r="BN17827" s="151"/>
      <c r="BO17827" s="2"/>
      <c r="BP17827" s="2"/>
      <c r="BQ17827" s="2"/>
      <c r="BR17827" s="2"/>
      <c r="BS17827" s="2"/>
      <c r="BT17827" s="2"/>
    </row>
    <row r="17828" spans="63:72" x14ac:dyDescent="0.3">
      <c r="BK17828" s="5"/>
      <c r="BL17828" s="5"/>
      <c r="BM17828" s="2"/>
      <c r="BN17828" s="151"/>
      <c r="BO17828" s="2"/>
      <c r="BP17828" s="2"/>
      <c r="BQ17828" s="2"/>
      <c r="BR17828" s="2"/>
      <c r="BS17828" s="2"/>
      <c r="BT17828" s="2"/>
    </row>
    <row r="17829" spans="63:72" x14ac:dyDescent="0.3">
      <c r="BK17829" s="5"/>
      <c r="BL17829" s="5"/>
      <c r="BM17829" s="2"/>
      <c r="BN17829" s="151"/>
      <c r="BO17829" s="2"/>
      <c r="BP17829" s="2"/>
      <c r="BQ17829" s="2"/>
      <c r="BR17829" s="2"/>
      <c r="BS17829" s="2"/>
      <c r="BT17829" s="2"/>
    </row>
    <row r="17830" spans="63:72" x14ac:dyDescent="0.3">
      <c r="BK17830" s="5"/>
      <c r="BL17830" s="5"/>
      <c r="BM17830" s="2"/>
      <c r="BN17830" s="151"/>
      <c r="BO17830" s="2"/>
      <c r="BP17830" s="2"/>
      <c r="BQ17830" s="2"/>
      <c r="BR17830" s="2"/>
      <c r="BS17830" s="2"/>
      <c r="BT17830" s="2"/>
    </row>
    <row r="17831" spans="63:72" x14ac:dyDescent="0.3">
      <c r="BK17831" s="5"/>
      <c r="BL17831" s="5"/>
      <c r="BM17831" s="2"/>
      <c r="BN17831" s="151"/>
      <c r="BO17831" s="2"/>
      <c r="BP17831" s="2"/>
      <c r="BQ17831" s="2"/>
      <c r="BR17831" s="2"/>
      <c r="BS17831" s="2"/>
      <c r="BT17831" s="2"/>
    </row>
    <row r="17832" spans="63:72" x14ac:dyDescent="0.3">
      <c r="BK17832" s="5"/>
      <c r="BL17832" s="5"/>
      <c r="BM17832" s="2"/>
      <c r="BN17832" s="151"/>
      <c r="BO17832" s="2"/>
      <c r="BP17832" s="2"/>
      <c r="BQ17832" s="2"/>
      <c r="BR17832" s="2"/>
      <c r="BS17832" s="2"/>
      <c r="BT17832" s="2"/>
    </row>
    <row r="17833" spans="63:72" x14ac:dyDescent="0.3">
      <c r="BK17833" s="5"/>
      <c r="BL17833" s="5"/>
      <c r="BM17833" s="2"/>
      <c r="BN17833" s="151"/>
      <c r="BO17833" s="2"/>
      <c r="BP17833" s="2"/>
      <c r="BQ17833" s="2"/>
      <c r="BR17833" s="2"/>
      <c r="BS17833" s="2"/>
      <c r="BT17833" s="2"/>
    </row>
    <row r="17834" spans="63:72" x14ac:dyDescent="0.3">
      <c r="BK17834" s="5"/>
      <c r="BL17834" s="5"/>
      <c r="BM17834" s="2"/>
      <c r="BN17834" s="151"/>
      <c r="BO17834" s="2"/>
      <c r="BP17834" s="2"/>
      <c r="BQ17834" s="2"/>
      <c r="BR17834" s="2"/>
      <c r="BS17834" s="2"/>
      <c r="BT17834" s="2"/>
    </row>
    <row r="17835" spans="63:72" x14ac:dyDescent="0.3">
      <c r="BK17835" s="5"/>
      <c r="BL17835" s="5"/>
      <c r="BM17835" s="2"/>
      <c r="BN17835" s="151"/>
      <c r="BO17835" s="2"/>
      <c r="BP17835" s="2"/>
      <c r="BQ17835" s="2"/>
      <c r="BR17835" s="2"/>
      <c r="BS17835" s="2"/>
      <c r="BT17835" s="2"/>
    </row>
    <row r="17836" spans="63:72" x14ac:dyDescent="0.3">
      <c r="BK17836" s="5"/>
      <c r="BL17836" s="5"/>
      <c r="BM17836" s="2"/>
      <c r="BN17836" s="151"/>
      <c r="BO17836" s="2"/>
      <c r="BP17836" s="2"/>
      <c r="BQ17836" s="2"/>
      <c r="BR17836" s="2"/>
      <c r="BS17836" s="2"/>
      <c r="BT17836" s="2"/>
    </row>
    <row r="17837" spans="63:72" x14ac:dyDescent="0.3">
      <c r="BK17837" s="5"/>
      <c r="BL17837" s="5"/>
      <c r="BM17837" s="2"/>
      <c r="BN17837" s="151"/>
      <c r="BO17837" s="2"/>
      <c r="BP17837" s="2"/>
      <c r="BQ17837" s="2"/>
      <c r="BR17837" s="2"/>
      <c r="BS17837" s="2"/>
      <c r="BT17837" s="2"/>
    </row>
    <row r="17838" spans="63:72" x14ac:dyDescent="0.3">
      <c r="BK17838" s="5"/>
      <c r="BL17838" s="5"/>
      <c r="BM17838" s="2"/>
      <c r="BN17838" s="151"/>
      <c r="BO17838" s="2"/>
      <c r="BP17838" s="2"/>
      <c r="BQ17838" s="2"/>
      <c r="BR17838" s="2"/>
      <c r="BS17838" s="2"/>
      <c r="BT17838" s="2"/>
    </row>
    <row r="17839" spans="63:72" x14ac:dyDescent="0.3">
      <c r="BK17839" s="5"/>
      <c r="BL17839" s="5"/>
      <c r="BM17839" s="2"/>
      <c r="BN17839" s="151"/>
      <c r="BO17839" s="2"/>
      <c r="BP17839" s="2"/>
      <c r="BQ17839" s="2"/>
      <c r="BR17839" s="2"/>
      <c r="BS17839" s="2"/>
      <c r="BT17839" s="2"/>
    </row>
    <row r="17840" spans="63:72" x14ac:dyDescent="0.3">
      <c r="BK17840" s="5"/>
      <c r="BL17840" s="5"/>
      <c r="BM17840" s="2"/>
      <c r="BN17840" s="151"/>
      <c r="BO17840" s="2"/>
      <c r="BP17840" s="2"/>
      <c r="BQ17840" s="2"/>
      <c r="BR17840" s="2"/>
      <c r="BS17840" s="2"/>
      <c r="BT17840" s="2"/>
    </row>
    <row r="17841" spans="63:72" x14ac:dyDescent="0.3">
      <c r="BK17841" s="5"/>
      <c r="BL17841" s="5"/>
      <c r="BM17841" s="2"/>
      <c r="BN17841" s="151"/>
      <c r="BO17841" s="2"/>
      <c r="BP17841" s="2"/>
      <c r="BQ17841" s="2"/>
      <c r="BR17841" s="2"/>
      <c r="BS17841" s="2"/>
      <c r="BT17841" s="2"/>
    </row>
    <row r="17842" spans="63:72" x14ac:dyDescent="0.3">
      <c r="BK17842" s="5"/>
      <c r="BL17842" s="5"/>
      <c r="BM17842" s="2"/>
      <c r="BN17842" s="151"/>
      <c r="BO17842" s="2"/>
      <c r="BP17842" s="2"/>
      <c r="BQ17842" s="2"/>
      <c r="BR17842" s="2"/>
      <c r="BS17842" s="2"/>
      <c r="BT17842" s="2"/>
    </row>
    <row r="17843" spans="63:72" x14ac:dyDescent="0.3">
      <c r="BK17843" s="5"/>
      <c r="BL17843" s="5"/>
      <c r="BM17843" s="2"/>
      <c r="BN17843" s="151"/>
      <c r="BO17843" s="2"/>
      <c r="BP17843" s="2"/>
      <c r="BQ17843" s="2"/>
      <c r="BR17843" s="2"/>
      <c r="BS17843" s="2"/>
      <c r="BT17843" s="2"/>
    </row>
    <row r="17844" spans="63:72" x14ac:dyDescent="0.3">
      <c r="BK17844" s="5"/>
      <c r="BL17844" s="5"/>
      <c r="BM17844" s="2"/>
      <c r="BN17844" s="151"/>
      <c r="BO17844" s="2"/>
      <c r="BP17844" s="2"/>
      <c r="BQ17844" s="2"/>
      <c r="BR17844" s="2"/>
      <c r="BS17844" s="2"/>
      <c r="BT17844" s="2"/>
    </row>
    <row r="17845" spans="63:72" x14ac:dyDescent="0.3">
      <c r="BK17845" s="5"/>
      <c r="BL17845" s="5"/>
      <c r="BM17845" s="2"/>
      <c r="BN17845" s="151"/>
      <c r="BO17845" s="2"/>
      <c r="BP17845" s="2"/>
      <c r="BQ17845" s="2"/>
      <c r="BR17845" s="2"/>
      <c r="BS17845" s="2"/>
      <c r="BT17845" s="2"/>
    </row>
    <row r="17846" spans="63:72" x14ac:dyDescent="0.3">
      <c r="BK17846" s="5"/>
      <c r="BL17846" s="5"/>
      <c r="BM17846" s="2"/>
      <c r="BN17846" s="151"/>
      <c r="BO17846" s="2"/>
      <c r="BP17846" s="2"/>
      <c r="BQ17846" s="2"/>
      <c r="BR17846" s="2"/>
      <c r="BS17846" s="2"/>
      <c r="BT17846" s="2"/>
    </row>
    <row r="17847" spans="63:72" x14ac:dyDescent="0.3">
      <c r="BK17847" s="5"/>
      <c r="BL17847" s="5"/>
      <c r="BM17847" s="2"/>
      <c r="BN17847" s="151"/>
      <c r="BO17847" s="2"/>
      <c r="BP17847" s="2"/>
      <c r="BQ17847" s="2"/>
      <c r="BR17847" s="2"/>
      <c r="BS17847" s="2"/>
      <c r="BT17847" s="2"/>
    </row>
    <row r="17848" spans="63:72" x14ac:dyDescent="0.3">
      <c r="BK17848" s="5"/>
      <c r="BL17848" s="5"/>
      <c r="BM17848" s="2"/>
      <c r="BN17848" s="151"/>
      <c r="BO17848" s="2"/>
      <c r="BP17848" s="2"/>
      <c r="BQ17848" s="2"/>
      <c r="BR17848" s="2"/>
      <c r="BS17848" s="2"/>
      <c r="BT17848" s="2"/>
    </row>
    <row r="17849" spans="63:72" x14ac:dyDescent="0.3">
      <c r="BK17849" s="5"/>
      <c r="BL17849" s="5"/>
      <c r="BM17849" s="2"/>
      <c r="BN17849" s="151"/>
      <c r="BO17849" s="2"/>
      <c r="BP17849" s="2"/>
      <c r="BQ17849" s="2"/>
      <c r="BR17849" s="2"/>
      <c r="BS17849" s="2"/>
      <c r="BT17849" s="2"/>
    </row>
    <row r="17850" spans="63:72" x14ac:dyDescent="0.3">
      <c r="BK17850" s="5"/>
      <c r="BL17850" s="5"/>
      <c r="BM17850" s="2"/>
      <c r="BN17850" s="151"/>
      <c r="BO17850" s="2"/>
      <c r="BP17850" s="2"/>
      <c r="BQ17850" s="2"/>
      <c r="BR17850" s="2"/>
      <c r="BS17850" s="2"/>
      <c r="BT17850" s="2"/>
    </row>
    <row r="17851" spans="63:72" x14ac:dyDescent="0.3">
      <c r="BK17851" s="5"/>
      <c r="BL17851" s="5"/>
      <c r="BM17851" s="2"/>
      <c r="BN17851" s="151"/>
      <c r="BO17851" s="2"/>
      <c r="BP17851" s="2"/>
      <c r="BQ17851" s="2"/>
      <c r="BR17851" s="2"/>
      <c r="BS17851" s="2"/>
      <c r="BT17851" s="2"/>
    </row>
    <row r="17852" spans="63:72" x14ac:dyDescent="0.3">
      <c r="BK17852" s="5"/>
      <c r="BL17852" s="5"/>
      <c r="BM17852" s="2"/>
      <c r="BN17852" s="151"/>
      <c r="BO17852" s="2"/>
      <c r="BP17852" s="2"/>
      <c r="BQ17852" s="2"/>
      <c r="BR17852" s="2"/>
      <c r="BS17852" s="2"/>
      <c r="BT17852" s="2"/>
    </row>
    <row r="17853" spans="63:72" x14ac:dyDescent="0.3">
      <c r="BK17853" s="5"/>
      <c r="BL17853" s="5"/>
      <c r="BM17853" s="2"/>
      <c r="BN17853" s="151"/>
      <c r="BO17853" s="2"/>
      <c r="BP17853" s="2"/>
      <c r="BQ17853" s="2"/>
      <c r="BR17853" s="2"/>
      <c r="BS17853" s="2"/>
      <c r="BT17853" s="2"/>
    </row>
    <row r="17854" spans="63:72" x14ac:dyDescent="0.3">
      <c r="BK17854" s="5"/>
      <c r="BL17854" s="5"/>
      <c r="BM17854" s="2"/>
      <c r="BN17854" s="151"/>
      <c r="BO17854" s="2"/>
      <c r="BP17854" s="2"/>
      <c r="BQ17854" s="2"/>
      <c r="BR17854" s="2"/>
      <c r="BS17854" s="2"/>
      <c r="BT17854" s="2"/>
    </row>
    <row r="17855" spans="63:72" x14ac:dyDescent="0.3">
      <c r="BK17855" s="5"/>
      <c r="BL17855" s="5"/>
      <c r="BM17855" s="2"/>
      <c r="BN17855" s="151"/>
      <c r="BO17855" s="2"/>
      <c r="BP17855" s="2"/>
      <c r="BQ17855" s="2"/>
      <c r="BR17855" s="2"/>
      <c r="BS17855" s="2"/>
      <c r="BT17855" s="2"/>
    </row>
    <row r="17856" spans="63:72" x14ac:dyDescent="0.3">
      <c r="BK17856" s="5"/>
      <c r="BL17856" s="5"/>
      <c r="BM17856" s="2"/>
      <c r="BN17856" s="151"/>
      <c r="BO17856" s="2"/>
      <c r="BP17856" s="2"/>
      <c r="BQ17856" s="2"/>
      <c r="BR17856" s="2"/>
      <c r="BS17856" s="2"/>
      <c r="BT17856" s="2"/>
    </row>
    <row r="17857" spans="63:72" x14ac:dyDescent="0.3">
      <c r="BK17857" s="5"/>
      <c r="BL17857" s="5"/>
      <c r="BM17857" s="2"/>
      <c r="BN17857" s="151"/>
      <c r="BO17857" s="2"/>
      <c r="BP17857" s="2"/>
      <c r="BQ17857" s="2"/>
      <c r="BR17857" s="2"/>
      <c r="BS17857" s="2"/>
      <c r="BT17857" s="2"/>
    </row>
    <row r="17858" spans="63:72" x14ac:dyDescent="0.3">
      <c r="BK17858" s="5"/>
      <c r="BL17858" s="5"/>
      <c r="BM17858" s="2"/>
      <c r="BN17858" s="151"/>
      <c r="BO17858" s="2"/>
      <c r="BP17858" s="2"/>
      <c r="BQ17858" s="2"/>
      <c r="BR17858" s="2"/>
      <c r="BS17858" s="2"/>
      <c r="BT17858" s="2"/>
    </row>
    <row r="17859" spans="63:72" x14ac:dyDescent="0.3">
      <c r="BK17859" s="5"/>
      <c r="BL17859" s="5"/>
      <c r="BM17859" s="2"/>
      <c r="BN17859" s="151"/>
      <c r="BO17859" s="2"/>
      <c r="BP17859" s="2"/>
      <c r="BQ17859" s="2"/>
      <c r="BR17859" s="2"/>
      <c r="BS17859" s="2"/>
      <c r="BT17859" s="2"/>
    </row>
    <row r="17860" spans="63:72" x14ac:dyDescent="0.3">
      <c r="BK17860" s="5"/>
      <c r="BL17860" s="5"/>
      <c r="BM17860" s="2"/>
      <c r="BN17860" s="151"/>
      <c r="BO17860" s="2"/>
      <c r="BP17860" s="2"/>
      <c r="BQ17860" s="2"/>
      <c r="BR17860" s="2"/>
      <c r="BS17860" s="2"/>
      <c r="BT17860" s="2"/>
    </row>
    <row r="17861" spans="63:72" x14ac:dyDescent="0.3">
      <c r="BK17861" s="5"/>
      <c r="BL17861" s="5"/>
      <c r="BM17861" s="2"/>
      <c r="BN17861" s="151"/>
      <c r="BO17861" s="2"/>
      <c r="BP17861" s="2"/>
      <c r="BQ17861" s="2"/>
      <c r="BR17861" s="2"/>
      <c r="BS17861" s="2"/>
      <c r="BT17861" s="2"/>
    </row>
    <row r="17862" spans="63:72" x14ac:dyDescent="0.3">
      <c r="BK17862" s="5"/>
      <c r="BL17862" s="5"/>
      <c r="BM17862" s="2"/>
      <c r="BN17862" s="151"/>
      <c r="BO17862" s="2"/>
      <c r="BP17862" s="2"/>
      <c r="BQ17862" s="2"/>
      <c r="BR17862" s="2"/>
      <c r="BS17862" s="2"/>
      <c r="BT17862" s="2"/>
    </row>
    <row r="17863" spans="63:72" x14ac:dyDescent="0.3">
      <c r="BK17863" s="5"/>
      <c r="BL17863" s="5"/>
      <c r="BM17863" s="2"/>
      <c r="BN17863" s="151"/>
      <c r="BO17863" s="2"/>
      <c r="BP17863" s="2"/>
      <c r="BQ17863" s="2"/>
      <c r="BR17863" s="2"/>
      <c r="BS17863" s="2"/>
      <c r="BT17863" s="2"/>
    </row>
    <row r="17864" spans="63:72" x14ac:dyDescent="0.3">
      <c r="BK17864" s="5"/>
      <c r="BL17864" s="5"/>
      <c r="BM17864" s="2"/>
      <c r="BN17864" s="151"/>
      <c r="BO17864" s="2"/>
      <c r="BP17864" s="2"/>
      <c r="BQ17864" s="2"/>
      <c r="BR17864" s="2"/>
      <c r="BS17864" s="2"/>
      <c r="BT17864" s="2"/>
    </row>
    <row r="17865" spans="63:72" x14ac:dyDescent="0.3">
      <c r="BK17865" s="5"/>
      <c r="BL17865" s="5"/>
      <c r="BM17865" s="2"/>
      <c r="BN17865" s="151"/>
      <c r="BO17865" s="2"/>
      <c r="BP17865" s="2"/>
      <c r="BQ17865" s="2"/>
      <c r="BR17865" s="2"/>
      <c r="BS17865" s="2"/>
      <c r="BT17865" s="2"/>
    </row>
    <row r="17866" spans="63:72" x14ac:dyDescent="0.3">
      <c r="BK17866" s="5"/>
      <c r="BL17866" s="5"/>
      <c r="BM17866" s="2"/>
      <c r="BN17866" s="151"/>
      <c r="BO17866" s="2"/>
      <c r="BP17866" s="2"/>
      <c r="BQ17866" s="2"/>
      <c r="BR17866" s="2"/>
      <c r="BS17866" s="2"/>
      <c r="BT17866" s="2"/>
    </row>
    <row r="17867" spans="63:72" x14ac:dyDescent="0.3">
      <c r="BK17867" s="5"/>
      <c r="BL17867" s="5"/>
      <c r="BM17867" s="2"/>
      <c r="BN17867" s="151"/>
      <c r="BO17867" s="2"/>
      <c r="BP17867" s="2"/>
      <c r="BQ17867" s="2"/>
      <c r="BR17867" s="2"/>
      <c r="BS17867" s="2"/>
      <c r="BT17867" s="2"/>
    </row>
    <row r="17868" spans="63:72" x14ac:dyDescent="0.3">
      <c r="BK17868" s="5"/>
      <c r="BL17868" s="5"/>
      <c r="BM17868" s="2"/>
      <c r="BN17868" s="151"/>
      <c r="BO17868" s="2"/>
      <c r="BP17868" s="2"/>
      <c r="BQ17868" s="2"/>
      <c r="BR17868" s="2"/>
      <c r="BS17868" s="2"/>
      <c r="BT17868" s="2"/>
    </row>
    <row r="17869" spans="63:72" x14ac:dyDescent="0.3">
      <c r="BK17869" s="5"/>
      <c r="BL17869" s="5"/>
      <c r="BM17869" s="2"/>
      <c r="BN17869" s="151"/>
      <c r="BO17869" s="2"/>
      <c r="BP17869" s="2"/>
      <c r="BQ17869" s="2"/>
      <c r="BR17869" s="2"/>
      <c r="BS17869" s="2"/>
      <c r="BT17869" s="2"/>
    </row>
    <row r="17870" spans="63:72" x14ac:dyDescent="0.3">
      <c r="BK17870" s="5"/>
      <c r="BL17870" s="5"/>
      <c r="BM17870" s="2"/>
      <c r="BN17870" s="151"/>
      <c r="BO17870" s="2"/>
      <c r="BP17870" s="2"/>
      <c r="BQ17870" s="2"/>
      <c r="BR17870" s="2"/>
      <c r="BS17870" s="2"/>
      <c r="BT17870" s="2"/>
    </row>
    <row r="17871" spans="63:72" x14ac:dyDescent="0.3">
      <c r="BK17871" s="5"/>
      <c r="BL17871" s="5"/>
      <c r="BM17871" s="2"/>
      <c r="BN17871" s="151"/>
      <c r="BO17871" s="2"/>
      <c r="BP17871" s="2"/>
      <c r="BQ17871" s="2"/>
      <c r="BR17871" s="2"/>
      <c r="BS17871" s="2"/>
      <c r="BT17871" s="2"/>
    </row>
    <row r="17872" spans="63:72" x14ac:dyDescent="0.3">
      <c r="BK17872" s="5"/>
      <c r="BL17872" s="5"/>
      <c r="BM17872" s="2"/>
      <c r="BN17872" s="151"/>
      <c r="BO17872" s="2"/>
      <c r="BP17872" s="2"/>
      <c r="BQ17872" s="2"/>
      <c r="BR17872" s="2"/>
      <c r="BS17872" s="2"/>
      <c r="BT17872" s="2"/>
    </row>
    <row r="17873" spans="63:72" x14ac:dyDescent="0.3">
      <c r="BK17873" s="5"/>
      <c r="BL17873" s="5"/>
      <c r="BM17873" s="2"/>
      <c r="BN17873" s="151"/>
      <c r="BO17873" s="2"/>
      <c r="BP17873" s="2"/>
      <c r="BQ17873" s="2"/>
      <c r="BR17873" s="2"/>
      <c r="BS17873" s="2"/>
      <c r="BT17873" s="2"/>
    </row>
    <row r="17874" spans="63:72" x14ac:dyDescent="0.3">
      <c r="BK17874" s="5"/>
      <c r="BL17874" s="5"/>
      <c r="BM17874" s="2"/>
      <c r="BN17874" s="151"/>
      <c r="BO17874" s="2"/>
      <c r="BP17874" s="2"/>
      <c r="BQ17874" s="2"/>
      <c r="BR17874" s="2"/>
      <c r="BS17874" s="2"/>
      <c r="BT17874" s="2"/>
    </row>
    <row r="17875" spans="63:72" x14ac:dyDescent="0.3">
      <c r="BK17875" s="5"/>
      <c r="BL17875" s="5"/>
      <c r="BM17875" s="2"/>
      <c r="BN17875" s="151"/>
      <c r="BO17875" s="2"/>
      <c r="BP17875" s="2"/>
      <c r="BQ17875" s="2"/>
      <c r="BR17875" s="2"/>
      <c r="BS17875" s="2"/>
      <c r="BT17875" s="2"/>
    </row>
    <row r="17876" spans="63:72" x14ac:dyDescent="0.3">
      <c r="BK17876" s="5"/>
      <c r="BL17876" s="5"/>
      <c r="BM17876" s="2"/>
      <c r="BN17876" s="151"/>
      <c r="BO17876" s="2"/>
      <c r="BP17876" s="2"/>
      <c r="BQ17876" s="2"/>
      <c r="BR17876" s="2"/>
      <c r="BS17876" s="2"/>
      <c r="BT17876" s="2"/>
    </row>
    <row r="17877" spans="63:72" x14ac:dyDescent="0.3">
      <c r="BK17877" s="5"/>
      <c r="BL17877" s="5"/>
      <c r="BM17877" s="2"/>
      <c r="BN17877" s="151"/>
      <c r="BO17877" s="2"/>
      <c r="BP17877" s="2"/>
      <c r="BQ17877" s="2"/>
      <c r="BR17877" s="2"/>
      <c r="BS17877" s="2"/>
      <c r="BT17877" s="2"/>
    </row>
    <row r="17878" spans="63:72" x14ac:dyDescent="0.3">
      <c r="BK17878" s="5"/>
      <c r="BL17878" s="5"/>
      <c r="BM17878" s="2"/>
      <c r="BN17878" s="151"/>
      <c r="BO17878" s="2"/>
      <c r="BP17878" s="2"/>
      <c r="BQ17878" s="2"/>
      <c r="BR17878" s="2"/>
      <c r="BS17878" s="2"/>
      <c r="BT17878" s="2"/>
    </row>
    <row r="17879" spans="63:72" x14ac:dyDescent="0.3">
      <c r="BK17879" s="5"/>
      <c r="BL17879" s="5"/>
      <c r="BM17879" s="2"/>
      <c r="BN17879" s="151"/>
      <c r="BO17879" s="2"/>
      <c r="BP17879" s="2"/>
      <c r="BQ17879" s="2"/>
      <c r="BR17879" s="2"/>
      <c r="BS17879" s="2"/>
      <c r="BT17879" s="2"/>
    </row>
    <row r="17880" spans="63:72" x14ac:dyDescent="0.3">
      <c r="BK17880" s="5"/>
      <c r="BL17880" s="5"/>
      <c r="BM17880" s="2"/>
      <c r="BN17880" s="151"/>
      <c r="BO17880" s="2"/>
      <c r="BP17880" s="2"/>
      <c r="BQ17880" s="2"/>
      <c r="BR17880" s="2"/>
      <c r="BS17880" s="2"/>
      <c r="BT17880" s="2"/>
    </row>
    <row r="17881" spans="63:72" x14ac:dyDescent="0.3">
      <c r="BK17881" s="5"/>
      <c r="BL17881" s="5"/>
      <c r="BM17881" s="2"/>
      <c r="BN17881" s="151"/>
      <c r="BO17881" s="2"/>
      <c r="BP17881" s="2"/>
      <c r="BQ17881" s="2"/>
      <c r="BR17881" s="2"/>
      <c r="BS17881" s="2"/>
      <c r="BT17881" s="2"/>
    </row>
    <row r="17882" spans="63:72" x14ac:dyDescent="0.3">
      <c r="BK17882" s="5"/>
      <c r="BL17882" s="5"/>
      <c r="BM17882" s="2"/>
      <c r="BN17882" s="151"/>
      <c r="BO17882" s="2"/>
      <c r="BP17882" s="2"/>
      <c r="BQ17882" s="2"/>
      <c r="BR17882" s="2"/>
      <c r="BS17882" s="2"/>
      <c r="BT17882" s="2"/>
    </row>
    <row r="17883" spans="63:72" x14ac:dyDescent="0.3">
      <c r="BK17883" s="5"/>
      <c r="BL17883" s="5"/>
      <c r="BM17883" s="2"/>
      <c r="BN17883" s="151"/>
      <c r="BO17883" s="2"/>
      <c r="BP17883" s="2"/>
      <c r="BQ17883" s="2"/>
      <c r="BR17883" s="2"/>
      <c r="BS17883" s="2"/>
      <c r="BT17883" s="2"/>
    </row>
    <row r="17884" spans="63:72" x14ac:dyDescent="0.3">
      <c r="BK17884" s="5"/>
      <c r="BL17884" s="5"/>
      <c r="BM17884" s="2"/>
      <c r="BN17884" s="151"/>
      <c r="BO17884" s="2"/>
      <c r="BP17884" s="2"/>
      <c r="BQ17884" s="2"/>
      <c r="BR17884" s="2"/>
      <c r="BS17884" s="2"/>
      <c r="BT17884" s="2"/>
    </row>
    <row r="17885" spans="63:72" x14ac:dyDescent="0.3">
      <c r="BK17885" s="5"/>
      <c r="BL17885" s="5"/>
      <c r="BM17885" s="2"/>
      <c r="BN17885" s="151"/>
      <c r="BO17885" s="2"/>
      <c r="BP17885" s="2"/>
      <c r="BQ17885" s="2"/>
      <c r="BR17885" s="2"/>
      <c r="BS17885" s="2"/>
      <c r="BT17885" s="2"/>
    </row>
    <row r="17886" spans="63:72" x14ac:dyDescent="0.3">
      <c r="BK17886" s="5"/>
      <c r="BL17886" s="5"/>
      <c r="BM17886" s="2"/>
      <c r="BN17886" s="151"/>
      <c r="BO17886" s="2"/>
      <c r="BP17886" s="2"/>
      <c r="BQ17886" s="2"/>
      <c r="BR17886" s="2"/>
      <c r="BS17886" s="2"/>
      <c r="BT17886" s="2"/>
    </row>
    <row r="17887" spans="63:72" x14ac:dyDescent="0.3">
      <c r="BK17887" s="5"/>
      <c r="BL17887" s="5"/>
      <c r="BM17887" s="2"/>
      <c r="BN17887" s="151"/>
      <c r="BO17887" s="2"/>
      <c r="BP17887" s="2"/>
      <c r="BQ17887" s="2"/>
      <c r="BR17887" s="2"/>
      <c r="BS17887" s="2"/>
      <c r="BT17887" s="2"/>
    </row>
    <row r="17888" spans="63:72" x14ac:dyDescent="0.3">
      <c r="BK17888" s="5"/>
      <c r="BL17888" s="5"/>
      <c r="BM17888" s="2"/>
      <c r="BN17888" s="151"/>
      <c r="BO17888" s="2"/>
      <c r="BP17888" s="2"/>
      <c r="BQ17888" s="2"/>
      <c r="BR17888" s="2"/>
      <c r="BS17888" s="2"/>
      <c r="BT17888" s="2"/>
    </row>
    <row r="17889" spans="63:72" x14ac:dyDescent="0.3">
      <c r="BK17889" s="5"/>
      <c r="BL17889" s="5"/>
      <c r="BM17889" s="2"/>
      <c r="BN17889" s="151"/>
      <c r="BO17889" s="2"/>
      <c r="BP17889" s="2"/>
      <c r="BQ17889" s="2"/>
      <c r="BR17889" s="2"/>
      <c r="BS17889" s="2"/>
      <c r="BT17889" s="2"/>
    </row>
    <row r="17890" spans="63:72" x14ac:dyDescent="0.3">
      <c r="BK17890" s="5"/>
      <c r="BL17890" s="5"/>
      <c r="BM17890" s="2"/>
      <c r="BN17890" s="151"/>
      <c r="BO17890" s="2"/>
      <c r="BP17890" s="2"/>
      <c r="BQ17890" s="2"/>
      <c r="BR17890" s="2"/>
      <c r="BS17890" s="2"/>
      <c r="BT17890" s="2"/>
    </row>
    <row r="17891" spans="63:72" x14ac:dyDescent="0.3">
      <c r="BK17891" s="5"/>
      <c r="BL17891" s="5"/>
      <c r="BM17891" s="2"/>
      <c r="BN17891" s="151"/>
      <c r="BO17891" s="2"/>
      <c r="BP17891" s="2"/>
      <c r="BQ17891" s="2"/>
      <c r="BR17891" s="2"/>
      <c r="BS17891" s="2"/>
      <c r="BT17891" s="2"/>
    </row>
    <row r="17892" spans="63:72" x14ac:dyDescent="0.3">
      <c r="BK17892" s="5"/>
      <c r="BL17892" s="5"/>
      <c r="BM17892" s="2"/>
      <c r="BN17892" s="151"/>
      <c r="BO17892" s="2"/>
      <c r="BP17892" s="2"/>
      <c r="BQ17892" s="2"/>
      <c r="BR17892" s="2"/>
      <c r="BS17892" s="2"/>
      <c r="BT17892" s="2"/>
    </row>
    <row r="17893" spans="63:72" x14ac:dyDescent="0.3">
      <c r="BK17893" s="5"/>
      <c r="BL17893" s="5"/>
      <c r="BM17893" s="2"/>
      <c r="BN17893" s="151"/>
      <c r="BO17893" s="2"/>
      <c r="BP17893" s="2"/>
      <c r="BQ17893" s="2"/>
      <c r="BR17893" s="2"/>
      <c r="BS17893" s="2"/>
      <c r="BT17893" s="2"/>
    </row>
    <row r="17894" spans="63:72" x14ac:dyDescent="0.3">
      <c r="BK17894" s="5"/>
      <c r="BL17894" s="5"/>
      <c r="BM17894" s="2"/>
      <c r="BN17894" s="151"/>
      <c r="BO17894" s="2"/>
      <c r="BP17894" s="2"/>
      <c r="BQ17894" s="2"/>
      <c r="BR17894" s="2"/>
      <c r="BS17894" s="2"/>
      <c r="BT17894" s="2"/>
    </row>
    <row r="17895" spans="63:72" x14ac:dyDescent="0.3">
      <c r="BK17895" s="5"/>
      <c r="BL17895" s="5"/>
      <c r="BM17895" s="2"/>
      <c r="BN17895" s="151"/>
      <c r="BO17895" s="2"/>
      <c r="BP17895" s="2"/>
      <c r="BQ17895" s="2"/>
      <c r="BR17895" s="2"/>
      <c r="BS17895" s="2"/>
      <c r="BT17895" s="2"/>
    </row>
    <row r="17896" spans="63:72" x14ac:dyDescent="0.3">
      <c r="BK17896" s="5"/>
      <c r="BL17896" s="5"/>
      <c r="BM17896" s="2"/>
      <c r="BN17896" s="151"/>
      <c r="BO17896" s="2"/>
      <c r="BP17896" s="2"/>
      <c r="BQ17896" s="2"/>
      <c r="BR17896" s="2"/>
      <c r="BS17896" s="2"/>
      <c r="BT17896" s="2"/>
    </row>
    <row r="17897" spans="63:72" x14ac:dyDescent="0.3">
      <c r="BK17897" s="5"/>
      <c r="BL17897" s="5"/>
      <c r="BM17897" s="2"/>
      <c r="BN17897" s="151"/>
      <c r="BO17897" s="2"/>
      <c r="BP17897" s="2"/>
      <c r="BQ17897" s="2"/>
      <c r="BR17897" s="2"/>
      <c r="BS17897" s="2"/>
      <c r="BT17897" s="2"/>
    </row>
    <row r="17898" spans="63:72" x14ac:dyDescent="0.3">
      <c r="BK17898" s="5"/>
      <c r="BL17898" s="5"/>
      <c r="BM17898" s="2"/>
      <c r="BN17898" s="151"/>
      <c r="BO17898" s="2"/>
      <c r="BP17898" s="2"/>
      <c r="BQ17898" s="2"/>
      <c r="BR17898" s="2"/>
      <c r="BS17898" s="2"/>
      <c r="BT17898" s="2"/>
    </row>
    <row r="17899" spans="63:72" x14ac:dyDescent="0.3">
      <c r="BK17899" s="5"/>
      <c r="BL17899" s="5"/>
      <c r="BM17899" s="2"/>
      <c r="BN17899" s="151"/>
      <c r="BO17899" s="2"/>
      <c r="BP17899" s="2"/>
      <c r="BQ17899" s="2"/>
      <c r="BR17899" s="2"/>
      <c r="BS17899" s="2"/>
      <c r="BT17899" s="2"/>
    </row>
    <row r="17900" spans="63:72" x14ac:dyDescent="0.3">
      <c r="BK17900" s="5"/>
      <c r="BL17900" s="5"/>
      <c r="BM17900" s="2"/>
      <c r="BN17900" s="151"/>
      <c r="BO17900" s="2"/>
      <c r="BP17900" s="2"/>
      <c r="BQ17900" s="2"/>
      <c r="BR17900" s="2"/>
      <c r="BS17900" s="2"/>
      <c r="BT17900" s="2"/>
    </row>
    <row r="17901" spans="63:72" x14ac:dyDescent="0.3">
      <c r="BK17901" s="5"/>
      <c r="BL17901" s="5"/>
      <c r="BM17901" s="2"/>
      <c r="BN17901" s="151"/>
      <c r="BO17901" s="2"/>
      <c r="BP17901" s="2"/>
      <c r="BQ17901" s="2"/>
      <c r="BR17901" s="2"/>
      <c r="BS17901" s="2"/>
      <c r="BT17901" s="2"/>
    </row>
    <row r="17902" spans="63:72" x14ac:dyDescent="0.3">
      <c r="BK17902" s="5"/>
      <c r="BL17902" s="5"/>
      <c r="BM17902" s="2"/>
      <c r="BN17902" s="151"/>
      <c r="BO17902" s="2"/>
      <c r="BP17902" s="2"/>
      <c r="BQ17902" s="2"/>
      <c r="BR17902" s="2"/>
      <c r="BS17902" s="2"/>
      <c r="BT17902" s="2"/>
    </row>
    <row r="17903" spans="63:72" x14ac:dyDescent="0.3">
      <c r="BK17903" s="5"/>
      <c r="BL17903" s="5"/>
      <c r="BM17903" s="2"/>
      <c r="BN17903" s="151"/>
      <c r="BO17903" s="2"/>
      <c r="BP17903" s="2"/>
      <c r="BQ17903" s="2"/>
      <c r="BR17903" s="2"/>
      <c r="BS17903" s="2"/>
      <c r="BT17903" s="2"/>
    </row>
    <row r="17904" spans="63:72" x14ac:dyDescent="0.3">
      <c r="BK17904" s="5"/>
      <c r="BL17904" s="5"/>
      <c r="BM17904" s="2"/>
      <c r="BN17904" s="151"/>
      <c r="BO17904" s="2"/>
      <c r="BP17904" s="2"/>
      <c r="BQ17904" s="2"/>
      <c r="BR17904" s="2"/>
      <c r="BS17904" s="2"/>
      <c r="BT17904" s="2"/>
    </row>
    <row r="17905" spans="63:72" x14ac:dyDescent="0.3">
      <c r="BK17905" s="5"/>
      <c r="BL17905" s="5"/>
      <c r="BM17905" s="2"/>
      <c r="BN17905" s="151"/>
      <c r="BO17905" s="2"/>
      <c r="BP17905" s="2"/>
      <c r="BQ17905" s="2"/>
      <c r="BR17905" s="2"/>
      <c r="BS17905" s="2"/>
      <c r="BT17905" s="2"/>
    </row>
    <row r="17906" spans="63:72" x14ac:dyDescent="0.3">
      <c r="BK17906" s="5"/>
      <c r="BL17906" s="5"/>
      <c r="BM17906" s="2"/>
      <c r="BN17906" s="151"/>
      <c r="BO17906" s="2"/>
      <c r="BP17906" s="2"/>
      <c r="BQ17906" s="2"/>
      <c r="BR17906" s="2"/>
      <c r="BS17906" s="2"/>
      <c r="BT17906" s="2"/>
    </row>
    <row r="17907" spans="63:72" x14ac:dyDescent="0.3">
      <c r="BK17907" s="5"/>
      <c r="BL17907" s="5"/>
      <c r="BM17907" s="2"/>
      <c r="BN17907" s="151"/>
      <c r="BO17907" s="2"/>
      <c r="BP17907" s="2"/>
      <c r="BQ17907" s="2"/>
      <c r="BR17907" s="2"/>
      <c r="BS17907" s="2"/>
      <c r="BT17907" s="2"/>
    </row>
    <row r="17908" spans="63:72" x14ac:dyDescent="0.3">
      <c r="BK17908" s="5"/>
      <c r="BL17908" s="5"/>
      <c r="BM17908" s="2"/>
      <c r="BN17908" s="151"/>
      <c r="BO17908" s="2"/>
      <c r="BP17908" s="2"/>
      <c r="BQ17908" s="2"/>
      <c r="BR17908" s="2"/>
      <c r="BS17908" s="2"/>
      <c r="BT17908" s="2"/>
    </row>
    <row r="17909" spans="63:72" x14ac:dyDescent="0.3">
      <c r="BK17909" s="5"/>
      <c r="BL17909" s="5"/>
      <c r="BM17909" s="2"/>
      <c r="BN17909" s="151"/>
      <c r="BO17909" s="2"/>
      <c r="BP17909" s="2"/>
      <c r="BQ17909" s="2"/>
      <c r="BR17909" s="2"/>
      <c r="BS17909" s="2"/>
      <c r="BT17909" s="2"/>
    </row>
    <row r="17910" spans="63:72" x14ac:dyDescent="0.3">
      <c r="BK17910" s="5"/>
      <c r="BL17910" s="5"/>
      <c r="BM17910" s="2"/>
      <c r="BN17910" s="151"/>
      <c r="BO17910" s="2"/>
      <c r="BP17910" s="2"/>
      <c r="BQ17910" s="2"/>
      <c r="BR17910" s="2"/>
      <c r="BS17910" s="2"/>
      <c r="BT17910" s="2"/>
    </row>
    <row r="17911" spans="63:72" x14ac:dyDescent="0.3">
      <c r="BK17911" s="5"/>
      <c r="BL17911" s="5"/>
      <c r="BM17911" s="2"/>
      <c r="BN17911" s="151"/>
      <c r="BO17911" s="2"/>
      <c r="BP17911" s="2"/>
      <c r="BQ17911" s="2"/>
      <c r="BR17911" s="2"/>
      <c r="BS17911" s="2"/>
      <c r="BT17911" s="2"/>
    </row>
    <row r="17912" spans="63:72" x14ac:dyDescent="0.3">
      <c r="BK17912" s="5"/>
      <c r="BL17912" s="5"/>
      <c r="BM17912" s="2"/>
      <c r="BN17912" s="151"/>
      <c r="BO17912" s="2"/>
      <c r="BP17912" s="2"/>
      <c r="BQ17912" s="2"/>
      <c r="BR17912" s="2"/>
      <c r="BS17912" s="2"/>
      <c r="BT17912" s="2"/>
    </row>
    <row r="17913" spans="63:72" x14ac:dyDescent="0.3">
      <c r="BK17913" s="5"/>
      <c r="BL17913" s="5"/>
      <c r="BM17913" s="2"/>
      <c r="BN17913" s="151"/>
      <c r="BO17913" s="2"/>
      <c r="BP17913" s="2"/>
      <c r="BQ17913" s="2"/>
      <c r="BR17913" s="2"/>
      <c r="BS17913" s="2"/>
      <c r="BT17913" s="2"/>
    </row>
    <row r="17914" spans="63:72" x14ac:dyDescent="0.3">
      <c r="BK17914" s="5"/>
      <c r="BL17914" s="5"/>
      <c r="BM17914" s="2"/>
      <c r="BN17914" s="151"/>
      <c r="BO17914" s="2"/>
      <c r="BP17914" s="2"/>
      <c r="BQ17914" s="2"/>
      <c r="BR17914" s="2"/>
      <c r="BS17914" s="2"/>
      <c r="BT17914" s="2"/>
    </row>
    <row r="17915" spans="63:72" x14ac:dyDescent="0.3">
      <c r="BK17915" s="5"/>
      <c r="BL17915" s="5"/>
      <c r="BM17915" s="2"/>
      <c r="BN17915" s="151"/>
      <c r="BO17915" s="2"/>
      <c r="BP17915" s="2"/>
      <c r="BQ17915" s="2"/>
      <c r="BR17915" s="2"/>
      <c r="BS17915" s="2"/>
      <c r="BT17915" s="2"/>
    </row>
    <row r="17916" spans="63:72" x14ac:dyDescent="0.3">
      <c r="BK17916" s="5"/>
      <c r="BL17916" s="5"/>
      <c r="BM17916" s="2"/>
      <c r="BN17916" s="151"/>
      <c r="BO17916" s="2"/>
      <c r="BP17916" s="2"/>
      <c r="BQ17916" s="2"/>
      <c r="BR17916" s="2"/>
      <c r="BS17916" s="2"/>
      <c r="BT17916" s="2"/>
    </row>
    <row r="17917" spans="63:72" x14ac:dyDescent="0.3">
      <c r="BK17917" s="5"/>
      <c r="BL17917" s="5"/>
      <c r="BM17917" s="2"/>
      <c r="BN17917" s="151"/>
      <c r="BO17917" s="2"/>
      <c r="BP17917" s="2"/>
      <c r="BQ17917" s="2"/>
      <c r="BR17917" s="2"/>
      <c r="BS17917" s="2"/>
      <c r="BT17917" s="2"/>
    </row>
    <row r="17918" spans="63:72" x14ac:dyDescent="0.3">
      <c r="BK17918" s="5"/>
      <c r="BL17918" s="5"/>
      <c r="BM17918" s="2"/>
      <c r="BN17918" s="151"/>
      <c r="BO17918" s="2"/>
      <c r="BP17918" s="2"/>
      <c r="BQ17918" s="2"/>
      <c r="BR17918" s="2"/>
      <c r="BS17918" s="2"/>
      <c r="BT17918" s="2"/>
    </row>
    <row r="17919" spans="63:72" x14ac:dyDescent="0.3">
      <c r="BK17919" s="5"/>
      <c r="BL17919" s="5"/>
      <c r="BM17919" s="2"/>
      <c r="BN17919" s="151"/>
      <c r="BO17919" s="2"/>
      <c r="BP17919" s="2"/>
      <c r="BQ17919" s="2"/>
      <c r="BR17919" s="2"/>
      <c r="BS17919" s="2"/>
      <c r="BT17919" s="2"/>
    </row>
    <row r="17920" spans="63:72" x14ac:dyDescent="0.3">
      <c r="BK17920" s="5"/>
      <c r="BL17920" s="5"/>
      <c r="BM17920" s="2"/>
      <c r="BN17920" s="151"/>
      <c r="BO17920" s="2"/>
      <c r="BP17920" s="2"/>
      <c r="BQ17920" s="2"/>
      <c r="BR17920" s="2"/>
      <c r="BS17920" s="2"/>
      <c r="BT17920" s="2"/>
    </row>
    <row r="17921" spans="63:72" x14ac:dyDescent="0.3">
      <c r="BK17921" s="5"/>
      <c r="BL17921" s="5"/>
      <c r="BM17921" s="2"/>
      <c r="BN17921" s="151"/>
      <c r="BO17921" s="2"/>
      <c r="BP17921" s="2"/>
      <c r="BQ17921" s="2"/>
      <c r="BR17921" s="2"/>
      <c r="BS17921" s="2"/>
      <c r="BT17921" s="2"/>
    </row>
    <row r="17922" spans="63:72" x14ac:dyDescent="0.3">
      <c r="BK17922" s="5"/>
      <c r="BL17922" s="5"/>
      <c r="BM17922" s="2"/>
      <c r="BN17922" s="151"/>
      <c r="BO17922" s="2"/>
      <c r="BP17922" s="2"/>
      <c r="BQ17922" s="2"/>
      <c r="BR17922" s="2"/>
      <c r="BS17922" s="2"/>
      <c r="BT17922" s="2"/>
    </row>
    <row r="17923" spans="63:72" x14ac:dyDescent="0.3">
      <c r="BK17923" s="5"/>
      <c r="BL17923" s="5"/>
      <c r="BM17923" s="2"/>
      <c r="BN17923" s="151"/>
      <c r="BO17923" s="2"/>
      <c r="BP17923" s="2"/>
      <c r="BQ17923" s="2"/>
      <c r="BR17923" s="2"/>
      <c r="BS17923" s="2"/>
      <c r="BT17923" s="2"/>
    </row>
    <row r="17924" spans="63:72" x14ac:dyDescent="0.3">
      <c r="BK17924" s="5"/>
      <c r="BL17924" s="5"/>
      <c r="BM17924" s="2"/>
      <c r="BN17924" s="151"/>
      <c r="BO17924" s="2"/>
      <c r="BP17924" s="2"/>
      <c r="BQ17924" s="2"/>
      <c r="BR17924" s="2"/>
      <c r="BS17924" s="2"/>
      <c r="BT17924" s="2"/>
    </row>
    <row r="17925" spans="63:72" x14ac:dyDescent="0.3">
      <c r="BK17925" s="5"/>
      <c r="BL17925" s="5"/>
      <c r="BM17925" s="2"/>
      <c r="BN17925" s="151"/>
      <c r="BO17925" s="2"/>
      <c r="BP17925" s="2"/>
      <c r="BQ17925" s="2"/>
      <c r="BR17925" s="2"/>
      <c r="BS17925" s="2"/>
      <c r="BT17925" s="2"/>
    </row>
    <row r="17926" spans="63:72" x14ac:dyDescent="0.3">
      <c r="BK17926" s="5"/>
      <c r="BL17926" s="5"/>
      <c r="BM17926" s="2"/>
      <c r="BN17926" s="151"/>
      <c r="BO17926" s="2"/>
      <c r="BP17926" s="2"/>
      <c r="BQ17926" s="2"/>
      <c r="BR17926" s="2"/>
      <c r="BS17926" s="2"/>
      <c r="BT17926" s="2"/>
    </row>
    <row r="17927" spans="63:72" x14ac:dyDescent="0.3">
      <c r="BK17927" s="5"/>
      <c r="BL17927" s="5"/>
      <c r="BM17927" s="2"/>
      <c r="BN17927" s="151"/>
      <c r="BO17927" s="2"/>
      <c r="BP17927" s="2"/>
      <c r="BQ17927" s="2"/>
      <c r="BR17927" s="2"/>
      <c r="BS17927" s="2"/>
      <c r="BT17927" s="2"/>
    </row>
    <row r="17928" spans="63:72" x14ac:dyDescent="0.3">
      <c r="BK17928" s="5"/>
      <c r="BL17928" s="5"/>
      <c r="BM17928" s="2"/>
      <c r="BN17928" s="151"/>
      <c r="BO17928" s="2"/>
      <c r="BP17928" s="2"/>
      <c r="BQ17928" s="2"/>
      <c r="BR17928" s="2"/>
      <c r="BS17928" s="2"/>
      <c r="BT17928" s="2"/>
    </row>
    <row r="17929" spans="63:72" x14ac:dyDescent="0.3">
      <c r="BK17929" s="5"/>
      <c r="BL17929" s="5"/>
      <c r="BM17929" s="2"/>
      <c r="BN17929" s="151"/>
      <c r="BO17929" s="2"/>
      <c r="BP17929" s="2"/>
      <c r="BQ17929" s="2"/>
      <c r="BR17929" s="2"/>
      <c r="BS17929" s="2"/>
      <c r="BT17929" s="2"/>
    </row>
    <row r="17930" spans="63:72" x14ac:dyDescent="0.3">
      <c r="BK17930" s="5"/>
      <c r="BL17930" s="5"/>
      <c r="BM17930" s="2"/>
      <c r="BN17930" s="151"/>
      <c r="BO17930" s="2"/>
      <c r="BP17930" s="2"/>
      <c r="BQ17930" s="2"/>
      <c r="BR17930" s="2"/>
      <c r="BS17930" s="2"/>
      <c r="BT17930" s="2"/>
    </row>
    <row r="17931" spans="63:72" x14ac:dyDescent="0.3">
      <c r="BK17931" s="5"/>
      <c r="BL17931" s="5"/>
      <c r="BM17931" s="2"/>
      <c r="BN17931" s="151"/>
      <c r="BO17931" s="2"/>
      <c r="BP17931" s="2"/>
      <c r="BQ17931" s="2"/>
      <c r="BR17931" s="2"/>
      <c r="BS17931" s="2"/>
      <c r="BT17931" s="2"/>
    </row>
    <row r="17932" spans="63:72" x14ac:dyDescent="0.3">
      <c r="BK17932" s="5"/>
      <c r="BL17932" s="5"/>
      <c r="BM17932" s="2"/>
      <c r="BN17932" s="151"/>
      <c r="BO17932" s="2"/>
      <c r="BP17932" s="2"/>
      <c r="BQ17932" s="2"/>
      <c r="BR17932" s="2"/>
      <c r="BS17932" s="2"/>
      <c r="BT17932" s="2"/>
    </row>
    <row r="17933" spans="63:72" x14ac:dyDescent="0.3">
      <c r="BK17933" s="5"/>
      <c r="BL17933" s="5"/>
      <c r="BM17933" s="2"/>
      <c r="BN17933" s="151"/>
      <c r="BO17933" s="2"/>
      <c r="BP17933" s="2"/>
      <c r="BQ17933" s="2"/>
      <c r="BR17933" s="2"/>
      <c r="BS17933" s="2"/>
      <c r="BT17933" s="2"/>
    </row>
    <row r="17934" spans="63:72" x14ac:dyDescent="0.3">
      <c r="BK17934" s="5"/>
      <c r="BL17934" s="5"/>
      <c r="BM17934" s="2"/>
      <c r="BN17934" s="151"/>
      <c r="BO17934" s="2"/>
      <c r="BP17934" s="2"/>
      <c r="BQ17934" s="2"/>
      <c r="BR17934" s="2"/>
      <c r="BS17934" s="2"/>
      <c r="BT17934" s="2"/>
    </row>
    <row r="17935" spans="63:72" x14ac:dyDescent="0.3">
      <c r="BK17935" s="5"/>
      <c r="BL17935" s="5"/>
      <c r="BM17935" s="2"/>
      <c r="BN17935" s="151"/>
      <c r="BO17935" s="2"/>
      <c r="BP17935" s="2"/>
      <c r="BQ17935" s="2"/>
      <c r="BR17935" s="2"/>
      <c r="BS17935" s="2"/>
      <c r="BT17935" s="2"/>
    </row>
    <row r="17936" spans="63:72" x14ac:dyDescent="0.3">
      <c r="BK17936" s="5"/>
      <c r="BL17936" s="5"/>
      <c r="BM17936" s="2"/>
      <c r="BN17936" s="151"/>
      <c r="BO17936" s="2"/>
      <c r="BP17936" s="2"/>
      <c r="BQ17936" s="2"/>
      <c r="BR17936" s="2"/>
      <c r="BS17936" s="2"/>
      <c r="BT17936" s="2"/>
    </row>
    <row r="17937" spans="63:72" x14ac:dyDescent="0.3">
      <c r="BK17937" s="5"/>
      <c r="BL17937" s="5"/>
      <c r="BM17937" s="2"/>
      <c r="BN17937" s="151"/>
      <c r="BO17937" s="2"/>
      <c r="BP17937" s="2"/>
      <c r="BQ17937" s="2"/>
      <c r="BR17937" s="2"/>
      <c r="BS17937" s="2"/>
      <c r="BT17937" s="2"/>
    </row>
    <row r="17938" spans="63:72" x14ac:dyDescent="0.3">
      <c r="BK17938" s="5"/>
      <c r="BL17938" s="5"/>
      <c r="BM17938" s="2"/>
      <c r="BN17938" s="151"/>
      <c r="BO17938" s="2"/>
      <c r="BP17938" s="2"/>
      <c r="BQ17938" s="2"/>
      <c r="BR17938" s="2"/>
      <c r="BS17938" s="2"/>
      <c r="BT17938" s="2"/>
    </row>
    <row r="17939" spans="63:72" x14ac:dyDescent="0.3">
      <c r="BK17939" s="5"/>
      <c r="BL17939" s="5"/>
      <c r="BM17939" s="2"/>
      <c r="BN17939" s="151"/>
      <c r="BO17939" s="2"/>
      <c r="BP17939" s="2"/>
      <c r="BQ17939" s="2"/>
      <c r="BR17939" s="2"/>
      <c r="BS17939" s="2"/>
      <c r="BT17939" s="2"/>
    </row>
    <row r="17940" spans="63:72" x14ac:dyDescent="0.3">
      <c r="BK17940" s="5"/>
      <c r="BL17940" s="5"/>
      <c r="BM17940" s="2"/>
      <c r="BN17940" s="151"/>
      <c r="BO17940" s="2"/>
      <c r="BP17940" s="2"/>
      <c r="BQ17940" s="2"/>
      <c r="BR17940" s="2"/>
      <c r="BS17940" s="2"/>
      <c r="BT17940" s="2"/>
    </row>
    <row r="17941" spans="63:72" x14ac:dyDescent="0.3">
      <c r="BK17941" s="5"/>
      <c r="BL17941" s="5"/>
      <c r="BM17941" s="2"/>
      <c r="BN17941" s="151"/>
      <c r="BO17941" s="2"/>
      <c r="BP17941" s="2"/>
      <c r="BQ17941" s="2"/>
      <c r="BR17941" s="2"/>
      <c r="BS17941" s="2"/>
      <c r="BT17941" s="2"/>
    </row>
    <row r="17942" spans="63:72" x14ac:dyDescent="0.3">
      <c r="BK17942" s="5"/>
      <c r="BL17942" s="5"/>
      <c r="BM17942" s="2"/>
      <c r="BN17942" s="151"/>
      <c r="BO17942" s="2"/>
      <c r="BP17942" s="2"/>
      <c r="BQ17942" s="2"/>
      <c r="BR17942" s="2"/>
      <c r="BS17942" s="2"/>
      <c r="BT17942" s="2"/>
    </row>
    <row r="17943" spans="63:72" x14ac:dyDescent="0.3">
      <c r="BK17943" s="5"/>
      <c r="BL17943" s="5"/>
      <c r="BM17943" s="2"/>
      <c r="BN17943" s="151"/>
      <c r="BO17943" s="2"/>
      <c r="BP17943" s="2"/>
      <c r="BQ17943" s="2"/>
      <c r="BR17943" s="2"/>
      <c r="BS17943" s="2"/>
      <c r="BT17943" s="2"/>
    </row>
    <row r="17944" spans="63:72" x14ac:dyDescent="0.3">
      <c r="BK17944" s="5"/>
      <c r="BL17944" s="5"/>
      <c r="BM17944" s="2"/>
      <c r="BN17944" s="151"/>
      <c r="BO17944" s="2"/>
      <c r="BP17944" s="2"/>
      <c r="BQ17944" s="2"/>
      <c r="BR17944" s="2"/>
      <c r="BS17944" s="2"/>
      <c r="BT17944" s="2"/>
    </row>
    <row r="17945" spans="63:72" x14ac:dyDescent="0.3">
      <c r="BK17945" s="5"/>
      <c r="BL17945" s="5"/>
      <c r="BM17945" s="2"/>
      <c r="BN17945" s="151"/>
      <c r="BO17945" s="2"/>
      <c r="BP17945" s="2"/>
      <c r="BQ17945" s="2"/>
      <c r="BR17945" s="2"/>
      <c r="BS17945" s="2"/>
      <c r="BT17945" s="2"/>
    </row>
    <row r="17946" spans="63:72" x14ac:dyDescent="0.3">
      <c r="BK17946" s="5"/>
      <c r="BL17946" s="5"/>
      <c r="BM17946" s="2"/>
      <c r="BN17946" s="151"/>
      <c r="BO17946" s="2"/>
      <c r="BP17946" s="2"/>
      <c r="BQ17946" s="2"/>
      <c r="BR17946" s="2"/>
      <c r="BS17946" s="2"/>
      <c r="BT17946" s="2"/>
    </row>
    <row r="17947" spans="63:72" x14ac:dyDescent="0.3">
      <c r="BK17947" s="5"/>
      <c r="BL17947" s="5"/>
      <c r="BM17947" s="2"/>
      <c r="BN17947" s="151"/>
      <c r="BO17947" s="2"/>
      <c r="BP17947" s="2"/>
      <c r="BQ17947" s="2"/>
      <c r="BR17947" s="2"/>
      <c r="BS17947" s="2"/>
      <c r="BT17947" s="2"/>
    </row>
    <row r="17948" spans="63:72" x14ac:dyDescent="0.3">
      <c r="BK17948" s="5"/>
      <c r="BL17948" s="5"/>
      <c r="BM17948" s="2"/>
      <c r="BN17948" s="151"/>
      <c r="BO17948" s="2"/>
      <c r="BP17948" s="2"/>
      <c r="BQ17948" s="2"/>
      <c r="BR17948" s="2"/>
      <c r="BS17948" s="2"/>
      <c r="BT17948" s="2"/>
    </row>
    <row r="17949" spans="63:72" x14ac:dyDescent="0.3">
      <c r="BK17949" s="5"/>
      <c r="BL17949" s="5"/>
      <c r="BM17949" s="2"/>
      <c r="BN17949" s="151"/>
      <c r="BO17949" s="2"/>
      <c r="BP17949" s="2"/>
      <c r="BQ17949" s="2"/>
      <c r="BR17949" s="2"/>
      <c r="BS17949" s="2"/>
      <c r="BT17949" s="2"/>
    </row>
    <row r="17950" spans="63:72" x14ac:dyDescent="0.3">
      <c r="BK17950" s="5"/>
      <c r="BL17950" s="5"/>
      <c r="BM17950" s="2"/>
      <c r="BN17950" s="151"/>
      <c r="BO17950" s="2"/>
      <c r="BP17950" s="2"/>
      <c r="BQ17950" s="2"/>
      <c r="BR17950" s="2"/>
      <c r="BS17950" s="2"/>
      <c r="BT17950" s="2"/>
    </row>
    <row r="17951" spans="63:72" x14ac:dyDescent="0.3">
      <c r="BK17951" s="5"/>
      <c r="BL17951" s="5"/>
      <c r="BM17951" s="2"/>
      <c r="BN17951" s="151"/>
      <c r="BO17951" s="2"/>
      <c r="BP17951" s="2"/>
      <c r="BQ17951" s="2"/>
      <c r="BR17951" s="2"/>
      <c r="BS17951" s="2"/>
      <c r="BT17951" s="2"/>
    </row>
    <row r="17952" spans="63:72" x14ac:dyDescent="0.3">
      <c r="BK17952" s="5"/>
      <c r="BL17952" s="5"/>
      <c r="BM17952" s="2"/>
      <c r="BN17952" s="151"/>
      <c r="BO17952" s="2"/>
      <c r="BP17952" s="2"/>
      <c r="BQ17952" s="2"/>
      <c r="BR17952" s="2"/>
      <c r="BS17952" s="2"/>
      <c r="BT17952" s="2"/>
    </row>
    <row r="17953" spans="63:72" x14ac:dyDescent="0.3">
      <c r="BK17953" s="5"/>
      <c r="BL17953" s="5"/>
      <c r="BM17953" s="2"/>
      <c r="BN17953" s="151"/>
      <c r="BO17953" s="2"/>
      <c r="BP17953" s="2"/>
      <c r="BQ17953" s="2"/>
      <c r="BR17953" s="2"/>
      <c r="BS17953" s="2"/>
      <c r="BT17953" s="2"/>
    </row>
    <row r="17954" spans="63:72" x14ac:dyDescent="0.3">
      <c r="BK17954" s="5"/>
      <c r="BL17954" s="5"/>
      <c r="BM17954" s="2"/>
      <c r="BN17954" s="151"/>
      <c r="BO17954" s="2"/>
      <c r="BP17954" s="2"/>
      <c r="BQ17954" s="2"/>
      <c r="BR17954" s="2"/>
      <c r="BS17954" s="2"/>
      <c r="BT17954" s="2"/>
    </row>
    <row r="17955" spans="63:72" x14ac:dyDescent="0.3">
      <c r="BK17955" s="5"/>
      <c r="BL17955" s="5"/>
      <c r="BM17955" s="2"/>
      <c r="BN17955" s="151"/>
      <c r="BO17955" s="2"/>
      <c r="BP17955" s="2"/>
      <c r="BQ17955" s="2"/>
      <c r="BR17955" s="2"/>
      <c r="BS17955" s="2"/>
      <c r="BT17955" s="2"/>
    </row>
    <row r="17956" spans="63:72" x14ac:dyDescent="0.3">
      <c r="BK17956" s="5"/>
      <c r="BL17956" s="5"/>
      <c r="BM17956" s="2"/>
      <c r="BN17956" s="151"/>
      <c r="BO17956" s="2"/>
      <c r="BP17956" s="2"/>
      <c r="BQ17956" s="2"/>
      <c r="BR17956" s="2"/>
      <c r="BS17956" s="2"/>
      <c r="BT17956" s="2"/>
    </row>
    <row r="17957" spans="63:72" x14ac:dyDescent="0.3">
      <c r="BK17957" s="5"/>
      <c r="BL17957" s="5"/>
      <c r="BM17957" s="2"/>
      <c r="BN17957" s="151"/>
      <c r="BO17957" s="2"/>
      <c r="BP17957" s="2"/>
      <c r="BQ17957" s="2"/>
      <c r="BR17957" s="2"/>
      <c r="BS17957" s="2"/>
      <c r="BT17957" s="2"/>
    </row>
    <row r="17958" spans="63:72" x14ac:dyDescent="0.3">
      <c r="BK17958" s="5"/>
      <c r="BL17958" s="5"/>
      <c r="BM17958" s="2"/>
      <c r="BN17958" s="151"/>
      <c r="BO17958" s="2"/>
      <c r="BP17958" s="2"/>
      <c r="BQ17958" s="2"/>
      <c r="BR17958" s="2"/>
      <c r="BS17958" s="2"/>
      <c r="BT17958" s="2"/>
    </row>
    <row r="17959" spans="63:72" x14ac:dyDescent="0.3">
      <c r="BK17959" s="5"/>
      <c r="BL17959" s="5"/>
      <c r="BM17959" s="2"/>
      <c r="BN17959" s="151"/>
      <c r="BO17959" s="2"/>
      <c r="BP17959" s="2"/>
      <c r="BQ17959" s="2"/>
      <c r="BR17959" s="2"/>
      <c r="BS17959" s="2"/>
      <c r="BT17959" s="2"/>
    </row>
    <row r="17960" spans="63:72" x14ac:dyDescent="0.3">
      <c r="BK17960" s="5"/>
      <c r="BL17960" s="5"/>
      <c r="BM17960" s="2"/>
      <c r="BN17960" s="151"/>
      <c r="BO17960" s="2"/>
      <c r="BP17960" s="2"/>
      <c r="BQ17960" s="2"/>
      <c r="BR17960" s="2"/>
      <c r="BS17960" s="2"/>
      <c r="BT17960" s="2"/>
    </row>
    <row r="17961" spans="63:72" x14ac:dyDescent="0.3">
      <c r="BK17961" s="5"/>
      <c r="BL17961" s="5"/>
      <c r="BM17961" s="2"/>
      <c r="BN17961" s="151"/>
      <c r="BO17961" s="2"/>
      <c r="BP17961" s="2"/>
      <c r="BQ17961" s="2"/>
      <c r="BR17961" s="2"/>
      <c r="BS17961" s="2"/>
      <c r="BT17961" s="2"/>
    </row>
    <row r="17962" spans="63:72" x14ac:dyDescent="0.3">
      <c r="BK17962" s="5"/>
      <c r="BL17962" s="5"/>
      <c r="BM17962" s="2"/>
      <c r="BN17962" s="151"/>
      <c r="BO17962" s="2"/>
      <c r="BP17962" s="2"/>
      <c r="BQ17962" s="2"/>
      <c r="BR17962" s="2"/>
      <c r="BS17962" s="2"/>
      <c r="BT17962" s="2"/>
    </row>
    <row r="17963" spans="63:72" x14ac:dyDescent="0.3">
      <c r="BK17963" s="5"/>
      <c r="BL17963" s="5"/>
      <c r="BM17963" s="2"/>
      <c r="BN17963" s="151"/>
      <c r="BO17963" s="2"/>
      <c r="BP17963" s="2"/>
      <c r="BQ17963" s="2"/>
      <c r="BR17963" s="2"/>
      <c r="BS17963" s="2"/>
      <c r="BT17963" s="2"/>
    </row>
    <row r="17964" spans="63:72" x14ac:dyDescent="0.3">
      <c r="BK17964" s="5"/>
      <c r="BL17964" s="5"/>
      <c r="BM17964" s="2"/>
      <c r="BN17964" s="151"/>
      <c r="BO17964" s="2"/>
      <c r="BP17964" s="2"/>
      <c r="BQ17964" s="2"/>
      <c r="BR17964" s="2"/>
      <c r="BS17964" s="2"/>
      <c r="BT17964" s="2"/>
    </row>
    <row r="17965" spans="63:72" x14ac:dyDescent="0.3">
      <c r="BK17965" s="5"/>
      <c r="BL17965" s="5"/>
      <c r="BM17965" s="2"/>
      <c r="BN17965" s="151"/>
      <c r="BO17965" s="2"/>
      <c r="BP17965" s="2"/>
      <c r="BQ17965" s="2"/>
      <c r="BR17965" s="2"/>
      <c r="BS17965" s="2"/>
      <c r="BT17965" s="2"/>
    </row>
    <row r="17966" spans="63:72" x14ac:dyDescent="0.3">
      <c r="BK17966" s="5"/>
      <c r="BL17966" s="5"/>
      <c r="BM17966" s="2"/>
      <c r="BN17966" s="151"/>
      <c r="BO17966" s="2"/>
      <c r="BP17966" s="2"/>
      <c r="BQ17966" s="2"/>
      <c r="BR17966" s="2"/>
      <c r="BS17966" s="2"/>
      <c r="BT17966" s="2"/>
    </row>
    <row r="17967" spans="63:72" x14ac:dyDescent="0.3">
      <c r="BK17967" s="5"/>
      <c r="BL17967" s="5"/>
      <c r="BM17967" s="2"/>
      <c r="BN17967" s="151"/>
      <c r="BO17967" s="2"/>
      <c r="BP17967" s="2"/>
      <c r="BQ17967" s="2"/>
      <c r="BR17967" s="2"/>
      <c r="BS17967" s="2"/>
      <c r="BT17967" s="2"/>
    </row>
    <row r="17968" spans="63:72" x14ac:dyDescent="0.3">
      <c r="BK17968" s="5"/>
      <c r="BL17968" s="5"/>
      <c r="BM17968" s="2"/>
      <c r="BN17968" s="151"/>
      <c r="BO17968" s="2"/>
      <c r="BP17968" s="2"/>
      <c r="BQ17968" s="2"/>
      <c r="BR17968" s="2"/>
      <c r="BS17968" s="2"/>
      <c r="BT17968" s="2"/>
    </row>
    <row r="17969" spans="63:72" x14ac:dyDescent="0.3">
      <c r="BK17969" s="5"/>
      <c r="BL17969" s="5"/>
      <c r="BM17969" s="2"/>
      <c r="BN17969" s="151"/>
      <c r="BO17969" s="2"/>
      <c r="BP17969" s="2"/>
      <c r="BQ17969" s="2"/>
      <c r="BR17969" s="2"/>
      <c r="BS17969" s="2"/>
      <c r="BT17969" s="2"/>
    </row>
    <row r="17970" spans="63:72" x14ac:dyDescent="0.3">
      <c r="BK17970" s="5"/>
      <c r="BL17970" s="5"/>
      <c r="BM17970" s="2"/>
      <c r="BN17970" s="151"/>
      <c r="BO17970" s="2"/>
      <c r="BP17970" s="2"/>
      <c r="BQ17970" s="2"/>
      <c r="BR17970" s="2"/>
      <c r="BS17970" s="2"/>
      <c r="BT17970" s="2"/>
    </row>
    <row r="17971" spans="63:72" x14ac:dyDescent="0.3">
      <c r="BK17971" s="5"/>
      <c r="BL17971" s="5"/>
      <c r="BM17971" s="2"/>
      <c r="BN17971" s="151"/>
      <c r="BO17971" s="2"/>
      <c r="BP17971" s="2"/>
      <c r="BQ17971" s="2"/>
      <c r="BR17971" s="2"/>
      <c r="BS17971" s="2"/>
      <c r="BT17971" s="2"/>
    </row>
    <row r="17972" spans="63:72" x14ac:dyDescent="0.3">
      <c r="BK17972" s="5"/>
      <c r="BL17972" s="5"/>
      <c r="BM17972" s="2"/>
      <c r="BN17972" s="151"/>
      <c r="BO17972" s="2"/>
      <c r="BP17972" s="2"/>
      <c r="BQ17972" s="2"/>
      <c r="BR17972" s="2"/>
      <c r="BS17972" s="2"/>
      <c r="BT17972" s="2"/>
    </row>
    <row r="17973" spans="63:72" x14ac:dyDescent="0.3">
      <c r="BK17973" s="5"/>
      <c r="BL17973" s="5"/>
      <c r="BM17973" s="2"/>
      <c r="BN17973" s="151"/>
      <c r="BO17973" s="2"/>
      <c r="BP17973" s="2"/>
      <c r="BQ17973" s="2"/>
      <c r="BR17973" s="2"/>
      <c r="BS17973" s="2"/>
      <c r="BT17973" s="2"/>
    </row>
    <row r="17974" spans="63:72" x14ac:dyDescent="0.3">
      <c r="BK17974" s="5"/>
      <c r="BL17974" s="5"/>
      <c r="BM17974" s="2"/>
      <c r="BN17974" s="151"/>
      <c r="BO17974" s="2"/>
      <c r="BP17974" s="2"/>
      <c r="BQ17974" s="2"/>
      <c r="BR17974" s="2"/>
      <c r="BS17974" s="2"/>
      <c r="BT17974" s="2"/>
    </row>
    <row r="17975" spans="63:72" x14ac:dyDescent="0.3">
      <c r="BK17975" s="5"/>
      <c r="BL17975" s="5"/>
      <c r="BM17975" s="2"/>
      <c r="BN17975" s="151"/>
      <c r="BO17975" s="2"/>
      <c r="BP17975" s="2"/>
      <c r="BQ17975" s="2"/>
      <c r="BR17975" s="2"/>
      <c r="BS17975" s="2"/>
      <c r="BT17975" s="2"/>
    </row>
    <row r="17976" spans="63:72" x14ac:dyDescent="0.3">
      <c r="BK17976" s="5"/>
      <c r="BL17976" s="5"/>
      <c r="BM17976" s="2"/>
      <c r="BN17976" s="151"/>
      <c r="BO17976" s="2"/>
      <c r="BP17976" s="2"/>
      <c r="BQ17976" s="2"/>
      <c r="BR17976" s="2"/>
      <c r="BS17976" s="2"/>
      <c r="BT17976" s="2"/>
    </row>
    <row r="17977" spans="63:72" x14ac:dyDescent="0.3">
      <c r="BK17977" s="5"/>
      <c r="BL17977" s="5"/>
      <c r="BM17977" s="2"/>
      <c r="BN17977" s="151"/>
      <c r="BO17977" s="2"/>
      <c r="BP17977" s="2"/>
      <c r="BQ17977" s="2"/>
      <c r="BR17977" s="2"/>
      <c r="BS17977" s="2"/>
      <c r="BT17977" s="2"/>
    </row>
    <row r="17978" spans="63:72" x14ac:dyDescent="0.3">
      <c r="BK17978" s="5"/>
      <c r="BL17978" s="5"/>
      <c r="BM17978" s="2"/>
      <c r="BN17978" s="151"/>
      <c r="BO17978" s="2"/>
      <c r="BP17978" s="2"/>
      <c r="BQ17978" s="2"/>
      <c r="BR17978" s="2"/>
      <c r="BS17978" s="2"/>
      <c r="BT17978" s="2"/>
    </row>
    <row r="17979" spans="63:72" x14ac:dyDescent="0.3">
      <c r="BK17979" s="5"/>
      <c r="BL17979" s="5"/>
      <c r="BM17979" s="2"/>
      <c r="BN17979" s="151"/>
      <c r="BO17979" s="2"/>
      <c r="BP17979" s="2"/>
      <c r="BQ17979" s="2"/>
      <c r="BR17979" s="2"/>
      <c r="BS17979" s="2"/>
      <c r="BT17979" s="2"/>
    </row>
    <row r="17980" spans="63:72" x14ac:dyDescent="0.3">
      <c r="BK17980" s="5"/>
      <c r="BL17980" s="5"/>
      <c r="BM17980" s="2"/>
      <c r="BN17980" s="151"/>
      <c r="BO17980" s="2"/>
      <c r="BP17980" s="2"/>
      <c r="BQ17980" s="2"/>
      <c r="BR17980" s="2"/>
      <c r="BS17980" s="2"/>
      <c r="BT17980" s="2"/>
    </row>
    <row r="17981" spans="63:72" x14ac:dyDescent="0.3">
      <c r="BK17981" s="5"/>
      <c r="BL17981" s="5"/>
      <c r="BM17981" s="2"/>
      <c r="BN17981" s="151"/>
      <c r="BO17981" s="2"/>
      <c r="BP17981" s="2"/>
      <c r="BQ17981" s="2"/>
      <c r="BR17981" s="2"/>
      <c r="BS17981" s="2"/>
      <c r="BT17981" s="2"/>
    </row>
    <row r="17982" spans="63:72" x14ac:dyDescent="0.3">
      <c r="BK17982" s="5"/>
      <c r="BL17982" s="5"/>
      <c r="BM17982" s="2"/>
      <c r="BN17982" s="151"/>
      <c r="BO17982" s="2"/>
      <c r="BP17982" s="2"/>
      <c r="BQ17982" s="2"/>
      <c r="BR17982" s="2"/>
      <c r="BS17982" s="2"/>
      <c r="BT17982" s="2"/>
    </row>
    <row r="17983" spans="63:72" x14ac:dyDescent="0.3">
      <c r="BK17983" s="5"/>
      <c r="BL17983" s="5"/>
      <c r="BM17983" s="2"/>
      <c r="BN17983" s="151"/>
      <c r="BO17983" s="2"/>
      <c r="BP17983" s="2"/>
      <c r="BQ17983" s="2"/>
      <c r="BR17983" s="2"/>
      <c r="BS17983" s="2"/>
      <c r="BT17983" s="2"/>
    </row>
    <row r="17984" spans="63:72" x14ac:dyDescent="0.3">
      <c r="BK17984" s="5"/>
      <c r="BL17984" s="5"/>
      <c r="BM17984" s="2"/>
      <c r="BN17984" s="151"/>
      <c r="BO17984" s="2"/>
      <c r="BP17984" s="2"/>
      <c r="BQ17984" s="2"/>
      <c r="BR17984" s="2"/>
      <c r="BS17984" s="2"/>
      <c r="BT17984" s="2"/>
    </row>
    <row r="17985" spans="63:72" x14ac:dyDescent="0.3">
      <c r="BK17985" s="5"/>
      <c r="BL17985" s="5"/>
      <c r="BM17985" s="2"/>
      <c r="BN17985" s="151"/>
      <c r="BO17985" s="2"/>
      <c r="BP17985" s="2"/>
      <c r="BQ17985" s="2"/>
      <c r="BR17985" s="2"/>
      <c r="BS17985" s="2"/>
      <c r="BT17985" s="2"/>
    </row>
    <row r="17986" spans="63:72" x14ac:dyDescent="0.3">
      <c r="BK17986" s="5"/>
      <c r="BL17986" s="5"/>
      <c r="BM17986" s="2"/>
      <c r="BN17986" s="151"/>
      <c r="BO17986" s="2"/>
      <c r="BP17986" s="2"/>
      <c r="BQ17986" s="2"/>
      <c r="BR17986" s="2"/>
      <c r="BS17986" s="2"/>
      <c r="BT17986" s="2"/>
    </row>
    <row r="17987" spans="63:72" x14ac:dyDescent="0.3">
      <c r="BK17987" s="5"/>
      <c r="BL17987" s="5"/>
      <c r="BM17987" s="2"/>
      <c r="BN17987" s="151"/>
      <c r="BO17987" s="2"/>
      <c r="BP17987" s="2"/>
      <c r="BQ17987" s="2"/>
      <c r="BR17987" s="2"/>
      <c r="BS17987" s="2"/>
      <c r="BT17987" s="2"/>
    </row>
    <row r="17988" spans="63:72" x14ac:dyDescent="0.3">
      <c r="BK17988" s="5"/>
      <c r="BL17988" s="5"/>
      <c r="BM17988" s="2"/>
      <c r="BN17988" s="151"/>
      <c r="BO17988" s="2"/>
      <c r="BP17988" s="2"/>
      <c r="BQ17988" s="2"/>
      <c r="BR17988" s="2"/>
      <c r="BS17988" s="2"/>
      <c r="BT17988" s="2"/>
    </row>
    <row r="17989" spans="63:72" x14ac:dyDescent="0.3">
      <c r="BK17989" s="5"/>
      <c r="BL17989" s="5"/>
      <c r="BM17989" s="2"/>
      <c r="BN17989" s="151"/>
      <c r="BO17989" s="2"/>
      <c r="BP17989" s="2"/>
      <c r="BQ17989" s="2"/>
      <c r="BR17989" s="2"/>
      <c r="BS17989" s="2"/>
      <c r="BT17989" s="2"/>
    </row>
    <row r="17990" spans="63:72" x14ac:dyDescent="0.3">
      <c r="BK17990" s="5"/>
      <c r="BL17990" s="5"/>
      <c r="BM17990" s="2"/>
      <c r="BN17990" s="151"/>
      <c r="BO17990" s="2"/>
      <c r="BP17990" s="2"/>
      <c r="BQ17990" s="2"/>
      <c r="BR17990" s="2"/>
      <c r="BS17990" s="2"/>
      <c r="BT17990" s="2"/>
    </row>
    <row r="17991" spans="63:72" x14ac:dyDescent="0.3">
      <c r="BK17991" s="5"/>
      <c r="BL17991" s="5"/>
      <c r="BM17991" s="2"/>
      <c r="BN17991" s="151"/>
      <c r="BO17991" s="2"/>
      <c r="BP17991" s="2"/>
      <c r="BQ17991" s="2"/>
      <c r="BR17991" s="2"/>
      <c r="BS17991" s="2"/>
      <c r="BT17991" s="2"/>
    </row>
    <row r="17992" spans="63:72" x14ac:dyDescent="0.3">
      <c r="BK17992" s="5"/>
      <c r="BL17992" s="5"/>
      <c r="BM17992" s="2"/>
      <c r="BN17992" s="151"/>
      <c r="BO17992" s="2"/>
      <c r="BP17992" s="2"/>
      <c r="BQ17992" s="2"/>
      <c r="BR17992" s="2"/>
      <c r="BS17992" s="2"/>
      <c r="BT17992" s="2"/>
    </row>
    <row r="17993" spans="63:72" x14ac:dyDescent="0.3">
      <c r="BK17993" s="5"/>
      <c r="BL17993" s="5"/>
      <c r="BM17993" s="2"/>
      <c r="BN17993" s="151"/>
      <c r="BO17993" s="2"/>
      <c r="BP17993" s="2"/>
      <c r="BQ17993" s="2"/>
      <c r="BR17993" s="2"/>
      <c r="BS17993" s="2"/>
      <c r="BT17993" s="2"/>
    </row>
    <row r="17994" spans="63:72" x14ac:dyDescent="0.3">
      <c r="BK17994" s="5"/>
      <c r="BL17994" s="5"/>
      <c r="BM17994" s="2"/>
      <c r="BN17994" s="151"/>
      <c r="BO17994" s="2"/>
      <c r="BP17994" s="2"/>
      <c r="BQ17994" s="2"/>
      <c r="BR17994" s="2"/>
      <c r="BS17994" s="2"/>
      <c r="BT17994" s="2"/>
    </row>
    <row r="17995" spans="63:72" x14ac:dyDescent="0.3">
      <c r="BK17995" s="5"/>
      <c r="BL17995" s="5"/>
      <c r="BM17995" s="2"/>
      <c r="BN17995" s="151"/>
      <c r="BO17995" s="2"/>
      <c r="BP17995" s="2"/>
      <c r="BQ17995" s="2"/>
      <c r="BR17995" s="2"/>
      <c r="BS17995" s="2"/>
      <c r="BT17995" s="2"/>
    </row>
    <row r="17996" spans="63:72" x14ac:dyDescent="0.3">
      <c r="BK17996" s="5"/>
      <c r="BL17996" s="5"/>
      <c r="BM17996" s="2"/>
      <c r="BN17996" s="151"/>
      <c r="BO17996" s="2"/>
      <c r="BP17996" s="2"/>
      <c r="BQ17996" s="2"/>
      <c r="BR17996" s="2"/>
      <c r="BS17996" s="2"/>
      <c r="BT17996" s="2"/>
    </row>
    <row r="17997" spans="63:72" x14ac:dyDescent="0.3">
      <c r="BK17997" s="5"/>
      <c r="BL17997" s="5"/>
      <c r="BM17997" s="2"/>
      <c r="BN17997" s="151"/>
      <c r="BO17997" s="2"/>
      <c r="BP17997" s="2"/>
      <c r="BQ17997" s="2"/>
      <c r="BR17997" s="2"/>
      <c r="BS17997" s="2"/>
      <c r="BT17997" s="2"/>
    </row>
    <row r="17998" spans="63:72" x14ac:dyDescent="0.3">
      <c r="BK17998" s="5"/>
      <c r="BL17998" s="5"/>
      <c r="BM17998" s="2"/>
      <c r="BN17998" s="151"/>
      <c r="BO17998" s="2"/>
      <c r="BP17998" s="2"/>
      <c r="BQ17998" s="2"/>
      <c r="BR17998" s="2"/>
      <c r="BS17998" s="2"/>
      <c r="BT17998" s="2"/>
    </row>
    <row r="17999" spans="63:72" x14ac:dyDescent="0.3">
      <c r="BK17999" s="5"/>
      <c r="BL17999" s="5"/>
      <c r="BM17999" s="2"/>
      <c r="BN17999" s="151"/>
      <c r="BO17999" s="2"/>
      <c r="BP17999" s="2"/>
      <c r="BQ17999" s="2"/>
      <c r="BR17999" s="2"/>
      <c r="BS17999" s="2"/>
      <c r="BT17999" s="2"/>
    </row>
    <row r="18000" spans="63:72" x14ac:dyDescent="0.3">
      <c r="BK18000" s="5"/>
      <c r="BL18000" s="5"/>
      <c r="BM18000" s="2"/>
      <c r="BN18000" s="151"/>
      <c r="BO18000" s="2"/>
      <c r="BP18000" s="2"/>
      <c r="BQ18000" s="2"/>
      <c r="BR18000" s="2"/>
      <c r="BS18000" s="2"/>
      <c r="BT18000" s="2"/>
    </row>
    <row r="18001" spans="63:72" x14ac:dyDescent="0.3">
      <c r="BK18001" s="5"/>
      <c r="BL18001" s="5"/>
      <c r="BM18001" s="2"/>
      <c r="BN18001" s="151"/>
      <c r="BO18001" s="2"/>
      <c r="BP18001" s="2"/>
      <c r="BQ18001" s="2"/>
      <c r="BR18001" s="2"/>
      <c r="BS18001" s="2"/>
      <c r="BT18001" s="2"/>
    </row>
    <row r="18002" spans="63:72" x14ac:dyDescent="0.3">
      <c r="BK18002" s="5"/>
      <c r="BL18002" s="5"/>
      <c r="BM18002" s="2"/>
      <c r="BN18002" s="151"/>
      <c r="BO18002" s="2"/>
      <c r="BP18002" s="2"/>
      <c r="BQ18002" s="2"/>
      <c r="BR18002" s="2"/>
      <c r="BS18002" s="2"/>
      <c r="BT18002" s="2"/>
    </row>
    <row r="18003" spans="63:72" x14ac:dyDescent="0.3">
      <c r="BK18003" s="5"/>
      <c r="BL18003" s="5"/>
      <c r="BM18003" s="2"/>
      <c r="BN18003" s="151"/>
      <c r="BO18003" s="2"/>
      <c r="BP18003" s="2"/>
      <c r="BQ18003" s="2"/>
      <c r="BR18003" s="2"/>
      <c r="BS18003" s="2"/>
      <c r="BT18003" s="2"/>
    </row>
    <row r="18004" spans="63:72" x14ac:dyDescent="0.3">
      <c r="BK18004" s="5"/>
      <c r="BL18004" s="5"/>
      <c r="BM18004" s="2"/>
      <c r="BN18004" s="151"/>
      <c r="BO18004" s="2"/>
      <c r="BP18004" s="2"/>
      <c r="BQ18004" s="2"/>
      <c r="BR18004" s="2"/>
      <c r="BS18004" s="2"/>
      <c r="BT18004" s="2"/>
    </row>
    <row r="18005" spans="63:72" x14ac:dyDescent="0.3">
      <c r="BK18005" s="5"/>
      <c r="BL18005" s="5"/>
      <c r="BM18005" s="2"/>
      <c r="BN18005" s="151"/>
      <c r="BO18005" s="2"/>
      <c r="BP18005" s="2"/>
      <c r="BQ18005" s="2"/>
      <c r="BR18005" s="2"/>
      <c r="BS18005" s="2"/>
      <c r="BT18005" s="2"/>
    </row>
    <row r="18006" spans="63:72" x14ac:dyDescent="0.3">
      <c r="BK18006" s="5"/>
      <c r="BL18006" s="5"/>
      <c r="BM18006" s="2"/>
      <c r="BN18006" s="151"/>
      <c r="BO18006" s="2"/>
      <c r="BP18006" s="2"/>
      <c r="BQ18006" s="2"/>
      <c r="BR18006" s="2"/>
      <c r="BS18006" s="2"/>
      <c r="BT18006" s="2"/>
    </row>
    <row r="18007" spans="63:72" x14ac:dyDescent="0.3">
      <c r="BK18007" s="5"/>
      <c r="BL18007" s="5"/>
      <c r="BM18007" s="2"/>
      <c r="BN18007" s="151"/>
      <c r="BO18007" s="2"/>
      <c r="BP18007" s="2"/>
      <c r="BQ18007" s="2"/>
      <c r="BR18007" s="2"/>
      <c r="BS18007" s="2"/>
      <c r="BT18007" s="2"/>
    </row>
    <row r="18008" spans="63:72" x14ac:dyDescent="0.3">
      <c r="BK18008" s="5"/>
      <c r="BL18008" s="5"/>
      <c r="BM18008" s="2"/>
      <c r="BN18008" s="151"/>
      <c r="BO18008" s="2"/>
      <c r="BP18008" s="2"/>
      <c r="BQ18008" s="2"/>
      <c r="BR18008" s="2"/>
      <c r="BS18008" s="2"/>
      <c r="BT18008" s="2"/>
    </row>
    <row r="18009" spans="63:72" x14ac:dyDescent="0.3">
      <c r="BK18009" s="5"/>
      <c r="BL18009" s="5"/>
      <c r="BM18009" s="2"/>
      <c r="BN18009" s="151"/>
      <c r="BO18009" s="2"/>
      <c r="BP18009" s="2"/>
      <c r="BQ18009" s="2"/>
      <c r="BR18009" s="2"/>
      <c r="BS18009" s="2"/>
      <c r="BT18009" s="2"/>
    </row>
    <row r="18010" spans="63:72" x14ac:dyDescent="0.3">
      <c r="BK18010" s="5"/>
      <c r="BL18010" s="5"/>
      <c r="BM18010" s="2"/>
      <c r="BN18010" s="151"/>
      <c r="BO18010" s="2"/>
      <c r="BP18010" s="2"/>
      <c r="BQ18010" s="2"/>
      <c r="BR18010" s="2"/>
      <c r="BS18010" s="2"/>
      <c r="BT18010" s="2"/>
    </row>
    <row r="18011" spans="63:72" x14ac:dyDescent="0.3">
      <c r="BK18011" s="5"/>
      <c r="BL18011" s="5"/>
      <c r="BM18011" s="2"/>
      <c r="BN18011" s="151"/>
      <c r="BO18011" s="2"/>
      <c r="BP18011" s="2"/>
      <c r="BQ18011" s="2"/>
      <c r="BR18011" s="2"/>
      <c r="BS18011" s="2"/>
      <c r="BT18011" s="2"/>
    </row>
    <row r="18012" spans="63:72" x14ac:dyDescent="0.3">
      <c r="BK18012" s="5"/>
      <c r="BL18012" s="5"/>
      <c r="BM18012" s="2"/>
      <c r="BN18012" s="151"/>
      <c r="BO18012" s="2"/>
      <c r="BP18012" s="2"/>
      <c r="BQ18012" s="2"/>
      <c r="BR18012" s="2"/>
      <c r="BS18012" s="2"/>
      <c r="BT18012" s="2"/>
    </row>
    <row r="18013" spans="63:72" x14ac:dyDescent="0.3">
      <c r="BK18013" s="5"/>
      <c r="BL18013" s="5"/>
      <c r="BM18013" s="2"/>
      <c r="BN18013" s="151"/>
      <c r="BO18013" s="2"/>
      <c r="BP18013" s="2"/>
      <c r="BQ18013" s="2"/>
      <c r="BR18013" s="2"/>
      <c r="BS18013" s="2"/>
      <c r="BT18013" s="2"/>
    </row>
    <row r="18014" spans="63:72" x14ac:dyDescent="0.3">
      <c r="BK18014" s="5"/>
      <c r="BL18014" s="5"/>
      <c r="BM18014" s="2"/>
      <c r="BN18014" s="151"/>
      <c r="BO18014" s="2"/>
      <c r="BP18014" s="2"/>
      <c r="BQ18014" s="2"/>
      <c r="BR18014" s="2"/>
      <c r="BS18014" s="2"/>
      <c r="BT18014" s="2"/>
    </row>
    <row r="18015" spans="63:72" x14ac:dyDescent="0.3">
      <c r="BK18015" s="5"/>
      <c r="BL18015" s="5"/>
      <c r="BM18015" s="2"/>
      <c r="BN18015" s="151"/>
      <c r="BO18015" s="2"/>
      <c r="BP18015" s="2"/>
      <c r="BQ18015" s="2"/>
      <c r="BR18015" s="2"/>
      <c r="BS18015" s="2"/>
      <c r="BT18015" s="2"/>
    </row>
    <row r="18016" spans="63:72" x14ac:dyDescent="0.3">
      <c r="BK18016" s="5"/>
      <c r="BL18016" s="5"/>
      <c r="BM18016" s="2"/>
      <c r="BN18016" s="151"/>
      <c r="BO18016" s="2"/>
      <c r="BP18016" s="2"/>
      <c r="BQ18016" s="2"/>
      <c r="BR18016" s="2"/>
      <c r="BS18016" s="2"/>
      <c r="BT18016" s="2"/>
    </row>
    <row r="18017" spans="63:72" x14ac:dyDescent="0.3">
      <c r="BK18017" s="5"/>
      <c r="BL18017" s="5"/>
      <c r="BM18017" s="2"/>
      <c r="BN18017" s="151"/>
      <c r="BO18017" s="2"/>
      <c r="BP18017" s="2"/>
      <c r="BQ18017" s="2"/>
      <c r="BR18017" s="2"/>
      <c r="BS18017" s="2"/>
      <c r="BT18017" s="2"/>
    </row>
    <row r="18018" spans="63:72" x14ac:dyDescent="0.3">
      <c r="BK18018" s="5"/>
      <c r="BL18018" s="5"/>
      <c r="BM18018" s="2"/>
      <c r="BN18018" s="151"/>
      <c r="BO18018" s="2"/>
      <c r="BP18018" s="2"/>
      <c r="BQ18018" s="2"/>
      <c r="BR18018" s="2"/>
      <c r="BS18018" s="2"/>
      <c r="BT18018" s="2"/>
    </row>
    <row r="18019" spans="63:72" x14ac:dyDescent="0.3">
      <c r="BK18019" s="5"/>
      <c r="BL18019" s="5"/>
      <c r="BM18019" s="2"/>
      <c r="BN18019" s="151"/>
      <c r="BO18019" s="2"/>
      <c r="BP18019" s="2"/>
      <c r="BQ18019" s="2"/>
      <c r="BR18019" s="2"/>
      <c r="BS18019" s="2"/>
      <c r="BT18019" s="2"/>
    </row>
    <row r="18020" spans="63:72" x14ac:dyDescent="0.3">
      <c r="BK18020" s="5"/>
      <c r="BL18020" s="5"/>
      <c r="BM18020" s="2"/>
      <c r="BN18020" s="151"/>
      <c r="BO18020" s="2"/>
      <c r="BP18020" s="2"/>
      <c r="BQ18020" s="2"/>
      <c r="BR18020" s="2"/>
      <c r="BS18020" s="2"/>
      <c r="BT18020" s="2"/>
    </row>
    <row r="18021" spans="63:72" x14ac:dyDescent="0.3">
      <c r="BK18021" s="5"/>
      <c r="BL18021" s="5"/>
      <c r="BM18021" s="2"/>
      <c r="BN18021" s="151"/>
      <c r="BO18021" s="2"/>
      <c r="BP18021" s="2"/>
      <c r="BQ18021" s="2"/>
      <c r="BR18021" s="2"/>
      <c r="BS18021" s="2"/>
      <c r="BT18021" s="2"/>
    </row>
    <row r="18022" spans="63:72" x14ac:dyDescent="0.3">
      <c r="BK18022" s="5"/>
      <c r="BL18022" s="5"/>
      <c r="BM18022" s="2"/>
      <c r="BN18022" s="151"/>
      <c r="BO18022" s="2"/>
      <c r="BP18022" s="2"/>
      <c r="BQ18022" s="2"/>
      <c r="BR18022" s="2"/>
      <c r="BS18022" s="2"/>
      <c r="BT18022" s="2"/>
    </row>
    <row r="18023" spans="63:72" x14ac:dyDescent="0.3">
      <c r="BK18023" s="5"/>
      <c r="BL18023" s="5"/>
      <c r="BM18023" s="2"/>
      <c r="BN18023" s="151"/>
      <c r="BO18023" s="2"/>
      <c r="BP18023" s="2"/>
      <c r="BQ18023" s="2"/>
      <c r="BR18023" s="2"/>
      <c r="BS18023" s="2"/>
      <c r="BT18023" s="2"/>
    </row>
    <row r="18024" spans="63:72" x14ac:dyDescent="0.3">
      <c r="BK18024" s="5"/>
      <c r="BL18024" s="5"/>
      <c r="BM18024" s="2"/>
      <c r="BN18024" s="151"/>
      <c r="BO18024" s="2"/>
      <c r="BP18024" s="2"/>
      <c r="BQ18024" s="2"/>
      <c r="BR18024" s="2"/>
      <c r="BS18024" s="2"/>
      <c r="BT18024" s="2"/>
    </row>
    <row r="18025" spans="63:72" x14ac:dyDescent="0.3">
      <c r="BK18025" s="5"/>
      <c r="BL18025" s="5"/>
      <c r="BM18025" s="2"/>
      <c r="BN18025" s="151"/>
      <c r="BO18025" s="2"/>
      <c r="BP18025" s="2"/>
      <c r="BQ18025" s="2"/>
      <c r="BR18025" s="2"/>
      <c r="BS18025" s="2"/>
      <c r="BT18025" s="2"/>
    </row>
    <row r="18026" spans="63:72" x14ac:dyDescent="0.3">
      <c r="BK18026" s="5"/>
      <c r="BL18026" s="5"/>
      <c r="BM18026" s="2"/>
      <c r="BN18026" s="151"/>
      <c r="BO18026" s="2"/>
      <c r="BP18026" s="2"/>
      <c r="BQ18026" s="2"/>
      <c r="BR18026" s="2"/>
      <c r="BS18026" s="2"/>
      <c r="BT18026" s="2"/>
    </row>
    <row r="18027" spans="63:72" x14ac:dyDescent="0.3">
      <c r="BK18027" s="5"/>
      <c r="BL18027" s="5"/>
      <c r="BM18027" s="2"/>
      <c r="BN18027" s="151"/>
      <c r="BO18027" s="2"/>
      <c r="BP18027" s="2"/>
      <c r="BQ18027" s="2"/>
      <c r="BR18027" s="2"/>
      <c r="BS18027" s="2"/>
      <c r="BT18027" s="2"/>
    </row>
    <row r="18028" spans="63:72" x14ac:dyDescent="0.3">
      <c r="BK18028" s="5"/>
      <c r="BL18028" s="5"/>
      <c r="BM18028" s="2"/>
      <c r="BN18028" s="151"/>
      <c r="BO18028" s="2"/>
      <c r="BP18028" s="2"/>
      <c r="BQ18028" s="2"/>
      <c r="BR18028" s="2"/>
      <c r="BS18028" s="2"/>
      <c r="BT18028" s="2"/>
    </row>
    <row r="18029" spans="63:72" x14ac:dyDescent="0.3">
      <c r="BK18029" s="5"/>
      <c r="BL18029" s="5"/>
      <c r="BM18029" s="2"/>
      <c r="BN18029" s="151"/>
      <c r="BO18029" s="2"/>
      <c r="BP18029" s="2"/>
      <c r="BQ18029" s="2"/>
      <c r="BR18029" s="2"/>
      <c r="BS18029" s="2"/>
      <c r="BT18029" s="2"/>
    </row>
    <row r="18030" spans="63:72" x14ac:dyDescent="0.3">
      <c r="BK18030" s="5"/>
      <c r="BL18030" s="5"/>
      <c r="BM18030" s="2"/>
      <c r="BN18030" s="151"/>
      <c r="BO18030" s="2"/>
      <c r="BP18030" s="2"/>
      <c r="BQ18030" s="2"/>
      <c r="BR18030" s="2"/>
      <c r="BS18030" s="2"/>
      <c r="BT18030" s="2"/>
    </row>
    <row r="18031" spans="63:72" x14ac:dyDescent="0.3">
      <c r="BK18031" s="5"/>
      <c r="BL18031" s="5"/>
      <c r="BM18031" s="2"/>
      <c r="BN18031" s="151"/>
      <c r="BO18031" s="2"/>
      <c r="BP18031" s="2"/>
      <c r="BQ18031" s="2"/>
      <c r="BR18031" s="2"/>
      <c r="BS18031" s="2"/>
      <c r="BT18031" s="2"/>
    </row>
    <row r="18032" spans="63:72" x14ac:dyDescent="0.3">
      <c r="BK18032" s="5"/>
      <c r="BL18032" s="5"/>
      <c r="BM18032" s="2"/>
      <c r="BN18032" s="151"/>
      <c r="BO18032" s="2"/>
      <c r="BP18032" s="2"/>
      <c r="BQ18032" s="2"/>
      <c r="BR18032" s="2"/>
      <c r="BS18032" s="2"/>
      <c r="BT18032" s="2"/>
    </row>
    <row r="18033" spans="63:72" x14ac:dyDescent="0.3">
      <c r="BK18033" s="5"/>
      <c r="BL18033" s="5"/>
      <c r="BM18033" s="2"/>
      <c r="BN18033" s="151"/>
      <c r="BO18033" s="2"/>
      <c r="BP18033" s="2"/>
      <c r="BQ18033" s="2"/>
      <c r="BR18033" s="2"/>
      <c r="BS18033" s="2"/>
      <c r="BT18033" s="2"/>
    </row>
    <row r="18034" spans="63:72" x14ac:dyDescent="0.3">
      <c r="BK18034" s="5"/>
      <c r="BL18034" s="5"/>
      <c r="BM18034" s="2"/>
      <c r="BN18034" s="151"/>
      <c r="BO18034" s="2"/>
      <c r="BP18034" s="2"/>
      <c r="BQ18034" s="2"/>
      <c r="BR18034" s="2"/>
      <c r="BS18034" s="2"/>
      <c r="BT18034" s="2"/>
    </row>
    <row r="18035" spans="63:72" x14ac:dyDescent="0.3">
      <c r="BK18035" s="5"/>
      <c r="BL18035" s="5"/>
      <c r="BM18035" s="2"/>
      <c r="BN18035" s="151"/>
      <c r="BO18035" s="2"/>
      <c r="BP18035" s="2"/>
      <c r="BQ18035" s="2"/>
      <c r="BR18035" s="2"/>
      <c r="BS18035" s="2"/>
      <c r="BT18035" s="2"/>
    </row>
    <row r="18036" spans="63:72" x14ac:dyDescent="0.3">
      <c r="BK18036" s="5"/>
      <c r="BL18036" s="5"/>
      <c r="BM18036" s="2"/>
      <c r="BN18036" s="151"/>
      <c r="BO18036" s="2"/>
      <c r="BP18036" s="2"/>
      <c r="BQ18036" s="2"/>
      <c r="BR18036" s="2"/>
      <c r="BS18036" s="2"/>
      <c r="BT18036" s="2"/>
    </row>
    <row r="18037" spans="63:72" x14ac:dyDescent="0.3">
      <c r="BK18037" s="5"/>
      <c r="BL18037" s="5"/>
      <c r="BM18037" s="2"/>
      <c r="BN18037" s="151"/>
      <c r="BO18037" s="2"/>
      <c r="BP18037" s="2"/>
      <c r="BQ18037" s="2"/>
      <c r="BR18037" s="2"/>
      <c r="BS18037" s="2"/>
      <c r="BT18037" s="2"/>
    </row>
    <row r="18038" spans="63:72" x14ac:dyDescent="0.3">
      <c r="BK18038" s="5"/>
      <c r="BL18038" s="5"/>
      <c r="BM18038" s="2"/>
      <c r="BN18038" s="151"/>
      <c r="BO18038" s="2"/>
      <c r="BP18038" s="2"/>
      <c r="BQ18038" s="2"/>
      <c r="BR18038" s="2"/>
      <c r="BS18038" s="2"/>
      <c r="BT18038" s="2"/>
    </row>
    <row r="18039" spans="63:72" x14ac:dyDescent="0.3">
      <c r="BK18039" s="5"/>
      <c r="BL18039" s="5"/>
      <c r="BM18039" s="2"/>
      <c r="BN18039" s="151"/>
      <c r="BO18039" s="2"/>
      <c r="BP18039" s="2"/>
      <c r="BQ18039" s="2"/>
      <c r="BR18039" s="2"/>
      <c r="BS18039" s="2"/>
      <c r="BT18039" s="2"/>
    </row>
    <row r="18040" spans="63:72" x14ac:dyDescent="0.3">
      <c r="BK18040" s="5"/>
      <c r="BL18040" s="5"/>
      <c r="BM18040" s="2"/>
      <c r="BN18040" s="151"/>
      <c r="BO18040" s="2"/>
      <c r="BP18040" s="2"/>
      <c r="BQ18040" s="2"/>
      <c r="BR18040" s="2"/>
      <c r="BS18040" s="2"/>
      <c r="BT18040" s="2"/>
    </row>
    <row r="18041" spans="63:72" x14ac:dyDescent="0.3">
      <c r="BK18041" s="5"/>
      <c r="BL18041" s="5"/>
      <c r="BM18041" s="2"/>
      <c r="BN18041" s="151"/>
      <c r="BO18041" s="2"/>
      <c r="BP18041" s="2"/>
      <c r="BQ18041" s="2"/>
      <c r="BR18041" s="2"/>
      <c r="BS18041" s="2"/>
      <c r="BT18041" s="2"/>
    </row>
    <row r="18042" spans="63:72" x14ac:dyDescent="0.3">
      <c r="BK18042" s="5"/>
      <c r="BL18042" s="5"/>
      <c r="BM18042" s="2"/>
      <c r="BN18042" s="151"/>
      <c r="BO18042" s="2"/>
      <c r="BP18042" s="2"/>
      <c r="BQ18042" s="2"/>
      <c r="BR18042" s="2"/>
      <c r="BS18042" s="2"/>
      <c r="BT18042" s="2"/>
    </row>
    <row r="18043" spans="63:72" x14ac:dyDescent="0.3">
      <c r="BK18043" s="5"/>
      <c r="BL18043" s="5"/>
      <c r="BM18043" s="2"/>
      <c r="BN18043" s="151"/>
      <c r="BO18043" s="2"/>
      <c r="BP18043" s="2"/>
      <c r="BQ18043" s="2"/>
      <c r="BR18043" s="2"/>
      <c r="BS18043" s="2"/>
      <c r="BT18043" s="2"/>
    </row>
    <row r="18044" spans="63:72" x14ac:dyDescent="0.3">
      <c r="BK18044" s="5"/>
      <c r="BL18044" s="5"/>
      <c r="BM18044" s="2"/>
      <c r="BN18044" s="151"/>
      <c r="BO18044" s="2"/>
      <c r="BP18044" s="2"/>
      <c r="BQ18044" s="2"/>
      <c r="BR18044" s="2"/>
      <c r="BS18044" s="2"/>
      <c r="BT18044" s="2"/>
    </row>
    <row r="18045" spans="63:72" x14ac:dyDescent="0.3">
      <c r="BK18045" s="5"/>
      <c r="BL18045" s="5"/>
      <c r="BM18045" s="2"/>
      <c r="BN18045" s="151"/>
      <c r="BO18045" s="2"/>
      <c r="BP18045" s="2"/>
      <c r="BQ18045" s="2"/>
      <c r="BR18045" s="2"/>
      <c r="BS18045" s="2"/>
      <c r="BT18045" s="2"/>
    </row>
    <row r="18046" spans="63:72" x14ac:dyDescent="0.3">
      <c r="BK18046" s="5"/>
      <c r="BL18046" s="5"/>
      <c r="BM18046" s="2"/>
      <c r="BN18046" s="151"/>
      <c r="BO18046" s="2"/>
      <c r="BP18046" s="2"/>
      <c r="BQ18046" s="2"/>
      <c r="BR18046" s="2"/>
      <c r="BS18046" s="2"/>
      <c r="BT18046" s="2"/>
    </row>
    <row r="18047" spans="63:72" x14ac:dyDescent="0.3">
      <c r="BK18047" s="5"/>
      <c r="BL18047" s="5"/>
      <c r="BM18047" s="2"/>
      <c r="BN18047" s="151"/>
      <c r="BO18047" s="2"/>
      <c r="BP18047" s="2"/>
      <c r="BQ18047" s="2"/>
      <c r="BR18047" s="2"/>
      <c r="BS18047" s="2"/>
      <c r="BT18047" s="2"/>
    </row>
    <row r="18048" spans="63:72" x14ac:dyDescent="0.3">
      <c r="BK18048" s="5"/>
      <c r="BL18048" s="5"/>
      <c r="BM18048" s="2"/>
      <c r="BN18048" s="151"/>
      <c r="BO18048" s="2"/>
      <c r="BP18048" s="2"/>
      <c r="BQ18048" s="2"/>
      <c r="BR18048" s="2"/>
      <c r="BS18048" s="2"/>
      <c r="BT18048" s="2"/>
    </row>
    <row r="18049" spans="63:72" x14ac:dyDescent="0.3">
      <c r="BK18049" s="5"/>
      <c r="BL18049" s="5"/>
      <c r="BM18049" s="2"/>
      <c r="BN18049" s="151"/>
      <c r="BO18049" s="2"/>
      <c r="BP18049" s="2"/>
      <c r="BQ18049" s="2"/>
      <c r="BR18049" s="2"/>
      <c r="BS18049" s="2"/>
      <c r="BT18049" s="2"/>
    </row>
    <row r="18050" spans="63:72" x14ac:dyDescent="0.3">
      <c r="BK18050" s="5"/>
      <c r="BL18050" s="5"/>
      <c r="BM18050" s="2"/>
      <c r="BN18050" s="151"/>
      <c r="BO18050" s="2"/>
      <c r="BP18050" s="2"/>
      <c r="BQ18050" s="2"/>
      <c r="BR18050" s="2"/>
      <c r="BS18050" s="2"/>
      <c r="BT18050" s="2"/>
    </row>
    <row r="18051" spans="63:72" x14ac:dyDescent="0.3">
      <c r="BK18051" s="5"/>
      <c r="BL18051" s="5"/>
      <c r="BM18051" s="2"/>
      <c r="BN18051" s="151"/>
      <c r="BO18051" s="2"/>
      <c r="BP18051" s="2"/>
      <c r="BQ18051" s="2"/>
      <c r="BR18051" s="2"/>
      <c r="BS18051" s="2"/>
      <c r="BT18051" s="2"/>
    </row>
    <row r="18052" spans="63:72" x14ac:dyDescent="0.3">
      <c r="BK18052" s="5"/>
      <c r="BL18052" s="5"/>
      <c r="BM18052" s="2"/>
      <c r="BN18052" s="151"/>
      <c r="BO18052" s="2"/>
      <c r="BP18052" s="2"/>
      <c r="BQ18052" s="2"/>
      <c r="BR18052" s="2"/>
      <c r="BS18052" s="2"/>
      <c r="BT18052" s="2"/>
    </row>
    <row r="18053" spans="63:72" x14ac:dyDescent="0.3">
      <c r="BK18053" s="5"/>
      <c r="BL18053" s="5"/>
      <c r="BM18053" s="2"/>
      <c r="BN18053" s="151"/>
      <c r="BO18053" s="2"/>
      <c r="BP18053" s="2"/>
      <c r="BQ18053" s="2"/>
      <c r="BR18053" s="2"/>
      <c r="BS18053" s="2"/>
      <c r="BT18053" s="2"/>
    </row>
    <row r="18054" spans="63:72" x14ac:dyDescent="0.3">
      <c r="BK18054" s="5"/>
      <c r="BL18054" s="5"/>
      <c r="BM18054" s="2"/>
      <c r="BN18054" s="151"/>
      <c r="BO18054" s="2"/>
      <c r="BP18054" s="2"/>
      <c r="BQ18054" s="2"/>
      <c r="BR18054" s="2"/>
      <c r="BS18054" s="2"/>
      <c r="BT18054" s="2"/>
    </row>
    <row r="18055" spans="63:72" x14ac:dyDescent="0.3">
      <c r="BK18055" s="5"/>
      <c r="BL18055" s="5"/>
      <c r="BM18055" s="2"/>
      <c r="BN18055" s="151"/>
      <c r="BO18055" s="2"/>
      <c r="BP18055" s="2"/>
      <c r="BQ18055" s="2"/>
      <c r="BR18055" s="2"/>
      <c r="BS18055" s="2"/>
      <c r="BT18055" s="2"/>
    </row>
    <row r="18056" spans="63:72" x14ac:dyDescent="0.3">
      <c r="BK18056" s="5"/>
      <c r="BL18056" s="5"/>
      <c r="BM18056" s="2"/>
      <c r="BN18056" s="151"/>
      <c r="BO18056" s="2"/>
      <c r="BP18056" s="2"/>
      <c r="BQ18056" s="2"/>
      <c r="BR18056" s="2"/>
      <c r="BS18056" s="2"/>
      <c r="BT18056" s="2"/>
    </row>
    <row r="18057" spans="63:72" x14ac:dyDescent="0.3">
      <c r="BK18057" s="5"/>
      <c r="BL18057" s="5"/>
      <c r="BM18057" s="2"/>
      <c r="BN18057" s="151"/>
      <c r="BO18057" s="2"/>
      <c r="BP18057" s="2"/>
      <c r="BQ18057" s="2"/>
      <c r="BR18057" s="2"/>
      <c r="BS18057" s="2"/>
      <c r="BT18057" s="2"/>
    </row>
    <row r="18058" spans="63:72" x14ac:dyDescent="0.3">
      <c r="BK18058" s="5"/>
      <c r="BL18058" s="5"/>
      <c r="BM18058" s="2"/>
      <c r="BN18058" s="151"/>
      <c r="BO18058" s="2"/>
      <c r="BP18058" s="2"/>
      <c r="BQ18058" s="2"/>
      <c r="BR18058" s="2"/>
      <c r="BS18058" s="2"/>
      <c r="BT18058" s="2"/>
    </row>
    <row r="18059" spans="63:72" x14ac:dyDescent="0.3">
      <c r="BK18059" s="5"/>
      <c r="BL18059" s="5"/>
      <c r="BM18059" s="2"/>
      <c r="BN18059" s="151"/>
      <c r="BO18059" s="2"/>
      <c r="BP18059" s="2"/>
      <c r="BQ18059" s="2"/>
      <c r="BR18059" s="2"/>
      <c r="BS18059" s="2"/>
      <c r="BT18059" s="2"/>
    </row>
    <row r="18060" spans="63:72" x14ac:dyDescent="0.3">
      <c r="BK18060" s="5"/>
      <c r="BL18060" s="5"/>
      <c r="BM18060" s="2"/>
      <c r="BN18060" s="151"/>
      <c r="BO18060" s="2"/>
      <c r="BP18060" s="2"/>
      <c r="BQ18060" s="2"/>
      <c r="BR18060" s="2"/>
      <c r="BS18060" s="2"/>
      <c r="BT18060" s="2"/>
    </row>
    <row r="18061" spans="63:72" x14ac:dyDescent="0.3">
      <c r="BK18061" s="5"/>
      <c r="BL18061" s="5"/>
      <c r="BM18061" s="2"/>
      <c r="BN18061" s="151"/>
      <c r="BO18061" s="2"/>
      <c r="BP18061" s="2"/>
      <c r="BQ18061" s="2"/>
      <c r="BR18061" s="2"/>
      <c r="BS18061" s="2"/>
      <c r="BT18061" s="2"/>
    </row>
    <row r="18062" spans="63:72" x14ac:dyDescent="0.3">
      <c r="BK18062" s="5"/>
      <c r="BL18062" s="5"/>
      <c r="BM18062" s="2"/>
      <c r="BN18062" s="151"/>
      <c r="BO18062" s="2"/>
      <c r="BP18062" s="2"/>
      <c r="BQ18062" s="2"/>
      <c r="BR18062" s="2"/>
      <c r="BS18062" s="2"/>
      <c r="BT18062" s="2"/>
    </row>
    <row r="18063" spans="63:72" x14ac:dyDescent="0.3">
      <c r="BK18063" s="5"/>
      <c r="BL18063" s="5"/>
      <c r="BM18063" s="2"/>
      <c r="BN18063" s="151"/>
      <c r="BO18063" s="2"/>
      <c r="BP18063" s="2"/>
      <c r="BQ18063" s="2"/>
      <c r="BR18063" s="2"/>
      <c r="BS18063" s="2"/>
      <c r="BT18063" s="2"/>
    </row>
    <row r="18064" spans="63:72" x14ac:dyDescent="0.3">
      <c r="BK18064" s="5"/>
      <c r="BL18064" s="5"/>
      <c r="BM18064" s="2"/>
      <c r="BN18064" s="151"/>
      <c r="BO18064" s="2"/>
      <c r="BP18064" s="2"/>
      <c r="BQ18064" s="2"/>
      <c r="BR18064" s="2"/>
      <c r="BS18064" s="2"/>
      <c r="BT18064" s="2"/>
    </row>
    <row r="18065" spans="63:72" x14ac:dyDescent="0.3">
      <c r="BK18065" s="5"/>
      <c r="BL18065" s="5"/>
      <c r="BM18065" s="2"/>
      <c r="BN18065" s="151"/>
      <c r="BO18065" s="2"/>
      <c r="BP18065" s="2"/>
      <c r="BQ18065" s="2"/>
      <c r="BR18065" s="2"/>
      <c r="BS18065" s="2"/>
      <c r="BT18065" s="2"/>
    </row>
    <row r="18066" spans="63:72" x14ac:dyDescent="0.3">
      <c r="BK18066" s="5"/>
      <c r="BL18066" s="5"/>
      <c r="BM18066" s="2"/>
      <c r="BN18066" s="151"/>
      <c r="BO18066" s="2"/>
      <c r="BP18066" s="2"/>
      <c r="BQ18066" s="2"/>
      <c r="BR18066" s="2"/>
      <c r="BS18066" s="2"/>
      <c r="BT18066" s="2"/>
    </row>
    <row r="18067" spans="63:72" x14ac:dyDescent="0.3">
      <c r="BK18067" s="5"/>
      <c r="BL18067" s="5"/>
      <c r="BM18067" s="2"/>
      <c r="BN18067" s="151"/>
      <c r="BO18067" s="2"/>
      <c r="BP18067" s="2"/>
      <c r="BQ18067" s="2"/>
      <c r="BR18067" s="2"/>
      <c r="BS18067" s="2"/>
      <c r="BT18067" s="2"/>
    </row>
    <row r="18068" spans="63:72" x14ac:dyDescent="0.3">
      <c r="BK18068" s="5"/>
      <c r="BL18068" s="5"/>
      <c r="BM18068" s="2"/>
      <c r="BN18068" s="151"/>
      <c r="BO18068" s="2"/>
      <c r="BP18068" s="2"/>
      <c r="BQ18068" s="2"/>
      <c r="BR18068" s="2"/>
      <c r="BS18068" s="2"/>
      <c r="BT18068" s="2"/>
    </row>
    <row r="18069" spans="63:72" x14ac:dyDescent="0.3">
      <c r="BK18069" s="5"/>
      <c r="BL18069" s="5"/>
      <c r="BM18069" s="2"/>
      <c r="BN18069" s="151"/>
      <c r="BO18069" s="2"/>
      <c r="BP18069" s="2"/>
      <c r="BQ18069" s="2"/>
      <c r="BR18069" s="2"/>
      <c r="BS18069" s="2"/>
      <c r="BT18069" s="2"/>
    </row>
    <row r="18070" spans="63:72" x14ac:dyDescent="0.3">
      <c r="BK18070" s="5"/>
      <c r="BL18070" s="5"/>
      <c r="BM18070" s="2"/>
      <c r="BN18070" s="151"/>
      <c r="BO18070" s="2"/>
      <c r="BP18070" s="2"/>
      <c r="BQ18070" s="2"/>
      <c r="BR18070" s="2"/>
      <c r="BS18070" s="2"/>
      <c r="BT18070" s="2"/>
    </row>
    <row r="18071" spans="63:72" x14ac:dyDescent="0.3">
      <c r="BK18071" s="5"/>
      <c r="BL18071" s="5"/>
      <c r="BM18071" s="2"/>
      <c r="BN18071" s="151"/>
      <c r="BO18071" s="2"/>
      <c r="BP18071" s="2"/>
      <c r="BQ18071" s="2"/>
      <c r="BR18071" s="2"/>
      <c r="BS18071" s="2"/>
      <c r="BT18071" s="2"/>
    </row>
    <row r="18072" spans="63:72" x14ac:dyDescent="0.3">
      <c r="BK18072" s="5"/>
      <c r="BL18072" s="5"/>
      <c r="BM18072" s="2"/>
      <c r="BN18072" s="151"/>
      <c r="BO18072" s="2"/>
      <c r="BP18072" s="2"/>
      <c r="BQ18072" s="2"/>
      <c r="BR18072" s="2"/>
      <c r="BS18072" s="2"/>
      <c r="BT18072" s="2"/>
    </row>
    <row r="18073" spans="63:72" x14ac:dyDescent="0.3">
      <c r="BK18073" s="5"/>
      <c r="BL18073" s="5"/>
      <c r="BM18073" s="2"/>
      <c r="BN18073" s="151"/>
      <c r="BO18073" s="2"/>
      <c r="BP18073" s="2"/>
      <c r="BQ18073" s="2"/>
      <c r="BR18073" s="2"/>
      <c r="BS18073" s="2"/>
      <c r="BT18073" s="2"/>
    </row>
    <row r="18074" spans="63:72" x14ac:dyDescent="0.3">
      <c r="BK18074" s="5"/>
      <c r="BL18074" s="5"/>
      <c r="BM18074" s="2"/>
      <c r="BN18074" s="151"/>
      <c r="BO18074" s="2"/>
      <c r="BP18074" s="2"/>
      <c r="BQ18074" s="2"/>
      <c r="BR18074" s="2"/>
      <c r="BS18074" s="2"/>
      <c r="BT18074" s="2"/>
    </row>
    <row r="18075" spans="63:72" x14ac:dyDescent="0.3">
      <c r="BK18075" s="5"/>
      <c r="BL18075" s="5"/>
      <c r="BM18075" s="2"/>
      <c r="BN18075" s="151"/>
      <c r="BO18075" s="2"/>
      <c r="BP18075" s="2"/>
      <c r="BQ18075" s="2"/>
      <c r="BR18075" s="2"/>
      <c r="BS18075" s="2"/>
      <c r="BT18075" s="2"/>
    </row>
    <row r="18076" spans="63:72" x14ac:dyDescent="0.3">
      <c r="BK18076" s="5"/>
      <c r="BL18076" s="5"/>
      <c r="BM18076" s="2"/>
      <c r="BN18076" s="151"/>
      <c r="BO18076" s="2"/>
      <c r="BP18076" s="2"/>
      <c r="BQ18076" s="2"/>
      <c r="BR18076" s="2"/>
      <c r="BS18076" s="2"/>
      <c r="BT18076" s="2"/>
    </row>
    <row r="18077" spans="63:72" x14ac:dyDescent="0.3">
      <c r="BK18077" s="5"/>
      <c r="BL18077" s="5"/>
      <c r="BM18077" s="2"/>
      <c r="BN18077" s="151"/>
      <c r="BO18077" s="2"/>
      <c r="BP18077" s="2"/>
      <c r="BQ18077" s="2"/>
      <c r="BR18077" s="2"/>
      <c r="BS18077" s="2"/>
      <c r="BT18077" s="2"/>
    </row>
    <row r="18078" spans="63:72" x14ac:dyDescent="0.3">
      <c r="BK18078" s="5"/>
      <c r="BL18078" s="5"/>
      <c r="BM18078" s="2"/>
      <c r="BN18078" s="151"/>
      <c r="BO18078" s="2"/>
      <c r="BP18078" s="2"/>
      <c r="BQ18078" s="2"/>
      <c r="BR18078" s="2"/>
      <c r="BS18078" s="2"/>
      <c r="BT18078" s="2"/>
    </row>
    <row r="18079" spans="63:72" x14ac:dyDescent="0.3">
      <c r="BK18079" s="5"/>
      <c r="BL18079" s="5"/>
      <c r="BM18079" s="2"/>
      <c r="BN18079" s="151"/>
      <c r="BO18079" s="2"/>
      <c r="BP18079" s="2"/>
      <c r="BQ18079" s="2"/>
      <c r="BR18079" s="2"/>
      <c r="BS18079" s="2"/>
      <c r="BT18079" s="2"/>
    </row>
    <row r="18080" spans="63:72" x14ac:dyDescent="0.3">
      <c r="BK18080" s="5"/>
      <c r="BL18080" s="5"/>
      <c r="BM18080" s="2"/>
      <c r="BN18080" s="151"/>
      <c r="BO18080" s="2"/>
      <c r="BP18080" s="2"/>
      <c r="BQ18080" s="2"/>
      <c r="BR18080" s="2"/>
      <c r="BS18080" s="2"/>
      <c r="BT18080" s="2"/>
    </row>
    <row r="18081" spans="63:72" x14ac:dyDescent="0.3">
      <c r="BK18081" s="5"/>
      <c r="BL18081" s="5"/>
      <c r="BM18081" s="2"/>
      <c r="BN18081" s="151"/>
      <c r="BO18081" s="2"/>
      <c r="BP18081" s="2"/>
      <c r="BQ18081" s="2"/>
      <c r="BR18081" s="2"/>
      <c r="BS18081" s="2"/>
      <c r="BT18081" s="2"/>
    </row>
    <row r="18082" spans="63:72" x14ac:dyDescent="0.3">
      <c r="BK18082" s="5"/>
      <c r="BL18082" s="5"/>
      <c r="BM18082" s="2"/>
      <c r="BN18082" s="151"/>
      <c r="BO18082" s="2"/>
      <c r="BP18082" s="2"/>
      <c r="BQ18082" s="2"/>
      <c r="BR18082" s="2"/>
      <c r="BS18082" s="2"/>
      <c r="BT18082" s="2"/>
    </row>
    <row r="18083" spans="63:72" x14ac:dyDescent="0.3">
      <c r="BK18083" s="5"/>
      <c r="BL18083" s="5"/>
      <c r="BM18083" s="2"/>
      <c r="BN18083" s="151"/>
      <c r="BO18083" s="2"/>
      <c r="BP18083" s="2"/>
      <c r="BQ18083" s="2"/>
      <c r="BR18083" s="2"/>
      <c r="BS18083" s="2"/>
      <c r="BT18083" s="2"/>
    </row>
    <row r="18084" spans="63:72" x14ac:dyDescent="0.3">
      <c r="BK18084" s="5"/>
      <c r="BL18084" s="5"/>
      <c r="BM18084" s="2"/>
      <c r="BN18084" s="151"/>
      <c r="BO18084" s="2"/>
      <c r="BP18084" s="2"/>
      <c r="BQ18084" s="2"/>
      <c r="BR18084" s="2"/>
      <c r="BS18084" s="2"/>
      <c r="BT18084" s="2"/>
    </row>
    <row r="18085" spans="63:72" x14ac:dyDescent="0.3">
      <c r="BK18085" s="5"/>
      <c r="BL18085" s="5"/>
      <c r="BM18085" s="2"/>
      <c r="BN18085" s="151"/>
      <c r="BO18085" s="2"/>
      <c r="BP18085" s="2"/>
      <c r="BQ18085" s="2"/>
      <c r="BR18085" s="2"/>
      <c r="BS18085" s="2"/>
      <c r="BT18085" s="2"/>
    </row>
    <row r="18086" spans="63:72" x14ac:dyDescent="0.3">
      <c r="BK18086" s="5"/>
      <c r="BL18086" s="5"/>
      <c r="BM18086" s="2"/>
      <c r="BN18086" s="151"/>
      <c r="BO18086" s="2"/>
      <c r="BP18086" s="2"/>
      <c r="BQ18086" s="2"/>
      <c r="BR18086" s="2"/>
      <c r="BS18086" s="2"/>
      <c r="BT18086" s="2"/>
    </row>
    <row r="18087" spans="63:72" x14ac:dyDescent="0.3">
      <c r="BK18087" s="5"/>
      <c r="BL18087" s="5"/>
      <c r="BM18087" s="2"/>
      <c r="BN18087" s="151"/>
      <c r="BO18087" s="2"/>
      <c r="BP18087" s="2"/>
      <c r="BQ18087" s="2"/>
      <c r="BR18087" s="2"/>
      <c r="BS18087" s="2"/>
      <c r="BT18087" s="2"/>
    </row>
    <row r="18088" spans="63:72" x14ac:dyDescent="0.3">
      <c r="BK18088" s="5"/>
      <c r="BL18088" s="5"/>
      <c r="BM18088" s="2"/>
      <c r="BN18088" s="151"/>
      <c r="BO18088" s="2"/>
      <c r="BP18088" s="2"/>
      <c r="BQ18088" s="2"/>
      <c r="BR18088" s="2"/>
      <c r="BS18088" s="2"/>
      <c r="BT18088" s="2"/>
    </row>
    <row r="18089" spans="63:72" x14ac:dyDescent="0.3">
      <c r="BK18089" s="5"/>
      <c r="BL18089" s="5"/>
      <c r="BM18089" s="2"/>
      <c r="BN18089" s="151"/>
      <c r="BO18089" s="2"/>
      <c r="BP18089" s="2"/>
      <c r="BQ18089" s="2"/>
      <c r="BR18089" s="2"/>
      <c r="BS18089" s="2"/>
      <c r="BT18089" s="2"/>
    </row>
    <row r="18090" spans="63:72" x14ac:dyDescent="0.3">
      <c r="BK18090" s="5"/>
      <c r="BL18090" s="5"/>
      <c r="BM18090" s="2"/>
      <c r="BN18090" s="151"/>
      <c r="BO18090" s="2"/>
      <c r="BP18090" s="2"/>
      <c r="BQ18090" s="2"/>
      <c r="BR18090" s="2"/>
      <c r="BS18090" s="2"/>
      <c r="BT18090" s="2"/>
    </row>
    <row r="18091" spans="63:72" x14ac:dyDescent="0.3">
      <c r="BK18091" s="5"/>
      <c r="BL18091" s="5"/>
      <c r="BM18091" s="2"/>
      <c r="BN18091" s="151"/>
      <c r="BO18091" s="2"/>
      <c r="BP18091" s="2"/>
      <c r="BQ18091" s="2"/>
      <c r="BR18091" s="2"/>
      <c r="BS18091" s="2"/>
      <c r="BT18091" s="2"/>
    </row>
    <row r="18092" spans="63:72" x14ac:dyDescent="0.3">
      <c r="BK18092" s="5"/>
      <c r="BL18092" s="5"/>
      <c r="BM18092" s="2"/>
      <c r="BN18092" s="151"/>
      <c r="BO18092" s="2"/>
      <c r="BP18092" s="2"/>
      <c r="BQ18092" s="2"/>
      <c r="BR18092" s="2"/>
      <c r="BS18092" s="2"/>
      <c r="BT18092" s="2"/>
    </row>
    <row r="18093" spans="63:72" x14ac:dyDescent="0.3">
      <c r="BK18093" s="5"/>
      <c r="BL18093" s="5"/>
      <c r="BM18093" s="2"/>
      <c r="BN18093" s="151"/>
      <c r="BO18093" s="2"/>
      <c r="BP18093" s="2"/>
      <c r="BQ18093" s="2"/>
      <c r="BR18093" s="2"/>
      <c r="BS18093" s="2"/>
      <c r="BT18093" s="2"/>
    </row>
    <row r="18094" spans="63:72" x14ac:dyDescent="0.3">
      <c r="BK18094" s="5"/>
      <c r="BL18094" s="5"/>
      <c r="BM18094" s="2"/>
      <c r="BN18094" s="151"/>
      <c r="BO18094" s="2"/>
      <c r="BP18094" s="2"/>
      <c r="BQ18094" s="2"/>
      <c r="BR18094" s="2"/>
      <c r="BS18094" s="2"/>
      <c r="BT18094" s="2"/>
    </row>
    <row r="18095" spans="63:72" x14ac:dyDescent="0.3">
      <c r="BK18095" s="5"/>
      <c r="BL18095" s="5"/>
      <c r="BM18095" s="2"/>
      <c r="BN18095" s="151"/>
      <c r="BO18095" s="2"/>
      <c r="BP18095" s="2"/>
      <c r="BQ18095" s="2"/>
      <c r="BR18095" s="2"/>
      <c r="BS18095" s="2"/>
      <c r="BT18095" s="2"/>
    </row>
    <row r="18096" spans="63:72" x14ac:dyDescent="0.3">
      <c r="BK18096" s="5"/>
      <c r="BL18096" s="5"/>
      <c r="BM18096" s="2"/>
      <c r="BN18096" s="151"/>
      <c r="BO18096" s="2"/>
      <c r="BP18096" s="2"/>
      <c r="BQ18096" s="2"/>
      <c r="BR18096" s="2"/>
      <c r="BS18096" s="2"/>
      <c r="BT18096" s="2"/>
    </row>
    <row r="18097" spans="63:72" x14ac:dyDescent="0.3">
      <c r="BK18097" s="5"/>
      <c r="BL18097" s="5"/>
      <c r="BM18097" s="2"/>
      <c r="BN18097" s="151"/>
      <c r="BO18097" s="2"/>
      <c r="BP18097" s="2"/>
      <c r="BQ18097" s="2"/>
      <c r="BR18097" s="2"/>
      <c r="BS18097" s="2"/>
      <c r="BT18097" s="2"/>
    </row>
    <row r="18098" spans="63:72" x14ac:dyDescent="0.3">
      <c r="BK18098" s="5"/>
      <c r="BL18098" s="5"/>
      <c r="BM18098" s="2"/>
      <c r="BN18098" s="151"/>
      <c r="BO18098" s="2"/>
      <c r="BP18098" s="2"/>
      <c r="BQ18098" s="2"/>
      <c r="BR18098" s="2"/>
      <c r="BS18098" s="2"/>
      <c r="BT18098" s="2"/>
    </row>
    <row r="18099" spans="63:72" x14ac:dyDescent="0.3">
      <c r="BK18099" s="5"/>
      <c r="BL18099" s="5"/>
      <c r="BM18099" s="2"/>
      <c r="BN18099" s="151"/>
      <c r="BO18099" s="2"/>
      <c r="BP18099" s="2"/>
      <c r="BQ18099" s="2"/>
      <c r="BR18099" s="2"/>
      <c r="BS18099" s="2"/>
      <c r="BT18099" s="2"/>
    </row>
    <row r="18100" spans="63:72" x14ac:dyDescent="0.3">
      <c r="BK18100" s="5"/>
      <c r="BL18100" s="5"/>
      <c r="BM18100" s="2"/>
      <c r="BN18100" s="151"/>
      <c r="BO18100" s="2"/>
      <c r="BP18100" s="2"/>
      <c r="BQ18100" s="2"/>
      <c r="BR18100" s="2"/>
      <c r="BS18100" s="2"/>
      <c r="BT18100" s="2"/>
    </row>
    <row r="18101" spans="63:72" x14ac:dyDescent="0.3">
      <c r="BK18101" s="5"/>
      <c r="BL18101" s="5"/>
      <c r="BM18101" s="2"/>
      <c r="BN18101" s="151"/>
      <c r="BO18101" s="2"/>
      <c r="BP18101" s="2"/>
      <c r="BQ18101" s="2"/>
      <c r="BR18101" s="2"/>
      <c r="BS18101" s="2"/>
      <c r="BT18101" s="2"/>
    </row>
    <row r="18102" spans="63:72" x14ac:dyDescent="0.3">
      <c r="BK18102" s="5"/>
      <c r="BL18102" s="5"/>
      <c r="BM18102" s="2"/>
      <c r="BN18102" s="151"/>
      <c r="BO18102" s="2"/>
      <c r="BP18102" s="2"/>
      <c r="BQ18102" s="2"/>
      <c r="BR18102" s="2"/>
      <c r="BS18102" s="2"/>
      <c r="BT18102" s="2"/>
    </row>
    <row r="18103" spans="63:72" x14ac:dyDescent="0.3">
      <c r="BK18103" s="5"/>
      <c r="BL18103" s="5"/>
      <c r="BM18103" s="2"/>
      <c r="BN18103" s="151"/>
      <c r="BO18103" s="2"/>
      <c r="BP18103" s="2"/>
      <c r="BQ18103" s="2"/>
      <c r="BR18103" s="2"/>
      <c r="BS18103" s="2"/>
      <c r="BT18103" s="2"/>
    </row>
    <row r="18104" spans="63:72" x14ac:dyDescent="0.3">
      <c r="BK18104" s="5"/>
      <c r="BL18104" s="5"/>
      <c r="BM18104" s="2"/>
      <c r="BN18104" s="151"/>
      <c r="BO18104" s="2"/>
      <c r="BP18104" s="2"/>
      <c r="BQ18104" s="2"/>
      <c r="BR18104" s="2"/>
      <c r="BS18104" s="2"/>
      <c r="BT18104" s="2"/>
    </row>
    <row r="18105" spans="63:72" x14ac:dyDescent="0.3">
      <c r="BK18105" s="5"/>
      <c r="BL18105" s="5"/>
      <c r="BM18105" s="2"/>
      <c r="BN18105" s="151"/>
      <c r="BO18105" s="2"/>
      <c r="BP18105" s="2"/>
      <c r="BQ18105" s="2"/>
      <c r="BR18105" s="2"/>
      <c r="BS18105" s="2"/>
      <c r="BT18105" s="2"/>
    </row>
    <row r="18106" spans="63:72" x14ac:dyDescent="0.3">
      <c r="BK18106" s="5"/>
      <c r="BL18106" s="5"/>
      <c r="BM18106" s="2"/>
      <c r="BN18106" s="151"/>
      <c r="BO18106" s="2"/>
      <c r="BP18106" s="2"/>
      <c r="BQ18106" s="2"/>
      <c r="BR18106" s="2"/>
      <c r="BS18106" s="2"/>
      <c r="BT18106" s="2"/>
    </row>
    <row r="18107" spans="63:72" x14ac:dyDescent="0.3">
      <c r="BK18107" s="5"/>
      <c r="BL18107" s="5"/>
      <c r="BM18107" s="2"/>
      <c r="BN18107" s="151"/>
      <c r="BO18107" s="2"/>
      <c r="BP18107" s="2"/>
      <c r="BQ18107" s="2"/>
      <c r="BR18107" s="2"/>
      <c r="BS18107" s="2"/>
      <c r="BT18107" s="2"/>
    </row>
    <row r="18108" spans="63:72" x14ac:dyDescent="0.3">
      <c r="BK18108" s="5"/>
      <c r="BL18108" s="5"/>
      <c r="BM18108" s="2"/>
      <c r="BN18108" s="151"/>
      <c r="BO18108" s="2"/>
      <c r="BP18108" s="2"/>
      <c r="BQ18108" s="2"/>
      <c r="BR18108" s="2"/>
      <c r="BS18108" s="2"/>
      <c r="BT18108" s="2"/>
    </row>
    <row r="18109" spans="63:72" x14ac:dyDescent="0.3">
      <c r="BK18109" s="5"/>
      <c r="BL18109" s="5"/>
      <c r="BM18109" s="2"/>
      <c r="BN18109" s="151"/>
      <c r="BO18109" s="2"/>
      <c r="BP18109" s="2"/>
      <c r="BQ18109" s="2"/>
      <c r="BR18109" s="2"/>
      <c r="BS18109" s="2"/>
      <c r="BT18109" s="2"/>
    </row>
    <row r="18110" spans="63:72" x14ac:dyDescent="0.3">
      <c r="BK18110" s="5"/>
      <c r="BL18110" s="5"/>
      <c r="BM18110" s="2"/>
      <c r="BN18110" s="151"/>
      <c r="BO18110" s="2"/>
      <c r="BP18110" s="2"/>
      <c r="BQ18110" s="2"/>
      <c r="BR18110" s="2"/>
      <c r="BS18110" s="2"/>
      <c r="BT18110" s="2"/>
    </row>
    <row r="18111" spans="63:72" x14ac:dyDescent="0.3">
      <c r="BK18111" s="5"/>
      <c r="BL18111" s="5"/>
      <c r="BM18111" s="2"/>
      <c r="BN18111" s="151"/>
      <c r="BO18111" s="2"/>
      <c r="BP18111" s="2"/>
      <c r="BQ18111" s="2"/>
      <c r="BR18111" s="2"/>
      <c r="BS18111" s="2"/>
      <c r="BT18111" s="2"/>
    </row>
    <row r="18112" spans="63:72" x14ac:dyDescent="0.3">
      <c r="BK18112" s="5"/>
      <c r="BL18112" s="5"/>
      <c r="BM18112" s="2"/>
      <c r="BN18112" s="151"/>
      <c r="BO18112" s="2"/>
      <c r="BP18112" s="2"/>
      <c r="BQ18112" s="2"/>
      <c r="BR18112" s="2"/>
      <c r="BS18112" s="2"/>
      <c r="BT18112" s="2"/>
    </row>
    <row r="18113" spans="63:72" x14ac:dyDescent="0.3">
      <c r="BK18113" s="5"/>
      <c r="BL18113" s="5"/>
      <c r="BM18113" s="2"/>
      <c r="BN18113" s="151"/>
      <c r="BO18113" s="2"/>
      <c r="BP18113" s="2"/>
      <c r="BQ18113" s="2"/>
      <c r="BR18113" s="2"/>
      <c r="BS18113" s="2"/>
      <c r="BT18113" s="2"/>
    </row>
    <row r="18114" spans="63:72" x14ac:dyDescent="0.3">
      <c r="BK18114" s="5"/>
      <c r="BL18114" s="5"/>
      <c r="BM18114" s="2"/>
      <c r="BN18114" s="151"/>
      <c r="BO18114" s="2"/>
      <c r="BP18114" s="2"/>
      <c r="BQ18114" s="2"/>
      <c r="BR18114" s="2"/>
      <c r="BS18114" s="2"/>
      <c r="BT18114" s="2"/>
    </row>
    <row r="18115" spans="63:72" x14ac:dyDescent="0.3">
      <c r="BK18115" s="5"/>
      <c r="BL18115" s="5"/>
      <c r="BM18115" s="2"/>
      <c r="BN18115" s="151"/>
      <c r="BO18115" s="2"/>
      <c r="BP18115" s="2"/>
      <c r="BQ18115" s="2"/>
      <c r="BR18115" s="2"/>
      <c r="BS18115" s="2"/>
      <c r="BT18115" s="2"/>
    </row>
    <row r="18116" spans="63:72" x14ac:dyDescent="0.3">
      <c r="BK18116" s="5"/>
      <c r="BL18116" s="5"/>
      <c r="BM18116" s="2"/>
      <c r="BN18116" s="151"/>
      <c r="BO18116" s="2"/>
      <c r="BP18116" s="2"/>
      <c r="BQ18116" s="2"/>
      <c r="BR18116" s="2"/>
      <c r="BS18116" s="2"/>
      <c r="BT18116" s="2"/>
    </row>
    <row r="18117" spans="63:72" x14ac:dyDescent="0.3">
      <c r="BK18117" s="5"/>
      <c r="BL18117" s="5"/>
      <c r="BM18117" s="2"/>
      <c r="BN18117" s="151"/>
      <c r="BO18117" s="2"/>
      <c r="BP18117" s="2"/>
      <c r="BQ18117" s="2"/>
      <c r="BR18117" s="2"/>
      <c r="BS18117" s="2"/>
      <c r="BT18117" s="2"/>
    </row>
    <row r="18118" spans="63:72" x14ac:dyDescent="0.3">
      <c r="BK18118" s="5"/>
      <c r="BL18118" s="5"/>
      <c r="BM18118" s="2"/>
      <c r="BN18118" s="151"/>
      <c r="BO18118" s="2"/>
      <c r="BP18118" s="2"/>
      <c r="BQ18118" s="2"/>
      <c r="BR18118" s="2"/>
      <c r="BS18118" s="2"/>
      <c r="BT18118" s="2"/>
    </row>
    <row r="18119" spans="63:72" x14ac:dyDescent="0.3">
      <c r="BK18119" s="5"/>
      <c r="BL18119" s="5"/>
      <c r="BM18119" s="2"/>
      <c r="BN18119" s="151"/>
      <c r="BO18119" s="2"/>
      <c r="BP18119" s="2"/>
      <c r="BQ18119" s="2"/>
      <c r="BR18119" s="2"/>
      <c r="BS18119" s="2"/>
      <c r="BT18119" s="2"/>
    </row>
    <row r="18120" spans="63:72" x14ac:dyDescent="0.3">
      <c r="BK18120" s="5"/>
      <c r="BL18120" s="5"/>
      <c r="BM18120" s="2"/>
      <c r="BN18120" s="151"/>
      <c r="BO18120" s="2"/>
      <c r="BP18120" s="2"/>
      <c r="BQ18120" s="2"/>
      <c r="BR18120" s="2"/>
      <c r="BS18120" s="2"/>
      <c r="BT18120" s="2"/>
    </row>
    <row r="18121" spans="63:72" x14ac:dyDescent="0.3">
      <c r="BK18121" s="5"/>
      <c r="BL18121" s="5"/>
      <c r="BM18121" s="2"/>
      <c r="BN18121" s="151"/>
      <c r="BO18121" s="2"/>
      <c r="BP18121" s="2"/>
      <c r="BQ18121" s="2"/>
      <c r="BR18121" s="2"/>
      <c r="BS18121" s="2"/>
      <c r="BT18121" s="2"/>
    </row>
    <row r="18122" spans="63:72" x14ac:dyDescent="0.3">
      <c r="BK18122" s="5"/>
      <c r="BL18122" s="5"/>
      <c r="BM18122" s="2"/>
      <c r="BN18122" s="151"/>
      <c r="BO18122" s="2"/>
      <c r="BP18122" s="2"/>
      <c r="BQ18122" s="2"/>
      <c r="BR18122" s="2"/>
      <c r="BS18122" s="2"/>
      <c r="BT18122" s="2"/>
    </row>
    <row r="18123" spans="63:72" x14ac:dyDescent="0.3">
      <c r="BK18123" s="5"/>
      <c r="BL18123" s="5"/>
      <c r="BM18123" s="2"/>
      <c r="BN18123" s="151"/>
      <c r="BO18123" s="2"/>
      <c r="BP18123" s="2"/>
      <c r="BQ18123" s="2"/>
      <c r="BR18123" s="2"/>
      <c r="BS18123" s="2"/>
      <c r="BT18123" s="2"/>
    </row>
    <row r="18124" spans="63:72" x14ac:dyDescent="0.3">
      <c r="BK18124" s="5"/>
      <c r="BL18124" s="5"/>
      <c r="BM18124" s="2"/>
      <c r="BN18124" s="151"/>
      <c r="BO18124" s="2"/>
      <c r="BP18124" s="2"/>
      <c r="BQ18124" s="2"/>
      <c r="BR18124" s="2"/>
      <c r="BS18124" s="2"/>
      <c r="BT18124" s="2"/>
    </row>
    <row r="18125" spans="63:72" x14ac:dyDescent="0.3">
      <c r="BK18125" s="5"/>
      <c r="BL18125" s="5"/>
      <c r="BM18125" s="2"/>
      <c r="BN18125" s="151"/>
      <c r="BO18125" s="2"/>
      <c r="BP18125" s="2"/>
      <c r="BQ18125" s="2"/>
      <c r="BR18125" s="2"/>
      <c r="BS18125" s="2"/>
      <c r="BT18125" s="2"/>
    </row>
    <row r="18126" spans="63:72" x14ac:dyDescent="0.3">
      <c r="BK18126" s="5"/>
      <c r="BL18126" s="5"/>
      <c r="BM18126" s="2"/>
      <c r="BN18126" s="151"/>
      <c r="BO18126" s="2"/>
      <c r="BP18126" s="2"/>
      <c r="BQ18126" s="2"/>
      <c r="BR18126" s="2"/>
      <c r="BS18126" s="2"/>
      <c r="BT18126" s="2"/>
    </row>
    <row r="18127" spans="63:72" x14ac:dyDescent="0.3">
      <c r="BK18127" s="5"/>
      <c r="BL18127" s="5"/>
      <c r="BM18127" s="2"/>
      <c r="BN18127" s="151"/>
      <c r="BO18127" s="2"/>
      <c r="BP18127" s="2"/>
      <c r="BQ18127" s="2"/>
      <c r="BR18127" s="2"/>
      <c r="BS18127" s="2"/>
      <c r="BT18127" s="2"/>
    </row>
    <row r="18128" spans="63:72" x14ac:dyDescent="0.3">
      <c r="BK18128" s="5"/>
      <c r="BL18128" s="5"/>
      <c r="BM18128" s="2"/>
      <c r="BN18128" s="151"/>
      <c r="BO18128" s="2"/>
      <c r="BP18128" s="2"/>
      <c r="BQ18128" s="2"/>
      <c r="BR18128" s="2"/>
      <c r="BS18128" s="2"/>
      <c r="BT18128" s="2"/>
    </row>
    <row r="18129" spans="63:72" x14ac:dyDescent="0.3">
      <c r="BK18129" s="5"/>
      <c r="BL18129" s="5"/>
      <c r="BM18129" s="2"/>
      <c r="BN18129" s="151"/>
      <c r="BO18129" s="2"/>
      <c r="BP18129" s="2"/>
      <c r="BQ18129" s="2"/>
      <c r="BR18129" s="2"/>
      <c r="BS18129" s="2"/>
      <c r="BT18129" s="2"/>
    </row>
    <row r="18130" spans="63:72" x14ac:dyDescent="0.3">
      <c r="BK18130" s="5"/>
      <c r="BL18130" s="5"/>
      <c r="BM18130" s="2"/>
      <c r="BN18130" s="151"/>
      <c r="BO18130" s="2"/>
      <c r="BP18130" s="2"/>
      <c r="BQ18130" s="2"/>
      <c r="BR18130" s="2"/>
      <c r="BS18130" s="2"/>
      <c r="BT18130" s="2"/>
    </row>
    <row r="18131" spans="63:72" x14ac:dyDescent="0.3">
      <c r="BK18131" s="5"/>
      <c r="BL18131" s="5"/>
      <c r="BM18131" s="2"/>
      <c r="BN18131" s="151"/>
      <c r="BO18131" s="2"/>
      <c r="BP18131" s="2"/>
      <c r="BQ18131" s="2"/>
      <c r="BR18131" s="2"/>
      <c r="BS18131" s="2"/>
      <c r="BT18131" s="2"/>
    </row>
    <row r="18132" spans="63:72" x14ac:dyDescent="0.3">
      <c r="BK18132" s="5"/>
      <c r="BL18132" s="5"/>
      <c r="BM18132" s="2"/>
      <c r="BN18132" s="151"/>
      <c r="BO18132" s="2"/>
      <c r="BP18132" s="2"/>
      <c r="BQ18132" s="2"/>
      <c r="BR18132" s="2"/>
      <c r="BS18132" s="2"/>
      <c r="BT18132" s="2"/>
    </row>
    <row r="18133" spans="63:72" x14ac:dyDescent="0.3">
      <c r="BK18133" s="5"/>
      <c r="BL18133" s="5"/>
      <c r="BM18133" s="2"/>
      <c r="BN18133" s="151"/>
      <c r="BO18133" s="2"/>
      <c r="BP18133" s="2"/>
      <c r="BQ18133" s="2"/>
      <c r="BR18133" s="2"/>
      <c r="BS18133" s="2"/>
      <c r="BT18133" s="2"/>
    </row>
    <row r="18134" spans="63:72" x14ac:dyDescent="0.3">
      <c r="BK18134" s="5"/>
      <c r="BL18134" s="5"/>
      <c r="BM18134" s="2"/>
      <c r="BN18134" s="151"/>
      <c r="BO18134" s="2"/>
      <c r="BP18134" s="2"/>
      <c r="BQ18134" s="2"/>
      <c r="BR18134" s="2"/>
      <c r="BS18134" s="2"/>
      <c r="BT18134" s="2"/>
    </row>
    <row r="18135" spans="63:72" x14ac:dyDescent="0.3">
      <c r="BK18135" s="5"/>
      <c r="BL18135" s="5"/>
      <c r="BM18135" s="2"/>
      <c r="BN18135" s="151"/>
      <c r="BO18135" s="2"/>
      <c r="BP18135" s="2"/>
      <c r="BQ18135" s="2"/>
      <c r="BR18135" s="2"/>
      <c r="BS18135" s="2"/>
      <c r="BT18135" s="2"/>
    </row>
    <row r="18136" spans="63:72" x14ac:dyDescent="0.3">
      <c r="BK18136" s="5"/>
      <c r="BL18136" s="5"/>
      <c r="BM18136" s="2"/>
      <c r="BN18136" s="151"/>
      <c r="BO18136" s="2"/>
      <c r="BP18136" s="2"/>
      <c r="BQ18136" s="2"/>
      <c r="BR18136" s="2"/>
      <c r="BS18136" s="2"/>
      <c r="BT18136" s="2"/>
    </row>
    <row r="18137" spans="63:72" x14ac:dyDescent="0.3">
      <c r="BK18137" s="5"/>
      <c r="BL18137" s="5"/>
      <c r="BM18137" s="2"/>
      <c r="BN18137" s="151"/>
      <c r="BO18137" s="2"/>
      <c r="BP18137" s="2"/>
      <c r="BQ18137" s="2"/>
      <c r="BR18137" s="2"/>
      <c r="BS18137" s="2"/>
      <c r="BT18137" s="2"/>
    </row>
    <row r="18138" spans="63:72" x14ac:dyDescent="0.3">
      <c r="BK18138" s="5"/>
      <c r="BL18138" s="5"/>
      <c r="BM18138" s="2"/>
      <c r="BN18138" s="151"/>
      <c r="BO18138" s="2"/>
      <c r="BP18138" s="2"/>
      <c r="BQ18138" s="2"/>
      <c r="BR18138" s="2"/>
      <c r="BS18138" s="2"/>
      <c r="BT18138" s="2"/>
    </row>
    <row r="18139" spans="63:72" x14ac:dyDescent="0.3">
      <c r="BK18139" s="5"/>
      <c r="BL18139" s="5"/>
      <c r="BM18139" s="2"/>
      <c r="BN18139" s="151"/>
      <c r="BO18139" s="2"/>
      <c r="BP18139" s="2"/>
      <c r="BQ18139" s="2"/>
      <c r="BR18139" s="2"/>
      <c r="BS18139" s="2"/>
      <c r="BT18139" s="2"/>
    </row>
    <row r="18140" spans="63:72" x14ac:dyDescent="0.3">
      <c r="BK18140" s="5"/>
      <c r="BL18140" s="5"/>
      <c r="BM18140" s="2"/>
      <c r="BN18140" s="151"/>
      <c r="BO18140" s="2"/>
      <c r="BP18140" s="2"/>
      <c r="BQ18140" s="2"/>
      <c r="BR18140" s="2"/>
      <c r="BS18140" s="2"/>
      <c r="BT18140" s="2"/>
    </row>
    <row r="18141" spans="63:72" x14ac:dyDescent="0.3">
      <c r="BK18141" s="5"/>
      <c r="BL18141" s="5"/>
      <c r="BM18141" s="2"/>
      <c r="BN18141" s="151"/>
      <c r="BO18141" s="2"/>
      <c r="BP18141" s="2"/>
      <c r="BQ18141" s="2"/>
      <c r="BR18141" s="2"/>
      <c r="BS18141" s="2"/>
      <c r="BT18141" s="2"/>
    </row>
    <row r="18142" spans="63:72" x14ac:dyDescent="0.3">
      <c r="BK18142" s="5"/>
      <c r="BL18142" s="5"/>
      <c r="BM18142" s="2"/>
      <c r="BN18142" s="151"/>
      <c r="BO18142" s="2"/>
      <c r="BP18142" s="2"/>
      <c r="BQ18142" s="2"/>
      <c r="BR18142" s="2"/>
      <c r="BS18142" s="2"/>
      <c r="BT18142" s="2"/>
    </row>
    <row r="18143" spans="63:72" x14ac:dyDescent="0.3">
      <c r="BK18143" s="5"/>
      <c r="BL18143" s="5"/>
      <c r="BM18143" s="2"/>
      <c r="BN18143" s="151"/>
      <c r="BO18143" s="2"/>
      <c r="BP18143" s="2"/>
      <c r="BQ18143" s="2"/>
      <c r="BR18143" s="2"/>
      <c r="BS18143" s="2"/>
      <c r="BT18143" s="2"/>
    </row>
    <row r="18144" spans="63:72" x14ac:dyDescent="0.3">
      <c r="BK18144" s="5"/>
      <c r="BL18144" s="5"/>
      <c r="BM18144" s="2"/>
      <c r="BN18144" s="151"/>
      <c r="BO18144" s="2"/>
      <c r="BP18144" s="2"/>
      <c r="BQ18144" s="2"/>
      <c r="BR18144" s="2"/>
      <c r="BS18144" s="2"/>
      <c r="BT18144" s="2"/>
    </row>
    <row r="18145" spans="63:72" x14ac:dyDescent="0.3">
      <c r="BK18145" s="5"/>
      <c r="BL18145" s="5"/>
      <c r="BM18145" s="2"/>
      <c r="BN18145" s="151"/>
      <c r="BO18145" s="2"/>
      <c r="BP18145" s="2"/>
      <c r="BQ18145" s="2"/>
      <c r="BR18145" s="2"/>
      <c r="BS18145" s="2"/>
      <c r="BT18145" s="2"/>
    </row>
    <row r="18146" spans="63:72" x14ac:dyDescent="0.3">
      <c r="BK18146" s="5"/>
      <c r="BL18146" s="5"/>
      <c r="BM18146" s="2"/>
      <c r="BN18146" s="151"/>
      <c r="BO18146" s="2"/>
      <c r="BP18146" s="2"/>
      <c r="BQ18146" s="2"/>
      <c r="BR18146" s="2"/>
      <c r="BS18146" s="2"/>
      <c r="BT18146" s="2"/>
    </row>
    <row r="18147" spans="63:72" x14ac:dyDescent="0.3">
      <c r="BK18147" s="5"/>
      <c r="BL18147" s="5"/>
      <c r="BM18147" s="2"/>
      <c r="BN18147" s="151"/>
      <c r="BO18147" s="2"/>
      <c r="BP18147" s="2"/>
      <c r="BQ18147" s="2"/>
      <c r="BR18147" s="2"/>
      <c r="BS18147" s="2"/>
      <c r="BT18147" s="2"/>
    </row>
    <row r="18148" spans="63:72" x14ac:dyDescent="0.3">
      <c r="BK18148" s="5"/>
      <c r="BL18148" s="5"/>
      <c r="BM18148" s="2"/>
      <c r="BN18148" s="151"/>
      <c r="BO18148" s="2"/>
      <c r="BP18148" s="2"/>
      <c r="BQ18148" s="2"/>
      <c r="BR18148" s="2"/>
      <c r="BS18148" s="2"/>
      <c r="BT18148" s="2"/>
    </row>
    <row r="18149" spans="63:72" x14ac:dyDescent="0.3">
      <c r="BK18149" s="5"/>
      <c r="BL18149" s="5"/>
      <c r="BM18149" s="2"/>
      <c r="BN18149" s="151"/>
      <c r="BO18149" s="2"/>
      <c r="BP18149" s="2"/>
      <c r="BQ18149" s="2"/>
      <c r="BR18149" s="2"/>
      <c r="BS18149" s="2"/>
      <c r="BT18149" s="2"/>
    </row>
    <row r="18150" spans="63:72" x14ac:dyDescent="0.3">
      <c r="BK18150" s="5"/>
      <c r="BL18150" s="5"/>
      <c r="BM18150" s="2"/>
      <c r="BN18150" s="151"/>
      <c r="BO18150" s="2"/>
      <c r="BP18150" s="2"/>
      <c r="BQ18150" s="2"/>
      <c r="BR18150" s="2"/>
      <c r="BS18150" s="2"/>
      <c r="BT18150" s="2"/>
    </row>
    <row r="18151" spans="63:72" x14ac:dyDescent="0.3">
      <c r="BK18151" s="5"/>
      <c r="BL18151" s="5"/>
      <c r="BM18151" s="2"/>
      <c r="BN18151" s="151"/>
      <c r="BO18151" s="2"/>
      <c r="BP18151" s="2"/>
      <c r="BQ18151" s="2"/>
      <c r="BR18151" s="2"/>
      <c r="BS18151" s="2"/>
      <c r="BT18151" s="2"/>
    </row>
    <row r="18152" spans="63:72" x14ac:dyDescent="0.3">
      <c r="BK18152" s="5"/>
      <c r="BL18152" s="5"/>
      <c r="BM18152" s="2"/>
      <c r="BN18152" s="151"/>
      <c r="BO18152" s="2"/>
      <c r="BP18152" s="2"/>
      <c r="BQ18152" s="2"/>
      <c r="BR18152" s="2"/>
      <c r="BS18152" s="2"/>
      <c r="BT18152" s="2"/>
    </row>
    <row r="18153" spans="63:72" x14ac:dyDescent="0.3">
      <c r="BK18153" s="5"/>
      <c r="BL18153" s="5"/>
      <c r="BM18153" s="2"/>
      <c r="BN18153" s="151"/>
      <c r="BO18153" s="2"/>
      <c r="BP18153" s="2"/>
      <c r="BQ18153" s="2"/>
      <c r="BR18153" s="2"/>
      <c r="BS18153" s="2"/>
      <c r="BT18153" s="2"/>
    </row>
    <row r="18154" spans="63:72" x14ac:dyDescent="0.3">
      <c r="BK18154" s="5"/>
      <c r="BL18154" s="5"/>
      <c r="BM18154" s="2"/>
      <c r="BN18154" s="151"/>
      <c r="BO18154" s="2"/>
      <c r="BP18154" s="2"/>
      <c r="BQ18154" s="2"/>
      <c r="BR18154" s="2"/>
      <c r="BS18154" s="2"/>
      <c r="BT18154" s="2"/>
    </row>
    <row r="18155" spans="63:72" x14ac:dyDescent="0.3">
      <c r="BK18155" s="5"/>
      <c r="BL18155" s="5"/>
      <c r="BM18155" s="2"/>
      <c r="BN18155" s="151"/>
      <c r="BO18155" s="2"/>
      <c r="BP18155" s="2"/>
      <c r="BQ18155" s="2"/>
      <c r="BR18155" s="2"/>
      <c r="BS18155" s="2"/>
      <c r="BT18155" s="2"/>
    </row>
    <row r="18156" spans="63:72" x14ac:dyDescent="0.3">
      <c r="BK18156" s="5"/>
      <c r="BL18156" s="5"/>
      <c r="BM18156" s="2"/>
      <c r="BN18156" s="151"/>
      <c r="BO18156" s="2"/>
      <c r="BP18156" s="2"/>
      <c r="BQ18156" s="2"/>
      <c r="BR18156" s="2"/>
      <c r="BS18156" s="2"/>
      <c r="BT18156" s="2"/>
    </row>
    <row r="18157" spans="63:72" x14ac:dyDescent="0.3">
      <c r="BK18157" s="5"/>
      <c r="BL18157" s="5"/>
      <c r="BM18157" s="2"/>
      <c r="BN18157" s="151"/>
      <c r="BO18157" s="2"/>
      <c r="BP18157" s="2"/>
      <c r="BQ18157" s="2"/>
      <c r="BR18157" s="2"/>
      <c r="BS18157" s="2"/>
      <c r="BT18157" s="2"/>
    </row>
    <row r="18158" spans="63:72" x14ac:dyDescent="0.3">
      <c r="BK18158" s="5"/>
      <c r="BL18158" s="5"/>
      <c r="BM18158" s="2"/>
      <c r="BN18158" s="151"/>
      <c r="BO18158" s="2"/>
      <c r="BP18158" s="2"/>
      <c r="BQ18158" s="2"/>
      <c r="BR18158" s="2"/>
      <c r="BS18158" s="2"/>
      <c r="BT18158" s="2"/>
    </row>
    <row r="18159" spans="63:72" x14ac:dyDescent="0.3">
      <c r="BK18159" s="5"/>
      <c r="BL18159" s="5"/>
      <c r="BM18159" s="2"/>
      <c r="BN18159" s="151"/>
      <c r="BO18159" s="2"/>
      <c r="BP18159" s="2"/>
      <c r="BQ18159" s="2"/>
      <c r="BR18159" s="2"/>
      <c r="BS18159" s="2"/>
      <c r="BT18159" s="2"/>
    </row>
    <row r="18160" spans="63:72" x14ac:dyDescent="0.3">
      <c r="BK18160" s="5"/>
      <c r="BL18160" s="5"/>
      <c r="BM18160" s="2"/>
      <c r="BN18160" s="151"/>
      <c r="BO18160" s="2"/>
      <c r="BP18160" s="2"/>
      <c r="BQ18160" s="2"/>
      <c r="BR18160" s="2"/>
      <c r="BS18160" s="2"/>
      <c r="BT18160" s="2"/>
    </row>
    <row r="18161" spans="63:72" x14ac:dyDescent="0.3">
      <c r="BK18161" s="5"/>
      <c r="BL18161" s="5"/>
      <c r="BM18161" s="2"/>
      <c r="BN18161" s="151"/>
      <c r="BO18161" s="2"/>
      <c r="BP18161" s="2"/>
      <c r="BQ18161" s="2"/>
      <c r="BR18161" s="2"/>
      <c r="BS18161" s="2"/>
      <c r="BT18161" s="2"/>
    </row>
    <row r="18162" spans="63:72" x14ac:dyDescent="0.3">
      <c r="BK18162" s="5"/>
      <c r="BL18162" s="5"/>
      <c r="BM18162" s="2"/>
      <c r="BN18162" s="151"/>
      <c r="BO18162" s="2"/>
      <c r="BP18162" s="2"/>
      <c r="BQ18162" s="2"/>
      <c r="BR18162" s="2"/>
      <c r="BS18162" s="2"/>
      <c r="BT18162" s="2"/>
    </row>
    <row r="18163" spans="63:72" x14ac:dyDescent="0.3">
      <c r="BK18163" s="5"/>
      <c r="BL18163" s="5"/>
      <c r="BM18163" s="2"/>
      <c r="BN18163" s="151"/>
      <c r="BO18163" s="2"/>
      <c r="BP18163" s="2"/>
      <c r="BQ18163" s="2"/>
      <c r="BR18163" s="2"/>
      <c r="BS18163" s="2"/>
      <c r="BT18163" s="2"/>
    </row>
    <row r="18164" spans="63:72" x14ac:dyDescent="0.3">
      <c r="BK18164" s="5"/>
      <c r="BL18164" s="5"/>
      <c r="BM18164" s="2"/>
      <c r="BN18164" s="151"/>
      <c r="BO18164" s="2"/>
      <c r="BP18164" s="2"/>
      <c r="BQ18164" s="2"/>
      <c r="BR18164" s="2"/>
      <c r="BS18164" s="2"/>
      <c r="BT18164" s="2"/>
    </row>
    <row r="18165" spans="63:72" x14ac:dyDescent="0.3">
      <c r="BK18165" s="5"/>
      <c r="BL18165" s="5"/>
      <c r="BM18165" s="2"/>
      <c r="BN18165" s="151"/>
      <c r="BO18165" s="2"/>
      <c r="BP18165" s="2"/>
      <c r="BQ18165" s="2"/>
      <c r="BR18165" s="2"/>
      <c r="BS18165" s="2"/>
      <c r="BT18165" s="2"/>
    </row>
    <row r="18166" spans="63:72" x14ac:dyDescent="0.3">
      <c r="BK18166" s="5"/>
      <c r="BL18166" s="5"/>
      <c r="BM18166" s="2"/>
      <c r="BN18166" s="151"/>
      <c r="BO18166" s="2"/>
      <c r="BP18166" s="2"/>
      <c r="BQ18166" s="2"/>
      <c r="BR18166" s="2"/>
      <c r="BS18166" s="2"/>
      <c r="BT18166" s="2"/>
    </row>
    <row r="18167" spans="63:72" x14ac:dyDescent="0.3">
      <c r="BK18167" s="5"/>
      <c r="BL18167" s="5"/>
      <c r="BM18167" s="2"/>
      <c r="BN18167" s="151"/>
      <c r="BO18167" s="2"/>
      <c r="BP18167" s="2"/>
      <c r="BQ18167" s="2"/>
      <c r="BR18167" s="2"/>
      <c r="BS18167" s="2"/>
      <c r="BT18167" s="2"/>
    </row>
    <row r="18168" spans="63:72" x14ac:dyDescent="0.3">
      <c r="BK18168" s="5"/>
      <c r="BL18168" s="5"/>
      <c r="BM18168" s="2"/>
      <c r="BN18168" s="151"/>
      <c r="BO18168" s="2"/>
      <c r="BP18168" s="2"/>
      <c r="BQ18168" s="2"/>
      <c r="BR18168" s="2"/>
      <c r="BS18168" s="2"/>
      <c r="BT18168" s="2"/>
    </row>
    <row r="18169" spans="63:72" x14ac:dyDescent="0.3">
      <c r="BK18169" s="5"/>
      <c r="BL18169" s="5"/>
      <c r="BM18169" s="2"/>
      <c r="BN18169" s="151"/>
      <c r="BO18169" s="2"/>
      <c r="BP18169" s="2"/>
      <c r="BQ18169" s="2"/>
      <c r="BR18169" s="2"/>
      <c r="BS18169" s="2"/>
      <c r="BT18169" s="2"/>
    </row>
    <row r="18170" spans="63:72" x14ac:dyDescent="0.3">
      <c r="BK18170" s="5"/>
      <c r="BL18170" s="5"/>
      <c r="BM18170" s="2"/>
      <c r="BN18170" s="151"/>
      <c r="BO18170" s="2"/>
      <c r="BP18170" s="2"/>
      <c r="BQ18170" s="2"/>
      <c r="BR18170" s="2"/>
      <c r="BS18170" s="2"/>
      <c r="BT18170" s="2"/>
    </row>
    <row r="18171" spans="63:72" x14ac:dyDescent="0.3">
      <c r="BK18171" s="5"/>
      <c r="BL18171" s="5"/>
      <c r="BM18171" s="2"/>
      <c r="BN18171" s="151"/>
      <c r="BO18171" s="2"/>
      <c r="BP18171" s="2"/>
      <c r="BQ18171" s="2"/>
      <c r="BR18171" s="2"/>
      <c r="BS18171" s="2"/>
      <c r="BT18171" s="2"/>
    </row>
    <row r="18172" spans="63:72" x14ac:dyDescent="0.3">
      <c r="BK18172" s="5"/>
      <c r="BL18172" s="5"/>
      <c r="BM18172" s="2"/>
      <c r="BN18172" s="151"/>
      <c r="BO18172" s="2"/>
      <c r="BP18172" s="2"/>
      <c r="BQ18172" s="2"/>
      <c r="BR18172" s="2"/>
      <c r="BS18172" s="2"/>
      <c r="BT18172" s="2"/>
    </row>
    <row r="18173" spans="63:72" x14ac:dyDescent="0.3">
      <c r="BK18173" s="5"/>
      <c r="BL18173" s="5"/>
      <c r="BM18173" s="2"/>
      <c r="BN18173" s="151"/>
      <c r="BO18173" s="2"/>
      <c r="BP18173" s="2"/>
      <c r="BQ18173" s="2"/>
      <c r="BR18173" s="2"/>
      <c r="BS18173" s="2"/>
      <c r="BT18173" s="2"/>
    </row>
    <row r="18174" spans="63:72" x14ac:dyDescent="0.3">
      <c r="BK18174" s="5"/>
      <c r="BL18174" s="5"/>
      <c r="BM18174" s="2"/>
      <c r="BN18174" s="151"/>
      <c r="BO18174" s="2"/>
      <c r="BP18174" s="2"/>
      <c r="BQ18174" s="2"/>
      <c r="BR18174" s="2"/>
      <c r="BS18174" s="2"/>
      <c r="BT18174" s="2"/>
    </row>
    <row r="18175" spans="63:72" x14ac:dyDescent="0.3">
      <c r="BK18175" s="5"/>
      <c r="BL18175" s="5"/>
      <c r="BM18175" s="2"/>
      <c r="BN18175" s="151"/>
      <c r="BO18175" s="2"/>
      <c r="BP18175" s="2"/>
      <c r="BQ18175" s="2"/>
      <c r="BR18175" s="2"/>
      <c r="BS18175" s="2"/>
      <c r="BT18175" s="2"/>
    </row>
    <row r="18176" spans="63:72" x14ac:dyDescent="0.3">
      <c r="BK18176" s="5"/>
      <c r="BL18176" s="5"/>
      <c r="BM18176" s="2"/>
      <c r="BN18176" s="151"/>
      <c r="BO18176" s="2"/>
      <c r="BP18176" s="2"/>
      <c r="BQ18176" s="2"/>
      <c r="BR18176" s="2"/>
      <c r="BS18176" s="2"/>
      <c r="BT18176" s="2"/>
    </row>
    <row r="18177" spans="63:72" x14ac:dyDescent="0.3">
      <c r="BK18177" s="5"/>
      <c r="BL18177" s="5"/>
      <c r="BM18177" s="2"/>
      <c r="BN18177" s="151"/>
      <c r="BO18177" s="2"/>
      <c r="BP18177" s="2"/>
      <c r="BQ18177" s="2"/>
      <c r="BR18177" s="2"/>
      <c r="BS18177" s="2"/>
      <c r="BT18177" s="2"/>
    </row>
    <row r="18178" spans="63:72" x14ac:dyDescent="0.3">
      <c r="BK18178" s="5"/>
      <c r="BL18178" s="5"/>
      <c r="BM18178" s="2"/>
      <c r="BN18178" s="151"/>
      <c r="BO18178" s="2"/>
      <c r="BP18178" s="2"/>
      <c r="BQ18178" s="2"/>
      <c r="BR18178" s="2"/>
      <c r="BS18178" s="2"/>
      <c r="BT18178" s="2"/>
    </row>
    <row r="18179" spans="63:72" x14ac:dyDescent="0.3">
      <c r="BK18179" s="5"/>
      <c r="BL18179" s="5"/>
      <c r="BM18179" s="2"/>
      <c r="BN18179" s="151"/>
      <c r="BO18179" s="2"/>
      <c r="BP18179" s="2"/>
      <c r="BQ18179" s="2"/>
      <c r="BR18179" s="2"/>
      <c r="BS18179" s="2"/>
      <c r="BT18179" s="2"/>
    </row>
    <row r="18180" spans="63:72" x14ac:dyDescent="0.3">
      <c r="BK18180" s="5"/>
      <c r="BL18180" s="5"/>
      <c r="BM18180" s="2"/>
      <c r="BN18180" s="151"/>
      <c r="BO18180" s="2"/>
      <c r="BP18180" s="2"/>
      <c r="BQ18180" s="2"/>
      <c r="BR18180" s="2"/>
      <c r="BS18180" s="2"/>
      <c r="BT18180" s="2"/>
    </row>
    <row r="18181" spans="63:72" x14ac:dyDescent="0.3">
      <c r="BK18181" s="5"/>
      <c r="BL18181" s="5"/>
      <c r="BM18181" s="2"/>
      <c r="BN18181" s="151"/>
      <c r="BO18181" s="2"/>
      <c r="BP18181" s="2"/>
      <c r="BQ18181" s="2"/>
      <c r="BR18181" s="2"/>
      <c r="BS18181" s="2"/>
      <c r="BT18181" s="2"/>
    </row>
    <row r="18182" spans="63:72" x14ac:dyDescent="0.3">
      <c r="BK18182" s="5"/>
      <c r="BL18182" s="5"/>
      <c r="BM18182" s="2"/>
      <c r="BN18182" s="151"/>
      <c r="BO18182" s="2"/>
      <c r="BP18182" s="2"/>
      <c r="BQ18182" s="2"/>
      <c r="BR18182" s="2"/>
      <c r="BS18182" s="2"/>
      <c r="BT18182" s="2"/>
    </row>
    <row r="18183" spans="63:72" x14ac:dyDescent="0.3">
      <c r="BK18183" s="5"/>
      <c r="BL18183" s="5"/>
      <c r="BM18183" s="2"/>
      <c r="BN18183" s="151"/>
      <c r="BO18183" s="2"/>
      <c r="BP18183" s="2"/>
      <c r="BQ18183" s="2"/>
      <c r="BR18183" s="2"/>
      <c r="BS18183" s="2"/>
      <c r="BT18183" s="2"/>
    </row>
    <row r="18184" spans="63:72" x14ac:dyDescent="0.3">
      <c r="BK18184" s="5"/>
      <c r="BL18184" s="5"/>
      <c r="BM18184" s="2"/>
      <c r="BN18184" s="151"/>
      <c r="BO18184" s="2"/>
      <c r="BP18184" s="2"/>
      <c r="BQ18184" s="2"/>
      <c r="BR18184" s="2"/>
      <c r="BS18184" s="2"/>
      <c r="BT18184" s="2"/>
    </row>
    <row r="18185" spans="63:72" x14ac:dyDescent="0.3">
      <c r="BK18185" s="5"/>
      <c r="BL18185" s="5"/>
      <c r="BM18185" s="2"/>
      <c r="BN18185" s="151"/>
      <c r="BO18185" s="2"/>
      <c r="BP18185" s="2"/>
      <c r="BQ18185" s="2"/>
      <c r="BR18185" s="2"/>
      <c r="BS18185" s="2"/>
      <c r="BT18185" s="2"/>
    </row>
    <row r="18186" spans="63:72" x14ac:dyDescent="0.3">
      <c r="BK18186" s="5"/>
      <c r="BL18186" s="5"/>
      <c r="BM18186" s="2"/>
      <c r="BN18186" s="151"/>
      <c r="BO18186" s="2"/>
      <c r="BP18186" s="2"/>
      <c r="BQ18186" s="2"/>
      <c r="BR18186" s="2"/>
      <c r="BS18186" s="2"/>
      <c r="BT18186" s="2"/>
    </row>
    <row r="18187" spans="63:72" x14ac:dyDescent="0.3">
      <c r="BK18187" s="5"/>
      <c r="BL18187" s="5"/>
      <c r="BM18187" s="2"/>
      <c r="BN18187" s="151"/>
      <c r="BO18187" s="2"/>
      <c r="BP18187" s="2"/>
      <c r="BQ18187" s="2"/>
      <c r="BR18187" s="2"/>
      <c r="BS18187" s="2"/>
      <c r="BT18187" s="2"/>
    </row>
    <row r="18188" spans="63:72" x14ac:dyDescent="0.3">
      <c r="BK18188" s="5"/>
      <c r="BL18188" s="5"/>
      <c r="BM18188" s="2"/>
      <c r="BN18188" s="151"/>
      <c r="BO18188" s="2"/>
      <c r="BP18188" s="2"/>
      <c r="BQ18188" s="2"/>
      <c r="BR18188" s="2"/>
      <c r="BS18188" s="2"/>
      <c r="BT18188" s="2"/>
    </row>
    <row r="18189" spans="63:72" x14ac:dyDescent="0.3">
      <c r="BK18189" s="5"/>
      <c r="BL18189" s="5"/>
      <c r="BM18189" s="2"/>
      <c r="BN18189" s="151"/>
      <c r="BO18189" s="2"/>
      <c r="BP18189" s="2"/>
      <c r="BQ18189" s="2"/>
      <c r="BR18189" s="2"/>
      <c r="BS18189" s="2"/>
      <c r="BT18189" s="2"/>
    </row>
    <row r="18190" spans="63:72" x14ac:dyDescent="0.3">
      <c r="BK18190" s="5"/>
      <c r="BL18190" s="5"/>
      <c r="BM18190" s="2"/>
      <c r="BN18190" s="151"/>
      <c r="BO18190" s="2"/>
      <c r="BP18190" s="2"/>
      <c r="BQ18190" s="2"/>
      <c r="BR18190" s="2"/>
      <c r="BS18190" s="2"/>
      <c r="BT18190" s="2"/>
    </row>
    <row r="18191" spans="63:72" x14ac:dyDescent="0.3">
      <c r="BK18191" s="5"/>
      <c r="BL18191" s="5"/>
      <c r="BM18191" s="2"/>
      <c r="BN18191" s="151"/>
      <c r="BO18191" s="2"/>
      <c r="BP18191" s="2"/>
      <c r="BQ18191" s="2"/>
      <c r="BR18191" s="2"/>
      <c r="BS18191" s="2"/>
      <c r="BT18191" s="2"/>
    </row>
    <row r="18192" spans="63:72" x14ac:dyDescent="0.3">
      <c r="BK18192" s="5"/>
      <c r="BL18192" s="5"/>
      <c r="BM18192" s="2"/>
      <c r="BN18192" s="151"/>
      <c r="BO18192" s="2"/>
      <c r="BP18192" s="2"/>
      <c r="BQ18192" s="2"/>
      <c r="BR18192" s="2"/>
      <c r="BS18192" s="2"/>
      <c r="BT18192" s="2"/>
    </row>
    <row r="18193" spans="63:72" x14ac:dyDescent="0.3">
      <c r="BK18193" s="5"/>
      <c r="BL18193" s="5"/>
      <c r="BM18193" s="2"/>
      <c r="BN18193" s="151"/>
      <c r="BO18193" s="2"/>
      <c r="BP18193" s="2"/>
      <c r="BQ18193" s="2"/>
      <c r="BR18193" s="2"/>
      <c r="BS18193" s="2"/>
      <c r="BT18193" s="2"/>
    </row>
    <row r="18194" spans="63:72" x14ac:dyDescent="0.3">
      <c r="BK18194" s="5"/>
      <c r="BL18194" s="5"/>
      <c r="BM18194" s="2"/>
      <c r="BN18194" s="151"/>
      <c r="BO18194" s="2"/>
      <c r="BP18194" s="2"/>
      <c r="BQ18194" s="2"/>
      <c r="BR18194" s="2"/>
      <c r="BS18194" s="2"/>
      <c r="BT18194" s="2"/>
    </row>
    <row r="18195" spans="63:72" x14ac:dyDescent="0.3">
      <c r="BK18195" s="5"/>
      <c r="BL18195" s="5"/>
      <c r="BM18195" s="2"/>
      <c r="BN18195" s="151"/>
      <c r="BO18195" s="2"/>
      <c r="BP18195" s="2"/>
      <c r="BQ18195" s="2"/>
      <c r="BR18195" s="2"/>
      <c r="BS18195" s="2"/>
      <c r="BT18195" s="2"/>
    </row>
    <row r="18196" spans="63:72" x14ac:dyDescent="0.3">
      <c r="BK18196" s="5"/>
      <c r="BL18196" s="5"/>
      <c r="BM18196" s="2"/>
      <c r="BN18196" s="151"/>
      <c r="BO18196" s="2"/>
      <c r="BP18196" s="2"/>
      <c r="BQ18196" s="2"/>
      <c r="BR18196" s="2"/>
      <c r="BS18196" s="2"/>
      <c r="BT18196" s="2"/>
    </row>
    <row r="18197" spans="63:72" x14ac:dyDescent="0.3">
      <c r="BK18197" s="5"/>
      <c r="BL18197" s="5"/>
      <c r="BM18197" s="2"/>
      <c r="BN18197" s="151"/>
      <c r="BO18197" s="2"/>
      <c r="BP18197" s="2"/>
      <c r="BQ18197" s="2"/>
      <c r="BR18197" s="2"/>
      <c r="BS18197" s="2"/>
      <c r="BT18197" s="2"/>
    </row>
    <row r="18198" spans="63:72" x14ac:dyDescent="0.3">
      <c r="BK18198" s="5"/>
      <c r="BL18198" s="5"/>
      <c r="BM18198" s="2"/>
      <c r="BN18198" s="151"/>
      <c r="BO18198" s="2"/>
      <c r="BP18198" s="2"/>
      <c r="BQ18198" s="2"/>
      <c r="BR18198" s="2"/>
      <c r="BS18198" s="2"/>
      <c r="BT18198" s="2"/>
    </row>
    <row r="18199" spans="63:72" x14ac:dyDescent="0.3">
      <c r="BK18199" s="5"/>
      <c r="BL18199" s="5"/>
      <c r="BM18199" s="2"/>
      <c r="BN18199" s="151"/>
      <c r="BO18199" s="2"/>
      <c r="BP18199" s="2"/>
      <c r="BQ18199" s="2"/>
      <c r="BR18199" s="2"/>
      <c r="BS18199" s="2"/>
      <c r="BT18199" s="2"/>
    </row>
    <row r="18200" spans="63:72" x14ac:dyDescent="0.3">
      <c r="BK18200" s="5"/>
      <c r="BL18200" s="5"/>
      <c r="BM18200" s="2"/>
      <c r="BN18200" s="151"/>
      <c r="BO18200" s="2"/>
      <c r="BP18200" s="2"/>
      <c r="BQ18200" s="2"/>
      <c r="BR18200" s="2"/>
      <c r="BS18200" s="2"/>
      <c r="BT18200" s="2"/>
    </row>
    <row r="18201" spans="63:72" x14ac:dyDescent="0.3">
      <c r="BK18201" s="5"/>
      <c r="BL18201" s="5"/>
      <c r="BM18201" s="2"/>
      <c r="BN18201" s="151"/>
      <c r="BO18201" s="2"/>
      <c r="BP18201" s="2"/>
      <c r="BQ18201" s="2"/>
      <c r="BR18201" s="2"/>
      <c r="BS18201" s="2"/>
      <c r="BT18201" s="2"/>
    </row>
    <row r="18202" spans="63:72" x14ac:dyDescent="0.3">
      <c r="BK18202" s="5"/>
      <c r="BL18202" s="5"/>
      <c r="BM18202" s="2"/>
      <c r="BN18202" s="151"/>
      <c r="BO18202" s="2"/>
      <c r="BP18202" s="2"/>
      <c r="BQ18202" s="2"/>
      <c r="BR18202" s="2"/>
      <c r="BS18202" s="2"/>
      <c r="BT18202" s="2"/>
    </row>
    <row r="18203" spans="63:72" x14ac:dyDescent="0.3">
      <c r="BK18203" s="5"/>
      <c r="BL18203" s="5"/>
      <c r="BM18203" s="2"/>
      <c r="BN18203" s="151"/>
      <c r="BO18203" s="2"/>
      <c r="BP18203" s="2"/>
      <c r="BQ18203" s="2"/>
      <c r="BR18203" s="2"/>
      <c r="BS18203" s="2"/>
      <c r="BT18203" s="2"/>
    </row>
    <row r="18204" spans="63:72" x14ac:dyDescent="0.3">
      <c r="BK18204" s="5"/>
      <c r="BL18204" s="5"/>
      <c r="BM18204" s="2"/>
      <c r="BN18204" s="151"/>
      <c r="BO18204" s="2"/>
      <c r="BP18204" s="2"/>
      <c r="BQ18204" s="2"/>
      <c r="BR18204" s="2"/>
      <c r="BS18204" s="2"/>
      <c r="BT18204" s="2"/>
    </row>
    <row r="18205" spans="63:72" x14ac:dyDescent="0.3">
      <c r="BK18205" s="5"/>
      <c r="BL18205" s="5"/>
      <c r="BM18205" s="2"/>
      <c r="BN18205" s="151"/>
      <c r="BO18205" s="2"/>
      <c r="BP18205" s="2"/>
      <c r="BQ18205" s="2"/>
      <c r="BR18205" s="2"/>
      <c r="BS18205" s="2"/>
      <c r="BT18205" s="2"/>
    </row>
    <row r="18206" spans="63:72" x14ac:dyDescent="0.3">
      <c r="BK18206" s="5"/>
      <c r="BL18206" s="5"/>
      <c r="BM18206" s="2"/>
      <c r="BN18206" s="151"/>
      <c r="BO18206" s="2"/>
      <c r="BP18206" s="2"/>
      <c r="BQ18206" s="2"/>
      <c r="BR18206" s="2"/>
      <c r="BS18206" s="2"/>
      <c r="BT18206" s="2"/>
    </row>
    <row r="18207" spans="63:72" x14ac:dyDescent="0.3">
      <c r="BK18207" s="5"/>
      <c r="BL18207" s="5"/>
      <c r="BM18207" s="2"/>
      <c r="BN18207" s="151"/>
      <c r="BO18207" s="2"/>
      <c r="BP18207" s="2"/>
      <c r="BQ18207" s="2"/>
      <c r="BR18207" s="2"/>
      <c r="BS18207" s="2"/>
      <c r="BT18207" s="2"/>
    </row>
    <row r="18208" spans="63:72" x14ac:dyDescent="0.3">
      <c r="BK18208" s="5"/>
      <c r="BL18208" s="5"/>
      <c r="BM18208" s="2"/>
      <c r="BN18208" s="151"/>
      <c r="BO18208" s="2"/>
      <c r="BP18208" s="2"/>
      <c r="BQ18208" s="2"/>
      <c r="BR18208" s="2"/>
      <c r="BS18208" s="2"/>
      <c r="BT18208" s="2"/>
    </row>
    <row r="18209" spans="63:72" x14ac:dyDescent="0.3">
      <c r="BK18209" s="5"/>
      <c r="BL18209" s="5"/>
      <c r="BM18209" s="2"/>
      <c r="BN18209" s="151"/>
      <c r="BO18209" s="2"/>
      <c r="BP18209" s="2"/>
      <c r="BQ18209" s="2"/>
      <c r="BR18209" s="2"/>
      <c r="BS18209" s="2"/>
      <c r="BT18209" s="2"/>
    </row>
    <row r="18210" spans="63:72" x14ac:dyDescent="0.3">
      <c r="BK18210" s="5"/>
      <c r="BL18210" s="5"/>
      <c r="BM18210" s="2"/>
      <c r="BN18210" s="151"/>
      <c r="BO18210" s="2"/>
      <c r="BP18210" s="2"/>
      <c r="BQ18210" s="2"/>
      <c r="BR18210" s="2"/>
      <c r="BS18210" s="2"/>
      <c r="BT18210" s="2"/>
    </row>
    <row r="18211" spans="63:72" x14ac:dyDescent="0.3">
      <c r="BK18211" s="5"/>
      <c r="BL18211" s="5"/>
      <c r="BM18211" s="2"/>
      <c r="BN18211" s="151"/>
      <c r="BO18211" s="2"/>
      <c r="BP18211" s="2"/>
      <c r="BQ18211" s="2"/>
      <c r="BR18211" s="2"/>
      <c r="BS18211" s="2"/>
      <c r="BT18211" s="2"/>
    </row>
    <row r="18212" spans="63:72" x14ac:dyDescent="0.3">
      <c r="BK18212" s="5"/>
      <c r="BL18212" s="5"/>
      <c r="BM18212" s="2"/>
      <c r="BN18212" s="151"/>
      <c r="BO18212" s="2"/>
      <c r="BP18212" s="2"/>
      <c r="BQ18212" s="2"/>
      <c r="BR18212" s="2"/>
      <c r="BS18212" s="2"/>
      <c r="BT18212" s="2"/>
    </row>
    <row r="18213" spans="63:72" x14ac:dyDescent="0.3">
      <c r="BK18213" s="5"/>
      <c r="BL18213" s="5"/>
      <c r="BM18213" s="2"/>
      <c r="BN18213" s="151"/>
      <c r="BO18213" s="2"/>
      <c r="BP18213" s="2"/>
      <c r="BQ18213" s="2"/>
      <c r="BR18213" s="2"/>
      <c r="BS18213" s="2"/>
      <c r="BT18213" s="2"/>
    </row>
    <row r="18214" spans="63:72" x14ac:dyDescent="0.3">
      <c r="BK18214" s="5"/>
      <c r="BL18214" s="5"/>
      <c r="BM18214" s="2"/>
      <c r="BN18214" s="151"/>
      <c r="BO18214" s="2"/>
      <c r="BP18214" s="2"/>
      <c r="BQ18214" s="2"/>
      <c r="BR18214" s="2"/>
      <c r="BS18214" s="2"/>
      <c r="BT18214" s="2"/>
    </row>
    <row r="18215" spans="63:72" x14ac:dyDescent="0.3">
      <c r="BK18215" s="5"/>
      <c r="BL18215" s="5"/>
      <c r="BM18215" s="2"/>
      <c r="BN18215" s="151"/>
      <c r="BO18215" s="2"/>
      <c r="BP18215" s="2"/>
      <c r="BQ18215" s="2"/>
      <c r="BR18215" s="2"/>
      <c r="BS18215" s="2"/>
      <c r="BT18215" s="2"/>
    </row>
    <row r="18216" spans="63:72" x14ac:dyDescent="0.3">
      <c r="BK18216" s="5"/>
      <c r="BL18216" s="5"/>
      <c r="BM18216" s="2"/>
      <c r="BN18216" s="151"/>
      <c r="BO18216" s="2"/>
      <c r="BP18216" s="2"/>
      <c r="BQ18216" s="2"/>
      <c r="BR18216" s="2"/>
      <c r="BS18216" s="2"/>
      <c r="BT18216" s="2"/>
    </row>
    <row r="18217" spans="63:72" x14ac:dyDescent="0.3">
      <c r="BK18217" s="5"/>
      <c r="BL18217" s="5"/>
      <c r="BM18217" s="2"/>
      <c r="BN18217" s="151"/>
      <c r="BO18217" s="2"/>
      <c r="BP18217" s="2"/>
      <c r="BQ18217" s="2"/>
      <c r="BR18217" s="2"/>
      <c r="BS18217" s="2"/>
      <c r="BT18217" s="2"/>
    </row>
    <row r="18218" spans="63:72" x14ac:dyDescent="0.3">
      <c r="BK18218" s="5"/>
      <c r="BL18218" s="5"/>
      <c r="BM18218" s="2"/>
      <c r="BN18218" s="151"/>
      <c r="BO18218" s="2"/>
      <c r="BP18218" s="2"/>
      <c r="BQ18218" s="2"/>
      <c r="BR18218" s="2"/>
      <c r="BS18218" s="2"/>
      <c r="BT18218" s="2"/>
    </row>
    <row r="18219" spans="63:72" x14ac:dyDescent="0.3">
      <c r="BK18219" s="5"/>
      <c r="BL18219" s="5"/>
      <c r="BM18219" s="2"/>
      <c r="BN18219" s="151"/>
      <c r="BO18219" s="2"/>
      <c r="BP18219" s="2"/>
      <c r="BQ18219" s="2"/>
      <c r="BR18219" s="2"/>
      <c r="BS18219" s="2"/>
      <c r="BT18219" s="2"/>
    </row>
    <row r="18220" spans="63:72" x14ac:dyDescent="0.3">
      <c r="BK18220" s="5"/>
      <c r="BL18220" s="5"/>
      <c r="BM18220" s="2"/>
      <c r="BN18220" s="151"/>
      <c r="BO18220" s="2"/>
      <c r="BP18220" s="2"/>
      <c r="BQ18220" s="2"/>
      <c r="BR18220" s="2"/>
      <c r="BS18220" s="2"/>
      <c r="BT18220" s="2"/>
    </row>
    <row r="18221" spans="63:72" x14ac:dyDescent="0.3">
      <c r="BK18221" s="5"/>
      <c r="BL18221" s="5"/>
      <c r="BM18221" s="2"/>
      <c r="BN18221" s="151"/>
      <c r="BO18221" s="2"/>
      <c r="BP18221" s="2"/>
      <c r="BQ18221" s="2"/>
      <c r="BR18221" s="2"/>
      <c r="BS18221" s="2"/>
      <c r="BT18221" s="2"/>
    </row>
    <row r="18222" spans="63:72" x14ac:dyDescent="0.3">
      <c r="BK18222" s="5"/>
      <c r="BL18222" s="5"/>
      <c r="BM18222" s="2"/>
      <c r="BN18222" s="151"/>
      <c r="BO18222" s="2"/>
      <c r="BP18222" s="2"/>
      <c r="BQ18222" s="2"/>
      <c r="BR18222" s="2"/>
      <c r="BS18222" s="2"/>
      <c r="BT18222" s="2"/>
    </row>
    <row r="18223" spans="63:72" x14ac:dyDescent="0.3">
      <c r="BK18223" s="5"/>
      <c r="BL18223" s="5"/>
      <c r="BM18223" s="2"/>
      <c r="BN18223" s="151"/>
      <c r="BO18223" s="2"/>
      <c r="BP18223" s="2"/>
      <c r="BQ18223" s="2"/>
      <c r="BR18223" s="2"/>
      <c r="BS18223" s="2"/>
      <c r="BT18223" s="2"/>
    </row>
    <row r="18224" spans="63:72" x14ac:dyDescent="0.3">
      <c r="BK18224" s="5"/>
      <c r="BL18224" s="5"/>
      <c r="BM18224" s="2"/>
      <c r="BN18224" s="151"/>
      <c r="BO18224" s="2"/>
      <c r="BP18224" s="2"/>
      <c r="BQ18224" s="2"/>
      <c r="BR18224" s="2"/>
      <c r="BS18224" s="2"/>
      <c r="BT18224" s="2"/>
    </row>
    <row r="18225" spans="63:72" x14ac:dyDescent="0.3">
      <c r="BK18225" s="5"/>
      <c r="BL18225" s="5"/>
      <c r="BM18225" s="2"/>
      <c r="BN18225" s="151"/>
      <c r="BO18225" s="2"/>
      <c r="BP18225" s="2"/>
      <c r="BQ18225" s="2"/>
      <c r="BR18225" s="2"/>
      <c r="BS18225" s="2"/>
      <c r="BT18225" s="2"/>
    </row>
    <row r="18226" spans="63:72" x14ac:dyDescent="0.3">
      <c r="BK18226" s="5"/>
      <c r="BL18226" s="5"/>
      <c r="BM18226" s="2"/>
      <c r="BN18226" s="151"/>
      <c r="BO18226" s="2"/>
      <c r="BP18226" s="2"/>
      <c r="BQ18226" s="2"/>
      <c r="BR18226" s="2"/>
      <c r="BS18226" s="2"/>
      <c r="BT18226" s="2"/>
    </row>
    <row r="18227" spans="63:72" x14ac:dyDescent="0.3">
      <c r="BK18227" s="5"/>
      <c r="BL18227" s="5"/>
      <c r="BM18227" s="2"/>
      <c r="BN18227" s="151"/>
      <c r="BO18227" s="2"/>
      <c r="BP18227" s="2"/>
      <c r="BQ18227" s="2"/>
      <c r="BR18227" s="2"/>
      <c r="BS18227" s="2"/>
      <c r="BT18227" s="2"/>
    </row>
    <row r="18228" spans="63:72" x14ac:dyDescent="0.3">
      <c r="BK18228" s="5"/>
      <c r="BL18228" s="5"/>
      <c r="BM18228" s="2"/>
      <c r="BN18228" s="151"/>
      <c r="BO18228" s="2"/>
      <c r="BP18228" s="2"/>
      <c r="BQ18228" s="2"/>
      <c r="BR18228" s="2"/>
      <c r="BS18228" s="2"/>
      <c r="BT18228" s="2"/>
    </row>
    <row r="18229" spans="63:72" x14ac:dyDescent="0.3">
      <c r="BK18229" s="5"/>
      <c r="BL18229" s="5"/>
      <c r="BM18229" s="2"/>
      <c r="BN18229" s="151"/>
      <c r="BO18229" s="2"/>
      <c r="BP18229" s="2"/>
      <c r="BQ18229" s="2"/>
      <c r="BR18229" s="2"/>
      <c r="BS18229" s="2"/>
      <c r="BT18229" s="2"/>
    </row>
    <row r="18230" spans="63:72" x14ac:dyDescent="0.3">
      <c r="BK18230" s="5"/>
      <c r="BL18230" s="5"/>
      <c r="BM18230" s="2"/>
      <c r="BN18230" s="151"/>
      <c r="BO18230" s="2"/>
      <c r="BP18230" s="2"/>
      <c r="BQ18230" s="2"/>
      <c r="BR18230" s="2"/>
      <c r="BS18230" s="2"/>
      <c r="BT18230" s="2"/>
    </row>
    <row r="18231" spans="63:72" x14ac:dyDescent="0.3">
      <c r="BK18231" s="5"/>
      <c r="BL18231" s="5"/>
      <c r="BM18231" s="2"/>
      <c r="BN18231" s="151"/>
      <c r="BO18231" s="2"/>
      <c r="BP18231" s="2"/>
      <c r="BQ18231" s="2"/>
      <c r="BR18231" s="2"/>
      <c r="BS18231" s="2"/>
      <c r="BT18231" s="2"/>
    </row>
    <row r="18232" spans="63:72" x14ac:dyDescent="0.3">
      <c r="BK18232" s="5"/>
      <c r="BL18232" s="5"/>
      <c r="BM18232" s="2"/>
      <c r="BN18232" s="151"/>
      <c r="BO18232" s="2"/>
      <c r="BP18232" s="2"/>
      <c r="BQ18232" s="2"/>
      <c r="BR18232" s="2"/>
      <c r="BS18232" s="2"/>
      <c r="BT18232" s="2"/>
    </row>
    <row r="18233" spans="63:72" x14ac:dyDescent="0.3">
      <c r="BK18233" s="5"/>
      <c r="BL18233" s="5"/>
      <c r="BM18233" s="2"/>
      <c r="BN18233" s="151"/>
      <c r="BO18233" s="2"/>
      <c r="BP18233" s="2"/>
      <c r="BQ18233" s="2"/>
      <c r="BR18233" s="2"/>
      <c r="BS18233" s="2"/>
      <c r="BT18233" s="2"/>
    </row>
    <row r="18234" spans="63:72" x14ac:dyDescent="0.3">
      <c r="BK18234" s="5"/>
      <c r="BL18234" s="5"/>
      <c r="BM18234" s="2"/>
      <c r="BN18234" s="151"/>
      <c r="BO18234" s="2"/>
      <c r="BP18234" s="2"/>
      <c r="BQ18234" s="2"/>
      <c r="BR18234" s="2"/>
      <c r="BS18234" s="2"/>
      <c r="BT18234" s="2"/>
    </row>
    <row r="18235" spans="63:72" x14ac:dyDescent="0.3">
      <c r="BK18235" s="5"/>
      <c r="BL18235" s="5"/>
      <c r="BM18235" s="2"/>
      <c r="BN18235" s="151"/>
      <c r="BO18235" s="2"/>
      <c r="BP18235" s="2"/>
      <c r="BQ18235" s="2"/>
      <c r="BR18235" s="2"/>
      <c r="BS18235" s="2"/>
      <c r="BT18235" s="2"/>
    </row>
    <row r="18236" spans="63:72" x14ac:dyDescent="0.3">
      <c r="BK18236" s="5"/>
      <c r="BL18236" s="5"/>
      <c r="BM18236" s="2"/>
      <c r="BN18236" s="151"/>
      <c r="BO18236" s="2"/>
      <c r="BP18236" s="2"/>
      <c r="BQ18236" s="2"/>
      <c r="BR18236" s="2"/>
      <c r="BS18236" s="2"/>
      <c r="BT18236" s="2"/>
    </row>
    <row r="18237" spans="63:72" x14ac:dyDescent="0.3">
      <c r="BK18237" s="5"/>
      <c r="BL18237" s="5"/>
      <c r="BM18237" s="2"/>
      <c r="BN18237" s="151"/>
      <c r="BO18237" s="2"/>
      <c r="BP18237" s="2"/>
      <c r="BQ18237" s="2"/>
      <c r="BR18237" s="2"/>
      <c r="BS18237" s="2"/>
      <c r="BT18237" s="2"/>
    </row>
    <row r="18238" spans="63:72" x14ac:dyDescent="0.3">
      <c r="BK18238" s="5"/>
      <c r="BL18238" s="5"/>
      <c r="BM18238" s="2"/>
      <c r="BN18238" s="151"/>
      <c r="BO18238" s="2"/>
      <c r="BP18238" s="2"/>
      <c r="BQ18238" s="2"/>
      <c r="BR18238" s="2"/>
      <c r="BS18238" s="2"/>
      <c r="BT18238" s="2"/>
    </row>
    <row r="18239" spans="63:72" x14ac:dyDescent="0.3">
      <c r="BK18239" s="5"/>
      <c r="BL18239" s="5"/>
      <c r="BM18239" s="2"/>
      <c r="BN18239" s="151"/>
      <c r="BO18239" s="2"/>
      <c r="BP18239" s="2"/>
      <c r="BQ18239" s="2"/>
      <c r="BR18239" s="2"/>
      <c r="BS18239" s="2"/>
      <c r="BT18239" s="2"/>
    </row>
    <row r="18240" spans="63:72" x14ac:dyDescent="0.3">
      <c r="BK18240" s="5"/>
      <c r="BL18240" s="5"/>
      <c r="BM18240" s="2"/>
      <c r="BN18240" s="151"/>
      <c r="BO18240" s="2"/>
      <c r="BP18240" s="2"/>
      <c r="BQ18240" s="2"/>
      <c r="BR18240" s="2"/>
      <c r="BS18240" s="2"/>
      <c r="BT18240" s="2"/>
    </row>
    <row r="18241" spans="63:72" x14ac:dyDescent="0.3">
      <c r="BK18241" s="5"/>
      <c r="BL18241" s="5"/>
      <c r="BM18241" s="2"/>
      <c r="BN18241" s="151"/>
      <c r="BO18241" s="2"/>
      <c r="BP18241" s="2"/>
      <c r="BQ18241" s="2"/>
      <c r="BR18241" s="2"/>
      <c r="BS18241" s="2"/>
      <c r="BT18241" s="2"/>
    </row>
    <row r="18242" spans="63:72" x14ac:dyDescent="0.3">
      <c r="BK18242" s="5"/>
      <c r="BL18242" s="5"/>
      <c r="BM18242" s="2"/>
      <c r="BN18242" s="151"/>
      <c r="BO18242" s="2"/>
      <c r="BP18242" s="2"/>
      <c r="BQ18242" s="2"/>
      <c r="BR18242" s="2"/>
      <c r="BS18242" s="2"/>
      <c r="BT18242" s="2"/>
    </row>
    <row r="18243" spans="63:72" x14ac:dyDescent="0.3">
      <c r="BK18243" s="5"/>
      <c r="BL18243" s="5"/>
      <c r="BM18243" s="2"/>
      <c r="BN18243" s="151"/>
      <c r="BO18243" s="2"/>
      <c r="BP18243" s="2"/>
      <c r="BQ18243" s="2"/>
      <c r="BR18243" s="2"/>
      <c r="BS18243" s="2"/>
      <c r="BT18243" s="2"/>
    </row>
    <row r="18244" spans="63:72" x14ac:dyDescent="0.3">
      <c r="BK18244" s="5"/>
      <c r="BL18244" s="5"/>
      <c r="BM18244" s="2"/>
      <c r="BN18244" s="151"/>
      <c r="BO18244" s="2"/>
      <c r="BP18244" s="2"/>
      <c r="BQ18244" s="2"/>
      <c r="BR18244" s="2"/>
      <c r="BS18244" s="2"/>
      <c r="BT18244" s="2"/>
    </row>
    <row r="18245" spans="63:72" x14ac:dyDescent="0.3">
      <c r="BK18245" s="5"/>
      <c r="BL18245" s="5"/>
      <c r="BM18245" s="2"/>
      <c r="BN18245" s="151"/>
      <c r="BO18245" s="2"/>
      <c r="BP18245" s="2"/>
      <c r="BQ18245" s="2"/>
      <c r="BR18245" s="2"/>
      <c r="BS18245" s="2"/>
      <c r="BT18245" s="2"/>
    </row>
    <row r="18246" spans="63:72" x14ac:dyDescent="0.3">
      <c r="BK18246" s="5"/>
      <c r="BL18246" s="5"/>
      <c r="BM18246" s="2"/>
      <c r="BN18246" s="151"/>
      <c r="BO18246" s="2"/>
      <c r="BP18246" s="2"/>
      <c r="BQ18246" s="2"/>
      <c r="BR18246" s="2"/>
      <c r="BS18246" s="2"/>
      <c r="BT18246" s="2"/>
    </row>
    <row r="18247" spans="63:72" x14ac:dyDescent="0.3">
      <c r="BK18247" s="5"/>
      <c r="BL18247" s="5"/>
      <c r="BM18247" s="2"/>
      <c r="BN18247" s="151"/>
      <c r="BO18247" s="2"/>
      <c r="BP18247" s="2"/>
      <c r="BQ18247" s="2"/>
      <c r="BR18247" s="2"/>
      <c r="BS18247" s="2"/>
      <c r="BT18247" s="2"/>
    </row>
    <row r="18248" spans="63:72" x14ac:dyDescent="0.3">
      <c r="BK18248" s="5"/>
      <c r="BL18248" s="5"/>
      <c r="BM18248" s="2"/>
      <c r="BN18248" s="151"/>
      <c r="BO18248" s="2"/>
      <c r="BP18248" s="2"/>
      <c r="BQ18248" s="2"/>
      <c r="BR18248" s="2"/>
      <c r="BS18248" s="2"/>
      <c r="BT18248" s="2"/>
    </row>
    <row r="18249" spans="63:72" x14ac:dyDescent="0.3">
      <c r="BK18249" s="5"/>
      <c r="BL18249" s="5"/>
      <c r="BM18249" s="2"/>
      <c r="BN18249" s="151"/>
      <c r="BO18249" s="2"/>
      <c r="BP18249" s="2"/>
      <c r="BQ18249" s="2"/>
      <c r="BR18249" s="2"/>
      <c r="BS18249" s="2"/>
      <c r="BT18249" s="2"/>
    </row>
    <row r="18250" spans="63:72" x14ac:dyDescent="0.3">
      <c r="BK18250" s="5"/>
      <c r="BL18250" s="5"/>
      <c r="BM18250" s="2"/>
      <c r="BN18250" s="151"/>
      <c r="BO18250" s="2"/>
      <c r="BP18250" s="2"/>
      <c r="BQ18250" s="2"/>
      <c r="BR18250" s="2"/>
      <c r="BS18250" s="2"/>
      <c r="BT18250" s="2"/>
    </row>
    <row r="18251" spans="63:72" x14ac:dyDescent="0.3">
      <c r="BK18251" s="5"/>
      <c r="BL18251" s="5"/>
      <c r="BM18251" s="2"/>
      <c r="BN18251" s="151"/>
      <c r="BO18251" s="2"/>
      <c r="BP18251" s="2"/>
      <c r="BQ18251" s="2"/>
      <c r="BR18251" s="2"/>
      <c r="BS18251" s="2"/>
      <c r="BT18251" s="2"/>
    </row>
    <row r="18252" spans="63:72" x14ac:dyDescent="0.3">
      <c r="BK18252" s="5"/>
      <c r="BL18252" s="5"/>
      <c r="BM18252" s="2"/>
      <c r="BN18252" s="151"/>
      <c r="BO18252" s="2"/>
      <c r="BP18252" s="2"/>
      <c r="BQ18252" s="2"/>
      <c r="BR18252" s="2"/>
      <c r="BS18252" s="2"/>
      <c r="BT18252" s="2"/>
    </row>
    <row r="18253" spans="63:72" x14ac:dyDescent="0.3">
      <c r="BK18253" s="5"/>
      <c r="BL18253" s="5"/>
      <c r="BM18253" s="2"/>
      <c r="BN18253" s="151"/>
      <c r="BO18253" s="2"/>
      <c r="BP18253" s="2"/>
      <c r="BQ18253" s="2"/>
      <c r="BR18253" s="2"/>
      <c r="BS18253" s="2"/>
      <c r="BT18253" s="2"/>
    </row>
    <row r="18254" spans="63:72" x14ac:dyDescent="0.3">
      <c r="BK18254" s="5"/>
      <c r="BL18254" s="5"/>
      <c r="BM18254" s="2"/>
      <c r="BN18254" s="151"/>
      <c r="BO18254" s="2"/>
      <c r="BP18254" s="2"/>
      <c r="BQ18254" s="2"/>
      <c r="BR18254" s="2"/>
      <c r="BS18254" s="2"/>
      <c r="BT18254" s="2"/>
    </row>
    <row r="18255" spans="63:72" x14ac:dyDescent="0.3">
      <c r="BK18255" s="5"/>
      <c r="BL18255" s="5"/>
      <c r="BM18255" s="2"/>
      <c r="BN18255" s="151"/>
      <c r="BO18255" s="2"/>
      <c r="BP18255" s="2"/>
      <c r="BQ18255" s="2"/>
      <c r="BR18255" s="2"/>
      <c r="BS18255" s="2"/>
      <c r="BT18255" s="2"/>
    </row>
    <row r="18256" spans="63:72" x14ac:dyDescent="0.3">
      <c r="BK18256" s="5"/>
      <c r="BL18256" s="5"/>
      <c r="BM18256" s="2"/>
      <c r="BN18256" s="151"/>
      <c r="BO18256" s="2"/>
      <c r="BP18256" s="2"/>
      <c r="BQ18256" s="2"/>
      <c r="BR18256" s="2"/>
      <c r="BS18256" s="2"/>
      <c r="BT18256" s="2"/>
    </row>
    <row r="18257" spans="63:72" x14ac:dyDescent="0.3">
      <c r="BK18257" s="5"/>
      <c r="BL18257" s="5"/>
      <c r="BM18257" s="2"/>
      <c r="BN18257" s="151"/>
      <c r="BO18257" s="2"/>
      <c r="BP18257" s="2"/>
      <c r="BQ18257" s="2"/>
      <c r="BR18257" s="2"/>
      <c r="BS18257" s="2"/>
      <c r="BT18257" s="2"/>
    </row>
    <row r="18258" spans="63:72" x14ac:dyDescent="0.3">
      <c r="BK18258" s="5"/>
      <c r="BL18258" s="5"/>
      <c r="BM18258" s="2"/>
      <c r="BN18258" s="151"/>
      <c r="BO18258" s="2"/>
      <c r="BP18258" s="2"/>
      <c r="BQ18258" s="2"/>
      <c r="BR18258" s="2"/>
      <c r="BS18258" s="2"/>
      <c r="BT18258" s="2"/>
    </row>
    <row r="18259" spans="63:72" x14ac:dyDescent="0.3">
      <c r="BK18259" s="5"/>
      <c r="BL18259" s="5"/>
      <c r="BM18259" s="2"/>
      <c r="BN18259" s="151"/>
      <c r="BO18259" s="2"/>
      <c r="BP18259" s="2"/>
      <c r="BQ18259" s="2"/>
      <c r="BR18259" s="2"/>
      <c r="BS18259" s="2"/>
      <c r="BT18259" s="2"/>
    </row>
    <row r="18260" spans="63:72" x14ac:dyDescent="0.3">
      <c r="BK18260" s="5"/>
      <c r="BL18260" s="5"/>
      <c r="BM18260" s="2"/>
      <c r="BN18260" s="151"/>
      <c r="BO18260" s="2"/>
      <c r="BP18260" s="2"/>
      <c r="BQ18260" s="2"/>
      <c r="BR18260" s="2"/>
      <c r="BS18260" s="2"/>
      <c r="BT18260" s="2"/>
    </row>
    <row r="18261" spans="63:72" x14ac:dyDescent="0.3">
      <c r="BK18261" s="5"/>
      <c r="BL18261" s="5"/>
      <c r="BM18261" s="2"/>
      <c r="BN18261" s="151"/>
      <c r="BO18261" s="2"/>
      <c r="BP18261" s="2"/>
      <c r="BQ18261" s="2"/>
      <c r="BR18261" s="2"/>
      <c r="BS18261" s="2"/>
      <c r="BT18261" s="2"/>
    </row>
    <row r="18262" spans="63:72" x14ac:dyDescent="0.3">
      <c r="BK18262" s="5"/>
      <c r="BL18262" s="5"/>
      <c r="BM18262" s="2"/>
      <c r="BN18262" s="151"/>
      <c r="BO18262" s="2"/>
      <c r="BP18262" s="2"/>
      <c r="BQ18262" s="2"/>
      <c r="BR18262" s="2"/>
      <c r="BS18262" s="2"/>
      <c r="BT18262" s="2"/>
    </row>
    <row r="18263" spans="63:72" x14ac:dyDescent="0.3">
      <c r="BK18263" s="5"/>
      <c r="BL18263" s="5"/>
      <c r="BM18263" s="2"/>
      <c r="BN18263" s="151"/>
      <c r="BO18263" s="2"/>
      <c r="BP18263" s="2"/>
      <c r="BQ18263" s="2"/>
      <c r="BR18263" s="2"/>
      <c r="BS18263" s="2"/>
      <c r="BT18263" s="2"/>
    </row>
    <row r="18264" spans="63:72" x14ac:dyDescent="0.3">
      <c r="BK18264" s="5"/>
      <c r="BL18264" s="5"/>
      <c r="BM18264" s="2"/>
      <c r="BN18264" s="151"/>
      <c r="BO18264" s="2"/>
      <c r="BP18264" s="2"/>
      <c r="BQ18264" s="2"/>
      <c r="BR18264" s="2"/>
      <c r="BS18264" s="2"/>
      <c r="BT18264" s="2"/>
    </row>
    <row r="18265" spans="63:72" x14ac:dyDescent="0.3">
      <c r="BK18265" s="5"/>
      <c r="BL18265" s="5"/>
      <c r="BM18265" s="2"/>
      <c r="BN18265" s="151"/>
      <c r="BO18265" s="2"/>
      <c r="BP18265" s="2"/>
      <c r="BQ18265" s="2"/>
      <c r="BR18265" s="2"/>
      <c r="BS18265" s="2"/>
      <c r="BT18265" s="2"/>
    </row>
    <row r="18266" spans="63:72" x14ac:dyDescent="0.3">
      <c r="BK18266" s="5"/>
      <c r="BL18266" s="5"/>
      <c r="BM18266" s="2"/>
      <c r="BN18266" s="151"/>
      <c r="BO18266" s="2"/>
      <c r="BP18266" s="2"/>
      <c r="BQ18266" s="2"/>
      <c r="BR18266" s="2"/>
      <c r="BS18266" s="2"/>
      <c r="BT18266" s="2"/>
    </row>
    <row r="18267" spans="63:72" x14ac:dyDescent="0.3">
      <c r="BK18267" s="5"/>
      <c r="BL18267" s="5"/>
      <c r="BM18267" s="2"/>
      <c r="BN18267" s="151"/>
      <c r="BO18267" s="2"/>
      <c r="BP18267" s="2"/>
      <c r="BQ18267" s="2"/>
      <c r="BR18267" s="2"/>
      <c r="BS18267" s="2"/>
      <c r="BT18267" s="2"/>
    </row>
    <row r="18268" spans="63:72" x14ac:dyDescent="0.3">
      <c r="BK18268" s="5"/>
      <c r="BL18268" s="5"/>
      <c r="BM18268" s="2"/>
      <c r="BN18268" s="151"/>
      <c r="BO18268" s="2"/>
      <c r="BP18268" s="2"/>
      <c r="BQ18268" s="2"/>
      <c r="BR18268" s="2"/>
      <c r="BS18268" s="2"/>
      <c r="BT18268" s="2"/>
    </row>
    <row r="18269" spans="63:72" x14ac:dyDescent="0.3">
      <c r="BK18269" s="5"/>
      <c r="BL18269" s="5"/>
      <c r="BM18269" s="2"/>
      <c r="BN18269" s="151"/>
      <c r="BO18269" s="2"/>
      <c r="BP18269" s="2"/>
      <c r="BQ18269" s="2"/>
      <c r="BR18269" s="2"/>
      <c r="BS18269" s="2"/>
      <c r="BT18269" s="2"/>
    </row>
    <row r="18270" spans="63:72" x14ac:dyDescent="0.3">
      <c r="BK18270" s="5"/>
      <c r="BL18270" s="5"/>
      <c r="BM18270" s="2"/>
      <c r="BN18270" s="151"/>
      <c r="BO18270" s="2"/>
      <c r="BP18270" s="2"/>
      <c r="BQ18270" s="2"/>
      <c r="BR18270" s="2"/>
      <c r="BS18270" s="2"/>
      <c r="BT18270" s="2"/>
    </row>
    <row r="18271" spans="63:72" x14ac:dyDescent="0.3">
      <c r="BK18271" s="5"/>
      <c r="BL18271" s="5"/>
      <c r="BM18271" s="2"/>
      <c r="BN18271" s="151"/>
      <c r="BO18271" s="2"/>
      <c r="BP18271" s="2"/>
      <c r="BQ18271" s="2"/>
      <c r="BR18271" s="2"/>
      <c r="BS18271" s="2"/>
      <c r="BT18271" s="2"/>
    </row>
    <row r="18272" spans="63:72" x14ac:dyDescent="0.3">
      <c r="BK18272" s="5"/>
      <c r="BL18272" s="5"/>
      <c r="BM18272" s="2"/>
      <c r="BN18272" s="151"/>
      <c r="BO18272" s="2"/>
      <c r="BP18272" s="2"/>
      <c r="BQ18272" s="2"/>
      <c r="BR18272" s="2"/>
      <c r="BS18272" s="2"/>
      <c r="BT18272" s="2"/>
    </row>
    <row r="18273" spans="63:72" x14ac:dyDescent="0.3">
      <c r="BK18273" s="5"/>
      <c r="BL18273" s="5"/>
      <c r="BM18273" s="2"/>
      <c r="BN18273" s="151"/>
      <c r="BO18273" s="2"/>
      <c r="BP18273" s="2"/>
      <c r="BQ18273" s="2"/>
      <c r="BR18273" s="2"/>
      <c r="BS18273" s="2"/>
      <c r="BT18273" s="2"/>
    </row>
    <row r="18274" spans="63:72" x14ac:dyDescent="0.3">
      <c r="BK18274" s="5"/>
      <c r="BL18274" s="5"/>
      <c r="BM18274" s="2"/>
      <c r="BN18274" s="151"/>
      <c r="BO18274" s="2"/>
      <c r="BP18274" s="2"/>
      <c r="BQ18274" s="2"/>
      <c r="BR18274" s="2"/>
      <c r="BS18274" s="2"/>
      <c r="BT18274" s="2"/>
    </row>
    <row r="18275" spans="63:72" x14ac:dyDescent="0.3">
      <c r="BK18275" s="5"/>
      <c r="BL18275" s="5"/>
      <c r="BM18275" s="2"/>
      <c r="BN18275" s="151"/>
      <c r="BO18275" s="2"/>
      <c r="BP18275" s="2"/>
      <c r="BQ18275" s="2"/>
      <c r="BR18275" s="2"/>
      <c r="BS18275" s="2"/>
      <c r="BT18275" s="2"/>
    </row>
    <row r="18276" spans="63:72" x14ac:dyDescent="0.3">
      <c r="BK18276" s="5"/>
      <c r="BL18276" s="5"/>
      <c r="BM18276" s="2"/>
      <c r="BN18276" s="151"/>
      <c r="BO18276" s="2"/>
      <c r="BP18276" s="2"/>
      <c r="BQ18276" s="2"/>
      <c r="BR18276" s="2"/>
      <c r="BS18276" s="2"/>
      <c r="BT18276" s="2"/>
    </row>
    <row r="18277" spans="63:72" x14ac:dyDescent="0.3">
      <c r="BK18277" s="5"/>
      <c r="BL18277" s="5"/>
      <c r="BM18277" s="2"/>
      <c r="BN18277" s="151"/>
      <c r="BO18277" s="2"/>
      <c r="BP18277" s="2"/>
      <c r="BQ18277" s="2"/>
      <c r="BR18277" s="2"/>
      <c r="BS18277" s="2"/>
      <c r="BT18277" s="2"/>
    </row>
    <row r="18278" spans="63:72" x14ac:dyDescent="0.3">
      <c r="BK18278" s="5"/>
      <c r="BL18278" s="5"/>
      <c r="BM18278" s="2"/>
      <c r="BN18278" s="151"/>
      <c r="BO18278" s="2"/>
      <c r="BP18278" s="2"/>
      <c r="BQ18278" s="2"/>
      <c r="BR18278" s="2"/>
      <c r="BS18278" s="2"/>
      <c r="BT18278" s="2"/>
    </row>
    <row r="18279" spans="63:72" x14ac:dyDescent="0.3">
      <c r="BK18279" s="5"/>
      <c r="BL18279" s="5"/>
      <c r="BM18279" s="2"/>
      <c r="BN18279" s="151"/>
      <c r="BO18279" s="2"/>
      <c r="BP18279" s="2"/>
      <c r="BQ18279" s="2"/>
      <c r="BR18279" s="2"/>
      <c r="BS18279" s="2"/>
      <c r="BT18279" s="2"/>
    </row>
    <row r="18280" spans="63:72" x14ac:dyDescent="0.3">
      <c r="BK18280" s="5"/>
      <c r="BL18280" s="5"/>
      <c r="BM18280" s="2"/>
      <c r="BN18280" s="151"/>
      <c r="BO18280" s="2"/>
      <c r="BP18280" s="2"/>
      <c r="BQ18280" s="2"/>
      <c r="BR18280" s="2"/>
      <c r="BS18280" s="2"/>
      <c r="BT18280" s="2"/>
    </row>
    <row r="18281" spans="63:72" x14ac:dyDescent="0.3">
      <c r="BK18281" s="5"/>
      <c r="BL18281" s="5"/>
      <c r="BM18281" s="2"/>
      <c r="BN18281" s="151"/>
      <c r="BO18281" s="2"/>
      <c r="BP18281" s="2"/>
      <c r="BQ18281" s="2"/>
      <c r="BR18281" s="2"/>
      <c r="BS18281" s="2"/>
      <c r="BT18281" s="2"/>
    </row>
    <row r="18282" spans="63:72" x14ac:dyDescent="0.3">
      <c r="BK18282" s="5"/>
      <c r="BL18282" s="5"/>
      <c r="BM18282" s="2"/>
      <c r="BN18282" s="151"/>
      <c r="BO18282" s="2"/>
      <c r="BP18282" s="2"/>
      <c r="BQ18282" s="2"/>
      <c r="BR18282" s="2"/>
      <c r="BS18282" s="2"/>
      <c r="BT18282" s="2"/>
    </row>
    <row r="18283" spans="63:72" x14ac:dyDescent="0.3">
      <c r="BK18283" s="5"/>
      <c r="BL18283" s="5"/>
      <c r="BM18283" s="2"/>
      <c r="BN18283" s="151"/>
      <c r="BO18283" s="2"/>
      <c r="BP18283" s="2"/>
      <c r="BQ18283" s="2"/>
      <c r="BR18283" s="2"/>
      <c r="BS18283" s="2"/>
      <c r="BT18283" s="2"/>
    </row>
    <row r="18284" spans="63:72" x14ac:dyDescent="0.3">
      <c r="BK18284" s="5"/>
      <c r="BL18284" s="5"/>
      <c r="BM18284" s="2"/>
      <c r="BN18284" s="151"/>
      <c r="BO18284" s="2"/>
      <c r="BP18284" s="2"/>
      <c r="BQ18284" s="2"/>
      <c r="BR18284" s="2"/>
      <c r="BS18284" s="2"/>
      <c r="BT18284" s="2"/>
    </row>
    <row r="18285" spans="63:72" x14ac:dyDescent="0.3">
      <c r="BK18285" s="5"/>
      <c r="BL18285" s="5"/>
      <c r="BM18285" s="2"/>
      <c r="BN18285" s="151"/>
      <c r="BO18285" s="2"/>
      <c r="BP18285" s="2"/>
      <c r="BQ18285" s="2"/>
      <c r="BR18285" s="2"/>
      <c r="BS18285" s="2"/>
      <c r="BT18285" s="2"/>
    </row>
    <row r="18286" spans="63:72" x14ac:dyDescent="0.3">
      <c r="BK18286" s="5"/>
      <c r="BL18286" s="5"/>
      <c r="BM18286" s="2"/>
      <c r="BN18286" s="151"/>
      <c r="BO18286" s="2"/>
      <c r="BP18286" s="2"/>
      <c r="BQ18286" s="2"/>
      <c r="BR18286" s="2"/>
      <c r="BS18286" s="2"/>
      <c r="BT18286" s="2"/>
    </row>
    <row r="18287" spans="63:72" x14ac:dyDescent="0.3">
      <c r="BK18287" s="5"/>
      <c r="BL18287" s="5"/>
      <c r="BM18287" s="2"/>
      <c r="BN18287" s="151"/>
      <c r="BO18287" s="2"/>
      <c r="BP18287" s="2"/>
      <c r="BQ18287" s="2"/>
      <c r="BR18287" s="2"/>
      <c r="BS18287" s="2"/>
      <c r="BT18287" s="2"/>
    </row>
    <row r="18288" spans="63:72" x14ac:dyDescent="0.3">
      <c r="BK18288" s="5"/>
      <c r="BL18288" s="5"/>
      <c r="BM18288" s="2"/>
      <c r="BN18288" s="151"/>
      <c r="BO18288" s="2"/>
      <c r="BP18288" s="2"/>
      <c r="BQ18288" s="2"/>
      <c r="BR18288" s="2"/>
      <c r="BS18288" s="2"/>
      <c r="BT18288" s="2"/>
    </row>
    <row r="18289" spans="63:72" x14ac:dyDescent="0.3">
      <c r="BK18289" s="5"/>
      <c r="BL18289" s="5"/>
      <c r="BM18289" s="2"/>
      <c r="BN18289" s="151"/>
      <c r="BO18289" s="2"/>
      <c r="BP18289" s="2"/>
      <c r="BQ18289" s="2"/>
      <c r="BR18289" s="2"/>
      <c r="BS18289" s="2"/>
      <c r="BT18289" s="2"/>
    </row>
    <row r="18290" spans="63:72" x14ac:dyDescent="0.3">
      <c r="BK18290" s="5"/>
      <c r="BL18290" s="5"/>
      <c r="BM18290" s="2"/>
      <c r="BN18290" s="151"/>
      <c r="BO18290" s="2"/>
      <c r="BP18290" s="2"/>
      <c r="BQ18290" s="2"/>
      <c r="BR18290" s="2"/>
      <c r="BS18290" s="2"/>
      <c r="BT18290" s="2"/>
    </row>
    <row r="18291" spans="63:72" x14ac:dyDescent="0.3">
      <c r="BK18291" s="5"/>
      <c r="BL18291" s="5"/>
      <c r="BM18291" s="2"/>
      <c r="BN18291" s="151"/>
      <c r="BO18291" s="2"/>
      <c r="BP18291" s="2"/>
      <c r="BQ18291" s="2"/>
      <c r="BR18291" s="2"/>
      <c r="BS18291" s="2"/>
      <c r="BT18291" s="2"/>
    </row>
    <row r="18292" spans="63:72" x14ac:dyDescent="0.3">
      <c r="BK18292" s="5"/>
      <c r="BL18292" s="5"/>
      <c r="BM18292" s="2"/>
      <c r="BN18292" s="151"/>
      <c r="BO18292" s="2"/>
      <c r="BP18292" s="2"/>
      <c r="BQ18292" s="2"/>
      <c r="BR18292" s="2"/>
      <c r="BS18292" s="2"/>
      <c r="BT18292" s="2"/>
    </row>
    <row r="18293" spans="63:72" x14ac:dyDescent="0.3">
      <c r="BK18293" s="5"/>
      <c r="BL18293" s="5"/>
      <c r="BM18293" s="2"/>
      <c r="BN18293" s="151"/>
      <c r="BO18293" s="2"/>
      <c r="BP18293" s="2"/>
      <c r="BQ18293" s="2"/>
      <c r="BR18293" s="2"/>
      <c r="BS18293" s="2"/>
      <c r="BT18293" s="2"/>
    </row>
    <row r="18294" spans="63:72" x14ac:dyDescent="0.3">
      <c r="BK18294" s="5"/>
      <c r="BL18294" s="5"/>
      <c r="BM18294" s="2"/>
      <c r="BN18294" s="151"/>
      <c r="BO18294" s="2"/>
      <c r="BP18294" s="2"/>
      <c r="BQ18294" s="2"/>
      <c r="BR18294" s="2"/>
      <c r="BS18294" s="2"/>
      <c r="BT18294" s="2"/>
    </row>
    <row r="18295" spans="63:72" x14ac:dyDescent="0.3">
      <c r="BK18295" s="5"/>
      <c r="BL18295" s="5"/>
      <c r="BM18295" s="2"/>
      <c r="BN18295" s="151"/>
      <c r="BO18295" s="2"/>
      <c r="BP18295" s="2"/>
      <c r="BQ18295" s="2"/>
      <c r="BR18295" s="2"/>
      <c r="BS18295" s="2"/>
      <c r="BT18295" s="2"/>
    </row>
    <row r="18296" spans="63:72" x14ac:dyDescent="0.3">
      <c r="BK18296" s="5"/>
      <c r="BL18296" s="5"/>
      <c r="BM18296" s="2"/>
      <c r="BN18296" s="151"/>
      <c r="BO18296" s="2"/>
      <c r="BP18296" s="2"/>
      <c r="BQ18296" s="2"/>
      <c r="BR18296" s="2"/>
      <c r="BS18296" s="2"/>
      <c r="BT18296" s="2"/>
    </row>
    <row r="18297" spans="63:72" x14ac:dyDescent="0.3">
      <c r="BK18297" s="5"/>
      <c r="BL18297" s="5"/>
      <c r="BM18297" s="2"/>
      <c r="BN18297" s="151"/>
      <c r="BO18297" s="2"/>
      <c r="BP18297" s="2"/>
      <c r="BQ18297" s="2"/>
      <c r="BR18297" s="2"/>
      <c r="BS18297" s="2"/>
      <c r="BT18297" s="2"/>
    </row>
    <row r="18298" spans="63:72" x14ac:dyDescent="0.3">
      <c r="BK18298" s="5"/>
      <c r="BL18298" s="5"/>
      <c r="BM18298" s="2"/>
      <c r="BN18298" s="151"/>
      <c r="BO18298" s="2"/>
      <c r="BP18298" s="2"/>
      <c r="BQ18298" s="2"/>
      <c r="BR18298" s="2"/>
      <c r="BS18298" s="2"/>
      <c r="BT18298" s="2"/>
    </row>
    <row r="18299" spans="63:72" x14ac:dyDescent="0.3">
      <c r="BK18299" s="5"/>
      <c r="BL18299" s="5"/>
      <c r="BM18299" s="2"/>
      <c r="BN18299" s="151"/>
      <c r="BO18299" s="2"/>
      <c r="BP18299" s="2"/>
      <c r="BQ18299" s="2"/>
      <c r="BR18299" s="2"/>
      <c r="BS18299" s="2"/>
      <c r="BT18299" s="2"/>
    </row>
    <row r="18300" spans="63:72" x14ac:dyDescent="0.3">
      <c r="BK18300" s="5"/>
      <c r="BL18300" s="5"/>
      <c r="BM18300" s="2"/>
      <c r="BN18300" s="151"/>
      <c r="BO18300" s="2"/>
      <c r="BP18300" s="2"/>
      <c r="BQ18300" s="2"/>
      <c r="BR18300" s="2"/>
      <c r="BS18300" s="2"/>
      <c r="BT18300" s="2"/>
    </row>
    <row r="18301" spans="63:72" x14ac:dyDescent="0.3">
      <c r="BK18301" s="5"/>
      <c r="BL18301" s="5"/>
      <c r="BM18301" s="2"/>
      <c r="BN18301" s="151"/>
      <c r="BO18301" s="2"/>
      <c r="BP18301" s="2"/>
      <c r="BQ18301" s="2"/>
      <c r="BR18301" s="2"/>
      <c r="BS18301" s="2"/>
      <c r="BT18301" s="2"/>
    </row>
    <row r="18302" spans="63:72" x14ac:dyDescent="0.3">
      <c r="BK18302" s="5"/>
      <c r="BL18302" s="5"/>
      <c r="BM18302" s="2"/>
      <c r="BN18302" s="151"/>
      <c r="BO18302" s="2"/>
      <c r="BP18302" s="2"/>
      <c r="BQ18302" s="2"/>
      <c r="BR18302" s="2"/>
      <c r="BS18302" s="2"/>
      <c r="BT18302" s="2"/>
    </row>
    <row r="18303" spans="63:72" x14ac:dyDescent="0.3">
      <c r="BK18303" s="5"/>
      <c r="BL18303" s="5"/>
      <c r="BM18303" s="2"/>
      <c r="BN18303" s="151"/>
      <c r="BO18303" s="2"/>
      <c r="BP18303" s="2"/>
      <c r="BQ18303" s="2"/>
      <c r="BR18303" s="2"/>
      <c r="BS18303" s="2"/>
      <c r="BT18303" s="2"/>
    </row>
    <row r="18304" spans="63:72" x14ac:dyDescent="0.3">
      <c r="BK18304" s="5"/>
      <c r="BL18304" s="5"/>
      <c r="BM18304" s="2"/>
      <c r="BN18304" s="151"/>
      <c r="BO18304" s="2"/>
      <c r="BP18304" s="2"/>
      <c r="BQ18304" s="2"/>
      <c r="BR18304" s="2"/>
      <c r="BS18304" s="2"/>
      <c r="BT18304" s="2"/>
    </row>
    <row r="18305" spans="63:72" x14ac:dyDescent="0.3">
      <c r="BK18305" s="5"/>
      <c r="BL18305" s="5"/>
      <c r="BM18305" s="2"/>
      <c r="BN18305" s="151"/>
      <c r="BO18305" s="2"/>
      <c r="BP18305" s="2"/>
      <c r="BQ18305" s="2"/>
      <c r="BR18305" s="2"/>
      <c r="BS18305" s="2"/>
      <c r="BT18305" s="2"/>
    </row>
    <row r="18306" spans="63:72" x14ac:dyDescent="0.3">
      <c r="BK18306" s="5"/>
      <c r="BL18306" s="5"/>
      <c r="BM18306" s="2"/>
      <c r="BN18306" s="151"/>
      <c r="BO18306" s="2"/>
      <c r="BP18306" s="2"/>
      <c r="BQ18306" s="2"/>
      <c r="BR18306" s="2"/>
      <c r="BS18306" s="2"/>
      <c r="BT18306" s="2"/>
    </row>
    <row r="18307" spans="63:72" x14ac:dyDescent="0.3">
      <c r="BK18307" s="5"/>
      <c r="BL18307" s="5"/>
      <c r="BM18307" s="2"/>
      <c r="BN18307" s="151"/>
      <c r="BO18307" s="2"/>
      <c r="BP18307" s="2"/>
      <c r="BQ18307" s="2"/>
      <c r="BR18307" s="2"/>
      <c r="BS18307" s="2"/>
      <c r="BT18307" s="2"/>
    </row>
    <row r="18308" spans="63:72" x14ac:dyDescent="0.3">
      <c r="BK18308" s="5"/>
      <c r="BL18308" s="5"/>
      <c r="BM18308" s="2"/>
      <c r="BN18308" s="151"/>
      <c r="BO18308" s="2"/>
      <c r="BP18308" s="2"/>
      <c r="BQ18308" s="2"/>
      <c r="BR18308" s="2"/>
      <c r="BS18308" s="2"/>
      <c r="BT18308" s="2"/>
    </row>
    <row r="18309" spans="63:72" x14ac:dyDescent="0.3">
      <c r="BK18309" s="5"/>
      <c r="BL18309" s="5"/>
      <c r="BM18309" s="2"/>
      <c r="BN18309" s="151"/>
      <c r="BO18309" s="2"/>
      <c r="BP18309" s="2"/>
      <c r="BQ18309" s="2"/>
      <c r="BR18309" s="2"/>
      <c r="BS18309" s="2"/>
      <c r="BT18309" s="2"/>
    </row>
    <row r="18310" spans="63:72" x14ac:dyDescent="0.3">
      <c r="BK18310" s="5"/>
      <c r="BL18310" s="5"/>
      <c r="BM18310" s="2"/>
      <c r="BN18310" s="151"/>
      <c r="BO18310" s="2"/>
      <c r="BP18310" s="2"/>
      <c r="BQ18310" s="2"/>
      <c r="BR18310" s="2"/>
      <c r="BS18310" s="2"/>
      <c r="BT18310" s="2"/>
    </row>
    <row r="18311" spans="63:72" x14ac:dyDescent="0.3">
      <c r="BK18311" s="5"/>
      <c r="BL18311" s="5"/>
      <c r="BM18311" s="2"/>
      <c r="BN18311" s="151"/>
      <c r="BO18311" s="2"/>
      <c r="BP18311" s="2"/>
      <c r="BQ18311" s="2"/>
      <c r="BR18311" s="2"/>
      <c r="BS18311" s="2"/>
      <c r="BT18311" s="2"/>
    </row>
    <row r="18312" spans="63:72" x14ac:dyDescent="0.3">
      <c r="BK18312" s="5"/>
      <c r="BL18312" s="5"/>
      <c r="BM18312" s="2"/>
      <c r="BN18312" s="151"/>
      <c r="BO18312" s="2"/>
      <c r="BP18312" s="2"/>
      <c r="BQ18312" s="2"/>
      <c r="BR18312" s="2"/>
      <c r="BS18312" s="2"/>
      <c r="BT18312" s="2"/>
    </row>
    <row r="18313" spans="63:72" x14ac:dyDescent="0.3">
      <c r="BK18313" s="5"/>
      <c r="BL18313" s="5"/>
      <c r="BM18313" s="2"/>
      <c r="BN18313" s="151"/>
      <c r="BO18313" s="2"/>
      <c r="BP18313" s="2"/>
      <c r="BQ18313" s="2"/>
      <c r="BR18313" s="2"/>
      <c r="BS18313" s="2"/>
      <c r="BT18313" s="2"/>
    </row>
    <row r="18314" spans="63:72" x14ac:dyDescent="0.3">
      <c r="BK18314" s="5"/>
      <c r="BL18314" s="5"/>
      <c r="BM18314" s="2"/>
      <c r="BN18314" s="151"/>
      <c r="BO18314" s="2"/>
      <c r="BP18314" s="2"/>
      <c r="BQ18314" s="2"/>
      <c r="BR18314" s="2"/>
      <c r="BS18314" s="2"/>
      <c r="BT18314" s="2"/>
    </row>
    <row r="18315" spans="63:72" x14ac:dyDescent="0.3">
      <c r="BK18315" s="5"/>
      <c r="BL18315" s="5"/>
      <c r="BM18315" s="2"/>
      <c r="BN18315" s="151"/>
      <c r="BO18315" s="2"/>
      <c r="BP18315" s="2"/>
      <c r="BQ18315" s="2"/>
      <c r="BR18315" s="2"/>
      <c r="BS18315" s="2"/>
      <c r="BT18315" s="2"/>
    </row>
    <row r="18316" spans="63:72" x14ac:dyDescent="0.3">
      <c r="BK18316" s="5"/>
      <c r="BL18316" s="5"/>
      <c r="BM18316" s="2"/>
      <c r="BN18316" s="151"/>
      <c r="BO18316" s="2"/>
      <c r="BP18316" s="2"/>
      <c r="BQ18316" s="2"/>
      <c r="BR18316" s="2"/>
      <c r="BS18316" s="2"/>
      <c r="BT18316" s="2"/>
    </row>
    <row r="18317" spans="63:72" x14ac:dyDescent="0.3">
      <c r="BK18317" s="5"/>
      <c r="BL18317" s="5"/>
      <c r="BM18317" s="2"/>
      <c r="BN18317" s="151"/>
      <c r="BO18317" s="2"/>
      <c r="BP18317" s="2"/>
      <c r="BQ18317" s="2"/>
      <c r="BR18317" s="2"/>
      <c r="BS18317" s="2"/>
      <c r="BT18317" s="2"/>
    </row>
    <row r="18318" spans="63:72" x14ac:dyDescent="0.3">
      <c r="BK18318" s="5"/>
      <c r="BL18318" s="5"/>
      <c r="BM18318" s="2"/>
      <c r="BN18318" s="151"/>
      <c r="BO18318" s="2"/>
      <c r="BP18318" s="2"/>
      <c r="BQ18318" s="2"/>
      <c r="BR18318" s="2"/>
      <c r="BS18318" s="2"/>
      <c r="BT18318" s="2"/>
    </row>
    <row r="18319" spans="63:72" x14ac:dyDescent="0.3">
      <c r="BK18319" s="5"/>
      <c r="BL18319" s="5"/>
      <c r="BM18319" s="2"/>
      <c r="BN18319" s="151"/>
      <c r="BO18319" s="2"/>
      <c r="BP18319" s="2"/>
      <c r="BQ18319" s="2"/>
      <c r="BR18319" s="2"/>
      <c r="BS18319" s="2"/>
      <c r="BT18319" s="2"/>
    </row>
    <row r="18320" spans="63:72" x14ac:dyDescent="0.3">
      <c r="BK18320" s="5"/>
      <c r="BL18320" s="5"/>
      <c r="BM18320" s="2"/>
      <c r="BN18320" s="151"/>
      <c r="BO18320" s="2"/>
      <c r="BP18320" s="2"/>
      <c r="BQ18320" s="2"/>
      <c r="BR18320" s="2"/>
      <c r="BS18320" s="2"/>
      <c r="BT18320" s="2"/>
    </row>
    <row r="18321" spans="63:72" x14ac:dyDescent="0.3">
      <c r="BK18321" s="5"/>
      <c r="BL18321" s="5"/>
      <c r="BM18321" s="2"/>
      <c r="BN18321" s="151"/>
      <c r="BO18321" s="2"/>
      <c r="BP18321" s="2"/>
      <c r="BQ18321" s="2"/>
      <c r="BR18321" s="2"/>
      <c r="BS18321" s="2"/>
      <c r="BT18321" s="2"/>
    </row>
    <row r="18322" spans="63:72" x14ac:dyDescent="0.3">
      <c r="BK18322" s="5"/>
      <c r="BL18322" s="5"/>
      <c r="BM18322" s="2"/>
      <c r="BN18322" s="151"/>
      <c r="BO18322" s="2"/>
      <c r="BP18322" s="2"/>
      <c r="BQ18322" s="2"/>
      <c r="BR18322" s="2"/>
      <c r="BS18322" s="2"/>
      <c r="BT18322" s="2"/>
    </row>
    <row r="18323" spans="63:72" x14ac:dyDescent="0.3">
      <c r="BK18323" s="5"/>
      <c r="BL18323" s="5"/>
      <c r="BM18323" s="2"/>
      <c r="BN18323" s="151"/>
      <c r="BO18323" s="2"/>
      <c r="BP18323" s="2"/>
      <c r="BQ18323" s="2"/>
      <c r="BR18323" s="2"/>
      <c r="BS18323" s="2"/>
      <c r="BT18323" s="2"/>
    </row>
    <row r="18324" spans="63:72" x14ac:dyDescent="0.3">
      <c r="BK18324" s="5"/>
      <c r="BL18324" s="5"/>
      <c r="BM18324" s="2"/>
      <c r="BN18324" s="151"/>
      <c r="BO18324" s="2"/>
      <c r="BP18324" s="2"/>
      <c r="BQ18324" s="2"/>
      <c r="BR18324" s="2"/>
      <c r="BS18324" s="2"/>
      <c r="BT18324" s="2"/>
    </row>
    <row r="18325" spans="63:72" x14ac:dyDescent="0.3">
      <c r="BK18325" s="5"/>
      <c r="BL18325" s="5"/>
      <c r="BM18325" s="2"/>
      <c r="BN18325" s="151"/>
      <c r="BO18325" s="2"/>
      <c r="BP18325" s="2"/>
      <c r="BQ18325" s="2"/>
      <c r="BR18325" s="2"/>
      <c r="BS18325" s="2"/>
      <c r="BT18325" s="2"/>
    </row>
    <row r="18326" spans="63:72" x14ac:dyDescent="0.3">
      <c r="BK18326" s="5"/>
      <c r="BL18326" s="5"/>
      <c r="BM18326" s="2"/>
      <c r="BN18326" s="151"/>
      <c r="BO18326" s="2"/>
      <c r="BP18326" s="2"/>
      <c r="BQ18326" s="2"/>
      <c r="BR18326" s="2"/>
      <c r="BS18326" s="2"/>
      <c r="BT18326" s="2"/>
    </row>
    <row r="18327" spans="63:72" x14ac:dyDescent="0.3">
      <c r="BK18327" s="5"/>
      <c r="BL18327" s="5"/>
      <c r="BM18327" s="2"/>
      <c r="BN18327" s="151"/>
      <c r="BO18327" s="2"/>
      <c r="BP18327" s="2"/>
      <c r="BQ18327" s="2"/>
      <c r="BR18327" s="2"/>
      <c r="BS18327" s="2"/>
      <c r="BT18327" s="2"/>
    </row>
    <row r="18328" spans="63:72" x14ac:dyDescent="0.3">
      <c r="BK18328" s="5"/>
      <c r="BL18328" s="5"/>
      <c r="BM18328" s="2"/>
      <c r="BN18328" s="151"/>
      <c r="BO18328" s="2"/>
      <c r="BP18328" s="2"/>
      <c r="BQ18328" s="2"/>
      <c r="BR18328" s="2"/>
      <c r="BS18328" s="2"/>
      <c r="BT18328" s="2"/>
    </row>
    <row r="18329" spans="63:72" x14ac:dyDescent="0.3">
      <c r="BK18329" s="5"/>
      <c r="BL18329" s="5"/>
      <c r="BM18329" s="2"/>
      <c r="BN18329" s="151"/>
      <c r="BO18329" s="2"/>
      <c r="BP18329" s="2"/>
      <c r="BQ18329" s="2"/>
      <c r="BR18329" s="2"/>
      <c r="BS18329" s="2"/>
      <c r="BT18329" s="2"/>
    </row>
    <row r="18330" spans="63:72" x14ac:dyDescent="0.3">
      <c r="BK18330" s="5"/>
      <c r="BL18330" s="5"/>
      <c r="BM18330" s="2"/>
      <c r="BN18330" s="151"/>
      <c r="BO18330" s="2"/>
      <c r="BP18330" s="2"/>
      <c r="BQ18330" s="2"/>
      <c r="BR18330" s="2"/>
      <c r="BS18330" s="2"/>
      <c r="BT18330" s="2"/>
    </row>
    <row r="18331" spans="63:72" x14ac:dyDescent="0.3">
      <c r="BK18331" s="5"/>
      <c r="BL18331" s="5"/>
      <c r="BM18331" s="2"/>
      <c r="BN18331" s="151"/>
      <c r="BO18331" s="2"/>
      <c r="BP18331" s="2"/>
      <c r="BQ18331" s="2"/>
      <c r="BR18331" s="2"/>
      <c r="BS18331" s="2"/>
      <c r="BT18331" s="2"/>
    </row>
    <row r="18332" spans="63:72" x14ac:dyDescent="0.3">
      <c r="BK18332" s="5"/>
      <c r="BL18332" s="5"/>
      <c r="BM18332" s="2"/>
      <c r="BN18332" s="151"/>
      <c r="BO18332" s="2"/>
      <c r="BP18332" s="2"/>
      <c r="BQ18332" s="2"/>
      <c r="BR18332" s="2"/>
      <c r="BS18332" s="2"/>
      <c r="BT18332" s="2"/>
    </row>
    <row r="18333" spans="63:72" x14ac:dyDescent="0.3">
      <c r="BK18333" s="5"/>
      <c r="BL18333" s="5"/>
      <c r="BM18333" s="2"/>
      <c r="BN18333" s="151"/>
      <c r="BO18333" s="2"/>
      <c r="BP18333" s="2"/>
      <c r="BQ18333" s="2"/>
      <c r="BR18333" s="2"/>
      <c r="BS18333" s="2"/>
      <c r="BT18333" s="2"/>
    </row>
    <row r="18334" spans="63:72" x14ac:dyDescent="0.3">
      <c r="BK18334" s="5"/>
      <c r="BL18334" s="5"/>
      <c r="BM18334" s="2"/>
      <c r="BN18334" s="151"/>
      <c r="BO18334" s="2"/>
      <c r="BP18334" s="2"/>
      <c r="BQ18334" s="2"/>
      <c r="BR18334" s="2"/>
      <c r="BS18334" s="2"/>
      <c r="BT18334" s="2"/>
    </row>
    <row r="18335" spans="63:72" x14ac:dyDescent="0.3">
      <c r="BK18335" s="5"/>
      <c r="BL18335" s="5"/>
      <c r="BM18335" s="2"/>
      <c r="BN18335" s="151"/>
      <c r="BO18335" s="2"/>
      <c r="BP18335" s="2"/>
      <c r="BQ18335" s="2"/>
      <c r="BR18335" s="2"/>
      <c r="BS18335" s="2"/>
      <c r="BT18335" s="2"/>
    </row>
    <row r="18336" spans="63:72" x14ac:dyDescent="0.3">
      <c r="BK18336" s="5"/>
      <c r="BL18336" s="5"/>
      <c r="BM18336" s="2"/>
      <c r="BN18336" s="151"/>
      <c r="BO18336" s="2"/>
      <c r="BP18336" s="2"/>
      <c r="BQ18336" s="2"/>
      <c r="BR18336" s="2"/>
      <c r="BS18336" s="2"/>
      <c r="BT18336" s="2"/>
    </row>
    <row r="18337" spans="63:72" x14ac:dyDescent="0.3">
      <c r="BK18337" s="5"/>
      <c r="BL18337" s="5"/>
      <c r="BM18337" s="2"/>
      <c r="BN18337" s="151"/>
      <c r="BO18337" s="2"/>
      <c r="BP18337" s="2"/>
      <c r="BQ18337" s="2"/>
      <c r="BR18337" s="2"/>
      <c r="BS18337" s="2"/>
      <c r="BT18337" s="2"/>
    </row>
    <row r="18338" spans="63:72" x14ac:dyDescent="0.3">
      <c r="BK18338" s="5"/>
      <c r="BL18338" s="5"/>
      <c r="BM18338" s="2"/>
      <c r="BN18338" s="151"/>
      <c r="BO18338" s="2"/>
      <c r="BP18338" s="2"/>
      <c r="BQ18338" s="2"/>
      <c r="BR18338" s="2"/>
      <c r="BS18338" s="2"/>
      <c r="BT18338" s="2"/>
    </row>
    <row r="18339" spans="63:72" x14ac:dyDescent="0.3">
      <c r="BK18339" s="5"/>
      <c r="BL18339" s="5"/>
      <c r="BM18339" s="2"/>
      <c r="BN18339" s="151"/>
      <c r="BO18339" s="2"/>
      <c r="BP18339" s="2"/>
      <c r="BQ18339" s="2"/>
      <c r="BR18339" s="2"/>
      <c r="BS18339" s="2"/>
      <c r="BT18339" s="2"/>
    </row>
    <row r="18340" spans="63:72" x14ac:dyDescent="0.3">
      <c r="BK18340" s="5"/>
      <c r="BL18340" s="5"/>
      <c r="BM18340" s="2"/>
      <c r="BN18340" s="151"/>
      <c r="BO18340" s="2"/>
      <c r="BP18340" s="2"/>
      <c r="BQ18340" s="2"/>
      <c r="BR18340" s="2"/>
      <c r="BS18340" s="2"/>
      <c r="BT18340" s="2"/>
    </row>
    <row r="18341" spans="63:72" x14ac:dyDescent="0.3">
      <c r="BK18341" s="5"/>
      <c r="BL18341" s="5"/>
      <c r="BM18341" s="2"/>
      <c r="BN18341" s="151"/>
      <c r="BO18341" s="2"/>
      <c r="BP18341" s="2"/>
      <c r="BQ18341" s="2"/>
      <c r="BR18341" s="2"/>
      <c r="BS18341" s="2"/>
      <c r="BT18341" s="2"/>
    </row>
    <row r="18342" spans="63:72" x14ac:dyDescent="0.3">
      <c r="BK18342" s="5"/>
      <c r="BL18342" s="5"/>
      <c r="BM18342" s="2"/>
      <c r="BN18342" s="151"/>
      <c r="BO18342" s="2"/>
      <c r="BP18342" s="2"/>
      <c r="BQ18342" s="2"/>
      <c r="BR18342" s="2"/>
      <c r="BS18342" s="2"/>
      <c r="BT18342" s="2"/>
    </row>
    <row r="18343" spans="63:72" x14ac:dyDescent="0.3">
      <c r="BK18343" s="5"/>
      <c r="BL18343" s="5"/>
      <c r="BM18343" s="2"/>
      <c r="BN18343" s="151"/>
      <c r="BO18343" s="2"/>
      <c r="BP18343" s="2"/>
      <c r="BQ18343" s="2"/>
      <c r="BR18343" s="2"/>
      <c r="BS18343" s="2"/>
      <c r="BT18343" s="2"/>
    </row>
    <row r="18344" spans="63:72" x14ac:dyDescent="0.3">
      <c r="BK18344" s="5"/>
      <c r="BL18344" s="5"/>
      <c r="BM18344" s="2"/>
      <c r="BN18344" s="151"/>
      <c r="BO18344" s="2"/>
      <c r="BP18344" s="2"/>
      <c r="BQ18344" s="2"/>
      <c r="BR18344" s="2"/>
      <c r="BS18344" s="2"/>
      <c r="BT18344" s="2"/>
    </row>
    <row r="18345" spans="63:72" x14ac:dyDescent="0.3">
      <c r="BK18345" s="5"/>
      <c r="BL18345" s="5"/>
      <c r="BM18345" s="2"/>
      <c r="BN18345" s="151"/>
      <c r="BO18345" s="2"/>
      <c r="BP18345" s="2"/>
      <c r="BQ18345" s="2"/>
      <c r="BR18345" s="2"/>
      <c r="BS18345" s="2"/>
      <c r="BT18345" s="2"/>
    </row>
    <row r="18346" spans="63:72" x14ac:dyDescent="0.3">
      <c r="BK18346" s="5"/>
      <c r="BL18346" s="5"/>
      <c r="BM18346" s="2"/>
      <c r="BN18346" s="151"/>
      <c r="BO18346" s="2"/>
      <c r="BP18346" s="2"/>
      <c r="BQ18346" s="2"/>
      <c r="BR18346" s="2"/>
      <c r="BS18346" s="2"/>
      <c r="BT18346" s="2"/>
    </row>
    <row r="18347" spans="63:72" x14ac:dyDescent="0.3">
      <c r="BK18347" s="5"/>
      <c r="BL18347" s="5"/>
      <c r="BM18347" s="2"/>
      <c r="BN18347" s="151"/>
      <c r="BO18347" s="2"/>
      <c r="BP18347" s="2"/>
      <c r="BQ18347" s="2"/>
      <c r="BR18347" s="2"/>
      <c r="BS18347" s="2"/>
      <c r="BT18347" s="2"/>
    </row>
    <row r="18348" spans="63:72" x14ac:dyDescent="0.3">
      <c r="BK18348" s="5"/>
      <c r="BL18348" s="5"/>
      <c r="BM18348" s="2"/>
      <c r="BN18348" s="151"/>
      <c r="BO18348" s="2"/>
      <c r="BP18348" s="2"/>
      <c r="BQ18348" s="2"/>
      <c r="BR18348" s="2"/>
      <c r="BS18348" s="2"/>
      <c r="BT18348" s="2"/>
    </row>
    <row r="18349" spans="63:72" x14ac:dyDescent="0.3">
      <c r="BK18349" s="5"/>
      <c r="BL18349" s="5"/>
      <c r="BM18349" s="2"/>
      <c r="BN18349" s="151"/>
      <c r="BO18349" s="2"/>
      <c r="BP18349" s="2"/>
      <c r="BQ18349" s="2"/>
      <c r="BR18349" s="2"/>
      <c r="BS18349" s="2"/>
      <c r="BT18349" s="2"/>
    </row>
    <row r="18350" spans="63:72" x14ac:dyDescent="0.3">
      <c r="BK18350" s="5"/>
      <c r="BL18350" s="5"/>
      <c r="BM18350" s="2"/>
      <c r="BN18350" s="151"/>
      <c r="BO18350" s="2"/>
      <c r="BP18350" s="2"/>
      <c r="BQ18350" s="2"/>
      <c r="BR18350" s="2"/>
      <c r="BS18350" s="2"/>
      <c r="BT18350" s="2"/>
    </row>
    <row r="18351" spans="63:72" x14ac:dyDescent="0.3">
      <c r="BK18351" s="5"/>
      <c r="BL18351" s="5"/>
      <c r="BM18351" s="2"/>
      <c r="BN18351" s="151"/>
      <c r="BO18351" s="2"/>
      <c r="BP18351" s="2"/>
      <c r="BQ18351" s="2"/>
      <c r="BR18351" s="2"/>
      <c r="BS18351" s="2"/>
      <c r="BT18351" s="2"/>
    </row>
    <row r="18352" spans="63:72" x14ac:dyDescent="0.3">
      <c r="BK18352" s="5"/>
      <c r="BL18352" s="5"/>
      <c r="BM18352" s="2"/>
      <c r="BN18352" s="151"/>
      <c r="BO18352" s="2"/>
      <c r="BP18352" s="2"/>
      <c r="BQ18352" s="2"/>
      <c r="BR18352" s="2"/>
      <c r="BS18352" s="2"/>
      <c r="BT18352" s="2"/>
    </row>
    <row r="18353" spans="63:72" x14ac:dyDescent="0.3">
      <c r="BK18353" s="5"/>
      <c r="BL18353" s="5"/>
      <c r="BM18353" s="2"/>
      <c r="BN18353" s="151"/>
      <c r="BO18353" s="2"/>
      <c r="BP18353" s="2"/>
      <c r="BQ18353" s="2"/>
      <c r="BR18353" s="2"/>
      <c r="BS18353" s="2"/>
      <c r="BT18353" s="2"/>
    </row>
    <row r="18354" spans="63:72" x14ac:dyDescent="0.3">
      <c r="BK18354" s="5"/>
      <c r="BL18354" s="5"/>
      <c r="BM18354" s="2"/>
      <c r="BN18354" s="151"/>
      <c r="BO18354" s="2"/>
      <c r="BP18354" s="2"/>
      <c r="BQ18354" s="2"/>
      <c r="BR18354" s="2"/>
      <c r="BS18354" s="2"/>
      <c r="BT18354" s="2"/>
    </row>
    <row r="18355" spans="63:72" x14ac:dyDescent="0.3">
      <c r="BK18355" s="5"/>
      <c r="BL18355" s="5"/>
      <c r="BM18355" s="2"/>
      <c r="BN18355" s="151"/>
      <c r="BO18355" s="2"/>
      <c r="BP18355" s="2"/>
      <c r="BQ18355" s="2"/>
      <c r="BR18355" s="2"/>
      <c r="BS18355" s="2"/>
      <c r="BT18355" s="2"/>
    </row>
    <row r="18356" spans="63:72" x14ac:dyDescent="0.3">
      <c r="BK18356" s="5"/>
      <c r="BL18356" s="5"/>
      <c r="BM18356" s="2"/>
      <c r="BN18356" s="151"/>
      <c r="BO18356" s="2"/>
      <c r="BP18356" s="2"/>
      <c r="BQ18356" s="2"/>
      <c r="BR18356" s="2"/>
      <c r="BS18356" s="2"/>
      <c r="BT18356" s="2"/>
    </row>
    <row r="18357" spans="63:72" x14ac:dyDescent="0.3">
      <c r="BK18357" s="5"/>
      <c r="BL18357" s="5"/>
      <c r="BM18357" s="2"/>
      <c r="BN18357" s="151"/>
      <c r="BO18357" s="2"/>
      <c r="BP18357" s="2"/>
      <c r="BQ18357" s="2"/>
      <c r="BR18357" s="2"/>
      <c r="BS18357" s="2"/>
      <c r="BT18357" s="2"/>
    </row>
    <row r="18358" spans="63:72" x14ac:dyDescent="0.3">
      <c r="BK18358" s="5"/>
      <c r="BL18358" s="5"/>
      <c r="BM18358" s="2"/>
      <c r="BN18358" s="151"/>
      <c r="BO18358" s="2"/>
      <c r="BP18358" s="2"/>
      <c r="BQ18358" s="2"/>
      <c r="BR18358" s="2"/>
      <c r="BS18358" s="2"/>
      <c r="BT18358" s="2"/>
    </row>
    <row r="18359" spans="63:72" x14ac:dyDescent="0.3">
      <c r="BK18359" s="5"/>
      <c r="BL18359" s="5"/>
      <c r="BM18359" s="2"/>
      <c r="BN18359" s="151"/>
      <c r="BO18359" s="2"/>
      <c r="BP18359" s="2"/>
      <c r="BQ18359" s="2"/>
      <c r="BR18359" s="2"/>
      <c r="BS18359" s="2"/>
      <c r="BT18359" s="2"/>
    </row>
    <row r="18360" spans="63:72" x14ac:dyDescent="0.3">
      <c r="BK18360" s="5"/>
      <c r="BL18360" s="5"/>
      <c r="BM18360" s="2"/>
      <c r="BN18360" s="151"/>
      <c r="BO18360" s="2"/>
      <c r="BP18360" s="2"/>
      <c r="BQ18360" s="2"/>
      <c r="BR18360" s="2"/>
      <c r="BS18360" s="2"/>
      <c r="BT18360" s="2"/>
    </row>
    <row r="18361" spans="63:72" x14ac:dyDescent="0.3">
      <c r="BK18361" s="5"/>
      <c r="BL18361" s="5"/>
      <c r="BM18361" s="2"/>
      <c r="BN18361" s="151"/>
      <c r="BO18361" s="2"/>
      <c r="BP18361" s="2"/>
      <c r="BQ18361" s="2"/>
      <c r="BR18361" s="2"/>
      <c r="BS18361" s="2"/>
      <c r="BT18361" s="2"/>
    </row>
    <row r="18362" spans="63:72" x14ac:dyDescent="0.3">
      <c r="BK18362" s="5"/>
      <c r="BL18362" s="5"/>
      <c r="BM18362" s="2"/>
      <c r="BN18362" s="151"/>
      <c r="BO18362" s="2"/>
      <c r="BP18362" s="2"/>
      <c r="BQ18362" s="2"/>
      <c r="BR18362" s="2"/>
      <c r="BS18362" s="2"/>
      <c r="BT18362" s="2"/>
    </row>
    <row r="18363" spans="63:72" x14ac:dyDescent="0.3">
      <c r="BK18363" s="5"/>
      <c r="BL18363" s="5"/>
      <c r="BM18363" s="2"/>
      <c r="BN18363" s="151"/>
      <c r="BO18363" s="2"/>
      <c r="BP18363" s="2"/>
      <c r="BQ18363" s="2"/>
      <c r="BR18363" s="2"/>
      <c r="BS18363" s="2"/>
      <c r="BT18363" s="2"/>
    </row>
    <row r="18364" spans="63:72" x14ac:dyDescent="0.3">
      <c r="BK18364" s="5"/>
      <c r="BL18364" s="5"/>
      <c r="BM18364" s="2"/>
      <c r="BN18364" s="151"/>
      <c r="BO18364" s="2"/>
      <c r="BP18364" s="2"/>
      <c r="BQ18364" s="2"/>
      <c r="BR18364" s="2"/>
      <c r="BS18364" s="2"/>
      <c r="BT18364" s="2"/>
    </row>
    <row r="18365" spans="63:72" x14ac:dyDescent="0.3">
      <c r="BK18365" s="5"/>
      <c r="BL18365" s="5"/>
      <c r="BM18365" s="2"/>
      <c r="BN18365" s="151"/>
      <c r="BO18365" s="2"/>
      <c r="BP18365" s="2"/>
      <c r="BQ18365" s="2"/>
      <c r="BR18365" s="2"/>
      <c r="BS18365" s="2"/>
      <c r="BT18365" s="2"/>
    </row>
    <row r="18366" spans="63:72" x14ac:dyDescent="0.3">
      <c r="BK18366" s="5"/>
      <c r="BL18366" s="5"/>
      <c r="BM18366" s="2"/>
      <c r="BN18366" s="151"/>
      <c r="BO18366" s="2"/>
      <c r="BP18366" s="2"/>
      <c r="BQ18366" s="2"/>
      <c r="BR18366" s="2"/>
      <c r="BS18366" s="2"/>
      <c r="BT18366" s="2"/>
    </row>
    <row r="18367" spans="63:72" x14ac:dyDescent="0.3">
      <c r="BK18367" s="5"/>
      <c r="BL18367" s="5"/>
      <c r="BM18367" s="2"/>
      <c r="BN18367" s="151"/>
      <c r="BO18367" s="2"/>
      <c r="BP18367" s="2"/>
      <c r="BQ18367" s="2"/>
      <c r="BR18367" s="2"/>
      <c r="BS18367" s="2"/>
      <c r="BT18367" s="2"/>
    </row>
    <row r="18368" spans="63:72" x14ac:dyDescent="0.3">
      <c r="BK18368" s="5"/>
      <c r="BL18368" s="5"/>
      <c r="BM18368" s="2"/>
      <c r="BN18368" s="151"/>
      <c r="BO18368" s="2"/>
      <c r="BP18368" s="2"/>
      <c r="BQ18368" s="2"/>
      <c r="BR18368" s="2"/>
      <c r="BS18368" s="2"/>
      <c r="BT18368" s="2"/>
    </row>
    <row r="18369" spans="63:72" x14ac:dyDescent="0.3">
      <c r="BK18369" s="5"/>
      <c r="BL18369" s="5"/>
      <c r="BM18369" s="2"/>
      <c r="BN18369" s="151"/>
      <c r="BO18369" s="2"/>
      <c r="BP18369" s="2"/>
      <c r="BQ18369" s="2"/>
      <c r="BR18369" s="2"/>
      <c r="BS18369" s="2"/>
      <c r="BT18369" s="2"/>
    </row>
    <row r="18370" spans="63:72" x14ac:dyDescent="0.3">
      <c r="BK18370" s="5"/>
      <c r="BL18370" s="5"/>
      <c r="BM18370" s="2"/>
      <c r="BN18370" s="151"/>
      <c r="BO18370" s="2"/>
      <c r="BP18370" s="2"/>
      <c r="BQ18370" s="2"/>
      <c r="BR18370" s="2"/>
      <c r="BS18370" s="2"/>
      <c r="BT18370" s="2"/>
    </row>
    <row r="18371" spans="63:72" x14ac:dyDescent="0.3">
      <c r="BK18371" s="5"/>
      <c r="BL18371" s="5"/>
      <c r="BM18371" s="2"/>
      <c r="BN18371" s="151"/>
      <c r="BO18371" s="2"/>
      <c r="BP18371" s="2"/>
      <c r="BQ18371" s="2"/>
      <c r="BR18371" s="2"/>
      <c r="BS18371" s="2"/>
      <c r="BT18371" s="2"/>
    </row>
    <row r="18372" spans="63:72" x14ac:dyDescent="0.3">
      <c r="BK18372" s="5"/>
      <c r="BL18372" s="5"/>
      <c r="BM18372" s="2"/>
      <c r="BN18372" s="151"/>
      <c r="BO18372" s="2"/>
      <c r="BP18372" s="2"/>
      <c r="BQ18372" s="2"/>
      <c r="BR18372" s="2"/>
      <c r="BS18372" s="2"/>
      <c r="BT18372" s="2"/>
    </row>
    <row r="18373" spans="63:72" x14ac:dyDescent="0.3">
      <c r="BK18373" s="5"/>
      <c r="BL18373" s="5"/>
      <c r="BM18373" s="2"/>
      <c r="BN18373" s="151"/>
      <c r="BO18373" s="2"/>
      <c r="BP18373" s="2"/>
      <c r="BQ18373" s="2"/>
      <c r="BR18373" s="2"/>
      <c r="BS18373" s="2"/>
      <c r="BT18373" s="2"/>
    </row>
    <row r="18374" spans="63:72" x14ac:dyDescent="0.3">
      <c r="BK18374" s="5"/>
      <c r="BL18374" s="5"/>
      <c r="BM18374" s="2"/>
      <c r="BN18374" s="151"/>
      <c r="BO18374" s="2"/>
      <c r="BP18374" s="2"/>
      <c r="BQ18374" s="2"/>
      <c r="BR18374" s="2"/>
      <c r="BS18374" s="2"/>
      <c r="BT18374" s="2"/>
    </row>
    <row r="18375" spans="63:72" x14ac:dyDescent="0.3">
      <c r="BK18375" s="5"/>
      <c r="BL18375" s="5"/>
      <c r="BM18375" s="2"/>
      <c r="BN18375" s="151"/>
      <c r="BO18375" s="2"/>
      <c r="BP18375" s="2"/>
      <c r="BQ18375" s="2"/>
      <c r="BR18375" s="2"/>
      <c r="BS18375" s="2"/>
      <c r="BT18375" s="2"/>
    </row>
    <row r="18376" spans="63:72" x14ac:dyDescent="0.3">
      <c r="BK18376" s="5"/>
      <c r="BL18376" s="5"/>
      <c r="BM18376" s="2"/>
      <c r="BN18376" s="151"/>
      <c r="BO18376" s="2"/>
      <c r="BP18376" s="2"/>
      <c r="BQ18376" s="2"/>
      <c r="BR18376" s="2"/>
      <c r="BS18376" s="2"/>
      <c r="BT18376" s="2"/>
    </row>
    <row r="18377" spans="63:72" x14ac:dyDescent="0.3">
      <c r="BK18377" s="5"/>
      <c r="BL18377" s="5"/>
      <c r="BM18377" s="2"/>
      <c r="BN18377" s="151"/>
      <c r="BO18377" s="2"/>
      <c r="BP18377" s="2"/>
      <c r="BQ18377" s="2"/>
      <c r="BR18377" s="2"/>
      <c r="BS18377" s="2"/>
      <c r="BT18377" s="2"/>
    </row>
    <row r="18378" spans="63:72" x14ac:dyDescent="0.3">
      <c r="BK18378" s="5"/>
      <c r="BL18378" s="5"/>
      <c r="BM18378" s="2"/>
      <c r="BN18378" s="151"/>
      <c r="BO18378" s="2"/>
      <c r="BP18378" s="2"/>
      <c r="BQ18378" s="2"/>
      <c r="BR18378" s="2"/>
      <c r="BS18378" s="2"/>
      <c r="BT18378" s="2"/>
    </row>
    <row r="18379" spans="63:72" x14ac:dyDescent="0.3">
      <c r="BK18379" s="5"/>
      <c r="BL18379" s="5"/>
      <c r="BM18379" s="2"/>
      <c r="BN18379" s="151"/>
      <c r="BO18379" s="2"/>
      <c r="BP18379" s="2"/>
      <c r="BQ18379" s="2"/>
      <c r="BR18379" s="2"/>
      <c r="BS18379" s="2"/>
      <c r="BT18379" s="2"/>
    </row>
    <row r="18380" spans="63:72" x14ac:dyDescent="0.3">
      <c r="BK18380" s="5"/>
      <c r="BL18380" s="5"/>
      <c r="BM18380" s="2"/>
      <c r="BN18380" s="151"/>
      <c r="BO18380" s="2"/>
      <c r="BP18380" s="2"/>
      <c r="BQ18380" s="2"/>
      <c r="BR18380" s="2"/>
      <c r="BS18380" s="2"/>
      <c r="BT18380" s="2"/>
    </row>
    <row r="18381" spans="63:72" x14ac:dyDescent="0.3">
      <c r="BK18381" s="5"/>
      <c r="BL18381" s="5"/>
      <c r="BM18381" s="2"/>
      <c r="BN18381" s="151"/>
      <c r="BO18381" s="2"/>
      <c r="BP18381" s="2"/>
      <c r="BQ18381" s="2"/>
      <c r="BR18381" s="2"/>
      <c r="BS18381" s="2"/>
      <c r="BT18381" s="2"/>
    </row>
    <row r="18382" spans="63:72" x14ac:dyDescent="0.3">
      <c r="BK18382" s="5"/>
      <c r="BL18382" s="5"/>
      <c r="BM18382" s="2"/>
      <c r="BN18382" s="151"/>
      <c r="BO18382" s="2"/>
      <c r="BP18382" s="2"/>
      <c r="BQ18382" s="2"/>
      <c r="BR18382" s="2"/>
      <c r="BS18382" s="2"/>
      <c r="BT18382" s="2"/>
    </row>
    <row r="18383" spans="63:72" x14ac:dyDescent="0.3">
      <c r="BK18383" s="5"/>
      <c r="BL18383" s="5"/>
      <c r="BM18383" s="2"/>
      <c r="BN18383" s="151"/>
      <c r="BO18383" s="2"/>
      <c r="BP18383" s="2"/>
      <c r="BQ18383" s="2"/>
      <c r="BR18383" s="2"/>
      <c r="BS18383" s="2"/>
      <c r="BT18383" s="2"/>
    </row>
    <row r="18384" spans="63:72" x14ac:dyDescent="0.3">
      <c r="BK18384" s="5"/>
      <c r="BL18384" s="5"/>
      <c r="BM18384" s="2"/>
      <c r="BN18384" s="151"/>
      <c r="BO18384" s="2"/>
      <c r="BP18384" s="2"/>
      <c r="BQ18384" s="2"/>
      <c r="BR18384" s="2"/>
      <c r="BS18384" s="2"/>
      <c r="BT18384" s="2"/>
    </row>
    <row r="18385" spans="63:72" x14ac:dyDescent="0.3">
      <c r="BK18385" s="5"/>
      <c r="BL18385" s="5"/>
      <c r="BM18385" s="2"/>
      <c r="BN18385" s="151"/>
      <c r="BO18385" s="2"/>
      <c r="BP18385" s="2"/>
      <c r="BQ18385" s="2"/>
      <c r="BR18385" s="2"/>
      <c r="BS18385" s="2"/>
      <c r="BT18385" s="2"/>
    </row>
    <row r="18386" spans="63:72" x14ac:dyDescent="0.3">
      <c r="BK18386" s="5"/>
      <c r="BL18386" s="5"/>
      <c r="BM18386" s="2"/>
      <c r="BN18386" s="151"/>
      <c r="BO18386" s="2"/>
      <c r="BP18386" s="2"/>
      <c r="BQ18386" s="2"/>
      <c r="BR18386" s="2"/>
      <c r="BS18386" s="2"/>
      <c r="BT18386" s="2"/>
    </row>
    <row r="18387" spans="63:72" x14ac:dyDescent="0.3">
      <c r="BK18387" s="5"/>
      <c r="BL18387" s="5"/>
      <c r="BM18387" s="2"/>
      <c r="BN18387" s="151"/>
      <c r="BO18387" s="2"/>
      <c r="BP18387" s="2"/>
      <c r="BQ18387" s="2"/>
      <c r="BR18387" s="2"/>
      <c r="BS18387" s="2"/>
      <c r="BT18387" s="2"/>
    </row>
    <row r="18388" spans="63:72" x14ac:dyDescent="0.3">
      <c r="BK18388" s="5"/>
      <c r="BL18388" s="5"/>
      <c r="BM18388" s="2"/>
      <c r="BN18388" s="151"/>
      <c r="BO18388" s="2"/>
      <c r="BP18388" s="2"/>
      <c r="BQ18388" s="2"/>
      <c r="BR18388" s="2"/>
      <c r="BS18388" s="2"/>
      <c r="BT18388" s="2"/>
    </row>
    <row r="18389" spans="63:72" x14ac:dyDescent="0.3">
      <c r="BK18389" s="5"/>
      <c r="BL18389" s="5"/>
      <c r="BM18389" s="2"/>
      <c r="BN18389" s="151"/>
      <c r="BO18389" s="2"/>
      <c r="BP18389" s="2"/>
      <c r="BQ18389" s="2"/>
      <c r="BR18389" s="2"/>
      <c r="BS18389" s="2"/>
      <c r="BT18389" s="2"/>
    </row>
    <row r="18390" spans="63:72" x14ac:dyDescent="0.3">
      <c r="BK18390" s="5"/>
      <c r="BL18390" s="5"/>
      <c r="BM18390" s="2"/>
      <c r="BN18390" s="151"/>
      <c r="BO18390" s="2"/>
      <c r="BP18390" s="2"/>
      <c r="BQ18390" s="2"/>
      <c r="BR18390" s="2"/>
      <c r="BS18390" s="2"/>
      <c r="BT18390" s="2"/>
    </row>
    <row r="18391" spans="63:72" x14ac:dyDescent="0.3">
      <c r="BK18391" s="5"/>
      <c r="BL18391" s="5"/>
      <c r="BM18391" s="2"/>
      <c r="BN18391" s="151"/>
      <c r="BO18391" s="2"/>
      <c r="BP18391" s="2"/>
      <c r="BQ18391" s="2"/>
      <c r="BR18391" s="2"/>
      <c r="BS18391" s="2"/>
      <c r="BT18391" s="2"/>
    </row>
    <row r="18392" spans="63:72" x14ac:dyDescent="0.3">
      <c r="BK18392" s="5"/>
      <c r="BL18392" s="5"/>
      <c r="BM18392" s="2"/>
      <c r="BN18392" s="151"/>
      <c r="BO18392" s="2"/>
      <c r="BP18392" s="2"/>
      <c r="BQ18392" s="2"/>
      <c r="BR18392" s="2"/>
      <c r="BS18392" s="2"/>
      <c r="BT18392" s="2"/>
    </row>
    <row r="18393" spans="63:72" x14ac:dyDescent="0.3">
      <c r="BK18393" s="5"/>
      <c r="BL18393" s="5"/>
      <c r="BM18393" s="2"/>
      <c r="BN18393" s="151"/>
      <c r="BO18393" s="2"/>
      <c r="BP18393" s="2"/>
      <c r="BQ18393" s="2"/>
      <c r="BR18393" s="2"/>
      <c r="BS18393" s="2"/>
      <c r="BT18393" s="2"/>
    </row>
    <row r="18394" spans="63:72" x14ac:dyDescent="0.3">
      <c r="BK18394" s="5"/>
      <c r="BL18394" s="5"/>
      <c r="BM18394" s="2"/>
      <c r="BN18394" s="151"/>
      <c r="BO18394" s="2"/>
      <c r="BP18394" s="2"/>
      <c r="BQ18394" s="2"/>
      <c r="BR18394" s="2"/>
      <c r="BS18394" s="2"/>
      <c r="BT18394" s="2"/>
    </row>
    <row r="18395" spans="63:72" x14ac:dyDescent="0.3">
      <c r="BK18395" s="5"/>
      <c r="BL18395" s="5"/>
      <c r="BM18395" s="2"/>
      <c r="BN18395" s="151"/>
      <c r="BO18395" s="2"/>
      <c r="BP18395" s="2"/>
      <c r="BQ18395" s="2"/>
      <c r="BR18395" s="2"/>
      <c r="BS18395" s="2"/>
      <c r="BT18395" s="2"/>
    </row>
    <row r="18396" spans="63:72" x14ac:dyDescent="0.3">
      <c r="BK18396" s="5"/>
      <c r="BL18396" s="5"/>
      <c r="BM18396" s="2"/>
      <c r="BN18396" s="151"/>
      <c r="BO18396" s="2"/>
      <c r="BP18396" s="2"/>
      <c r="BQ18396" s="2"/>
      <c r="BR18396" s="2"/>
      <c r="BS18396" s="2"/>
      <c r="BT18396" s="2"/>
    </row>
    <row r="18397" spans="63:72" x14ac:dyDescent="0.3">
      <c r="BK18397" s="5"/>
      <c r="BL18397" s="5"/>
      <c r="BM18397" s="2"/>
      <c r="BN18397" s="151"/>
      <c r="BO18397" s="2"/>
      <c r="BP18397" s="2"/>
      <c r="BQ18397" s="2"/>
      <c r="BR18397" s="2"/>
      <c r="BS18397" s="2"/>
      <c r="BT18397" s="2"/>
    </row>
    <row r="18398" spans="63:72" x14ac:dyDescent="0.3">
      <c r="BK18398" s="5"/>
      <c r="BL18398" s="5"/>
      <c r="BM18398" s="2"/>
      <c r="BN18398" s="151"/>
      <c r="BO18398" s="2"/>
      <c r="BP18398" s="2"/>
      <c r="BQ18398" s="2"/>
      <c r="BR18398" s="2"/>
      <c r="BS18398" s="2"/>
      <c r="BT18398" s="2"/>
    </row>
    <row r="18399" spans="63:72" x14ac:dyDescent="0.3">
      <c r="BK18399" s="5"/>
      <c r="BL18399" s="5"/>
      <c r="BM18399" s="2"/>
      <c r="BN18399" s="151"/>
      <c r="BO18399" s="2"/>
      <c r="BP18399" s="2"/>
      <c r="BQ18399" s="2"/>
      <c r="BR18399" s="2"/>
      <c r="BS18399" s="2"/>
      <c r="BT18399" s="2"/>
    </row>
    <row r="18400" spans="63:72" x14ac:dyDescent="0.3">
      <c r="BK18400" s="5"/>
      <c r="BL18400" s="5"/>
      <c r="BM18400" s="2"/>
      <c r="BN18400" s="151"/>
      <c r="BO18400" s="2"/>
      <c r="BP18400" s="2"/>
      <c r="BQ18400" s="2"/>
      <c r="BR18400" s="2"/>
      <c r="BS18400" s="2"/>
      <c r="BT18400" s="2"/>
    </row>
    <row r="18401" spans="63:72" x14ac:dyDescent="0.3">
      <c r="BK18401" s="5"/>
      <c r="BL18401" s="5"/>
      <c r="BM18401" s="2"/>
      <c r="BN18401" s="151"/>
      <c r="BO18401" s="2"/>
      <c r="BP18401" s="2"/>
      <c r="BQ18401" s="2"/>
      <c r="BR18401" s="2"/>
      <c r="BS18401" s="2"/>
      <c r="BT18401" s="2"/>
    </row>
    <row r="18402" spans="63:72" x14ac:dyDescent="0.3">
      <c r="BK18402" s="5"/>
      <c r="BL18402" s="5"/>
      <c r="BM18402" s="2"/>
      <c r="BN18402" s="151"/>
      <c r="BO18402" s="2"/>
      <c r="BP18402" s="2"/>
      <c r="BQ18402" s="2"/>
      <c r="BR18402" s="2"/>
      <c r="BS18402" s="2"/>
      <c r="BT18402" s="2"/>
    </row>
    <row r="18403" spans="63:72" x14ac:dyDescent="0.3">
      <c r="BK18403" s="5"/>
      <c r="BL18403" s="5"/>
      <c r="BM18403" s="2"/>
      <c r="BN18403" s="151"/>
      <c r="BO18403" s="2"/>
      <c r="BP18403" s="2"/>
      <c r="BQ18403" s="2"/>
      <c r="BR18403" s="2"/>
      <c r="BS18403" s="2"/>
      <c r="BT18403" s="2"/>
    </row>
    <row r="18404" spans="63:72" x14ac:dyDescent="0.3">
      <c r="BK18404" s="5"/>
      <c r="BL18404" s="5"/>
      <c r="BM18404" s="2"/>
      <c r="BN18404" s="151"/>
      <c r="BO18404" s="2"/>
      <c r="BP18404" s="2"/>
      <c r="BQ18404" s="2"/>
      <c r="BR18404" s="2"/>
      <c r="BS18404" s="2"/>
      <c r="BT18404" s="2"/>
    </row>
    <row r="18405" spans="63:72" x14ac:dyDescent="0.3">
      <c r="BK18405" s="5"/>
      <c r="BL18405" s="5"/>
      <c r="BM18405" s="2"/>
      <c r="BN18405" s="151"/>
      <c r="BO18405" s="2"/>
      <c r="BP18405" s="2"/>
      <c r="BQ18405" s="2"/>
      <c r="BR18405" s="2"/>
      <c r="BS18405" s="2"/>
      <c r="BT18405" s="2"/>
    </row>
    <row r="18406" spans="63:72" x14ac:dyDescent="0.3">
      <c r="BK18406" s="5"/>
      <c r="BL18406" s="5"/>
      <c r="BM18406" s="2"/>
      <c r="BN18406" s="151"/>
      <c r="BO18406" s="2"/>
      <c r="BP18406" s="2"/>
      <c r="BQ18406" s="2"/>
      <c r="BR18406" s="2"/>
      <c r="BS18406" s="2"/>
      <c r="BT18406" s="2"/>
    </row>
    <row r="18407" spans="63:72" x14ac:dyDescent="0.3">
      <c r="BK18407" s="5"/>
      <c r="BL18407" s="5"/>
      <c r="BM18407" s="2"/>
      <c r="BN18407" s="151"/>
      <c r="BO18407" s="2"/>
      <c r="BP18407" s="2"/>
      <c r="BQ18407" s="2"/>
      <c r="BR18407" s="2"/>
      <c r="BS18407" s="2"/>
      <c r="BT18407" s="2"/>
    </row>
    <row r="18408" spans="63:72" x14ac:dyDescent="0.3">
      <c r="BK18408" s="5"/>
      <c r="BL18408" s="5"/>
      <c r="BM18408" s="2"/>
      <c r="BN18408" s="151"/>
      <c r="BO18408" s="2"/>
      <c r="BP18408" s="2"/>
      <c r="BQ18408" s="2"/>
      <c r="BR18408" s="2"/>
      <c r="BS18408" s="2"/>
      <c r="BT18408" s="2"/>
    </row>
    <row r="18409" spans="63:72" x14ac:dyDescent="0.3">
      <c r="BK18409" s="5"/>
      <c r="BL18409" s="5"/>
      <c r="BM18409" s="2"/>
      <c r="BN18409" s="151"/>
      <c r="BO18409" s="2"/>
      <c r="BP18409" s="2"/>
      <c r="BQ18409" s="2"/>
      <c r="BR18409" s="2"/>
      <c r="BS18409" s="2"/>
      <c r="BT18409" s="2"/>
    </row>
    <row r="18410" spans="63:72" x14ac:dyDescent="0.3">
      <c r="BK18410" s="5"/>
      <c r="BL18410" s="5"/>
      <c r="BM18410" s="2"/>
      <c r="BN18410" s="151"/>
      <c r="BO18410" s="2"/>
      <c r="BP18410" s="2"/>
      <c r="BQ18410" s="2"/>
      <c r="BR18410" s="2"/>
      <c r="BS18410" s="2"/>
      <c r="BT18410" s="2"/>
    </row>
    <row r="18411" spans="63:72" x14ac:dyDescent="0.3">
      <c r="BK18411" s="5"/>
      <c r="BL18411" s="5"/>
      <c r="BM18411" s="2"/>
      <c r="BN18411" s="151"/>
      <c r="BO18411" s="2"/>
      <c r="BP18411" s="2"/>
      <c r="BQ18411" s="2"/>
      <c r="BR18411" s="2"/>
      <c r="BS18411" s="2"/>
      <c r="BT18411" s="2"/>
    </row>
    <row r="18412" spans="63:72" x14ac:dyDescent="0.3">
      <c r="BK18412" s="5"/>
      <c r="BL18412" s="5"/>
      <c r="BM18412" s="2"/>
      <c r="BN18412" s="151"/>
      <c r="BO18412" s="2"/>
      <c r="BP18412" s="2"/>
      <c r="BQ18412" s="2"/>
      <c r="BR18412" s="2"/>
      <c r="BS18412" s="2"/>
      <c r="BT18412" s="2"/>
    </row>
    <row r="18413" spans="63:72" x14ac:dyDescent="0.3">
      <c r="BK18413" s="5"/>
      <c r="BL18413" s="5"/>
      <c r="BM18413" s="2"/>
      <c r="BN18413" s="151"/>
      <c r="BO18413" s="2"/>
      <c r="BP18413" s="2"/>
      <c r="BQ18413" s="2"/>
      <c r="BR18413" s="2"/>
      <c r="BS18413" s="2"/>
      <c r="BT18413" s="2"/>
    </row>
    <row r="18414" spans="63:72" x14ac:dyDescent="0.3">
      <c r="BK18414" s="5"/>
      <c r="BL18414" s="5"/>
      <c r="BM18414" s="2"/>
      <c r="BN18414" s="151"/>
      <c r="BO18414" s="2"/>
      <c r="BP18414" s="2"/>
      <c r="BQ18414" s="2"/>
      <c r="BR18414" s="2"/>
      <c r="BS18414" s="2"/>
      <c r="BT18414" s="2"/>
    </row>
    <row r="18415" spans="63:72" x14ac:dyDescent="0.3">
      <c r="BK18415" s="5"/>
      <c r="BL18415" s="5"/>
      <c r="BM18415" s="2"/>
      <c r="BN18415" s="151"/>
      <c r="BO18415" s="2"/>
      <c r="BP18415" s="2"/>
      <c r="BQ18415" s="2"/>
      <c r="BR18415" s="2"/>
      <c r="BS18415" s="2"/>
      <c r="BT18415" s="2"/>
    </row>
    <row r="18416" spans="63:72" x14ac:dyDescent="0.3">
      <c r="BK18416" s="5"/>
      <c r="BL18416" s="5"/>
      <c r="BM18416" s="2"/>
      <c r="BN18416" s="151"/>
      <c r="BO18416" s="2"/>
      <c r="BP18416" s="2"/>
      <c r="BQ18416" s="2"/>
      <c r="BR18416" s="2"/>
      <c r="BS18416" s="2"/>
      <c r="BT18416" s="2"/>
    </row>
    <row r="18417" spans="63:72" x14ac:dyDescent="0.3">
      <c r="BK18417" s="5"/>
      <c r="BL18417" s="5"/>
      <c r="BM18417" s="2"/>
      <c r="BN18417" s="151"/>
      <c r="BO18417" s="2"/>
      <c r="BP18417" s="2"/>
      <c r="BQ18417" s="2"/>
      <c r="BR18417" s="2"/>
      <c r="BS18417" s="2"/>
      <c r="BT18417" s="2"/>
    </row>
    <row r="18418" spans="63:72" x14ac:dyDescent="0.3">
      <c r="BK18418" s="5"/>
      <c r="BL18418" s="5"/>
      <c r="BM18418" s="2"/>
      <c r="BN18418" s="151"/>
      <c r="BO18418" s="2"/>
      <c r="BP18418" s="2"/>
      <c r="BQ18418" s="2"/>
      <c r="BR18418" s="2"/>
      <c r="BS18418" s="2"/>
      <c r="BT18418" s="2"/>
    </row>
    <row r="18419" spans="63:72" x14ac:dyDescent="0.3">
      <c r="BK18419" s="5"/>
      <c r="BL18419" s="5"/>
      <c r="BM18419" s="2"/>
      <c r="BN18419" s="151"/>
      <c r="BO18419" s="2"/>
      <c r="BP18419" s="2"/>
      <c r="BQ18419" s="2"/>
      <c r="BR18419" s="2"/>
      <c r="BS18419" s="2"/>
      <c r="BT18419" s="2"/>
    </row>
    <row r="18420" spans="63:72" x14ac:dyDescent="0.3">
      <c r="BK18420" s="5"/>
      <c r="BL18420" s="5"/>
      <c r="BM18420" s="2"/>
      <c r="BN18420" s="151"/>
      <c r="BO18420" s="2"/>
      <c r="BP18420" s="2"/>
      <c r="BQ18420" s="2"/>
      <c r="BR18420" s="2"/>
      <c r="BS18420" s="2"/>
      <c r="BT18420" s="2"/>
    </row>
    <row r="18421" spans="63:72" x14ac:dyDescent="0.3">
      <c r="BK18421" s="5"/>
      <c r="BL18421" s="5"/>
      <c r="BM18421" s="2"/>
      <c r="BN18421" s="151"/>
      <c r="BO18421" s="2"/>
      <c r="BP18421" s="2"/>
      <c r="BQ18421" s="2"/>
      <c r="BR18421" s="2"/>
      <c r="BS18421" s="2"/>
      <c r="BT18421" s="2"/>
    </row>
    <row r="18422" spans="63:72" x14ac:dyDescent="0.3">
      <c r="BK18422" s="5"/>
      <c r="BL18422" s="5"/>
      <c r="BM18422" s="2"/>
      <c r="BN18422" s="151"/>
      <c r="BO18422" s="2"/>
      <c r="BP18422" s="2"/>
      <c r="BQ18422" s="2"/>
      <c r="BR18422" s="2"/>
      <c r="BS18422" s="2"/>
      <c r="BT18422" s="2"/>
    </row>
    <row r="18423" spans="63:72" x14ac:dyDescent="0.3">
      <c r="BK18423" s="5"/>
      <c r="BL18423" s="5"/>
      <c r="BM18423" s="2"/>
      <c r="BN18423" s="151"/>
      <c r="BO18423" s="2"/>
      <c r="BP18423" s="2"/>
      <c r="BQ18423" s="2"/>
      <c r="BR18423" s="2"/>
      <c r="BS18423" s="2"/>
      <c r="BT18423" s="2"/>
    </row>
    <row r="18424" spans="63:72" x14ac:dyDescent="0.3">
      <c r="BK18424" s="5"/>
      <c r="BL18424" s="5"/>
      <c r="BM18424" s="2"/>
      <c r="BN18424" s="151"/>
      <c r="BO18424" s="2"/>
      <c r="BP18424" s="2"/>
      <c r="BQ18424" s="2"/>
      <c r="BR18424" s="2"/>
      <c r="BS18424" s="2"/>
      <c r="BT18424" s="2"/>
    </row>
    <row r="18425" spans="63:72" x14ac:dyDescent="0.3">
      <c r="BK18425" s="5"/>
      <c r="BL18425" s="5"/>
      <c r="BM18425" s="2"/>
      <c r="BN18425" s="151"/>
      <c r="BO18425" s="2"/>
      <c r="BP18425" s="2"/>
      <c r="BQ18425" s="2"/>
      <c r="BR18425" s="2"/>
      <c r="BS18425" s="2"/>
      <c r="BT18425" s="2"/>
    </row>
    <row r="18426" spans="63:72" x14ac:dyDescent="0.3">
      <c r="BK18426" s="5"/>
      <c r="BL18426" s="5"/>
      <c r="BM18426" s="2"/>
      <c r="BN18426" s="151"/>
      <c r="BO18426" s="2"/>
      <c r="BP18426" s="2"/>
      <c r="BQ18426" s="2"/>
      <c r="BR18426" s="2"/>
      <c r="BS18426" s="2"/>
      <c r="BT18426" s="2"/>
    </row>
    <row r="18427" spans="63:72" x14ac:dyDescent="0.3">
      <c r="BK18427" s="5"/>
      <c r="BL18427" s="5"/>
      <c r="BM18427" s="2"/>
      <c r="BN18427" s="151"/>
      <c r="BO18427" s="2"/>
      <c r="BP18427" s="2"/>
      <c r="BQ18427" s="2"/>
      <c r="BR18427" s="2"/>
      <c r="BS18427" s="2"/>
      <c r="BT18427" s="2"/>
    </row>
    <row r="18428" spans="63:72" x14ac:dyDescent="0.3">
      <c r="BK18428" s="5"/>
      <c r="BL18428" s="5"/>
      <c r="BM18428" s="2"/>
      <c r="BN18428" s="151"/>
      <c r="BO18428" s="2"/>
      <c r="BP18428" s="2"/>
      <c r="BQ18428" s="2"/>
      <c r="BR18428" s="2"/>
      <c r="BS18428" s="2"/>
      <c r="BT18428" s="2"/>
    </row>
    <row r="18429" spans="63:72" x14ac:dyDescent="0.3">
      <c r="BK18429" s="5"/>
      <c r="BL18429" s="5"/>
      <c r="BM18429" s="2"/>
      <c r="BN18429" s="151"/>
      <c r="BO18429" s="2"/>
      <c r="BP18429" s="2"/>
      <c r="BQ18429" s="2"/>
      <c r="BR18429" s="2"/>
      <c r="BS18429" s="2"/>
      <c r="BT18429" s="2"/>
    </row>
    <row r="18430" spans="63:72" x14ac:dyDescent="0.3">
      <c r="BK18430" s="5"/>
      <c r="BL18430" s="5"/>
      <c r="BM18430" s="2"/>
      <c r="BN18430" s="151"/>
      <c r="BO18430" s="2"/>
      <c r="BP18430" s="2"/>
      <c r="BQ18430" s="2"/>
      <c r="BR18430" s="2"/>
      <c r="BS18430" s="2"/>
      <c r="BT18430" s="2"/>
    </row>
    <row r="18431" spans="63:72" x14ac:dyDescent="0.3">
      <c r="BK18431" s="5"/>
      <c r="BL18431" s="5"/>
      <c r="BM18431" s="2"/>
      <c r="BN18431" s="151"/>
      <c r="BO18431" s="2"/>
      <c r="BP18431" s="2"/>
      <c r="BQ18431" s="2"/>
      <c r="BR18431" s="2"/>
      <c r="BS18431" s="2"/>
      <c r="BT18431" s="2"/>
    </row>
    <row r="18432" spans="63:72" x14ac:dyDescent="0.3">
      <c r="BK18432" s="5"/>
      <c r="BL18432" s="5"/>
      <c r="BM18432" s="2"/>
      <c r="BN18432" s="151"/>
      <c r="BO18432" s="2"/>
      <c r="BP18432" s="2"/>
      <c r="BQ18432" s="2"/>
      <c r="BR18432" s="2"/>
      <c r="BS18432" s="2"/>
      <c r="BT18432" s="2"/>
    </row>
    <row r="18433" spans="63:72" x14ac:dyDescent="0.3">
      <c r="BK18433" s="5"/>
      <c r="BL18433" s="5"/>
      <c r="BM18433" s="2"/>
      <c r="BN18433" s="151"/>
      <c r="BO18433" s="2"/>
      <c r="BP18433" s="2"/>
      <c r="BQ18433" s="2"/>
      <c r="BR18433" s="2"/>
      <c r="BS18433" s="2"/>
      <c r="BT18433" s="2"/>
    </row>
    <row r="18434" spans="63:72" x14ac:dyDescent="0.3">
      <c r="BK18434" s="5"/>
      <c r="BL18434" s="5"/>
      <c r="BM18434" s="2"/>
      <c r="BN18434" s="151"/>
      <c r="BO18434" s="2"/>
      <c r="BP18434" s="2"/>
      <c r="BQ18434" s="2"/>
      <c r="BR18434" s="2"/>
      <c r="BS18434" s="2"/>
      <c r="BT18434" s="2"/>
    </row>
    <row r="18435" spans="63:72" x14ac:dyDescent="0.3">
      <c r="BK18435" s="5"/>
      <c r="BL18435" s="5"/>
      <c r="BM18435" s="2"/>
      <c r="BN18435" s="151"/>
      <c r="BO18435" s="2"/>
      <c r="BP18435" s="2"/>
      <c r="BQ18435" s="2"/>
      <c r="BR18435" s="2"/>
      <c r="BS18435" s="2"/>
      <c r="BT18435" s="2"/>
    </row>
    <row r="18436" spans="63:72" x14ac:dyDescent="0.3">
      <c r="BK18436" s="5"/>
      <c r="BL18436" s="5"/>
      <c r="BM18436" s="2"/>
      <c r="BN18436" s="151"/>
      <c r="BO18436" s="2"/>
      <c r="BP18436" s="2"/>
      <c r="BQ18436" s="2"/>
      <c r="BR18436" s="2"/>
      <c r="BS18436" s="2"/>
      <c r="BT18436" s="2"/>
    </row>
    <row r="18437" spans="63:72" x14ac:dyDescent="0.3">
      <c r="BK18437" s="5"/>
      <c r="BL18437" s="5"/>
      <c r="BM18437" s="2"/>
      <c r="BN18437" s="151"/>
      <c r="BO18437" s="2"/>
      <c r="BP18437" s="2"/>
      <c r="BQ18437" s="2"/>
      <c r="BR18437" s="2"/>
      <c r="BS18437" s="2"/>
      <c r="BT18437" s="2"/>
    </row>
    <row r="18438" spans="63:72" x14ac:dyDescent="0.3">
      <c r="BK18438" s="5"/>
      <c r="BL18438" s="5"/>
      <c r="BM18438" s="2"/>
      <c r="BN18438" s="151"/>
      <c r="BO18438" s="2"/>
      <c r="BP18438" s="2"/>
      <c r="BQ18438" s="2"/>
      <c r="BR18438" s="2"/>
      <c r="BS18438" s="2"/>
      <c r="BT18438" s="2"/>
    </row>
    <row r="18439" spans="63:72" x14ac:dyDescent="0.3">
      <c r="BK18439" s="5"/>
      <c r="BL18439" s="5"/>
      <c r="BM18439" s="2"/>
      <c r="BN18439" s="151"/>
      <c r="BO18439" s="2"/>
      <c r="BP18439" s="2"/>
      <c r="BQ18439" s="2"/>
      <c r="BR18439" s="2"/>
      <c r="BS18439" s="2"/>
      <c r="BT18439" s="2"/>
    </row>
    <row r="18440" spans="63:72" x14ac:dyDescent="0.3">
      <c r="BK18440" s="5"/>
      <c r="BL18440" s="5"/>
      <c r="BM18440" s="2"/>
      <c r="BN18440" s="151"/>
      <c r="BO18440" s="2"/>
      <c r="BP18440" s="2"/>
      <c r="BQ18440" s="2"/>
      <c r="BR18440" s="2"/>
      <c r="BS18440" s="2"/>
      <c r="BT18440" s="2"/>
    </row>
    <row r="18441" spans="63:72" x14ac:dyDescent="0.3">
      <c r="BK18441" s="5"/>
      <c r="BL18441" s="5"/>
      <c r="BM18441" s="2"/>
      <c r="BN18441" s="151"/>
      <c r="BO18441" s="2"/>
      <c r="BP18441" s="2"/>
      <c r="BQ18441" s="2"/>
      <c r="BR18441" s="2"/>
      <c r="BS18441" s="2"/>
      <c r="BT18441" s="2"/>
    </row>
    <row r="18442" spans="63:72" x14ac:dyDescent="0.3">
      <c r="BK18442" s="5"/>
      <c r="BL18442" s="5"/>
      <c r="BM18442" s="2"/>
      <c r="BN18442" s="151"/>
      <c r="BO18442" s="2"/>
      <c r="BP18442" s="2"/>
      <c r="BQ18442" s="2"/>
      <c r="BR18442" s="2"/>
      <c r="BS18442" s="2"/>
      <c r="BT18442" s="2"/>
    </row>
    <row r="18443" spans="63:72" x14ac:dyDescent="0.3">
      <c r="BK18443" s="5"/>
      <c r="BL18443" s="5"/>
      <c r="BM18443" s="2"/>
      <c r="BN18443" s="151"/>
      <c r="BO18443" s="2"/>
      <c r="BP18443" s="2"/>
      <c r="BQ18443" s="2"/>
      <c r="BR18443" s="2"/>
      <c r="BS18443" s="2"/>
      <c r="BT18443" s="2"/>
    </row>
    <row r="18444" spans="63:72" x14ac:dyDescent="0.3">
      <c r="BK18444" s="5"/>
      <c r="BL18444" s="5"/>
      <c r="BM18444" s="2"/>
      <c r="BN18444" s="151"/>
      <c r="BO18444" s="2"/>
      <c r="BP18444" s="2"/>
      <c r="BQ18444" s="2"/>
      <c r="BR18444" s="2"/>
      <c r="BS18444" s="2"/>
      <c r="BT18444" s="2"/>
    </row>
    <row r="18445" spans="63:72" x14ac:dyDescent="0.3">
      <c r="BK18445" s="5"/>
      <c r="BL18445" s="5"/>
      <c r="BM18445" s="2"/>
      <c r="BN18445" s="151"/>
      <c r="BO18445" s="2"/>
      <c r="BP18445" s="2"/>
      <c r="BQ18445" s="2"/>
      <c r="BR18445" s="2"/>
      <c r="BS18445" s="2"/>
      <c r="BT18445" s="2"/>
    </row>
    <row r="18446" spans="63:72" x14ac:dyDescent="0.3">
      <c r="BK18446" s="5"/>
      <c r="BL18446" s="5"/>
      <c r="BM18446" s="2"/>
      <c r="BN18446" s="151"/>
      <c r="BO18446" s="2"/>
      <c r="BP18446" s="2"/>
      <c r="BQ18446" s="2"/>
      <c r="BR18446" s="2"/>
      <c r="BS18446" s="2"/>
      <c r="BT18446" s="2"/>
    </row>
    <row r="18447" spans="63:72" x14ac:dyDescent="0.3">
      <c r="BK18447" s="5"/>
      <c r="BL18447" s="5"/>
      <c r="BM18447" s="2"/>
      <c r="BN18447" s="151"/>
      <c r="BO18447" s="2"/>
      <c r="BP18447" s="2"/>
      <c r="BQ18447" s="2"/>
      <c r="BR18447" s="2"/>
      <c r="BS18447" s="2"/>
      <c r="BT18447" s="2"/>
    </row>
    <row r="18448" spans="63:72" x14ac:dyDescent="0.3">
      <c r="BK18448" s="5"/>
      <c r="BL18448" s="5"/>
      <c r="BM18448" s="2"/>
      <c r="BN18448" s="151"/>
      <c r="BO18448" s="2"/>
      <c r="BP18448" s="2"/>
      <c r="BQ18448" s="2"/>
      <c r="BR18448" s="2"/>
      <c r="BS18448" s="2"/>
      <c r="BT18448" s="2"/>
    </row>
    <row r="18449" spans="63:72" x14ac:dyDescent="0.3">
      <c r="BK18449" s="5"/>
      <c r="BL18449" s="5"/>
      <c r="BM18449" s="2"/>
      <c r="BN18449" s="151"/>
      <c r="BO18449" s="2"/>
      <c r="BP18449" s="2"/>
      <c r="BQ18449" s="2"/>
      <c r="BR18449" s="2"/>
      <c r="BS18449" s="2"/>
      <c r="BT18449" s="2"/>
    </row>
    <row r="18450" spans="63:72" x14ac:dyDescent="0.3">
      <c r="BK18450" s="5"/>
      <c r="BL18450" s="5"/>
      <c r="BM18450" s="2"/>
      <c r="BN18450" s="151"/>
      <c r="BO18450" s="2"/>
      <c r="BP18450" s="2"/>
      <c r="BQ18450" s="2"/>
      <c r="BR18450" s="2"/>
      <c r="BS18450" s="2"/>
      <c r="BT18450" s="2"/>
    </row>
    <row r="18451" spans="63:72" x14ac:dyDescent="0.3">
      <c r="BK18451" s="5"/>
      <c r="BL18451" s="5"/>
      <c r="BM18451" s="2"/>
      <c r="BN18451" s="151"/>
      <c r="BO18451" s="2"/>
      <c r="BP18451" s="2"/>
      <c r="BQ18451" s="2"/>
      <c r="BR18451" s="2"/>
      <c r="BS18451" s="2"/>
      <c r="BT18451" s="2"/>
    </row>
    <row r="18452" spans="63:72" x14ac:dyDescent="0.3">
      <c r="BK18452" s="5"/>
      <c r="BL18452" s="5"/>
      <c r="BM18452" s="2"/>
      <c r="BN18452" s="151"/>
      <c r="BO18452" s="2"/>
      <c r="BP18452" s="2"/>
      <c r="BQ18452" s="2"/>
      <c r="BR18452" s="2"/>
      <c r="BS18452" s="2"/>
      <c r="BT18452" s="2"/>
    </row>
    <row r="18453" spans="63:72" x14ac:dyDescent="0.3">
      <c r="BK18453" s="5"/>
      <c r="BL18453" s="5"/>
      <c r="BM18453" s="2"/>
      <c r="BN18453" s="151"/>
      <c r="BO18453" s="2"/>
      <c r="BP18453" s="2"/>
      <c r="BQ18453" s="2"/>
      <c r="BR18453" s="2"/>
      <c r="BS18453" s="2"/>
      <c r="BT18453" s="2"/>
    </row>
    <row r="18454" spans="63:72" x14ac:dyDescent="0.3">
      <c r="BK18454" s="5"/>
      <c r="BL18454" s="5"/>
      <c r="BM18454" s="2"/>
      <c r="BN18454" s="151"/>
      <c r="BO18454" s="2"/>
      <c r="BP18454" s="2"/>
      <c r="BQ18454" s="2"/>
      <c r="BR18454" s="2"/>
      <c r="BS18454" s="2"/>
      <c r="BT18454" s="2"/>
    </row>
    <row r="18455" spans="63:72" x14ac:dyDescent="0.3">
      <c r="BK18455" s="5"/>
      <c r="BL18455" s="5"/>
      <c r="BM18455" s="2"/>
      <c r="BN18455" s="151"/>
      <c r="BO18455" s="2"/>
      <c r="BP18455" s="2"/>
      <c r="BQ18455" s="2"/>
      <c r="BR18455" s="2"/>
      <c r="BS18455" s="2"/>
      <c r="BT18455" s="2"/>
    </row>
    <row r="18456" spans="63:72" x14ac:dyDescent="0.3">
      <c r="BK18456" s="5"/>
      <c r="BL18456" s="5"/>
      <c r="BM18456" s="2"/>
      <c r="BN18456" s="151"/>
      <c r="BO18456" s="2"/>
      <c r="BP18456" s="2"/>
      <c r="BQ18456" s="2"/>
      <c r="BR18456" s="2"/>
      <c r="BS18456" s="2"/>
      <c r="BT18456" s="2"/>
    </row>
    <row r="18457" spans="63:72" x14ac:dyDescent="0.3">
      <c r="BK18457" s="5"/>
      <c r="BL18457" s="5"/>
      <c r="BM18457" s="2"/>
      <c r="BN18457" s="151"/>
      <c r="BO18457" s="2"/>
      <c r="BP18457" s="2"/>
      <c r="BQ18457" s="2"/>
      <c r="BR18457" s="2"/>
      <c r="BS18457" s="2"/>
      <c r="BT18457" s="2"/>
    </row>
    <row r="18458" spans="63:72" x14ac:dyDescent="0.3">
      <c r="BK18458" s="5"/>
      <c r="BL18458" s="5"/>
      <c r="BM18458" s="2"/>
      <c r="BN18458" s="151"/>
      <c r="BO18458" s="2"/>
      <c r="BP18458" s="2"/>
      <c r="BQ18458" s="2"/>
      <c r="BR18458" s="2"/>
      <c r="BS18458" s="2"/>
      <c r="BT18458" s="2"/>
    </row>
    <row r="18459" spans="63:72" x14ac:dyDescent="0.3">
      <c r="BK18459" s="5"/>
      <c r="BL18459" s="5"/>
      <c r="BM18459" s="2"/>
      <c r="BN18459" s="151"/>
      <c r="BO18459" s="2"/>
      <c r="BP18459" s="2"/>
      <c r="BQ18459" s="2"/>
      <c r="BR18459" s="2"/>
      <c r="BS18459" s="2"/>
      <c r="BT18459" s="2"/>
    </row>
    <row r="18460" spans="63:72" x14ac:dyDescent="0.3">
      <c r="BK18460" s="5"/>
      <c r="BL18460" s="5"/>
      <c r="BM18460" s="2"/>
      <c r="BN18460" s="151"/>
      <c r="BO18460" s="2"/>
      <c r="BP18460" s="2"/>
      <c r="BQ18460" s="2"/>
      <c r="BR18460" s="2"/>
      <c r="BS18460" s="2"/>
      <c r="BT18460" s="2"/>
    </row>
    <row r="18461" spans="63:72" x14ac:dyDescent="0.3">
      <c r="BK18461" s="5"/>
      <c r="BL18461" s="5"/>
      <c r="BM18461" s="2"/>
      <c r="BN18461" s="151"/>
      <c r="BO18461" s="2"/>
      <c r="BP18461" s="2"/>
      <c r="BQ18461" s="2"/>
      <c r="BR18461" s="2"/>
      <c r="BS18461" s="2"/>
      <c r="BT18461" s="2"/>
    </row>
    <row r="18462" spans="63:72" x14ac:dyDescent="0.3">
      <c r="BK18462" s="5"/>
      <c r="BL18462" s="5"/>
      <c r="BM18462" s="2"/>
      <c r="BN18462" s="151"/>
      <c r="BO18462" s="2"/>
      <c r="BP18462" s="2"/>
      <c r="BQ18462" s="2"/>
      <c r="BR18462" s="2"/>
      <c r="BS18462" s="2"/>
      <c r="BT18462" s="2"/>
    </row>
    <row r="18463" spans="63:72" x14ac:dyDescent="0.3">
      <c r="BK18463" s="5"/>
      <c r="BL18463" s="5"/>
      <c r="BM18463" s="2"/>
      <c r="BN18463" s="151"/>
      <c r="BO18463" s="2"/>
      <c r="BP18463" s="2"/>
      <c r="BQ18463" s="2"/>
      <c r="BR18463" s="2"/>
      <c r="BS18463" s="2"/>
      <c r="BT18463" s="2"/>
    </row>
    <row r="18464" spans="63:72" x14ac:dyDescent="0.3">
      <c r="BK18464" s="5"/>
      <c r="BL18464" s="5"/>
      <c r="BM18464" s="2"/>
      <c r="BN18464" s="151"/>
      <c r="BO18464" s="2"/>
      <c r="BP18464" s="2"/>
      <c r="BQ18464" s="2"/>
      <c r="BR18464" s="2"/>
      <c r="BS18464" s="2"/>
      <c r="BT18464" s="2"/>
    </row>
    <row r="18465" spans="63:72" x14ac:dyDescent="0.3">
      <c r="BK18465" s="5"/>
      <c r="BL18465" s="5"/>
      <c r="BM18465" s="2"/>
      <c r="BN18465" s="151"/>
      <c r="BO18465" s="2"/>
      <c r="BP18465" s="2"/>
      <c r="BQ18465" s="2"/>
      <c r="BR18465" s="2"/>
      <c r="BS18465" s="2"/>
      <c r="BT18465" s="2"/>
    </row>
    <row r="18466" spans="63:72" x14ac:dyDescent="0.3">
      <c r="BK18466" s="5"/>
      <c r="BL18466" s="5"/>
      <c r="BM18466" s="2"/>
      <c r="BN18466" s="151"/>
      <c r="BO18466" s="2"/>
      <c r="BP18466" s="2"/>
      <c r="BQ18466" s="2"/>
      <c r="BR18466" s="2"/>
      <c r="BS18466" s="2"/>
      <c r="BT18466" s="2"/>
    </row>
    <row r="18467" spans="63:72" x14ac:dyDescent="0.3">
      <c r="BK18467" s="5"/>
      <c r="BL18467" s="5"/>
      <c r="BM18467" s="2"/>
      <c r="BN18467" s="151"/>
      <c r="BO18467" s="2"/>
      <c r="BP18467" s="2"/>
      <c r="BQ18467" s="2"/>
      <c r="BR18467" s="2"/>
      <c r="BS18467" s="2"/>
      <c r="BT18467" s="2"/>
    </row>
    <row r="18468" spans="63:72" x14ac:dyDescent="0.3">
      <c r="BK18468" s="5"/>
      <c r="BL18468" s="5"/>
      <c r="BM18468" s="2"/>
      <c r="BN18468" s="151"/>
      <c r="BO18468" s="2"/>
      <c r="BP18468" s="2"/>
      <c r="BQ18468" s="2"/>
      <c r="BR18468" s="2"/>
      <c r="BS18468" s="2"/>
      <c r="BT18468" s="2"/>
    </row>
    <row r="18469" spans="63:72" x14ac:dyDescent="0.3">
      <c r="BK18469" s="5"/>
      <c r="BL18469" s="5"/>
      <c r="BM18469" s="2"/>
      <c r="BN18469" s="151"/>
      <c r="BO18469" s="2"/>
      <c r="BP18469" s="2"/>
      <c r="BQ18469" s="2"/>
      <c r="BR18469" s="2"/>
      <c r="BS18469" s="2"/>
      <c r="BT18469" s="2"/>
    </row>
    <row r="18470" spans="63:72" x14ac:dyDescent="0.3">
      <c r="BK18470" s="5"/>
      <c r="BL18470" s="5"/>
      <c r="BM18470" s="2"/>
      <c r="BN18470" s="151"/>
      <c r="BO18470" s="2"/>
      <c r="BP18470" s="2"/>
      <c r="BQ18470" s="2"/>
      <c r="BR18470" s="2"/>
      <c r="BS18470" s="2"/>
      <c r="BT18470" s="2"/>
    </row>
    <row r="18471" spans="63:72" x14ac:dyDescent="0.3">
      <c r="BK18471" s="5"/>
      <c r="BL18471" s="5"/>
      <c r="BM18471" s="2"/>
      <c r="BN18471" s="151"/>
      <c r="BO18471" s="2"/>
      <c r="BP18471" s="2"/>
      <c r="BQ18471" s="2"/>
      <c r="BR18471" s="2"/>
      <c r="BS18471" s="2"/>
      <c r="BT18471" s="2"/>
    </row>
    <row r="18472" spans="63:72" x14ac:dyDescent="0.3">
      <c r="BK18472" s="5"/>
      <c r="BL18472" s="5"/>
      <c r="BM18472" s="2"/>
      <c r="BN18472" s="151"/>
      <c r="BO18472" s="2"/>
      <c r="BP18472" s="2"/>
      <c r="BQ18472" s="2"/>
      <c r="BR18472" s="2"/>
      <c r="BS18472" s="2"/>
      <c r="BT18472" s="2"/>
    </row>
    <row r="18473" spans="63:72" x14ac:dyDescent="0.3">
      <c r="BK18473" s="5"/>
      <c r="BL18473" s="5"/>
      <c r="BM18473" s="2"/>
      <c r="BN18473" s="151"/>
      <c r="BO18473" s="2"/>
      <c r="BP18473" s="2"/>
      <c r="BQ18473" s="2"/>
      <c r="BR18473" s="2"/>
      <c r="BS18473" s="2"/>
      <c r="BT18473" s="2"/>
    </row>
    <row r="18474" spans="63:72" x14ac:dyDescent="0.3">
      <c r="BK18474" s="5"/>
      <c r="BL18474" s="5"/>
      <c r="BM18474" s="2"/>
      <c r="BN18474" s="151"/>
      <c r="BO18474" s="2"/>
      <c r="BP18474" s="2"/>
      <c r="BQ18474" s="2"/>
      <c r="BR18474" s="2"/>
      <c r="BS18474" s="2"/>
      <c r="BT18474" s="2"/>
    </row>
    <row r="18475" spans="63:72" x14ac:dyDescent="0.3">
      <c r="BK18475" s="5"/>
      <c r="BL18475" s="5"/>
      <c r="BM18475" s="2"/>
      <c r="BN18475" s="151"/>
      <c r="BO18475" s="2"/>
      <c r="BP18475" s="2"/>
      <c r="BQ18475" s="2"/>
      <c r="BR18475" s="2"/>
      <c r="BS18475" s="2"/>
      <c r="BT18475" s="2"/>
    </row>
    <row r="18476" spans="63:72" x14ac:dyDescent="0.3">
      <c r="BK18476" s="5"/>
      <c r="BL18476" s="5"/>
      <c r="BM18476" s="2"/>
      <c r="BN18476" s="151"/>
      <c r="BO18476" s="2"/>
      <c r="BP18476" s="2"/>
      <c r="BQ18476" s="2"/>
      <c r="BR18476" s="2"/>
      <c r="BS18476" s="2"/>
      <c r="BT18476" s="2"/>
    </row>
    <row r="18477" spans="63:72" x14ac:dyDescent="0.3">
      <c r="BK18477" s="5"/>
      <c r="BL18477" s="5"/>
      <c r="BM18477" s="2"/>
      <c r="BN18477" s="151"/>
      <c r="BO18477" s="2"/>
      <c r="BP18477" s="2"/>
      <c r="BQ18477" s="2"/>
      <c r="BR18477" s="2"/>
      <c r="BS18477" s="2"/>
      <c r="BT18477" s="2"/>
    </row>
    <row r="18478" spans="63:72" x14ac:dyDescent="0.3">
      <c r="BK18478" s="5"/>
      <c r="BL18478" s="5"/>
      <c r="BM18478" s="2"/>
      <c r="BN18478" s="151"/>
      <c r="BO18478" s="2"/>
      <c r="BP18478" s="2"/>
      <c r="BQ18478" s="2"/>
      <c r="BR18478" s="2"/>
      <c r="BS18478" s="2"/>
      <c r="BT18478" s="2"/>
    </row>
    <row r="18479" spans="63:72" x14ac:dyDescent="0.3">
      <c r="BK18479" s="5"/>
      <c r="BL18479" s="5"/>
      <c r="BM18479" s="2"/>
      <c r="BN18479" s="151"/>
      <c r="BO18479" s="2"/>
      <c r="BP18479" s="2"/>
      <c r="BQ18479" s="2"/>
      <c r="BR18479" s="2"/>
      <c r="BS18479" s="2"/>
      <c r="BT18479" s="2"/>
    </row>
    <row r="18480" spans="63:72" x14ac:dyDescent="0.3">
      <c r="BK18480" s="5"/>
      <c r="BL18480" s="5"/>
      <c r="BM18480" s="2"/>
      <c r="BN18480" s="151"/>
      <c r="BO18480" s="2"/>
      <c r="BP18480" s="2"/>
      <c r="BQ18480" s="2"/>
      <c r="BR18480" s="2"/>
      <c r="BS18480" s="2"/>
      <c r="BT18480" s="2"/>
    </row>
    <row r="18481" spans="63:72" x14ac:dyDescent="0.3">
      <c r="BK18481" s="5"/>
      <c r="BL18481" s="5"/>
      <c r="BM18481" s="2"/>
      <c r="BN18481" s="151"/>
      <c r="BO18481" s="2"/>
      <c r="BP18481" s="2"/>
      <c r="BQ18481" s="2"/>
      <c r="BR18481" s="2"/>
      <c r="BS18481" s="2"/>
      <c r="BT18481" s="2"/>
    </row>
    <row r="18482" spans="63:72" x14ac:dyDescent="0.3">
      <c r="BK18482" s="5"/>
      <c r="BL18482" s="5"/>
      <c r="BM18482" s="2"/>
      <c r="BN18482" s="151"/>
      <c r="BO18482" s="2"/>
      <c r="BP18482" s="2"/>
      <c r="BQ18482" s="2"/>
      <c r="BR18482" s="2"/>
      <c r="BS18482" s="2"/>
      <c r="BT18482" s="2"/>
    </row>
    <row r="18483" spans="63:72" x14ac:dyDescent="0.3">
      <c r="BK18483" s="5"/>
      <c r="BL18483" s="5"/>
      <c r="BM18483" s="2"/>
      <c r="BN18483" s="151"/>
      <c r="BO18483" s="2"/>
      <c r="BP18483" s="2"/>
      <c r="BQ18483" s="2"/>
      <c r="BR18483" s="2"/>
      <c r="BS18483" s="2"/>
      <c r="BT18483" s="2"/>
    </row>
    <row r="18484" spans="63:72" x14ac:dyDescent="0.3">
      <c r="BK18484" s="5"/>
      <c r="BL18484" s="5"/>
      <c r="BM18484" s="2"/>
      <c r="BN18484" s="151"/>
      <c r="BO18484" s="2"/>
      <c r="BP18484" s="2"/>
      <c r="BQ18484" s="2"/>
      <c r="BR18484" s="2"/>
      <c r="BS18484" s="2"/>
      <c r="BT18484" s="2"/>
    </row>
    <row r="18485" spans="63:72" x14ac:dyDescent="0.3">
      <c r="BK18485" s="5"/>
      <c r="BL18485" s="5"/>
      <c r="BM18485" s="2"/>
      <c r="BN18485" s="151"/>
      <c r="BO18485" s="2"/>
      <c r="BP18485" s="2"/>
      <c r="BQ18485" s="2"/>
      <c r="BR18485" s="2"/>
      <c r="BS18485" s="2"/>
      <c r="BT18485" s="2"/>
    </row>
    <row r="18486" spans="63:72" x14ac:dyDescent="0.3">
      <c r="BK18486" s="5"/>
      <c r="BL18486" s="5"/>
      <c r="BM18486" s="2"/>
      <c r="BN18486" s="151"/>
      <c r="BO18486" s="2"/>
      <c r="BP18486" s="2"/>
      <c r="BQ18486" s="2"/>
      <c r="BR18486" s="2"/>
      <c r="BS18486" s="2"/>
      <c r="BT18486" s="2"/>
    </row>
    <row r="18487" spans="63:72" x14ac:dyDescent="0.3">
      <c r="BK18487" s="5"/>
      <c r="BL18487" s="5"/>
      <c r="BM18487" s="2"/>
      <c r="BN18487" s="151"/>
      <c r="BO18487" s="2"/>
      <c r="BP18487" s="2"/>
      <c r="BQ18487" s="2"/>
      <c r="BR18487" s="2"/>
      <c r="BS18487" s="2"/>
      <c r="BT18487" s="2"/>
    </row>
    <row r="18488" spans="63:72" x14ac:dyDescent="0.3">
      <c r="BK18488" s="5"/>
      <c r="BL18488" s="5"/>
      <c r="BM18488" s="2"/>
      <c r="BN18488" s="151"/>
      <c r="BO18488" s="2"/>
      <c r="BP18488" s="2"/>
      <c r="BQ18488" s="2"/>
      <c r="BR18488" s="2"/>
      <c r="BS18488" s="2"/>
      <c r="BT18488" s="2"/>
    </row>
    <row r="18489" spans="63:72" x14ac:dyDescent="0.3">
      <c r="BK18489" s="5"/>
      <c r="BL18489" s="5"/>
      <c r="BM18489" s="2"/>
      <c r="BN18489" s="151"/>
      <c r="BO18489" s="2"/>
      <c r="BP18489" s="2"/>
      <c r="BQ18489" s="2"/>
      <c r="BR18489" s="2"/>
      <c r="BS18489" s="2"/>
      <c r="BT18489" s="2"/>
    </row>
    <row r="18490" spans="63:72" x14ac:dyDescent="0.3">
      <c r="BK18490" s="5"/>
      <c r="BL18490" s="5"/>
      <c r="BM18490" s="2"/>
      <c r="BN18490" s="151"/>
      <c r="BO18490" s="2"/>
      <c r="BP18490" s="2"/>
      <c r="BQ18490" s="2"/>
      <c r="BR18490" s="2"/>
      <c r="BS18490" s="2"/>
      <c r="BT18490" s="2"/>
    </row>
    <row r="18491" spans="63:72" x14ac:dyDescent="0.3">
      <c r="BK18491" s="5"/>
      <c r="BL18491" s="5"/>
      <c r="BM18491" s="2"/>
      <c r="BN18491" s="151"/>
      <c r="BO18491" s="2"/>
      <c r="BP18491" s="2"/>
      <c r="BQ18491" s="2"/>
      <c r="BR18491" s="2"/>
      <c r="BS18491" s="2"/>
      <c r="BT18491" s="2"/>
    </row>
    <row r="18492" spans="63:72" x14ac:dyDescent="0.3">
      <c r="BK18492" s="5"/>
      <c r="BL18492" s="5"/>
      <c r="BM18492" s="2"/>
      <c r="BN18492" s="151"/>
      <c r="BO18492" s="2"/>
      <c r="BP18492" s="2"/>
      <c r="BQ18492" s="2"/>
      <c r="BR18492" s="2"/>
      <c r="BS18492" s="2"/>
      <c r="BT18492" s="2"/>
    </row>
    <row r="18493" spans="63:72" x14ac:dyDescent="0.3">
      <c r="BK18493" s="5"/>
      <c r="BL18493" s="5"/>
      <c r="BM18493" s="2"/>
      <c r="BN18493" s="151"/>
      <c r="BO18493" s="2"/>
      <c r="BP18493" s="2"/>
      <c r="BQ18493" s="2"/>
      <c r="BR18493" s="2"/>
      <c r="BS18493" s="2"/>
      <c r="BT18493" s="2"/>
    </row>
    <row r="18494" spans="63:72" x14ac:dyDescent="0.3">
      <c r="BK18494" s="5"/>
      <c r="BL18494" s="5"/>
      <c r="BM18494" s="2"/>
      <c r="BN18494" s="151"/>
      <c r="BO18494" s="2"/>
      <c r="BP18494" s="2"/>
      <c r="BQ18494" s="2"/>
      <c r="BR18494" s="2"/>
      <c r="BS18494" s="2"/>
      <c r="BT18494" s="2"/>
    </row>
    <row r="18495" spans="63:72" x14ac:dyDescent="0.3">
      <c r="BK18495" s="5"/>
      <c r="BL18495" s="5"/>
      <c r="BM18495" s="2"/>
      <c r="BN18495" s="151"/>
      <c r="BO18495" s="2"/>
      <c r="BP18495" s="2"/>
      <c r="BQ18495" s="2"/>
      <c r="BR18495" s="2"/>
      <c r="BS18495" s="2"/>
      <c r="BT18495" s="2"/>
    </row>
    <row r="18496" spans="63:72" x14ac:dyDescent="0.3">
      <c r="BK18496" s="5"/>
      <c r="BL18496" s="5"/>
      <c r="BM18496" s="2"/>
      <c r="BN18496" s="151"/>
      <c r="BO18496" s="2"/>
      <c r="BP18496" s="2"/>
      <c r="BQ18496" s="2"/>
      <c r="BR18496" s="2"/>
      <c r="BS18496" s="2"/>
      <c r="BT18496" s="2"/>
    </row>
    <row r="18497" spans="63:72" x14ac:dyDescent="0.3">
      <c r="BK18497" s="5"/>
      <c r="BL18497" s="5"/>
      <c r="BM18497" s="2"/>
      <c r="BN18497" s="151"/>
      <c r="BO18497" s="2"/>
      <c r="BP18497" s="2"/>
      <c r="BQ18497" s="2"/>
      <c r="BR18497" s="2"/>
      <c r="BS18497" s="2"/>
      <c r="BT18497" s="2"/>
    </row>
    <row r="18498" spans="63:72" x14ac:dyDescent="0.3">
      <c r="BK18498" s="5"/>
      <c r="BL18498" s="5"/>
      <c r="BM18498" s="2"/>
      <c r="BN18498" s="151"/>
      <c r="BO18498" s="2"/>
      <c r="BP18498" s="2"/>
      <c r="BQ18498" s="2"/>
      <c r="BR18498" s="2"/>
      <c r="BS18498" s="2"/>
      <c r="BT18498" s="2"/>
    </row>
    <row r="18499" spans="63:72" x14ac:dyDescent="0.3">
      <c r="BK18499" s="5"/>
      <c r="BL18499" s="5"/>
      <c r="BM18499" s="2"/>
      <c r="BN18499" s="151"/>
      <c r="BO18499" s="2"/>
      <c r="BP18499" s="2"/>
      <c r="BQ18499" s="2"/>
      <c r="BR18499" s="2"/>
      <c r="BS18499" s="2"/>
      <c r="BT18499" s="2"/>
    </row>
    <row r="18500" spans="63:72" x14ac:dyDescent="0.3">
      <c r="BK18500" s="5"/>
      <c r="BL18500" s="5"/>
      <c r="BM18500" s="2"/>
      <c r="BN18500" s="151"/>
      <c r="BO18500" s="2"/>
      <c r="BP18500" s="2"/>
      <c r="BQ18500" s="2"/>
      <c r="BR18500" s="2"/>
      <c r="BS18500" s="2"/>
      <c r="BT18500" s="2"/>
    </row>
    <row r="18501" spans="63:72" x14ac:dyDescent="0.3">
      <c r="BK18501" s="5"/>
      <c r="BL18501" s="5"/>
      <c r="BM18501" s="2"/>
      <c r="BN18501" s="151"/>
      <c r="BO18501" s="2"/>
      <c r="BP18501" s="2"/>
      <c r="BQ18501" s="2"/>
      <c r="BR18501" s="2"/>
      <c r="BS18501" s="2"/>
      <c r="BT18501" s="2"/>
    </row>
    <row r="18502" spans="63:72" x14ac:dyDescent="0.3">
      <c r="BK18502" s="5"/>
      <c r="BL18502" s="5"/>
      <c r="BM18502" s="2"/>
      <c r="BN18502" s="151"/>
      <c r="BO18502" s="2"/>
      <c r="BP18502" s="2"/>
      <c r="BQ18502" s="2"/>
      <c r="BR18502" s="2"/>
      <c r="BS18502" s="2"/>
      <c r="BT18502" s="2"/>
    </row>
    <row r="18503" spans="63:72" x14ac:dyDescent="0.3">
      <c r="BK18503" s="5"/>
      <c r="BL18503" s="5"/>
      <c r="BM18503" s="2"/>
      <c r="BN18503" s="151"/>
      <c r="BO18503" s="2"/>
      <c r="BP18503" s="2"/>
      <c r="BQ18503" s="2"/>
      <c r="BR18503" s="2"/>
      <c r="BS18503" s="2"/>
      <c r="BT18503" s="2"/>
    </row>
    <row r="18504" spans="63:72" x14ac:dyDescent="0.3">
      <c r="BK18504" s="5"/>
      <c r="BL18504" s="5"/>
      <c r="BM18504" s="2"/>
      <c r="BN18504" s="151"/>
      <c r="BO18504" s="2"/>
      <c r="BP18504" s="2"/>
      <c r="BQ18504" s="2"/>
      <c r="BR18504" s="2"/>
      <c r="BS18504" s="2"/>
      <c r="BT18504" s="2"/>
    </row>
    <row r="18505" spans="63:72" x14ac:dyDescent="0.3">
      <c r="BK18505" s="5"/>
      <c r="BL18505" s="5"/>
      <c r="BM18505" s="2"/>
      <c r="BN18505" s="151"/>
      <c r="BO18505" s="2"/>
      <c r="BP18505" s="2"/>
      <c r="BQ18505" s="2"/>
      <c r="BR18505" s="2"/>
      <c r="BS18505" s="2"/>
      <c r="BT18505" s="2"/>
    </row>
    <row r="18506" spans="63:72" x14ac:dyDescent="0.3">
      <c r="BK18506" s="5"/>
      <c r="BL18506" s="5"/>
      <c r="BM18506" s="2"/>
      <c r="BN18506" s="151"/>
      <c r="BO18506" s="2"/>
      <c r="BP18506" s="2"/>
      <c r="BQ18506" s="2"/>
      <c r="BR18506" s="2"/>
      <c r="BS18506" s="2"/>
      <c r="BT18506" s="2"/>
    </row>
    <row r="18507" spans="63:72" x14ac:dyDescent="0.3">
      <c r="BK18507" s="5"/>
      <c r="BL18507" s="5"/>
      <c r="BM18507" s="2"/>
      <c r="BN18507" s="151"/>
      <c r="BO18507" s="2"/>
      <c r="BP18507" s="2"/>
      <c r="BQ18507" s="2"/>
      <c r="BR18507" s="2"/>
      <c r="BS18507" s="2"/>
      <c r="BT18507" s="2"/>
    </row>
    <row r="18508" spans="63:72" x14ac:dyDescent="0.3">
      <c r="BK18508" s="5"/>
      <c r="BL18508" s="5"/>
      <c r="BM18508" s="2"/>
      <c r="BN18508" s="151"/>
      <c r="BO18508" s="2"/>
      <c r="BP18508" s="2"/>
      <c r="BQ18508" s="2"/>
      <c r="BR18508" s="2"/>
      <c r="BS18508" s="2"/>
      <c r="BT18508" s="2"/>
    </row>
    <row r="18509" spans="63:72" x14ac:dyDescent="0.3">
      <c r="BK18509" s="5"/>
      <c r="BL18509" s="5"/>
      <c r="BM18509" s="2"/>
      <c r="BN18509" s="151"/>
      <c r="BO18509" s="2"/>
      <c r="BP18509" s="2"/>
      <c r="BQ18509" s="2"/>
      <c r="BR18509" s="2"/>
      <c r="BS18509" s="2"/>
      <c r="BT18509" s="2"/>
    </row>
    <row r="18510" spans="63:72" x14ac:dyDescent="0.3">
      <c r="BK18510" s="5"/>
      <c r="BL18510" s="5"/>
      <c r="BM18510" s="2"/>
      <c r="BN18510" s="151"/>
      <c r="BO18510" s="2"/>
      <c r="BP18510" s="2"/>
      <c r="BQ18510" s="2"/>
      <c r="BR18510" s="2"/>
      <c r="BS18510" s="2"/>
      <c r="BT18510" s="2"/>
    </row>
    <row r="18511" spans="63:72" x14ac:dyDescent="0.3">
      <c r="BK18511" s="5"/>
      <c r="BL18511" s="5"/>
      <c r="BM18511" s="2"/>
      <c r="BN18511" s="151"/>
      <c r="BO18511" s="2"/>
      <c r="BP18511" s="2"/>
      <c r="BQ18511" s="2"/>
      <c r="BR18511" s="2"/>
      <c r="BS18511" s="2"/>
      <c r="BT18511" s="2"/>
    </row>
    <row r="18512" spans="63:72" x14ac:dyDescent="0.3">
      <c r="BK18512" s="5"/>
      <c r="BL18512" s="5"/>
      <c r="BM18512" s="2"/>
      <c r="BN18512" s="151"/>
      <c r="BO18512" s="2"/>
      <c r="BP18512" s="2"/>
      <c r="BQ18512" s="2"/>
      <c r="BR18512" s="2"/>
      <c r="BS18512" s="2"/>
      <c r="BT18512" s="2"/>
    </row>
    <row r="18513" spans="63:72" x14ac:dyDescent="0.3">
      <c r="BK18513" s="5"/>
      <c r="BL18513" s="5"/>
      <c r="BM18513" s="2"/>
      <c r="BN18513" s="151"/>
      <c r="BO18513" s="2"/>
      <c r="BP18513" s="2"/>
      <c r="BQ18513" s="2"/>
      <c r="BR18513" s="2"/>
      <c r="BS18513" s="2"/>
      <c r="BT18513" s="2"/>
    </row>
    <row r="18514" spans="63:72" x14ac:dyDescent="0.3">
      <c r="BK18514" s="5"/>
      <c r="BL18514" s="5"/>
      <c r="BM18514" s="2"/>
      <c r="BN18514" s="151"/>
      <c r="BO18514" s="2"/>
      <c r="BP18514" s="2"/>
      <c r="BQ18514" s="2"/>
      <c r="BR18514" s="2"/>
      <c r="BS18514" s="2"/>
      <c r="BT18514" s="2"/>
    </row>
    <row r="18515" spans="63:72" x14ac:dyDescent="0.3">
      <c r="BK18515" s="5"/>
      <c r="BL18515" s="5"/>
      <c r="BM18515" s="2"/>
      <c r="BN18515" s="151"/>
      <c r="BO18515" s="2"/>
      <c r="BP18515" s="2"/>
      <c r="BQ18515" s="2"/>
      <c r="BR18515" s="2"/>
      <c r="BS18515" s="2"/>
      <c r="BT18515" s="2"/>
    </row>
    <row r="18516" spans="63:72" x14ac:dyDescent="0.3">
      <c r="BK18516" s="5"/>
      <c r="BL18516" s="5"/>
      <c r="BM18516" s="2"/>
      <c r="BN18516" s="151"/>
      <c r="BO18516" s="2"/>
      <c r="BP18516" s="2"/>
      <c r="BQ18516" s="2"/>
      <c r="BR18516" s="2"/>
      <c r="BS18516" s="2"/>
      <c r="BT18516" s="2"/>
    </row>
    <row r="18517" spans="63:72" x14ac:dyDescent="0.3">
      <c r="BK18517" s="5"/>
      <c r="BL18517" s="5"/>
      <c r="BM18517" s="2"/>
      <c r="BN18517" s="151"/>
      <c r="BO18517" s="2"/>
      <c r="BP18517" s="2"/>
      <c r="BQ18517" s="2"/>
      <c r="BR18517" s="2"/>
      <c r="BS18517" s="2"/>
      <c r="BT18517" s="2"/>
    </row>
    <row r="18518" spans="63:72" x14ac:dyDescent="0.3">
      <c r="BK18518" s="5"/>
      <c r="BL18518" s="5"/>
      <c r="BM18518" s="2"/>
      <c r="BN18518" s="151"/>
      <c r="BO18518" s="2"/>
      <c r="BP18518" s="2"/>
      <c r="BQ18518" s="2"/>
      <c r="BR18518" s="2"/>
      <c r="BS18518" s="2"/>
      <c r="BT18518" s="2"/>
    </row>
    <row r="18519" spans="63:72" x14ac:dyDescent="0.3">
      <c r="BK18519" s="5"/>
      <c r="BL18519" s="5"/>
      <c r="BM18519" s="2"/>
      <c r="BN18519" s="151"/>
      <c r="BO18519" s="2"/>
      <c r="BP18519" s="2"/>
      <c r="BQ18519" s="2"/>
      <c r="BR18519" s="2"/>
      <c r="BS18519" s="2"/>
      <c r="BT18519" s="2"/>
    </row>
    <row r="18520" spans="63:72" x14ac:dyDescent="0.3">
      <c r="BK18520" s="5"/>
      <c r="BL18520" s="5"/>
      <c r="BM18520" s="2"/>
      <c r="BN18520" s="151"/>
      <c r="BO18520" s="2"/>
      <c r="BP18520" s="2"/>
      <c r="BQ18520" s="2"/>
      <c r="BR18520" s="2"/>
      <c r="BS18520" s="2"/>
      <c r="BT18520" s="2"/>
    </row>
    <row r="18521" spans="63:72" x14ac:dyDescent="0.3">
      <c r="BK18521" s="5"/>
      <c r="BL18521" s="5"/>
      <c r="BM18521" s="2"/>
      <c r="BN18521" s="151"/>
      <c r="BO18521" s="2"/>
      <c r="BP18521" s="2"/>
      <c r="BQ18521" s="2"/>
      <c r="BR18521" s="2"/>
      <c r="BS18521" s="2"/>
      <c r="BT18521" s="2"/>
    </row>
    <row r="18522" spans="63:72" x14ac:dyDescent="0.3">
      <c r="BK18522" s="5"/>
      <c r="BL18522" s="5"/>
      <c r="BM18522" s="2"/>
      <c r="BN18522" s="151"/>
      <c r="BO18522" s="2"/>
      <c r="BP18522" s="2"/>
      <c r="BQ18522" s="2"/>
      <c r="BR18522" s="2"/>
      <c r="BS18522" s="2"/>
      <c r="BT18522" s="2"/>
    </row>
    <row r="18523" spans="63:72" x14ac:dyDescent="0.3">
      <c r="BK18523" s="5"/>
      <c r="BL18523" s="5"/>
      <c r="BM18523" s="2"/>
      <c r="BN18523" s="151"/>
      <c r="BO18523" s="2"/>
      <c r="BP18523" s="2"/>
      <c r="BQ18523" s="2"/>
      <c r="BR18523" s="2"/>
      <c r="BS18523" s="2"/>
      <c r="BT18523" s="2"/>
    </row>
    <row r="18524" spans="63:72" x14ac:dyDescent="0.3">
      <c r="BK18524" s="5"/>
      <c r="BL18524" s="5"/>
      <c r="BM18524" s="2"/>
      <c r="BN18524" s="151"/>
      <c r="BO18524" s="2"/>
      <c r="BP18524" s="2"/>
      <c r="BQ18524" s="2"/>
      <c r="BR18524" s="2"/>
      <c r="BS18524" s="2"/>
      <c r="BT18524" s="2"/>
    </row>
    <row r="18525" spans="63:72" x14ac:dyDescent="0.3">
      <c r="BK18525" s="5"/>
      <c r="BL18525" s="5"/>
      <c r="BM18525" s="2"/>
      <c r="BN18525" s="151"/>
      <c r="BO18525" s="2"/>
      <c r="BP18525" s="2"/>
      <c r="BQ18525" s="2"/>
      <c r="BR18525" s="2"/>
      <c r="BS18525" s="2"/>
      <c r="BT18525" s="2"/>
    </row>
    <row r="18526" spans="63:72" x14ac:dyDescent="0.3">
      <c r="BK18526" s="5"/>
      <c r="BL18526" s="5"/>
      <c r="BM18526" s="2"/>
      <c r="BN18526" s="151"/>
      <c r="BO18526" s="2"/>
      <c r="BP18526" s="2"/>
      <c r="BQ18526" s="2"/>
      <c r="BR18526" s="2"/>
      <c r="BS18526" s="2"/>
      <c r="BT18526" s="2"/>
    </row>
    <row r="18527" spans="63:72" x14ac:dyDescent="0.3">
      <c r="BK18527" s="5"/>
      <c r="BL18527" s="5"/>
      <c r="BM18527" s="2"/>
      <c r="BN18527" s="151"/>
      <c r="BO18527" s="2"/>
      <c r="BP18527" s="2"/>
      <c r="BQ18527" s="2"/>
      <c r="BR18527" s="2"/>
      <c r="BS18527" s="2"/>
      <c r="BT18527" s="2"/>
    </row>
    <row r="18528" spans="63:72" x14ac:dyDescent="0.3">
      <c r="BK18528" s="5"/>
      <c r="BL18528" s="5"/>
      <c r="BM18528" s="2"/>
      <c r="BN18528" s="151"/>
      <c r="BO18528" s="2"/>
      <c r="BP18528" s="2"/>
      <c r="BQ18528" s="2"/>
      <c r="BR18528" s="2"/>
      <c r="BS18528" s="2"/>
      <c r="BT18528" s="2"/>
    </row>
    <row r="18529" spans="63:72" x14ac:dyDescent="0.3">
      <c r="BK18529" s="5"/>
      <c r="BL18529" s="5"/>
      <c r="BM18529" s="2"/>
      <c r="BN18529" s="151"/>
      <c r="BO18529" s="2"/>
      <c r="BP18529" s="2"/>
      <c r="BQ18529" s="2"/>
      <c r="BR18529" s="2"/>
      <c r="BS18529" s="2"/>
      <c r="BT18529" s="2"/>
    </row>
    <row r="18530" spans="63:72" x14ac:dyDescent="0.3">
      <c r="BK18530" s="5"/>
      <c r="BL18530" s="5"/>
      <c r="BM18530" s="2"/>
      <c r="BN18530" s="151"/>
      <c r="BO18530" s="2"/>
      <c r="BP18530" s="2"/>
      <c r="BQ18530" s="2"/>
      <c r="BR18530" s="2"/>
      <c r="BS18530" s="2"/>
      <c r="BT18530" s="2"/>
    </row>
    <row r="18531" spans="63:72" x14ac:dyDescent="0.3">
      <c r="BK18531" s="5"/>
      <c r="BL18531" s="5"/>
      <c r="BM18531" s="2"/>
      <c r="BN18531" s="151"/>
      <c r="BO18531" s="2"/>
      <c r="BP18531" s="2"/>
      <c r="BQ18531" s="2"/>
      <c r="BR18531" s="2"/>
      <c r="BS18531" s="2"/>
      <c r="BT18531" s="2"/>
    </row>
    <row r="18532" spans="63:72" x14ac:dyDescent="0.3">
      <c r="BK18532" s="5"/>
      <c r="BL18532" s="5"/>
      <c r="BM18532" s="2"/>
      <c r="BN18532" s="151"/>
      <c r="BO18532" s="2"/>
      <c r="BP18532" s="2"/>
      <c r="BQ18532" s="2"/>
      <c r="BR18532" s="2"/>
      <c r="BS18532" s="2"/>
      <c r="BT18532" s="2"/>
    </row>
    <row r="18533" spans="63:72" x14ac:dyDescent="0.3">
      <c r="BK18533" s="5"/>
      <c r="BL18533" s="5"/>
      <c r="BM18533" s="2"/>
      <c r="BN18533" s="151"/>
      <c r="BO18533" s="2"/>
      <c r="BP18533" s="2"/>
      <c r="BQ18533" s="2"/>
      <c r="BR18533" s="2"/>
      <c r="BS18533" s="2"/>
      <c r="BT18533" s="2"/>
    </row>
    <row r="18534" spans="63:72" x14ac:dyDescent="0.3">
      <c r="BK18534" s="5"/>
      <c r="BL18534" s="5"/>
      <c r="BM18534" s="2"/>
      <c r="BN18534" s="151"/>
      <c r="BO18534" s="2"/>
      <c r="BP18534" s="2"/>
      <c r="BQ18534" s="2"/>
      <c r="BR18534" s="2"/>
      <c r="BS18534" s="2"/>
      <c r="BT18534" s="2"/>
    </row>
    <row r="18535" spans="63:72" x14ac:dyDescent="0.3">
      <c r="BK18535" s="5"/>
      <c r="BL18535" s="5"/>
      <c r="BM18535" s="2"/>
      <c r="BN18535" s="151"/>
      <c r="BO18535" s="2"/>
      <c r="BP18535" s="2"/>
      <c r="BQ18535" s="2"/>
      <c r="BR18535" s="2"/>
      <c r="BS18535" s="2"/>
      <c r="BT18535" s="2"/>
    </row>
    <row r="18536" spans="63:72" x14ac:dyDescent="0.3">
      <c r="BK18536" s="5"/>
      <c r="BL18536" s="5"/>
      <c r="BM18536" s="2"/>
      <c r="BN18536" s="151"/>
      <c r="BO18536" s="2"/>
      <c r="BP18536" s="2"/>
      <c r="BQ18536" s="2"/>
      <c r="BR18536" s="2"/>
      <c r="BS18536" s="2"/>
      <c r="BT18536" s="2"/>
    </row>
    <row r="18537" spans="63:72" x14ac:dyDescent="0.3">
      <c r="BK18537" s="5"/>
      <c r="BL18537" s="5"/>
      <c r="BM18537" s="2"/>
      <c r="BN18537" s="151"/>
      <c r="BO18537" s="2"/>
      <c r="BP18537" s="2"/>
      <c r="BQ18537" s="2"/>
      <c r="BR18537" s="2"/>
      <c r="BS18537" s="2"/>
      <c r="BT18537" s="2"/>
    </row>
    <row r="18538" spans="63:72" x14ac:dyDescent="0.3">
      <c r="BK18538" s="5"/>
      <c r="BL18538" s="5"/>
      <c r="BM18538" s="2"/>
      <c r="BN18538" s="151"/>
      <c r="BO18538" s="2"/>
      <c r="BP18538" s="2"/>
      <c r="BQ18538" s="2"/>
      <c r="BR18538" s="2"/>
      <c r="BS18538" s="2"/>
      <c r="BT18538" s="2"/>
    </row>
    <row r="18539" spans="63:72" x14ac:dyDescent="0.3">
      <c r="BK18539" s="5"/>
      <c r="BL18539" s="5"/>
      <c r="BM18539" s="2"/>
      <c r="BN18539" s="151"/>
      <c r="BO18539" s="2"/>
      <c r="BP18539" s="2"/>
      <c r="BQ18539" s="2"/>
      <c r="BR18539" s="2"/>
      <c r="BS18539" s="2"/>
      <c r="BT18539" s="2"/>
    </row>
    <row r="18540" spans="63:72" x14ac:dyDescent="0.3">
      <c r="BK18540" s="5"/>
      <c r="BL18540" s="5"/>
      <c r="BM18540" s="2"/>
      <c r="BN18540" s="151"/>
      <c r="BO18540" s="2"/>
      <c r="BP18540" s="2"/>
      <c r="BQ18540" s="2"/>
      <c r="BR18540" s="2"/>
      <c r="BS18540" s="2"/>
      <c r="BT18540" s="2"/>
    </row>
    <row r="18541" spans="63:72" x14ac:dyDescent="0.3">
      <c r="BK18541" s="5"/>
      <c r="BL18541" s="5"/>
      <c r="BM18541" s="2"/>
      <c r="BN18541" s="151"/>
      <c r="BO18541" s="2"/>
      <c r="BP18541" s="2"/>
      <c r="BQ18541" s="2"/>
      <c r="BR18541" s="2"/>
      <c r="BS18541" s="2"/>
      <c r="BT18541" s="2"/>
    </row>
    <row r="18542" spans="63:72" x14ac:dyDescent="0.3">
      <c r="BK18542" s="5"/>
      <c r="BL18542" s="5"/>
      <c r="BM18542" s="2"/>
      <c r="BN18542" s="151"/>
      <c r="BO18542" s="2"/>
      <c r="BP18542" s="2"/>
      <c r="BQ18542" s="2"/>
      <c r="BR18542" s="2"/>
      <c r="BS18542" s="2"/>
      <c r="BT18542" s="2"/>
    </row>
    <row r="18543" spans="63:72" x14ac:dyDescent="0.3">
      <c r="BK18543" s="5"/>
      <c r="BL18543" s="5"/>
      <c r="BM18543" s="2"/>
      <c r="BN18543" s="151"/>
      <c r="BO18543" s="2"/>
      <c r="BP18543" s="2"/>
      <c r="BQ18543" s="2"/>
      <c r="BR18543" s="2"/>
      <c r="BS18543" s="2"/>
      <c r="BT18543" s="2"/>
    </row>
    <row r="18544" spans="63:72" x14ac:dyDescent="0.3">
      <c r="BK18544" s="5"/>
      <c r="BL18544" s="5"/>
      <c r="BM18544" s="2"/>
      <c r="BN18544" s="151"/>
      <c r="BO18544" s="2"/>
      <c r="BP18544" s="2"/>
      <c r="BQ18544" s="2"/>
      <c r="BR18544" s="2"/>
      <c r="BS18544" s="2"/>
      <c r="BT18544" s="2"/>
    </row>
    <row r="18545" spans="63:72" x14ac:dyDescent="0.3">
      <c r="BK18545" s="5"/>
      <c r="BL18545" s="5"/>
      <c r="BM18545" s="2"/>
      <c r="BN18545" s="151"/>
      <c r="BO18545" s="2"/>
      <c r="BP18545" s="2"/>
      <c r="BQ18545" s="2"/>
      <c r="BR18545" s="2"/>
      <c r="BS18545" s="2"/>
      <c r="BT18545" s="2"/>
    </row>
    <row r="18546" spans="63:72" x14ac:dyDescent="0.3">
      <c r="BK18546" s="5"/>
      <c r="BL18546" s="5"/>
      <c r="BM18546" s="2"/>
      <c r="BN18546" s="151"/>
      <c r="BO18546" s="2"/>
      <c r="BP18546" s="2"/>
      <c r="BQ18546" s="2"/>
      <c r="BR18546" s="2"/>
      <c r="BS18546" s="2"/>
      <c r="BT18546" s="2"/>
    </row>
    <row r="18547" spans="63:72" x14ac:dyDescent="0.3">
      <c r="BK18547" s="5"/>
      <c r="BL18547" s="5"/>
      <c r="BM18547" s="2"/>
      <c r="BN18547" s="151"/>
      <c r="BO18547" s="2"/>
      <c r="BP18547" s="2"/>
      <c r="BQ18547" s="2"/>
      <c r="BR18547" s="2"/>
      <c r="BS18547" s="2"/>
      <c r="BT18547" s="2"/>
    </row>
    <row r="18548" spans="63:72" x14ac:dyDescent="0.3">
      <c r="BK18548" s="5"/>
      <c r="BL18548" s="5"/>
      <c r="BM18548" s="2"/>
      <c r="BN18548" s="151"/>
      <c r="BO18548" s="2"/>
      <c r="BP18548" s="2"/>
      <c r="BQ18548" s="2"/>
      <c r="BR18548" s="2"/>
      <c r="BS18548" s="2"/>
      <c r="BT18548" s="2"/>
    </row>
    <row r="18549" spans="63:72" x14ac:dyDescent="0.3">
      <c r="BK18549" s="5"/>
      <c r="BL18549" s="5"/>
      <c r="BM18549" s="2"/>
      <c r="BN18549" s="151"/>
      <c r="BO18549" s="2"/>
      <c r="BP18549" s="2"/>
      <c r="BQ18549" s="2"/>
      <c r="BR18549" s="2"/>
      <c r="BS18549" s="2"/>
      <c r="BT18549" s="2"/>
    </row>
    <row r="18550" spans="63:72" x14ac:dyDescent="0.3">
      <c r="BK18550" s="5"/>
      <c r="BL18550" s="5"/>
      <c r="BM18550" s="2"/>
      <c r="BN18550" s="151"/>
      <c r="BO18550" s="2"/>
      <c r="BP18550" s="2"/>
      <c r="BQ18550" s="2"/>
      <c r="BR18550" s="2"/>
      <c r="BS18550" s="2"/>
      <c r="BT18550" s="2"/>
    </row>
    <row r="18551" spans="63:72" x14ac:dyDescent="0.3">
      <c r="BK18551" s="5"/>
      <c r="BL18551" s="5"/>
      <c r="BM18551" s="2"/>
      <c r="BN18551" s="151"/>
      <c r="BO18551" s="2"/>
      <c r="BP18551" s="2"/>
      <c r="BQ18551" s="2"/>
      <c r="BR18551" s="2"/>
      <c r="BS18551" s="2"/>
      <c r="BT18551" s="2"/>
    </row>
    <row r="18552" spans="63:72" x14ac:dyDescent="0.3">
      <c r="BK18552" s="5"/>
      <c r="BL18552" s="5"/>
      <c r="BM18552" s="2"/>
      <c r="BN18552" s="151"/>
      <c r="BO18552" s="2"/>
      <c r="BP18552" s="2"/>
      <c r="BQ18552" s="2"/>
      <c r="BR18552" s="2"/>
      <c r="BS18552" s="2"/>
      <c r="BT18552" s="2"/>
    </row>
    <row r="18553" spans="63:72" x14ac:dyDescent="0.3">
      <c r="BK18553" s="5"/>
      <c r="BL18553" s="5"/>
      <c r="BM18553" s="2"/>
      <c r="BN18553" s="151"/>
      <c r="BO18553" s="2"/>
      <c r="BP18553" s="2"/>
      <c r="BQ18553" s="2"/>
      <c r="BR18553" s="2"/>
      <c r="BS18553" s="2"/>
      <c r="BT18553" s="2"/>
    </row>
    <row r="18554" spans="63:72" x14ac:dyDescent="0.3">
      <c r="BK18554" s="5"/>
      <c r="BL18554" s="5"/>
      <c r="BM18554" s="2"/>
      <c r="BN18554" s="151"/>
      <c r="BO18554" s="2"/>
      <c r="BP18554" s="2"/>
      <c r="BQ18554" s="2"/>
      <c r="BR18554" s="2"/>
      <c r="BS18554" s="2"/>
      <c r="BT18554" s="2"/>
    </row>
    <row r="18555" spans="63:72" x14ac:dyDescent="0.3">
      <c r="BK18555" s="5"/>
      <c r="BL18555" s="5"/>
      <c r="BM18555" s="2"/>
      <c r="BN18555" s="151"/>
      <c r="BO18555" s="2"/>
      <c r="BP18555" s="2"/>
      <c r="BQ18555" s="2"/>
      <c r="BR18555" s="2"/>
      <c r="BS18555" s="2"/>
      <c r="BT18555" s="2"/>
    </row>
    <row r="18556" spans="63:72" x14ac:dyDescent="0.3">
      <c r="BK18556" s="5"/>
      <c r="BL18556" s="5"/>
      <c r="BM18556" s="2"/>
      <c r="BN18556" s="151"/>
      <c r="BO18556" s="2"/>
      <c r="BP18556" s="2"/>
      <c r="BQ18556" s="2"/>
      <c r="BR18556" s="2"/>
      <c r="BS18556" s="2"/>
      <c r="BT18556" s="2"/>
    </row>
    <row r="18557" spans="63:72" x14ac:dyDescent="0.3">
      <c r="BK18557" s="5"/>
      <c r="BL18557" s="5"/>
      <c r="BM18557" s="2"/>
      <c r="BN18557" s="151"/>
      <c r="BO18557" s="2"/>
      <c r="BP18557" s="2"/>
      <c r="BQ18557" s="2"/>
      <c r="BR18557" s="2"/>
      <c r="BS18557" s="2"/>
      <c r="BT18557" s="2"/>
    </row>
    <row r="18558" spans="63:72" x14ac:dyDescent="0.3">
      <c r="BK18558" s="5"/>
      <c r="BL18558" s="5"/>
      <c r="BM18558" s="2"/>
      <c r="BN18558" s="151"/>
      <c r="BO18558" s="2"/>
      <c r="BP18558" s="2"/>
      <c r="BQ18558" s="2"/>
      <c r="BR18558" s="2"/>
      <c r="BS18558" s="2"/>
      <c r="BT18558" s="2"/>
    </row>
    <row r="18559" spans="63:72" x14ac:dyDescent="0.3">
      <c r="BK18559" s="5"/>
      <c r="BL18559" s="5"/>
      <c r="BM18559" s="2"/>
      <c r="BN18559" s="151"/>
      <c r="BO18559" s="2"/>
      <c r="BP18559" s="2"/>
      <c r="BQ18559" s="2"/>
      <c r="BR18559" s="2"/>
      <c r="BS18559" s="2"/>
      <c r="BT18559" s="2"/>
    </row>
    <row r="18560" spans="63:72" x14ac:dyDescent="0.3">
      <c r="BK18560" s="5"/>
      <c r="BL18560" s="5"/>
      <c r="BM18560" s="2"/>
      <c r="BN18560" s="151"/>
      <c r="BO18560" s="2"/>
      <c r="BP18560" s="2"/>
      <c r="BQ18560" s="2"/>
      <c r="BR18560" s="2"/>
      <c r="BS18560" s="2"/>
      <c r="BT18560" s="2"/>
    </row>
    <row r="18561" spans="63:72" x14ac:dyDescent="0.3">
      <c r="BK18561" s="5"/>
      <c r="BL18561" s="5"/>
      <c r="BM18561" s="2"/>
      <c r="BN18561" s="151"/>
      <c r="BO18561" s="2"/>
      <c r="BP18561" s="2"/>
      <c r="BQ18561" s="2"/>
      <c r="BR18561" s="2"/>
      <c r="BS18561" s="2"/>
      <c r="BT18561" s="2"/>
    </row>
    <row r="18562" spans="63:72" x14ac:dyDescent="0.3">
      <c r="BK18562" s="5"/>
      <c r="BL18562" s="5"/>
      <c r="BM18562" s="2"/>
      <c r="BN18562" s="151"/>
      <c r="BO18562" s="2"/>
      <c r="BP18562" s="2"/>
      <c r="BQ18562" s="2"/>
      <c r="BR18562" s="2"/>
      <c r="BS18562" s="2"/>
      <c r="BT18562" s="2"/>
    </row>
    <row r="18563" spans="63:72" x14ac:dyDescent="0.3">
      <c r="BK18563" s="5"/>
      <c r="BL18563" s="5"/>
      <c r="BM18563" s="2"/>
      <c r="BN18563" s="151"/>
      <c r="BO18563" s="2"/>
      <c r="BP18563" s="2"/>
      <c r="BQ18563" s="2"/>
      <c r="BR18563" s="2"/>
      <c r="BS18563" s="2"/>
      <c r="BT18563" s="2"/>
    </row>
    <row r="18564" spans="63:72" x14ac:dyDescent="0.3">
      <c r="BK18564" s="5"/>
      <c r="BL18564" s="5"/>
      <c r="BM18564" s="2"/>
      <c r="BN18564" s="151"/>
      <c r="BO18564" s="2"/>
      <c r="BP18564" s="2"/>
      <c r="BQ18564" s="2"/>
      <c r="BR18564" s="2"/>
      <c r="BS18564" s="2"/>
      <c r="BT18564" s="2"/>
    </row>
    <row r="18565" spans="63:72" x14ac:dyDescent="0.3">
      <c r="BK18565" s="5"/>
      <c r="BL18565" s="5"/>
      <c r="BM18565" s="2"/>
      <c r="BN18565" s="151"/>
      <c r="BO18565" s="2"/>
      <c r="BP18565" s="2"/>
      <c r="BQ18565" s="2"/>
      <c r="BR18565" s="2"/>
      <c r="BS18565" s="2"/>
      <c r="BT18565" s="2"/>
    </row>
    <row r="18566" spans="63:72" x14ac:dyDescent="0.3">
      <c r="BK18566" s="5"/>
      <c r="BL18566" s="5"/>
      <c r="BM18566" s="2"/>
      <c r="BN18566" s="151"/>
      <c r="BO18566" s="2"/>
      <c r="BP18566" s="2"/>
      <c r="BQ18566" s="2"/>
      <c r="BR18566" s="2"/>
      <c r="BS18566" s="2"/>
      <c r="BT18566" s="2"/>
    </row>
    <row r="18567" spans="63:72" x14ac:dyDescent="0.3">
      <c r="BK18567" s="5"/>
      <c r="BL18567" s="5"/>
      <c r="BM18567" s="2"/>
      <c r="BN18567" s="151"/>
      <c r="BO18567" s="2"/>
      <c r="BP18567" s="2"/>
      <c r="BQ18567" s="2"/>
      <c r="BR18567" s="2"/>
      <c r="BS18567" s="2"/>
      <c r="BT18567" s="2"/>
    </row>
    <row r="18568" spans="63:72" x14ac:dyDescent="0.3">
      <c r="BK18568" s="5"/>
      <c r="BL18568" s="5"/>
      <c r="BM18568" s="2"/>
      <c r="BN18568" s="151"/>
      <c r="BO18568" s="2"/>
      <c r="BP18568" s="2"/>
      <c r="BQ18568" s="2"/>
      <c r="BR18568" s="2"/>
      <c r="BS18568" s="2"/>
      <c r="BT18568" s="2"/>
    </row>
    <row r="18569" spans="63:72" x14ac:dyDescent="0.3">
      <c r="BK18569" s="5"/>
      <c r="BL18569" s="5"/>
      <c r="BM18569" s="2"/>
      <c r="BN18569" s="151"/>
      <c r="BO18569" s="2"/>
      <c r="BP18569" s="2"/>
      <c r="BQ18569" s="2"/>
      <c r="BR18569" s="2"/>
      <c r="BS18569" s="2"/>
      <c r="BT18569" s="2"/>
    </row>
    <row r="18570" spans="63:72" x14ac:dyDescent="0.3">
      <c r="BK18570" s="5"/>
      <c r="BL18570" s="5"/>
      <c r="BM18570" s="2"/>
      <c r="BN18570" s="151"/>
      <c r="BO18570" s="2"/>
      <c r="BP18570" s="2"/>
      <c r="BQ18570" s="2"/>
      <c r="BR18570" s="2"/>
      <c r="BS18570" s="2"/>
      <c r="BT18570" s="2"/>
    </row>
    <row r="18571" spans="63:72" x14ac:dyDescent="0.3">
      <c r="BK18571" s="5"/>
      <c r="BL18571" s="5"/>
      <c r="BM18571" s="2"/>
      <c r="BN18571" s="151"/>
      <c r="BO18571" s="2"/>
      <c r="BP18571" s="2"/>
      <c r="BQ18571" s="2"/>
      <c r="BR18571" s="2"/>
      <c r="BS18571" s="2"/>
      <c r="BT18571" s="2"/>
    </row>
    <row r="18572" spans="63:72" x14ac:dyDescent="0.3">
      <c r="BK18572" s="5"/>
      <c r="BL18572" s="5"/>
      <c r="BM18572" s="2"/>
      <c r="BN18572" s="151"/>
      <c r="BO18572" s="2"/>
      <c r="BP18572" s="2"/>
      <c r="BQ18572" s="2"/>
      <c r="BR18572" s="2"/>
      <c r="BS18572" s="2"/>
      <c r="BT18572" s="2"/>
    </row>
    <row r="18573" spans="63:72" x14ac:dyDescent="0.3">
      <c r="BK18573" s="5"/>
      <c r="BL18573" s="5"/>
      <c r="BM18573" s="2"/>
      <c r="BN18573" s="151"/>
      <c r="BO18573" s="2"/>
      <c r="BP18573" s="2"/>
      <c r="BQ18573" s="2"/>
      <c r="BR18573" s="2"/>
      <c r="BS18573" s="2"/>
      <c r="BT18573" s="2"/>
    </row>
    <row r="18574" spans="63:72" x14ac:dyDescent="0.3">
      <c r="BK18574" s="5"/>
      <c r="BL18574" s="5"/>
      <c r="BM18574" s="2"/>
      <c r="BN18574" s="151"/>
      <c r="BO18574" s="2"/>
      <c r="BP18574" s="2"/>
      <c r="BQ18574" s="2"/>
      <c r="BR18574" s="2"/>
      <c r="BS18574" s="2"/>
      <c r="BT18574" s="2"/>
    </row>
    <row r="18575" spans="63:72" x14ac:dyDescent="0.3">
      <c r="BK18575" s="5"/>
      <c r="BL18575" s="5"/>
      <c r="BM18575" s="2"/>
      <c r="BN18575" s="151"/>
      <c r="BO18575" s="2"/>
      <c r="BP18575" s="2"/>
      <c r="BQ18575" s="2"/>
      <c r="BR18575" s="2"/>
      <c r="BS18575" s="2"/>
      <c r="BT18575" s="2"/>
    </row>
    <row r="18576" spans="63:72" x14ac:dyDescent="0.3">
      <c r="BK18576" s="5"/>
      <c r="BL18576" s="5"/>
      <c r="BM18576" s="2"/>
      <c r="BN18576" s="151"/>
      <c r="BO18576" s="2"/>
      <c r="BP18576" s="2"/>
      <c r="BQ18576" s="2"/>
      <c r="BR18576" s="2"/>
      <c r="BS18576" s="2"/>
      <c r="BT18576" s="2"/>
    </row>
    <row r="18577" spans="63:72" x14ac:dyDescent="0.3">
      <c r="BK18577" s="5"/>
      <c r="BL18577" s="5"/>
      <c r="BM18577" s="2"/>
      <c r="BN18577" s="151"/>
      <c r="BO18577" s="2"/>
      <c r="BP18577" s="2"/>
      <c r="BQ18577" s="2"/>
      <c r="BR18577" s="2"/>
      <c r="BS18577" s="2"/>
      <c r="BT18577" s="2"/>
    </row>
    <row r="18578" spans="63:72" x14ac:dyDescent="0.3">
      <c r="BK18578" s="5"/>
      <c r="BL18578" s="5"/>
      <c r="BM18578" s="2"/>
      <c r="BN18578" s="151"/>
      <c r="BO18578" s="2"/>
      <c r="BP18578" s="2"/>
      <c r="BQ18578" s="2"/>
      <c r="BR18578" s="2"/>
      <c r="BS18578" s="2"/>
      <c r="BT18578" s="2"/>
    </row>
    <row r="18579" spans="63:72" x14ac:dyDescent="0.3">
      <c r="BK18579" s="5"/>
      <c r="BL18579" s="5"/>
      <c r="BM18579" s="2"/>
      <c r="BN18579" s="151"/>
      <c r="BO18579" s="2"/>
      <c r="BP18579" s="2"/>
      <c r="BQ18579" s="2"/>
      <c r="BR18579" s="2"/>
      <c r="BS18579" s="2"/>
      <c r="BT18579" s="2"/>
    </row>
    <row r="18580" spans="63:72" x14ac:dyDescent="0.3">
      <c r="BK18580" s="5"/>
      <c r="BL18580" s="5"/>
      <c r="BM18580" s="2"/>
      <c r="BN18580" s="151"/>
      <c r="BO18580" s="2"/>
      <c r="BP18580" s="2"/>
      <c r="BQ18580" s="2"/>
      <c r="BR18580" s="2"/>
      <c r="BS18580" s="2"/>
      <c r="BT18580" s="2"/>
    </row>
    <row r="18581" spans="63:72" x14ac:dyDescent="0.3">
      <c r="BK18581" s="5"/>
      <c r="BL18581" s="5"/>
      <c r="BM18581" s="2"/>
      <c r="BN18581" s="151"/>
      <c r="BO18581" s="2"/>
      <c r="BP18581" s="2"/>
      <c r="BQ18581" s="2"/>
      <c r="BR18581" s="2"/>
      <c r="BS18581" s="2"/>
      <c r="BT18581" s="2"/>
    </row>
    <row r="18582" spans="63:72" x14ac:dyDescent="0.3">
      <c r="BK18582" s="5"/>
      <c r="BL18582" s="5"/>
      <c r="BM18582" s="2"/>
      <c r="BN18582" s="151"/>
      <c r="BO18582" s="2"/>
      <c r="BP18582" s="2"/>
      <c r="BQ18582" s="2"/>
      <c r="BR18582" s="2"/>
      <c r="BS18582" s="2"/>
      <c r="BT18582" s="2"/>
    </row>
    <row r="18583" spans="63:72" x14ac:dyDescent="0.3">
      <c r="BK18583" s="5"/>
      <c r="BL18583" s="5"/>
      <c r="BM18583" s="2"/>
      <c r="BN18583" s="151"/>
      <c r="BO18583" s="2"/>
      <c r="BP18583" s="2"/>
      <c r="BQ18583" s="2"/>
      <c r="BR18583" s="2"/>
      <c r="BS18583" s="2"/>
      <c r="BT18583" s="2"/>
    </row>
    <row r="18584" spans="63:72" x14ac:dyDescent="0.3">
      <c r="BK18584" s="5"/>
      <c r="BL18584" s="5"/>
      <c r="BM18584" s="2"/>
      <c r="BN18584" s="151"/>
      <c r="BO18584" s="2"/>
      <c r="BP18584" s="2"/>
      <c r="BQ18584" s="2"/>
      <c r="BR18584" s="2"/>
      <c r="BS18584" s="2"/>
      <c r="BT18584" s="2"/>
    </row>
    <row r="18585" spans="63:72" x14ac:dyDescent="0.3">
      <c r="BK18585" s="5"/>
      <c r="BL18585" s="5"/>
      <c r="BM18585" s="2"/>
      <c r="BN18585" s="151"/>
      <c r="BO18585" s="2"/>
      <c r="BP18585" s="2"/>
      <c r="BQ18585" s="2"/>
      <c r="BR18585" s="2"/>
      <c r="BS18585" s="2"/>
      <c r="BT18585" s="2"/>
    </row>
    <row r="18586" spans="63:72" x14ac:dyDescent="0.3">
      <c r="BK18586" s="5"/>
      <c r="BL18586" s="5"/>
      <c r="BM18586" s="2"/>
      <c r="BN18586" s="151"/>
      <c r="BO18586" s="2"/>
      <c r="BP18586" s="2"/>
      <c r="BQ18586" s="2"/>
      <c r="BR18586" s="2"/>
      <c r="BS18586" s="2"/>
      <c r="BT18586" s="2"/>
    </row>
    <row r="18587" spans="63:72" x14ac:dyDescent="0.3">
      <c r="BK18587" s="5"/>
      <c r="BL18587" s="5"/>
      <c r="BM18587" s="2"/>
      <c r="BN18587" s="151"/>
      <c r="BO18587" s="2"/>
      <c r="BP18587" s="2"/>
      <c r="BQ18587" s="2"/>
      <c r="BR18587" s="2"/>
      <c r="BS18587" s="2"/>
      <c r="BT18587" s="2"/>
    </row>
    <row r="18588" spans="63:72" x14ac:dyDescent="0.3">
      <c r="BK18588" s="5"/>
      <c r="BL18588" s="5"/>
      <c r="BM18588" s="2"/>
      <c r="BN18588" s="151"/>
      <c r="BO18588" s="2"/>
      <c r="BP18588" s="2"/>
      <c r="BQ18588" s="2"/>
      <c r="BR18588" s="2"/>
      <c r="BS18588" s="2"/>
      <c r="BT18588" s="2"/>
    </row>
    <row r="18589" spans="63:72" x14ac:dyDescent="0.3">
      <c r="BK18589" s="5"/>
      <c r="BL18589" s="5"/>
      <c r="BM18589" s="2"/>
      <c r="BN18589" s="151"/>
      <c r="BO18589" s="2"/>
      <c r="BP18589" s="2"/>
      <c r="BQ18589" s="2"/>
      <c r="BR18589" s="2"/>
      <c r="BS18589" s="2"/>
      <c r="BT18589" s="2"/>
    </row>
    <row r="18590" spans="63:72" x14ac:dyDescent="0.3">
      <c r="BK18590" s="5"/>
      <c r="BL18590" s="5"/>
      <c r="BM18590" s="2"/>
      <c r="BN18590" s="151"/>
      <c r="BO18590" s="2"/>
      <c r="BP18590" s="2"/>
      <c r="BQ18590" s="2"/>
      <c r="BR18590" s="2"/>
      <c r="BS18590" s="2"/>
      <c r="BT18590" s="2"/>
    </row>
    <row r="18591" spans="63:72" x14ac:dyDescent="0.3">
      <c r="BK18591" s="5"/>
      <c r="BL18591" s="5"/>
      <c r="BM18591" s="2"/>
      <c r="BN18591" s="151"/>
      <c r="BO18591" s="2"/>
      <c r="BP18591" s="2"/>
      <c r="BQ18591" s="2"/>
      <c r="BR18591" s="2"/>
      <c r="BS18591" s="2"/>
      <c r="BT18591" s="2"/>
    </row>
    <row r="18592" spans="63:72" x14ac:dyDescent="0.3">
      <c r="BK18592" s="5"/>
      <c r="BL18592" s="5"/>
      <c r="BM18592" s="2"/>
      <c r="BN18592" s="151"/>
      <c r="BO18592" s="2"/>
      <c r="BP18592" s="2"/>
      <c r="BQ18592" s="2"/>
      <c r="BR18592" s="2"/>
      <c r="BS18592" s="2"/>
      <c r="BT18592" s="2"/>
    </row>
    <row r="18593" spans="63:72" x14ac:dyDescent="0.3">
      <c r="BK18593" s="5"/>
      <c r="BL18593" s="5"/>
      <c r="BM18593" s="2"/>
      <c r="BN18593" s="151"/>
      <c r="BO18593" s="2"/>
      <c r="BP18593" s="2"/>
      <c r="BQ18593" s="2"/>
      <c r="BR18593" s="2"/>
      <c r="BS18593" s="2"/>
      <c r="BT18593" s="2"/>
    </row>
    <row r="18594" spans="63:72" x14ac:dyDescent="0.3">
      <c r="BK18594" s="5"/>
      <c r="BL18594" s="5"/>
      <c r="BM18594" s="2"/>
      <c r="BN18594" s="151"/>
      <c r="BO18594" s="2"/>
      <c r="BP18594" s="2"/>
      <c r="BQ18594" s="2"/>
      <c r="BR18594" s="2"/>
      <c r="BS18594" s="2"/>
      <c r="BT18594" s="2"/>
    </row>
    <row r="18595" spans="63:72" x14ac:dyDescent="0.3">
      <c r="BK18595" s="5"/>
      <c r="BL18595" s="5"/>
      <c r="BM18595" s="2"/>
      <c r="BN18595" s="151"/>
      <c r="BO18595" s="2"/>
      <c r="BP18595" s="2"/>
      <c r="BQ18595" s="2"/>
      <c r="BR18595" s="2"/>
      <c r="BS18595" s="2"/>
      <c r="BT18595" s="2"/>
    </row>
    <row r="18596" spans="63:72" x14ac:dyDescent="0.3">
      <c r="BK18596" s="5"/>
      <c r="BL18596" s="5"/>
      <c r="BM18596" s="2"/>
      <c r="BN18596" s="151"/>
      <c r="BO18596" s="2"/>
      <c r="BP18596" s="2"/>
      <c r="BQ18596" s="2"/>
      <c r="BR18596" s="2"/>
      <c r="BS18596" s="2"/>
      <c r="BT18596" s="2"/>
    </row>
    <row r="18597" spans="63:72" x14ac:dyDescent="0.3">
      <c r="BK18597" s="5"/>
      <c r="BL18597" s="5"/>
      <c r="BM18597" s="2"/>
      <c r="BN18597" s="151"/>
      <c r="BO18597" s="2"/>
      <c r="BP18597" s="2"/>
      <c r="BQ18597" s="2"/>
      <c r="BR18597" s="2"/>
      <c r="BS18597" s="2"/>
      <c r="BT18597" s="2"/>
    </row>
    <row r="18598" spans="63:72" x14ac:dyDescent="0.3">
      <c r="BK18598" s="5"/>
      <c r="BL18598" s="5"/>
      <c r="BM18598" s="2"/>
      <c r="BN18598" s="151"/>
      <c r="BO18598" s="2"/>
      <c r="BP18598" s="2"/>
      <c r="BQ18598" s="2"/>
      <c r="BR18598" s="2"/>
      <c r="BS18598" s="2"/>
      <c r="BT18598" s="2"/>
    </row>
    <row r="18599" spans="63:72" x14ac:dyDescent="0.3">
      <c r="BK18599" s="5"/>
      <c r="BL18599" s="5"/>
      <c r="BM18599" s="2"/>
      <c r="BN18599" s="151"/>
      <c r="BO18599" s="2"/>
      <c r="BP18599" s="2"/>
      <c r="BQ18599" s="2"/>
      <c r="BR18599" s="2"/>
      <c r="BS18599" s="2"/>
      <c r="BT18599" s="2"/>
    </row>
    <row r="18600" spans="63:72" x14ac:dyDescent="0.3">
      <c r="BK18600" s="5"/>
      <c r="BL18600" s="5"/>
      <c r="BM18600" s="2"/>
      <c r="BN18600" s="151"/>
      <c r="BO18600" s="2"/>
      <c r="BP18600" s="2"/>
      <c r="BQ18600" s="2"/>
      <c r="BR18600" s="2"/>
      <c r="BS18600" s="2"/>
      <c r="BT18600" s="2"/>
    </row>
    <row r="18601" spans="63:72" x14ac:dyDescent="0.3">
      <c r="BK18601" s="5"/>
      <c r="BL18601" s="5"/>
      <c r="BM18601" s="2"/>
      <c r="BN18601" s="151"/>
      <c r="BO18601" s="2"/>
      <c r="BP18601" s="2"/>
      <c r="BQ18601" s="2"/>
      <c r="BR18601" s="2"/>
      <c r="BS18601" s="2"/>
      <c r="BT18601" s="2"/>
    </row>
    <row r="18602" spans="63:72" x14ac:dyDescent="0.3">
      <c r="BK18602" s="5"/>
      <c r="BL18602" s="5"/>
      <c r="BM18602" s="2"/>
      <c r="BN18602" s="151"/>
      <c r="BO18602" s="2"/>
      <c r="BP18602" s="2"/>
      <c r="BQ18602" s="2"/>
      <c r="BR18602" s="2"/>
      <c r="BS18602" s="2"/>
      <c r="BT18602" s="2"/>
    </row>
    <row r="18603" spans="63:72" x14ac:dyDescent="0.3">
      <c r="BK18603" s="5"/>
      <c r="BL18603" s="5"/>
      <c r="BM18603" s="2"/>
      <c r="BN18603" s="151"/>
      <c r="BO18603" s="2"/>
      <c r="BP18603" s="2"/>
      <c r="BQ18603" s="2"/>
      <c r="BR18603" s="2"/>
      <c r="BS18603" s="2"/>
      <c r="BT18603" s="2"/>
    </row>
    <row r="18604" spans="63:72" x14ac:dyDescent="0.3">
      <c r="BK18604" s="5"/>
      <c r="BL18604" s="5"/>
      <c r="BM18604" s="2"/>
      <c r="BN18604" s="151"/>
      <c r="BO18604" s="2"/>
      <c r="BP18604" s="2"/>
      <c r="BQ18604" s="2"/>
      <c r="BR18604" s="2"/>
      <c r="BS18604" s="2"/>
      <c r="BT18604" s="2"/>
    </row>
    <row r="18605" spans="63:72" x14ac:dyDescent="0.3">
      <c r="BK18605" s="5"/>
      <c r="BL18605" s="5"/>
      <c r="BM18605" s="2"/>
      <c r="BN18605" s="151"/>
      <c r="BO18605" s="2"/>
      <c r="BP18605" s="2"/>
      <c r="BQ18605" s="2"/>
      <c r="BR18605" s="2"/>
      <c r="BS18605" s="2"/>
      <c r="BT18605" s="2"/>
    </row>
    <row r="18606" spans="63:72" x14ac:dyDescent="0.3">
      <c r="BK18606" s="5"/>
      <c r="BL18606" s="5"/>
      <c r="BM18606" s="2"/>
      <c r="BN18606" s="151"/>
      <c r="BO18606" s="2"/>
      <c r="BP18606" s="2"/>
      <c r="BQ18606" s="2"/>
      <c r="BR18606" s="2"/>
      <c r="BS18606" s="2"/>
      <c r="BT18606" s="2"/>
    </row>
    <row r="18607" spans="63:72" x14ac:dyDescent="0.3">
      <c r="BK18607" s="5"/>
      <c r="BL18607" s="5"/>
      <c r="BM18607" s="2"/>
      <c r="BN18607" s="151"/>
      <c r="BO18607" s="2"/>
      <c r="BP18607" s="2"/>
      <c r="BQ18607" s="2"/>
      <c r="BR18607" s="2"/>
      <c r="BS18607" s="2"/>
      <c r="BT18607" s="2"/>
    </row>
    <row r="18608" spans="63:72" x14ac:dyDescent="0.3">
      <c r="BK18608" s="5"/>
      <c r="BL18608" s="5"/>
      <c r="BM18608" s="2"/>
      <c r="BN18608" s="151"/>
      <c r="BO18608" s="2"/>
      <c r="BP18608" s="2"/>
      <c r="BQ18608" s="2"/>
      <c r="BR18608" s="2"/>
      <c r="BS18608" s="2"/>
      <c r="BT18608" s="2"/>
    </row>
    <row r="18609" spans="63:72" x14ac:dyDescent="0.3">
      <c r="BK18609" s="5"/>
      <c r="BL18609" s="5"/>
      <c r="BM18609" s="2"/>
      <c r="BN18609" s="151"/>
      <c r="BO18609" s="2"/>
      <c r="BP18609" s="2"/>
      <c r="BQ18609" s="2"/>
      <c r="BR18609" s="2"/>
      <c r="BS18609" s="2"/>
      <c r="BT18609" s="2"/>
    </row>
    <row r="18610" spans="63:72" x14ac:dyDescent="0.3">
      <c r="BK18610" s="5"/>
      <c r="BL18610" s="5"/>
      <c r="BM18610" s="2"/>
      <c r="BN18610" s="151"/>
      <c r="BO18610" s="2"/>
      <c r="BP18610" s="2"/>
      <c r="BQ18610" s="2"/>
      <c r="BR18610" s="2"/>
      <c r="BS18610" s="2"/>
      <c r="BT18610" s="2"/>
    </row>
    <row r="18611" spans="63:72" x14ac:dyDescent="0.3">
      <c r="BK18611" s="5"/>
      <c r="BL18611" s="5"/>
      <c r="BM18611" s="2"/>
      <c r="BN18611" s="151"/>
      <c r="BO18611" s="2"/>
      <c r="BP18611" s="2"/>
      <c r="BQ18611" s="2"/>
      <c r="BR18611" s="2"/>
      <c r="BS18611" s="2"/>
      <c r="BT18611" s="2"/>
    </row>
    <row r="18612" spans="63:72" x14ac:dyDescent="0.3">
      <c r="BK18612" s="5"/>
      <c r="BL18612" s="5"/>
      <c r="BM18612" s="2"/>
      <c r="BN18612" s="151"/>
      <c r="BO18612" s="2"/>
      <c r="BP18612" s="2"/>
      <c r="BQ18612" s="2"/>
      <c r="BR18612" s="2"/>
      <c r="BS18612" s="2"/>
      <c r="BT18612" s="2"/>
    </row>
    <row r="18613" spans="63:72" x14ac:dyDescent="0.3">
      <c r="BK18613" s="5"/>
      <c r="BL18613" s="5"/>
      <c r="BM18613" s="2"/>
      <c r="BN18613" s="151"/>
      <c r="BO18613" s="2"/>
      <c r="BP18613" s="2"/>
      <c r="BQ18613" s="2"/>
      <c r="BR18613" s="2"/>
      <c r="BS18613" s="2"/>
      <c r="BT18613" s="2"/>
    </row>
    <row r="18614" spans="63:72" x14ac:dyDescent="0.3">
      <c r="BK18614" s="5"/>
      <c r="BL18614" s="5"/>
      <c r="BM18614" s="2"/>
      <c r="BN18614" s="151"/>
      <c r="BO18614" s="2"/>
      <c r="BP18614" s="2"/>
      <c r="BQ18614" s="2"/>
      <c r="BR18614" s="2"/>
      <c r="BS18614" s="2"/>
      <c r="BT18614" s="2"/>
    </row>
    <row r="18615" spans="63:72" x14ac:dyDescent="0.3">
      <c r="BK18615" s="5"/>
      <c r="BL18615" s="5"/>
      <c r="BM18615" s="2"/>
      <c r="BN18615" s="151"/>
      <c r="BO18615" s="2"/>
      <c r="BP18615" s="2"/>
      <c r="BQ18615" s="2"/>
      <c r="BR18615" s="2"/>
      <c r="BS18615" s="2"/>
      <c r="BT18615" s="2"/>
    </row>
    <row r="18616" spans="63:72" x14ac:dyDescent="0.3">
      <c r="BK18616" s="5"/>
      <c r="BL18616" s="5"/>
      <c r="BM18616" s="2"/>
      <c r="BN18616" s="151"/>
      <c r="BO18616" s="2"/>
      <c r="BP18616" s="2"/>
      <c r="BQ18616" s="2"/>
      <c r="BR18616" s="2"/>
      <c r="BS18616" s="2"/>
      <c r="BT18616" s="2"/>
    </row>
    <row r="18617" spans="63:72" x14ac:dyDescent="0.3">
      <c r="BK18617" s="5"/>
      <c r="BL18617" s="5"/>
      <c r="BM18617" s="2"/>
      <c r="BN18617" s="151"/>
      <c r="BO18617" s="2"/>
      <c r="BP18617" s="2"/>
      <c r="BQ18617" s="2"/>
      <c r="BR18617" s="2"/>
      <c r="BS18617" s="2"/>
      <c r="BT18617" s="2"/>
    </row>
    <row r="18618" spans="63:72" x14ac:dyDescent="0.3">
      <c r="BK18618" s="5"/>
      <c r="BL18618" s="5"/>
      <c r="BM18618" s="2"/>
      <c r="BN18618" s="151"/>
      <c r="BO18618" s="2"/>
      <c r="BP18618" s="2"/>
      <c r="BQ18618" s="2"/>
      <c r="BR18618" s="2"/>
      <c r="BS18618" s="2"/>
      <c r="BT18618" s="2"/>
    </row>
    <row r="18619" spans="63:72" x14ac:dyDescent="0.3">
      <c r="BK18619" s="5"/>
      <c r="BL18619" s="5"/>
      <c r="BM18619" s="2"/>
      <c r="BN18619" s="151"/>
      <c r="BO18619" s="2"/>
      <c r="BP18619" s="2"/>
      <c r="BQ18619" s="2"/>
      <c r="BR18619" s="2"/>
      <c r="BS18619" s="2"/>
      <c r="BT18619" s="2"/>
    </row>
    <row r="18620" spans="63:72" x14ac:dyDescent="0.3">
      <c r="BK18620" s="5"/>
      <c r="BL18620" s="5"/>
      <c r="BM18620" s="2"/>
      <c r="BN18620" s="151"/>
      <c r="BO18620" s="2"/>
      <c r="BP18620" s="2"/>
      <c r="BQ18620" s="2"/>
      <c r="BR18620" s="2"/>
      <c r="BS18620" s="2"/>
      <c r="BT18620" s="2"/>
    </row>
    <row r="18621" spans="63:72" x14ac:dyDescent="0.3">
      <c r="BK18621" s="5"/>
      <c r="BL18621" s="5"/>
      <c r="BM18621" s="2"/>
      <c r="BN18621" s="151"/>
      <c r="BO18621" s="2"/>
      <c r="BP18621" s="2"/>
      <c r="BQ18621" s="2"/>
      <c r="BR18621" s="2"/>
      <c r="BS18621" s="2"/>
      <c r="BT18621" s="2"/>
    </row>
    <row r="18622" spans="63:72" x14ac:dyDescent="0.3">
      <c r="BK18622" s="5"/>
      <c r="BL18622" s="5"/>
      <c r="BM18622" s="2"/>
      <c r="BN18622" s="151"/>
      <c r="BO18622" s="2"/>
      <c r="BP18622" s="2"/>
      <c r="BQ18622" s="2"/>
      <c r="BR18622" s="2"/>
      <c r="BS18622" s="2"/>
      <c r="BT18622" s="2"/>
    </row>
    <row r="18623" spans="63:72" x14ac:dyDescent="0.3">
      <c r="BK18623" s="5"/>
      <c r="BL18623" s="5"/>
      <c r="BM18623" s="2"/>
      <c r="BN18623" s="151"/>
      <c r="BO18623" s="2"/>
      <c r="BP18623" s="2"/>
      <c r="BQ18623" s="2"/>
      <c r="BR18623" s="2"/>
      <c r="BS18623" s="2"/>
      <c r="BT18623" s="2"/>
    </row>
    <row r="18624" spans="63:72" x14ac:dyDescent="0.3">
      <c r="BK18624" s="5"/>
      <c r="BL18624" s="5"/>
      <c r="BM18624" s="2"/>
      <c r="BN18624" s="151"/>
      <c r="BO18624" s="2"/>
      <c r="BP18624" s="2"/>
      <c r="BQ18624" s="2"/>
      <c r="BR18624" s="2"/>
      <c r="BS18624" s="2"/>
      <c r="BT18624" s="2"/>
    </row>
    <row r="18625" spans="63:72" x14ac:dyDescent="0.3">
      <c r="BK18625" s="5"/>
      <c r="BL18625" s="5"/>
      <c r="BM18625" s="2"/>
      <c r="BN18625" s="151"/>
      <c r="BO18625" s="2"/>
      <c r="BP18625" s="2"/>
      <c r="BQ18625" s="2"/>
      <c r="BR18625" s="2"/>
      <c r="BS18625" s="2"/>
      <c r="BT18625" s="2"/>
    </row>
    <row r="18626" spans="63:72" x14ac:dyDescent="0.3">
      <c r="BK18626" s="5"/>
      <c r="BL18626" s="5"/>
      <c r="BM18626" s="2"/>
      <c r="BN18626" s="151"/>
      <c r="BO18626" s="2"/>
      <c r="BP18626" s="2"/>
      <c r="BQ18626" s="2"/>
      <c r="BR18626" s="2"/>
      <c r="BS18626" s="2"/>
      <c r="BT18626" s="2"/>
    </row>
    <row r="18627" spans="63:72" x14ac:dyDescent="0.3">
      <c r="BK18627" s="5"/>
      <c r="BL18627" s="5"/>
      <c r="BM18627" s="2"/>
      <c r="BN18627" s="151"/>
      <c r="BO18627" s="2"/>
      <c r="BP18627" s="2"/>
      <c r="BQ18627" s="2"/>
      <c r="BR18627" s="2"/>
      <c r="BS18627" s="2"/>
      <c r="BT18627" s="2"/>
    </row>
    <row r="18628" spans="63:72" x14ac:dyDescent="0.3">
      <c r="BK18628" s="5"/>
      <c r="BL18628" s="5"/>
      <c r="BM18628" s="2"/>
      <c r="BN18628" s="151"/>
      <c r="BO18628" s="2"/>
      <c r="BP18628" s="2"/>
      <c r="BQ18628" s="2"/>
      <c r="BR18628" s="2"/>
      <c r="BS18628" s="2"/>
      <c r="BT18628" s="2"/>
    </row>
    <row r="18629" spans="63:72" x14ac:dyDescent="0.3">
      <c r="BK18629" s="5"/>
      <c r="BL18629" s="5"/>
      <c r="BM18629" s="2"/>
      <c r="BN18629" s="151"/>
      <c r="BO18629" s="2"/>
      <c r="BP18629" s="2"/>
      <c r="BQ18629" s="2"/>
      <c r="BR18629" s="2"/>
      <c r="BS18629" s="2"/>
      <c r="BT18629" s="2"/>
    </row>
    <row r="18630" spans="63:72" x14ac:dyDescent="0.3">
      <c r="BK18630" s="5"/>
      <c r="BL18630" s="5"/>
      <c r="BM18630" s="2"/>
      <c r="BN18630" s="151"/>
      <c r="BO18630" s="2"/>
      <c r="BP18630" s="2"/>
      <c r="BQ18630" s="2"/>
      <c r="BR18630" s="2"/>
      <c r="BS18630" s="2"/>
      <c r="BT18630" s="2"/>
    </row>
    <row r="18631" spans="63:72" x14ac:dyDescent="0.3">
      <c r="BK18631" s="5"/>
      <c r="BL18631" s="5"/>
      <c r="BM18631" s="2"/>
      <c r="BN18631" s="151"/>
      <c r="BO18631" s="2"/>
      <c r="BP18631" s="2"/>
      <c r="BQ18631" s="2"/>
      <c r="BR18631" s="2"/>
      <c r="BS18631" s="2"/>
      <c r="BT18631" s="2"/>
    </row>
    <row r="18632" spans="63:72" x14ac:dyDescent="0.3">
      <c r="BK18632" s="5"/>
      <c r="BL18632" s="5"/>
      <c r="BM18632" s="2"/>
      <c r="BN18632" s="151"/>
      <c r="BO18632" s="2"/>
      <c r="BP18632" s="2"/>
      <c r="BQ18632" s="2"/>
      <c r="BR18632" s="2"/>
      <c r="BS18632" s="2"/>
      <c r="BT18632" s="2"/>
    </row>
    <row r="18633" spans="63:72" x14ac:dyDescent="0.3">
      <c r="BK18633" s="5"/>
      <c r="BL18633" s="5"/>
      <c r="BM18633" s="2"/>
      <c r="BN18633" s="151"/>
      <c r="BO18633" s="2"/>
      <c r="BP18633" s="2"/>
      <c r="BQ18633" s="2"/>
      <c r="BR18633" s="2"/>
      <c r="BS18633" s="2"/>
      <c r="BT18633" s="2"/>
    </row>
    <row r="18634" spans="63:72" x14ac:dyDescent="0.3">
      <c r="BK18634" s="5"/>
      <c r="BL18634" s="5"/>
      <c r="BM18634" s="2"/>
      <c r="BN18634" s="151"/>
      <c r="BO18634" s="2"/>
      <c r="BP18634" s="2"/>
      <c r="BQ18634" s="2"/>
      <c r="BR18634" s="2"/>
      <c r="BS18634" s="2"/>
      <c r="BT18634" s="2"/>
    </row>
    <row r="18635" spans="63:72" x14ac:dyDescent="0.3">
      <c r="BK18635" s="5"/>
      <c r="BL18635" s="5"/>
      <c r="BM18635" s="2"/>
      <c r="BN18635" s="151"/>
      <c r="BO18635" s="2"/>
      <c r="BP18635" s="2"/>
      <c r="BQ18635" s="2"/>
      <c r="BR18635" s="2"/>
      <c r="BS18635" s="2"/>
      <c r="BT18635" s="2"/>
    </row>
    <row r="18636" spans="63:72" x14ac:dyDescent="0.3">
      <c r="BK18636" s="5"/>
      <c r="BL18636" s="5"/>
      <c r="BM18636" s="2"/>
      <c r="BN18636" s="151"/>
      <c r="BO18636" s="2"/>
      <c r="BP18636" s="2"/>
      <c r="BQ18636" s="2"/>
      <c r="BR18636" s="2"/>
      <c r="BS18636" s="2"/>
      <c r="BT18636" s="2"/>
    </row>
    <row r="18637" spans="63:72" x14ac:dyDescent="0.3">
      <c r="BK18637" s="5"/>
      <c r="BL18637" s="5"/>
      <c r="BM18637" s="2"/>
      <c r="BN18637" s="151"/>
      <c r="BO18637" s="2"/>
      <c r="BP18637" s="2"/>
      <c r="BQ18637" s="2"/>
      <c r="BR18637" s="2"/>
      <c r="BS18637" s="2"/>
      <c r="BT18637" s="2"/>
    </row>
    <row r="18638" spans="63:72" x14ac:dyDescent="0.3">
      <c r="BK18638" s="5"/>
      <c r="BL18638" s="5"/>
      <c r="BM18638" s="2"/>
      <c r="BN18638" s="151"/>
      <c r="BO18638" s="2"/>
      <c r="BP18638" s="2"/>
      <c r="BQ18638" s="2"/>
      <c r="BR18638" s="2"/>
      <c r="BS18638" s="2"/>
      <c r="BT18638" s="2"/>
    </row>
    <row r="18639" spans="63:72" x14ac:dyDescent="0.3">
      <c r="BK18639" s="5"/>
      <c r="BL18639" s="5"/>
      <c r="BM18639" s="2"/>
      <c r="BN18639" s="151"/>
      <c r="BO18639" s="2"/>
      <c r="BP18639" s="2"/>
      <c r="BQ18639" s="2"/>
      <c r="BR18639" s="2"/>
      <c r="BS18639" s="2"/>
      <c r="BT18639" s="2"/>
    </row>
    <row r="18640" spans="63:72" x14ac:dyDescent="0.3">
      <c r="BK18640" s="5"/>
      <c r="BL18640" s="5"/>
      <c r="BM18640" s="2"/>
      <c r="BN18640" s="151"/>
      <c r="BO18640" s="2"/>
      <c r="BP18640" s="2"/>
      <c r="BQ18640" s="2"/>
      <c r="BR18640" s="2"/>
      <c r="BS18640" s="2"/>
      <c r="BT18640" s="2"/>
    </row>
    <row r="18641" spans="63:72" x14ac:dyDescent="0.3">
      <c r="BK18641" s="5"/>
      <c r="BL18641" s="5"/>
      <c r="BM18641" s="2"/>
      <c r="BN18641" s="151"/>
      <c r="BO18641" s="2"/>
      <c r="BP18641" s="2"/>
      <c r="BQ18641" s="2"/>
      <c r="BR18641" s="2"/>
      <c r="BS18641" s="2"/>
      <c r="BT18641" s="2"/>
    </row>
    <row r="18642" spans="63:72" x14ac:dyDescent="0.3">
      <c r="BK18642" s="5"/>
      <c r="BL18642" s="5"/>
      <c r="BM18642" s="2"/>
      <c r="BN18642" s="151"/>
      <c r="BO18642" s="2"/>
      <c r="BP18642" s="2"/>
      <c r="BQ18642" s="2"/>
      <c r="BR18642" s="2"/>
      <c r="BS18642" s="2"/>
      <c r="BT18642" s="2"/>
    </row>
    <row r="18643" spans="63:72" x14ac:dyDescent="0.3">
      <c r="BK18643" s="5"/>
      <c r="BL18643" s="5"/>
      <c r="BM18643" s="2"/>
      <c r="BN18643" s="151"/>
      <c r="BO18643" s="2"/>
      <c r="BP18643" s="2"/>
      <c r="BQ18643" s="2"/>
      <c r="BR18643" s="2"/>
      <c r="BS18643" s="2"/>
      <c r="BT18643" s="2"/>
    </row>
    <row r="18644" spans="63:72" x14ac:dyDescent="0.3">
      <c r="BK18644" s="5"/>
      <c r="BL18644" s="5"/>
      <c r="BM18644" s="2"/>
      <c r="BN18644" s="151"/>
      <c r="BO18644" s="2"/>
      <c r="BP18644" s="2"/>
      <c r="BQ18644" s="2"/>
      <c r="BR18644" s="2"/>
      <c r="BS18644" s="2"/>
      <c r="BT18644" s="2"/>
    </row>
    <row r="18645" spans="63:72" x14ac:dyDescent="0.3">
      <c r="BK18645" s="5"/>
      <c r="BL18645" s="5"/>
      <c r="BM18645" s="2"/>
      <c r="BN18645" s="151"/>
      <c r="BO18645" s="2"/>
      <c r="BP18645" s="2"/>
      <c r="BQ18645" s="2"/>
      <c r="BR18645" s="2"/>
      <c r="BS18645" s="2"/>
      <c r="BT18645" s="2"/>
    </row>
    <row r="18646" spans="63:72" x14ac:dyDescent="0.3">
      <c r="BK18646" s="5"/>
      <c r="BL18646" s="5"/>
      <c r="BM18646" s="2"/>
      <c r="BN18646" s="151"/>
      <c r="BO18646" s="2"/>
      <c r="BP18646" s="2"/>
      <c r="BQ18646" s="2"/>
      <c r="BR18646" s="2"/>
      <c r="BS18646" s="2"/>
      <c r="BT18646" s="2"/>
    </row>
    <row r="18647" spans="63:72" x14ac:dyDescent="0.3">
      <c r="BK18647" s="5"/>
      <c r="BL18647" s="5"/>
      <c r="BM18647" s="2"/>
      <c r="BN18647" s="151"/>
      <c r="BO18647" s="2"/>
      <c r="BP18647" s="2"/>
      <c r="BQ18647" s="2"/>
      <c r="BR18647" s="2"/>
      <c r="BS18647" s="2"/>
      <c r="BT18647" s="2"/>
    </row>
    <row r="18648" spans="63:72" x14ac:dyDescent="0.3">
      <c r="BK18648" s="5"/>
      <c r="BL18648" s="5"/>
      <c r="BM18648" s="2"/>
      <c r="BN18648" s="151"/>
      <c r="BO18648" s="2"/>
      <c r="BP18648" s="2"/>
      <c r="BQ18648" s="2"/>
      <c r="BR18648" s="2"/>
      <c r="BS18648" s="2"/>
      <c r="BT18648" s="2"/>
    </row>
    <row r="18649" spans="63:72" x14ac:dyDescent="0.3">
      <c r="BK18649" s="5"/>
      <c r="BL18649" s="5"/>
      <c r="BM18649" s="2"/>
      <c r="BN18649" s="151"/>
      <c r="BO18649" s="2"/>
      <c r="BP18649" s="2"/>
      <c r="BQ18649" s="2"/>
      <c r="BR18649" s="2"/>
      <c r="BS18649" s="2"/>
      <c r="BT18649" s="2"/>
    </row>
    <row r="18650" spans="63:72" x14ac:dyDescent="0.3">
      <c r="BK18650" s="5"/>
      <c r="BL18650" s="5"/>
      <c r="BM18650" s="2"/>
      <c r="BN18650" s="151"/>
      <c r="BO18650" s="2"/>
      <c r="BP18650" s="2"/>
      <c r="BQ18650" s="2"/>
      <c r="BR18650" s="2"/>
      <c r="BS18650" s="2"/>
      <c r="BT18650" s="2"/>
    </row>
    <row r="18651" spans="63:72" x14ac:dyDescent="0.3">
      <c r="BK18651" s="5"/>
      <c r="BL18651" s="5"/>
      <c r="BM18651" s="2"/>
      <c r="BN18651" s="151"/>
      <c r="BO18651" s="2"/>
      <c r="BP18651" s="2"/>
      <c r="BQ18651" s="2"/>
      <c r="BR18651" s="2"/>
      <c r="BS18651" s="2"/>
      <c r="BT18651" s="2"/>
    </row>
    <row r="18652" spans="63:72" x14ac:dyDescent="0.3">
      <c r="BK18652" s="5"/>
      <c r="BL18652" s="5"/>
      <c r="BM18652" s="2"/>
      <c r="BN18652" s="151"/>
      <c r="BO18652" s="2"/>
      <c r="BP18652" s="2"/>
      <c r="BQ18652" s="2"/>
      <c r="BR18652" s="2"/>
      <c r="BS18652" s="2"/>
      <c r="BT18652" s="2"/>
    </row>
    <row r="18653" spans="63:72" x14ac:dyDescent="0.3">
      <c r="BK18653" s="5"/>
      <c r="BL18653" s="5"/>
      <c r="BM18653" s="2"/>
      <c r="BN18653" s="151"/>
      <c r="BO18653" s="2"/>
      <c r="BP18653" s="2"/>
      <c r="BQ18653" s="2"/>
      <c r="BR18653" s="2"/>
      <c r="BS18653" s="2"/>
      <c r="BT18653" s="2"/>
    </row>
    <row r="18654" spans="63:72" x14ac:dyDescent="0.3">
      <c r="BK18654" s="5"/>
      <c r="BL18654" s="5"/>
      <c r="BM18654" s="2"/>
      <c r="BN18654" s="151"/>
      <c r="BO18654" s="2"/>
      <c r="BP18654" s="2"/>
      <c r="BQ18654" s="2"/>
      <c r="BR18654" s="2"/>
      <c r="BS18654" s="2"/>
      <c r="BT18654" s="2"/>
    </row>
    <row r="18655" spans="63:72" x14ac:dyDescent="0.3">
      <c r="BK18655" s="5"/>
      <c r="BL18655" s="5"/>
      <c r="BM18655" s="2"/>
      <c r="BN18655" s="151"/>
      <c r="BO18655" s="2"/>
      <c r="BP18655" s="2"/>
      <c r="BQ18655" s="2"/>
      <c r="BR18655" s="2"/>
      <c r="BS18655" s="2"/>
      <c r="BT18655" s="2"/>
    </row>
    <row r="18656" spans="63:72" x14ac:dyDescent="0.3">
      <c r="BK18656" s="5"/>
      <c r="BL18656" s="5"/>
      <c r="BM18656" s="2"/>
      <c r="BN18656" s="151"/>
      <c r="BO18656" s="2"/>
      <c r="BP18656" s="2"/>
      <c r="BQ18656" s="2"/>
      <c r="BR18656" s="2"/>
      <c r="BS18656" s="2"/>
      <c r="BT18656" s="2"/>
    </row>
    <row r="18657" spans="63:72" x14ac:dyDescent="0.3">
      <c r="BK18657" s="5"/>
      <c r="BL18657" s="5"/>
      <c r="BM18657" s="2"/>
      <c r="BN18657" s="151"/>
      <c r="BO18657" s="2"/>
      <c r="BP18657" s="2"/>
      <c r="BQ18657" s="2"/>
      <c r="BR18657" s="2"/>
      <c r="BS18657" s="2"/>
      <c r="BT18657" s="2"/>
    </row>
    <row r="18658" spans="63:72" x14ac:dyDescent="0.3">
      <c r="BK18658" s="5"/>
      <c r="BL18658" s="5"/>
      <c r="BM18658" s="2"/>
      <c r="BN18658" s="151"/>
      <c r="BO18658" s="2"/>
      <c r="BP18658" s="2"/>
      <c r="BQ18658" s="2"/>
      <c r="BR18658" s="2"/>
      <c r="BS18658" s="2"/>
      <c r="BT18658" s="2"/>
    </row>
    <row r="18659" spans="63:72" x14ac:dyDescent="0.3">
      <c r="BK18659" s="5"/>
      <c r="BL18659" s="5"/>
      <c r="BM18659" s="2"/>
      <c r="BN18659" s="151"/>
      <c r="BO18659" s="2"/>
      <c r="BP18659" s="2"/>
      <c r="BQ18659" s="2"/>
      <c r="BR18659" s="2"/>
      <c r="BS18659" s="2"/>
      <c r="BT18659" s="2"/>
    </row>
    <row r="18660" spans="63:72" x14ac:dyDescent="0.3">
      <c r="BK18660" s="5"/>
      <c r="BL18660" s="5"/>
      <c r="BM18660" s="2"/>
      <c r="BN18660" s="151"/>
      <c r="BO18660" s="2"/>
      <c r="BP18660" s="2"/>
      <c r="BQ18660" s="2"/>
      <c r="BR18660" s="2"/>
      <c r="BS18660" s="2"/>
      <c r="BT18660" s="2"/>
    </row>
    <row r="18661" spans="63:72" x14ac:dyDescent="0.3">
      <c r="BK18661" s="5"/>
      <c r="BL18661" s="5"/>
      <c r="BM18661" s="2"/>
      <c r="BN18661" s="151"/>
      <c r="BO18661" s="2"/>
      <c r="BP18661" s="2"/>
      <c r="BQ18661" s="2"/>
      <c r="BR18661" s="2"/>
      <c r="BS18661" s="2"/>
      <c r="BT18661" s="2"/>
    </row>
    <row r="18662" spans="63:72" x14ac:dyDescent="0.3">
      <c r="BK18662" s="5"/>
      <c r="BL18662" s="5"/>
      <c r="BM18662" s="2"/>
      <c r="BN18662" s="151"/>
      <c r="BO18662" s="2"/>
      <c r="BP18662" s="2"/>
      <c r="BQ18662" s="2"/>
      <c r="BR18662" s="2"/>
      <c r="BS18662" s="2"/>
      <c r="BT18662" s="2"/>
    </row>
    <row r="18663" spans="63:72" x14ac:dyDescent="0.3">
      <c r="BK18663" s="5"/>
      <c r="BL18663" s="5"/>
      <c r="BM18663" s="2"/>
      <c r="BN18663" s="151"/>
      <c r="BO18663" s="2"/>
      <c r="BP18663" s="2"/>
      <c r="BQ18663" s="2"/>
      <c r="BR18663" s="2"/>
      <c r="BS18663" s="2"/>
      <c r="BT18663" s="2"/>
    </row>
    <row r="18664" spans="63:72" x14ac:dyDescent="0.3">
      <c r="BK18664" s="5"/>
      <c r="BL18664" s="5"/>
      <c r="BM18664" s="2"/>
      <c r="BN18664" s="151"/>
      <c r="BO18664" s="2"/>
      <c r="BP18664" s="2"/>
      <c r="BQ18664" s="2"/>
      <c r="BR18664" s="2"/>
      <c r="BS18664" s="2"/>
      <c r="BT18664" s="2"/>
    </row>
    <row r="18665" spans="63:72" x14ac:dyDescent="0.3">
      <c r="BK18665" s="5"/>
      <c r="BL18665" s="5"/>
      <c r="BM18665" s="2"/>
      <c r="BN18665" s="151"/>
      <c r="BO18665" s="2"/>
      <c r="BP18665" s="2"/>
      <c r="BQ18665" s="2"/>
      <c r="BR18665" s="2"/>
      <c r="BS18665" s="2"/>
      <c r="BT18665" s="2"/>
    </row>
    <row r="18666" spans="63:72" x14ac:dyDescent="0.3">
      <c r="BK18666" s="5"/>
      <c r="BL18666" s="5"/>
      <c r="BM18666" s="2"/>
      <c r="BN18666" s="151"/>
      <c r="BO18666" s="2"/>
      <c r="BP18666" s="2"/>
      <c r="BQ18666" s="2"/>
      <c r="BR18666" s="2"/>
      <c r="BS18666" s="2"/>
      <c r="BT18666" s="2"/>
    </row>
    <row r="18667" spans="63:72" x14ac:dyDescent="0.3">
      <c r="BK18667" s="5"/>
      <c r="BL18667" s="5"/>
      <c r="BM18667" s="2"/>
      <c r="BN18667" s="151"/>
      <c r="BO18667" s="2"/>
      <c r="BP18667" s="2"/>
      <c r="BQ18667" s="2"/>
      <c r="BR18667" s="2"/>
      <c r="BS18667" s="2"/>
      <c r="BT18667" s="2"/>
    </row>
    <row r="18668" spans="63:72" x14ac:dyDescent="0.3">
      <c r="BK18668" s="5"/>
      <c r="BL18668" s="5"/>
      <c r="BM18668" s="2"/>
      <c r="BN18668" s="151"/>
      <c r="BO18668" s="2"/>
      <c r="BP18668" s="2"/>
      <c r="BQ18668" s="2"/>
      <c r="BR18668" s="2"/>
      <c r="BS18668" s="2"/>
      <c r="BT18668" s="2"/>
    </row>
    <row r="18669" spans="63:72" x14ac:dyDescent="0.3">
      <c r="BK18669" s="5"/>
      <c r="BL18669" s="5"/>
      <c r="BM18669" s="2"/>
      <c r="BN18669" s="151"/>
      <c r="BO18669" s="2"/>
      <c r="BP18669" s="2"/>
      <c r="BQ18669" s="2"/>
      <c r="BR18669" s="2"/>
      <c r="BS18669" s="2"/>
      <c r="BT18669" s="2"/>
    </row>
    <row r="18670" spans="63:72" x14ac:dyDescent="0.3">
      <c r="BK18670" s="5"/>
      <c r="BL18670" s="5"/>
      <c r="BM18670" s="2"/>
      <c r="BN18670" s="151"/>
      <c r="BO18670" s="2"/>
      <c r="BP18670" s="2"/>
      <c r="BQ18670" s="2"/>
      <c r="BR18670" s="2"/>
      <c r="BS18670" s="2"/>
      <c r="BT18670" s="2"/>
    </row>
    <row r="18671" spans="63:72" x14ac:dyDescent="0.3">
      <c r="BK18671" s="5"/>
      <c r="BL18671" s="5"/>
      <c r="BM18671" s="2"/>
      <c r="BN18671" s="151"/>
      <c r="BO18671" s="2"/>
      <c r="BP18671" s="2"/>
      <c r="BQ18671" s="2"/>
      <c r="BR18671" s="2"/>
      <c r="BS18671" s="2"/>
      <c r="BT18671" s="2"/>
    </row>
    <row r="18672" spans="63:72" x14ac:dyDescent="0.3">
      <c r="BK18672" s="5"/>
      <c r="BL18672" s="5"/>
      <c r="BM18672" s="2"/>
      <c r="BN18672" s="151"/>
      <c r="BO18672" s="2"/>
      <c r="BP18672" s="2"/>
      <c r="BQ18672" s="2"/>
      <c r="BR18672" s="2"/>
      <c r="BS18672" s="2"/>
      <c r="BT18672" s="2"/>
    </row>
    <row r="18673" spans="63:72" x14ac:dyDescent="0.3">
      <c r="BK18673" s="5"/>
      <c r="BL18673" s="5"/>
      <c r="BM18673" s="2"/>
      <c r="BN18673" s="151"/>
      <c r="BO18673" s="2"/>
      <c r="BP18673" s="2"/>
      <c r="BQ18673" s="2"/>
      <c r="BR18673" s="2"/>
      <c r="BS18673" s="2"/>
      <c r="BT18673" s="2"/>
    </row>
    <row r="18674" spans="63:72" x14ac:dyDescent="0.3">
      <c r="BK18674" s="5"/>
      <c r="BL18674" s="5"/>
      <c r="BM18674" s="2"/>
      <c r="BN18674" s="151"/>
      <c r="BO18674" s="2"/>
      <c r="BP18674" s="2"/>
      <c r="BQ18674" s="2"/>
      <c r="BR18674" s="2"/>
      <c r="BS18674" s="2"/>
      <c r="BT18674" s="2"/>
    </row>
    <row r="18675" spans="63:72" x14ac:dyDescent="0.3">
      <c r="BK18675" s="5"/>
      <c r="BL18675" s="5"/>
      <c r="BM18675" s="2"/>
      <c r="BN18675" s="151"/>
      <c r="BO18675" s="2"/>
      <c r="BP18675" s="2"/>
      <c r="BQ18675" s="2"/>
      <c r="BR18675" s="2"/>
      <c r="BS18675" s="2"/>
      <c r="BT18675" s="2"/>
    </row>
    <row r="18676" spans="63:72" x14ac:dyDescent="0.3">
      <c r="BK18676" s="5"/>
      <c r="BL18676" s="5"/>
      <c r="BM18676" s="2"/>
      <c r="BN18676" s="151"/>
      <c r="BO18676" s="2"/>
      <c r="BP18676" s="2"/>
      <c r="BQ18676" s="2"/>
      <c r="BR18676" s="2"/>
      <c r="BS18676" s="2"/>
      <c r="BT18676" s="2"/>
    </row>
    <row r="18677" spans="63:72" x14ac:dyDescent="0.3">
      <c r="BK18677" s="5"/>
      <c r="BL18677" s="5"/>
      <c r="BM18677" s="2"/>
      <c r="BN18677" s="151"/>
      <c r="BO18677" s="2"/>
      <c r="BP18677" s="2"/>
      <c r="BQ18677" s="2"/>
      <c r="BR18677" s="2"/>
      <c r="BS18677" s="2"/>
      <c r="BT18677" s="2"/>
    </row>
    <row r="18678" spans="63:72" x14ac:dyDescent="0.3">
      <c r="BK18678" s="5"/>
      <c r="BL18678" s="5"/>
      <c r="BM18678" s="2"/>
      <c r="BN18678" s="151"/>
      <c r="BO18678" s="2"/>
      <c r="BP18678" s="2"/>
      <c r="BQ18678" s="2"/>
      <c r="BR18678" s="2"/>
      <c r="BS18678" s="2"/>
      <c r="BT18678" s="2"/>
    </row>
    <row r="18679" spans="63:72" x14ac:dyDescent="0.3">
      <c r="BK18679" s="5"/>
      <c r="BL18679" s="5"/>
      <c r="BM18679" s="2"/>
      <c r="BN18679" s="151"/>
      <c r="BO18679" s="2"/>
      <c r="BP18679" s="2"/>
      <c r="BQ18679" s="2"/>
      <c r="BR18679" s="2"/>
      <c r="BS18679" s="2"/>
      <c r="BT18679" s="2"/>
    </row>
    <row r="18680" spans="63:72" x14ac:dyDescent="0.3">
      <c r="BK18680" s="5"/>
      <c r="BL18680" s="5"/>
      <c r="BM18680" s="2"/>
      <c r="BN18680" s="151"/>
      <c r="BO18680" s="2"/>
      <c r="BP18680" s="2"/>
      <c r="BQ18680" s="2"/>
      <c r="BR18680" s="2"/>
      <c r="BS18680" s="2"/>
      <c r="BT18680" s="2"/>
    </row>
    <row r="18681" spans="63:72" x14ac:dyDescent="0.3">
      <c r="BK18681" s="5"/>
      <c r="BL18681" s="5"/>
      <c r="BM18681" s="2"/>
      <c r="BN18681" s="151"/>
      <c r="BO18681" s="2"/>
      <c r="BP18681" s="2"/>
      <c r="BQ18681" s="2"/>
      <c r="BR18681" s="2"/>
      <c r="BS18681" s="2"/>
      <c r="BT18681" s="2"/>
    </row>
    <row r="18682" spans="63:72" x14ac:dyDescent="0.3">
      <c r="BK18682" s="5"/>
      <c r="BL18682" s="5"/>
      <c r="BM18682" s="2"/>
      <c r="BN18682" s="151"/>
      <c r="BO18682" s="2"/>
      <c r="BP18682" s="2"/>
      <c r="BQ18682" s="2"/>
      <c r="BR18682" s="2"/>
      <c r="BS18682" s="2"/>
      <c r="BT18682" s="2"/>
    </row>
    <row r="18683" spans="63:72" x14ac:dyDescent="0.3">
      <c r="BK18683" s="5"/>
      <c r="BL18683" s="5"/>
      <c r="BM18683" s="2"/>
      <c r="BN18683" s="151"/>
      <c r="BO18683" s="2"/>
      <c r="BP18683" s="2"/>
      <c r="BQ18683" s="2"/>
      <c r="BR18683" s="2"/>
      <c r="BS18683" s="2"/>
      <c r="BT18683" s="2"/>
    </row>
    <row r="18684" spans="63:72" x14ac:dyDescent="0.3">
      <c r="BK18684" s="5"/>
      <c r="BL18684" s="5"/>
      <c r="BM18684" s="2"/>
      <c r="BN18684" s="151"/>
      <c r="BO18684" s="2"/>
      <c r="BP18684" s="2"/>
      <c r="BQ18684" s="2"/>
      <c r="BR18684" s="2"/>
      <c r="BS18684" s="2"/>
      <c r="BT18684" s="2"/>
    </row>
    <row r="18685" spans="63:72" x14ac:dyDescent="0.3">
      <c r="BK18685" s="5"/>
      <c r="BL18685" s="5"/>
      <c r="BM18685" s="2"/>
      <c r="BN18685" s="151"/>
      <c r="BO18685" s="2"/>
      <c r="BP18685" s="2"/>
      <c r="BQ18685" s="2"/>
      <c r="BR18685" s="2"/>
      <c r="BS18685" s="2"/>
      <c r="BT18685" s="2"/>
    </row>
    <row r="18686" spans="63:72" x14ac:dyDescent="0.3">
      <c r="BK18686" s="5"/>
      <c r="BL18686" s="5"/>
      <c r="BM18686" s="2"/>
      <c r="BN18686" s="151"/>
      <c r="BO18686" s="2"/>
      <c r="BP18686" s="2"/>
      <c r="BQ18686" s="2"/>
      <c r="BR18686" s="2"/>
      <c r="BS18686" s="2"/>
      <c r="BT18686" s="2"/>
    </row>
    <row r="18687" spans="63:72" x14ac:dyDescent="0.3">
      <c r="BK18687" s="5"/>
      <c r="BL18687" s="5"/>
      <c r="BM18687" s="2"/>
      <c r="BN18687" s="151"/>
      <c r="BO18687" s="2"/>
      <c r="BP18687" s="2"/>
      <c r="BQ18687" s="2"/>
      <c r="BR18687" s="2"/>
      <c r="BS18687" s="2"/>
      <c r="BT18687" s="2"/>
    </row>
    <row r="18688" spans="63:72" x14ac:dyDescent="0.3">
      <c r="BK18688" s="5"/>
      <c r="BL18688" s="5"/>
      <c r="BM18688" s="2"/>
      <c r="BN18688" s="151"/>
      <c r="BO18688" s="2"/>
      <c r="BP18688" s="2"/>
      <c r="BQ18688" s="2"/>
      <c r="BR18688" s="2"/>
      <c r="BS18688" s="2"/>
      <c r="BT18688" s="2"/>
    </row>
    <row r="18689" spans="63:72" x14ac:dyDescent="0.3">
      <c r="BK18689" s="5"/>
      <c r="BL18689" s="5"/>
      <c r="BM18689" s="2"/>
      <c r="BN18689" s="151"/>
      <c r="BO18689" s="2"/>
      <c r="BP18689" s="2"/>
      <c r="BQ18689" s="2"/>
      <c r="BR18689" s="2"/>
      <c r="BS18689" s="2"/>
      <c r="BT18689" s="2"/>
    </row>
    <row r="18690" spans="63:72" x14ac:dyDescent="0.3">
      <c r="BK18690" s="5"/>
      <c r="BL18690" s="5"/>
      <c r="BM18690" s="2"/>
      <c r="BN18690" s="151"/>
      <c r="BO18690" s="2"/>
      <c r="BP18690" s="2"/>
      <c r="BQ18690" s="2"/>
      <c r="BR18690" s="2"/>
      <c r="BS18690" s="2"/>
      <c r="BT18690" s="2"/>
    </row>
    <row r="18691" spans="63:72" x14ac:dyDescent="0.3">
      <c r="BK18691" s="5"/>
      <c r="BL18691" s="5"/>
      <c r="BM18691" s="2"/>
      <c r="BN18691" s="151"/>
      <c r="BO18691" s="2"/>
      <c r="BP18691" s="2"/>
      <c r="BQ18691" s="2"/>
      <c r="BR18691" s="2"/>
      <c r="BS18691" s="2"/>
      <c r="BT18691" s="2"/>
    </row>
    <row r="18692" spans="63:72" x14ac:dyDescent="0.3">
      <c r="BK18692" s="5"/>
      <c r="BL18692" s="5"/>
      <c r="BM18692" s="2"/>
      <c r="BN18692" s="151"/>
      <c r="BO18692" s="2"/>
      <c r="BP18692" s="2"/>
      <c r="BQ18692" s="2"/>
      <c r="BR18692" s="2"/>
      <c r="BS18692" s="2"/>
      <c r="BT18692" s="2"/>
    </row>
    <row r="18693" spans="63:72" x14ac:dyDescent="0.3">
      <c r="BK18693" s="5"/>
      <c r="BL18693" s="5"/>
      <c r="BM18693" s="2"/>
      <c r="BN18693" s="151"/>
      <c r="BO18693" s="2"/>
      <c r="BP18693" s="2"/>
      <c r="BQ18693" s="2"/>
      <c r="BR18693" s="2"/>
      <c r="BS18693" s="2"/>
      <c r="BT18693" s="2"/>
    </row>
    <row r="18694" spans="63:72" x14ac:dyDescent="0.3">
      <c r="BK18694" s="5"/>
      <c r="BL18694" s="5"/>
      <c r="BM18694" s="2"/>
      <c r="BN18694" s="151"/>
      <c r="BO18694" s="2"/>
      <c r="BP18694" s="2"/>
      <c r="BQ18694" s="2"/>
      <c r="BR18694" s="2"/>
      <c r="BS18694" s="2"/>
      <c r="BT18694" s="2"/>
    </row>
    <row r="18695" spans="63:72" x14ac:dyDescent="0.3">
      <c r="BK18695" s="5"/>
      <c r="BL18695" s="5"/>
      <c r="BM18695" s="2"/>
      <c r="BN18695" s="151"/>
      <c r="BO18695" s="2"/>
      <c r="BP18695" s="2"/>
      <c r="BQ18695" s="2"/>
      <c r="BR18695" s="2"/>
      <c r="BS18695" s="2"/>
      <c r="BT18695" s="2"/>
    </row>
    <row r="18696" spans="63:72" x14ac:dyDescent="0.3">
      <c r="BK18696" s="5"/>
      <c r="BL18696" s="5"/>
      <c r="BM18696" s="2"/>
      <c r="BN18696" s="151"/>
      <c r="BO18696" s="2"/>
      <c r="BP18696" s="2"/>
      <c r="BQ18696" s="2"/>
      <c r="BR18696" s="2"/>
      <c r="BS18696" s="2"/>
      <c r="BT18696" s="2"/>
    </row>
    <row r="18697" spans="63:72" x14ac:dyDescent="0.3">
      <c r="BK18697" s="5"/>
      <c r="BL18697" s="5"/>
      <c r="BM18697" s="2"/>
      <c r="BN18697" s="151"/>
      <c r="BO18697" s="2"/>
      <c r="BP18697" s="2"/>
      <c r="BQ18697" s="2"/>
      <c r="BR18697" s="2"/>
      <c r="BS18697" s="2"/>
      <c r="BT18697" s="2"/>
    </row>
    <row r="18698" spans="63:72" x14ac:dyDescent="0.3">
      <c r="BK18698" s="5"/>
      <c r="BL18698" s="5"/>
      <c r="BM18698" s="2"/>
      <c r="BN18698" s="151"/>
      <c r="BO18698" s="2"/>
      <c r="BP18698" s="2"/>
      <c r="BQ18698" s="2"/>
      <c r="BR18698" s="2"/>
      <c r="BS18698" s="2"/>
      <c r="BT18698" s="2"/>
    </row>
    <row r="18699" spans="63:72" x14ac:dyDescent="0.3">
      <c r="BK18699" s="5"/>
      <c r="BL18699" s="5"/>
      <c r="BM18699" s="2"/>
      <c r="BN18699" s="151"/>
      <c r="BO18699" s="2"/>
      <c r="BP18699" s="2"/>
      <c r="BQ18699" s="2"/>
      <c r="BR18699" s="2"/>
      <c r="BS18699" s="2"/>
      <c r="BT18699" s="2"/>
    </row>
    <row r="18700" spans="63:72" x14ac:dyDescent="0.3">
      <c r="BK18700" s="5"/>
      <c r="BL18700" s="5"/>
      <c r="BM18700" s="2"/>
      <c r="BN18700" s="151"/>
      <c r="BO18700" s="2"/>
      <c r="BP18700" s="2"/>
      <c r="BQ18700" s="2"/>
      <c r="BR18700" s="2"/>
      <c r="BS18700" s="2"/>
      <c r="BT18700" s="2"/>
    </row>
    <row r="18701" spans="63:72" x14ac:dyDescent="0.3">
      <c r="BK18701" s="5"/>
      <c r="BL18701" s="5"/>
      <c r="BM18701" s="2"/>
      <c r="BN18701" s="151"/>
      <c r="BO18701" s="2"/>
      <c r="BP18701" s="2"/>
      <c r="BQ18701" s="2"/>
      <c r="BR18701" s="2"/>
      <c r="BS18701" s="2"/>
      <c r="BT18701" s="2"/>
    </row>
    <row r="18702" spans="63:72" x14ac:dyDescent="0.3">
      <c r="BK18702" s="5"/>
      <c r="BL18702" s="5"/>
      <c r="BM18702" s="2"/>
      <c r="BN18702" s="151"/>
      <c r="BO18702" s="2"/>
      <c r="BP18702" s="2"/>
      <c r="BQ18702" s="2"/>
      <c r="BR18702" s="2"/>
      <c r="BS18702" s="2"/>
      <c r="BT18702" s="2"/>
    </row>
    <row r="18703" spans="63:72" x14ac:dyDescent="0.3">
      <c r="BK18703" s="5"/>
      <c r="BL18703" s="5"/>
      <c r="BM18703" s="2"/>
      <c r="BN18703" s="151"/>
      <c r="BO18703" s="2"/>
      <c r="BP18703" s="2"/>
      <c r="BQ18703" s="2"/>
      <c r="BR18703" s="2"/>
      <c r="BS18703" s="2"/>
      <c r="BT18703" s="2"/>
    </row>
    <row r="18704" spans="63:72" x14ac:dyDescent="0.3">
      <c r="BK18704" s="5"/>
      <c r="BL18704" s="5"/>
      <c r="BM18704" s="2"/>
      <c r="BN18704" s="151"/>
      <c r="BO18704" s="2"/>
      <c r="BP18704" s="2"/>
      <c r="BQ18704" s="2"/>
      <c r="BR18704" s="2"/>
      <c r="BS18704" s="2"/>
      <c r="BT18704" s="2"/>
    </row>
    <row r="18705" spans="63:72" x14ac:dyDescent="0.3">
      <c r="BK18705" s="5"/>
      <c r="BL18705" s="5"/>
      <c r="BM18705" s="2"/>
      <c r="BN18705" s="151"/>
      <c r="BO18705" s="2"/>
      <c r="BP18705" s="2"/>
      <c r="BQ18705" s="2"/>
      <c r="BR18705" s="2"/>
      <c r="BS18705" s="2"/>
      <c r="BT18705" s="2"/>
    </row>
    <row r="18706" spans="63:72" x14ac:dyDescent="0.3">
      <c r="BK18706" s="5"/>
      <c r="BL18706" s="5"/>
      <c r="BM18706" s="2"/>
      <c r="BN18706" s="151"/>
      <c r="BO18706" s="2"/>
      <c r="BP18706" s="2"/>
      <c r="BQ18706" s="2"/>
      <c r="BR18706" s="2"/>
      <c r="BS18706" s="2"/>
      <c r="BT18706" s="2"/>
    </row>
    <row r="18707" spans="63:72" x14ac:dyDescent="0.3">
      <c r="BK18707" s="5"/>
      <c r="BL18707" s="5"/>
      <c r="BM18707" s="2"/>
      <c r="BN18707" s="151"/>
      <c r="BO18707" s="2"/>
      <c r="BP18707" s="2"/>
      <c r="BQ18707" s="2"/>
      <c r="BR18707" s="2"/>
      <c r="BS18707" s="2"/>
      <c r="BT18707" s="2"/>
    </row>
    <row r="18708" spans="63:72" x14ac:dyDescent="0.3">
      <c r="BK18708" s="5"/>
      <c r="BL18708" s="5"/>
      <c r="BM18708" s="2"/>
      <c r="BN18708" s="151"/>
      <c r="BO18708" s="2"/>
      <c r="BP18708" s="2"/>
      <c r="BQ18708" s="2"/>
      <c r="BR18708" s="2"/>
      <c r="BS18708" s="2"/>
      <c r="BT18708" s="2"/>
    </row>
    <row r="18709" spans="63:72" x14ac:dyDescent="0.3">
      <c r="BK18709" s="5"/>
      <c r="BL18709" s="5"/>
      <c r="BM18709" s="2"/>
      <c r="BN18709" s="151"/>
      <c r="BO18709" s="2"/>
      <c r="BP18709" s="2"/>
      <c r="BQ18709" s="2"/>
      <c r="BR18709" s="2"/>
      <c r="BS18709" s="2"/>
      <c r="BT18709" s="2"/>
    </row>
    <row r="18710" spans="63:72" x14ac:dyDescent="0.3">
      <c r="BK18710" s="5"/>
      <c r="BL18710" s="5"/>
      <c r="BM18710" s="2"/>
      <c r="BN18710" s="151"/>
      <c r="BO18710" s="2"/>
      <c r="BP18710" s="2"/>
      <c r="BQ18710" s="2"/>
      <c r="BR18710" s="2"/>
      <c r="BS18710" s="2"/>
      <c r="BT18710" s="2"/>
    </row>
  </sheetData>
  <mergeCells count="458">
    <mergeCell ref="A1:AG1"/>
    <mergeCell ref="A2:AG2"/>
    <mergeCell ref="X3:AF3"/>
    <mergeCell ref="K4:S4"/>
    <mergeCell ref="X4:AF4"/>
    <mergeCell ref="BV4:CF4"/>
    <mergeCell ref="AX6:BB6"/>
    <mergeCell ref="BC6:BG6"/>
    <mergeCell ref="BH6:BI6"/>
    <mergeCell ref="CI4:CL4"/>
    <mergeCell ref="CM4:CP4"/>
    <mergeCell ref="K5:S5"/>
    <mergeCell ref="X5:AF5"/>
    <mergeCell ref="BN5:BN6"/>
    <mergeCell ref="BV5:BW5"/>
    <mergeCell ref="BX5:BY5"/>
    <mergeCell ref="BZ5:CA5"/>
    <mergeCell ref="CB5:CC5"/>
    <mergeCell ref="CD5:CE5"/>
    <mergeCell ref="A7:A9"/>
    <mergeCell ref="B7:B9"/>
    <mergeCell ref="C7:C9"/>
    <mergeCell ref="D7:D8"/>
    <mergeCell ref="E7:E9"/>
    <mergeCell ref="F7:F9"/>
    <mergeCell ref="X6:AF6"/>
    <mergeCell ref="AM6:AR6"/>
    <mergeCell ref="AS6:AW6"/>
    <mergeCell ref="M7:M9"/>
    <mergeCell ref="N7:N9"/>
    <mergeCell ref="O7:O9"/>
    <mergeCell ref="P7:P9"/>
    <mergeCell ref="Q7:V7"/>
    <mergeCell ref="W7:W9"/>
    <mergeCell ref="G7:G9"/>
    <mergeCell ref="H7:H9"/>
    <mergeCell ref="I7:I9"/>
    <mergeCell ref="J7:J9"/>
    <mergeCell ref="K7:K9"/>
    <mergeCell ref="L7:L9"/>
    <mergeCell ref="AJ7:AJ9"/>
    <mergeCell ref="AK7:AK9"/>
    <mergeCell ref="AL7:AL9"/>
    <mergeCell ref="AM7:AM9"/>
    <mergeCell ref="AN7:AN9"/>
    <mergeCell ref="AO7:AO9"/>
    <mergeCell ref="X7:X9"/>
    <mergeCell ref="Y7:AD7"/>
    <mergeCell ref="AE7:AF9"/>
    <mergeCell ref="AG7:AG9"/>
    <mergeCell ref="AH7:AH9"/>
    <mergeCell ref="AI7:AI9"/>
    <mergeCell ref="AY7:AY9"/>
    <mergeCell ref="AZ7:AZ9"/>
    <mergeCell ref="BA7:BA9"/>
    <mergeCell ref="AP7:AP9"/>
    <mergeCell ref="AQ7:AQ9"/>
    <mergeCell ref="AR7:AR9"/>
    <mergeCell ref="AS7:AS9"/>
    <mergeCell ref="AT7:AT9"/>
    <mergeCell ref="AU7:AU9"/>
    <mergeCell ref="CU7:CU9"/>
    <mergeCell ref="CV7:CV9"/>
    <mergeCell ref="CX7:CX9"/>
    <mergeCell ref="CY7:CY9"/>
    <mergeCell ref="CZ7:CZ9"/>
    <mergeCell ref="Q8:S8"/>
    <mergeCell ref="T8:V8"/>
    <mergeCell ref="Y8:AA8"/>
    <mergeCell ref="AB8:AD8"/>
    <mergeCell ref="BH7:BH9"/>
    <mergeCell ref="BI7:BI9"/>
    <mergeCell ref="BJ7:BJ9"/>
    <mergeCell ref="CR7:CR9"/>
    <mergeCell ref="CS7:CS9"/>
    <mergeCell ref="CT7:CT9"/>
    <mergeCell ref="BB7:BB9"/>
    <mergeCell ref="BC7:BC9"/>
    <mergeCell ref="BD7:BD9"/>
    <mergeCell ref="BE7:BE9"/>
    <mergeCell ref="BF7:BF9"/>
    <mergeCell ref="BG7:BG9"/>
    <mergeCell ref="AV7:AV9"/>
    <mergeCell ref="AW7:AW9"/>
    <mergeCell ref="AX7:AX9"/>
    <mergeCell ref="F11:F20"/>
    <mergeCell ref="G11:G20"/>
    <mergeCell ref="H11:H20"/>
    <mergeCell ref="I11:I20"/>
    <mergeCell ref="D18:D20"/>
    <mergeCell ref="L20:W20"/>
    <mergeCell ref="A11:A20"/>
    <mergeCell ref="B11:B20"/>
    <mergeCell ref="C11:C20"/>
    <mergeCell ref="E11:E20"/>
    <mergeCell ref="G21:G30"/>
    <mergeCell ref="H21:H30"/>
    <mergeCell ref="I21:I30"/>
    <mergeCell ref="D28:D30"/>
    <mergeCell ref="L30:W30"/>
    <mergeCell ref="A21:A30"/>
    <mergeCell ref="B21:B30"/>
    <mergeCell ref="C21:C30"/>
    <mergeCell ref="E21:E30"/>
    <mergeCell ref="F21:F30"/>
    <mergeCell ref="F31:F36"/>
    <mergeCell ref="G31:G36"/>
    <mergeCell ref="H31:H36"/>
    <mergeCell ref="I31:I36"/>
    <mergeCell ref="D34:D36"/>
    <mergeCell ref="L36:W36"/>
    <mergeCell ref="A31:A36"/>
    <mergeCell ref="B31:B36"/>
    <mergeCell ref="C31:C36"/>
    <mergeCell ref="E31:E36"/>
    <mergeCell ref="A43:A51"/>
    <mergeCell ref="B43:B51"/>
    <mergeCell ref="C43:C51"/>
    <mergeCell ref="E43:E51"/>
    <mergeCell ref="A37:A42"/>
    <mergeCell ref="B37:B42"/>
    <mergeCell ref="C37:C42"/>
    <mergeCell ref="E37:E42"/>
    <mergeCell ref="F37:F42"/>
    <mergeCell ref="F43:F51"/>
    <mergeCell ref="G43:G51"/>
    <mergeCell ref="H43:H51"/>
    <mergeCell ref="I43:I51"/>
    <mergeCell ref="D49:D51"/>
    <mergeCell ref="L51:W51"/>
    <mergeCell ref="G37:G42"/>
    <mergeCell ref="H37:H42"/>
    <mergeCell ref="I37:I42"/>
    <mergeCell ref="D40:D42"/>
    <mergeCell ref="L42:W42"/>
    <mergeCell ref="A61:A68"/>
    <mergeCell ref="B61:B68"/>
    <mergeCell ref="C61:C68"/>
    <mergeCell ref="E61:E68"/>
    <mergeCell ref="A52:A60"/>
    <mergeCell ref="B52:B60"/>
    <mergeCell ref="C52:C60"/>
    <mergeCell ref="E52:E60"/>
    <mergeCell ref="F52:F60"/>
    <mergeCell ref="F61:F68"/>
    <mergeCell ref="G61:G68"/>
    <mergeCell ref="H61:H68"/>
    <mergeCell ref="I61:I68"/>
    <mergeCell ref="D66:D68"/>
    <mergeCell ref="L68:W68"/>
    <mergeCell ref="G52:G60"/>
    <mergeCell ref="H52:H60"/>
    <mergeCell ref="I52:I60"/>
    <mergeCell ref="D58:D60"/>
    <mergeCell ref="L60:W60"/>
    <mergeCell ref="A78:A88"/>
    <mergeCell ref="B78:B88"/>
    <mergeCell ref="C78:C88"/>
    <mergeCell ref="E78:E88"/>
    <mergeCell ref="A69:A77"/>
    <mergeCell ref="B69:B77"/>
    <mergeCell ref="C69:C77"/>
    <mergeCell ref="E69:E77"/>
    <mergeCell ref="F69:F77"/>
    <mergeCell ref="F78:F88"/>
    <mergeCell ref="G78:G88"/>
    <mergeCell ref="H78:H88"/>
    <mergeCell ref="I78:I88"/>
    <mergeCell ref="D86:D88"/>
    <mergeCell ref="L88:W88"/>
    <mergeCell ref="G69:G77"/>
    <mergeCell ref="H69:H77"/>
    <mergeCell ref="I69:I77"/>
    <mergeCell ref="D75:D77"/>
    <mergeCell ref="L77:W77"/>
    <mergeCell ref="G89:G98"/>
    <mergeCell ref="H89:H98"/>
    <mergeCell ref="I89:I98"/>
    <mergeCell ref="D96:D98"/>
    <mergeCell ref="L98:W98"/>
    <mergeCell ref="A89:A98"/>
    <mergeCell ref="B89:B98"/>
    <mergeCell ref="C89:C98"/>
    <mergeCell ref="E89:E98"/>
    <mergeCell ref="F89:F98"/>
    <mergeCell ref="G99:G108"/>
    <mergeCell ref="H99:H108"/>
    <mergeCell ref="I99:I108"/>
    <mergeCell ref="L108:W108"/>
    <mergeCell ref="A99:A108"/>
    <mergeCell ref="B99:B108"/>
    <mergeCell ref="C99:C108"/>
    <mergeCell ref="E99:E108"/>
    <mergeCell ref="F99:F108"/>
    <mergeCell ref="G109:G118"/>
    <mergeCell ref="H109:H118"/>
    <mergeCell ref="I109:I118"/>
    <mergeCell ref="D116:D118"/>
    <mergeCell ref="L118:W118"/>
    <mergeCell ref="A109:A118"/>
    <mergeCell ref="B109:B118"/>
    <mergeCell ref="C109:C118"/>
    <mergeCell ref="E109:E118"/>
    <mergeCell ref="F109:F118"/>
    <mergeCell ref="A129:A137"/>
    <mergeCell ref="B129:B137"/>
    <mergeCell ref="C129:C137"/>
    <mergeCell ref="E129:E137"/>
    <mergeCell ref="A119:A128"/>
    <mergeCell ref="B119:B128"/>
    <mergeCell ref="C119:C128"/>
    <mergeCell ref="E119:E128"/>
    <mergeCell ref="F119:F128"/>
    <mergeCell ref="F129:F137"/>
    <mergeCell ref="G129:G137"/>
    <mergeCell ref="H129:H137"/>
    <mergeCell ref="I129:I137"/>
    <mergeCell ref="D135:D137"/>
    <mergeCell ref="L137:W137"/>
    <mergeCell ref="G119:G128"/>
    <mergeCell ref="H119:H128"/>
    <mergeCell ref="I119:I128"/>
    <mergeCell ref="D126:D128"/>
    <mergeCell ref="L128:W128"/>
    <mergeCell ref="G138:G147"/>
    <mergeCell ref="H138:H147"/>
    <mergeCell ref="I138:I147"/>
    <mergeCell ref="D145:D147"/>
    <mergeCell ref="L147:W147"/>
    <mergeCell ref="A138:A147"/>
    <mergeCell ref="B138:B147"/>
    <mergeCell ref="C138:C147"/>
    <mergeCell ref="E138:E147"/>
    <mergeCell ref="F138:F147"/>
    <mergeCell ref="A158:A166"/>
    <mergeCell ref="B158:B166"/>
    <mergeCell ref="C158:C166"/>
    <mergeCell ref="E158:E166"/>
    <mergeCell ref="A148:A157"/>
    <mergeCell ref="B148:B157"/>
    <mergeCell ref="C148:C157"/>
    <mergeCell ref="E148:E157"/>
    <mergeCell ref="F148:F157"/>
    <mergeCell ref="F158:F166"/>
    <mergeCell ref="G158:G166"/>
    <mergeCell ref="H158:H166"/>
    <mergeCell ref="I158:I166"/>
    <mergeCell ref="D164:D166"/>
    <mergeCell ref="L166:W166"/>
    <mergeCell ref="G148:G157"/>
    <mergeCell ref="H148:H157"/>
    <mergeCell ref="I148:I157"/>
    <mergeCell ref="D155:D157"/>
    <mergeCell ref="L157:W157"/>
    <mergeCell ref="A180:A187"/>
    <mergeCell ref="B180:B187"/>
    <mergeCell ref="C180:C187"/>
    <mergeCell ref="E180:E187"/>
    <mergeCell ref="A167:A179"/>
    <mergeCell ref="B167:B179"/>
    <mergeCell ref="C167:C179"/>
    <mergeCell ref="E167:E179"/>
    <mergeCell ref="F167:F179"/>
    <mergeCell ref="F180:F187"/>
    <mergeCell ref="G180:G187"/>
    <mergeCell ref="H180:H187"/>
    <mergeCell ref="I180:I187"/>
    <mergeCell ref="D185:D187"/>
    <mergeCell ref="L187:W187"/>
    <mergeCell ref="G167:G179"/>
    <mergeCell ref="H167:H179"/>
    <mergeCell ref="I167:I179"/>
    <mergeCell ref="D177:D179"/>
    <mergeCell ref="L179:W179"/>
    <mergeCell ref="A200:A210"/>
    <mergeCell ref="B200:B210"/>
    <mergeCell ref="C200:C210"/>
    <mergeCell ref="E200:E210"/>
    <mergeCell ref="A188:A199"/>
    <mergeCell ref="B188:B199"/>
    <mergeCell ref="C188:C199"/>
    <mergeCell ref="E188:E199"/>
    <mergeCell ref="F188:F199"/>
    <mergeCell ref="F200:F210"/>
    <mergeCell ref="G200:G210"/>
    <mergeCell ref="H200:H210"/>
    <mergeCell ref="I200:I210"/>
    <mergeCell ref="D208:D210"/>
    <mergeCell ref="L210:W210"/>
    <mergeCell ref="G188:G199"/>
    <mergeCell ref="H188:H199"/>
    <mergeCell ref="I188:I199"/>
    <mergeCell ref="D197:D199"/>
    <mergeCell ref="L199:W199"/>
    <mergeCell ref="A223:A232"/>
    <mergeCell ref="B223:B232"/>
    <mergeCell ref="C223:C232"/>
    <mergeCell ref="E223:E232"/>
    <mergeCell ref="A211:A222"/>
    <mergeCell ref="B211:B222"/>
    <mergeCell ref="C211:C222"/>
    <mergeCell ref="E211:E222"/>
    <mergeCell ref="F211:F222"/>
    <mergeCell ref="F223:F232"/>
    <mergeCell ref="G223:G232"/>
    <mergeCell ref="H223:H232"/>
    <mergeCell ref="I223:I232"/>
    <mergeCell ref="D230:D232"/>
    <mergeCell ref="L232:W232"/>
    <mergeCell ref="G211:G222"/>
    <mergeCell ref="H211:H222"/>
    <mergeCell ref="I211:I222"/>
    <mergeCell ref="D220:D222"/>
    <mergeCell ref="L222:W222"/>
    <mergeCell ref="A244:A253"/>
    <mergeCell ref="B244:B253"/>
    <mergeCell ref="C244:C253"/>
    <mergeCell ref="E244:E253"/>
    <mergeCell ref="A233:A243"/>
    <mergeCell ref="B233:B243"/>
    <mergeCell ref="C233:C243"/>
    <mergeCell ref="E233:E243"/>
    <mergeCell ref="F233:F243"/>
    <mergeCell ref="F244:F253"/>
    <mergeCell ref="G244:G253"/>
    <mergeCell ref="H244:H253"/>
    <mergeCell ref="I244:I253"/>
    <mergeCell ref="D251:D253"/>
    <mergeCell ref="L253:W253"/>
    <mergeCell ref="G233:G243"/>
    <mergeCell ref="H233:H243"/>
    <mergeCell ref="I233:I243"/>
    <mergeCell ref="L243:W243"/>
    <mergeCell ref="A265:A275"/>
    <mergeCell ref="B265:B275"/>
    <mergeCell ref="C265:C275"/>
    <mergeCell ref="E265:E275"/>
    <mergeCell ref="A254:A264"/>
    <mergeCell ref="B254:B264"/>
    <mergeCell ref="C254:C264"/>
    <mergeCell ref="E254:E264"/>
    <mergeCell ref="F254:F264"/>
    <mergeCell ref="F265:F275"/>
    <mergeCell ref="G265:G275"/>
    <mergeCell ref="H265:H275"/>
    <mergeCell ref="I265:I275"/>
    <mergeCell ref="L275:W275"/>
    <mergeCell ref="G254:G264"/>
    <mergeCell ref="H254:H264"/>
    <mergeCell ref="I254:I264"/>
    <mergeCell ref="D262:D264"/>
    <mergeCell ref="L264:W264"/>
    <mergeCell ref="A288:A297"/>
    <mergeCell ref="B288:B297"/>
    <mergeCell ref="C288:C297"/>
    <mergeCell ref="E288:E297"/>
    <mergeCell ref="A276:A287"/>
    <mergeCell ref="B276:B287"/>
    <mergeCell ref="C276:C287"/>
    <mergeCell ref="E276:E287"/>
    <mergeCell ref="F276:F287"/>
    <mergeCell ref="F288:F297"/>
    <mergeCell ref="G288:G297"/>
    <mergeCell ref="H288:H297"/>
    <mergeCell ref="I288:I297"/>
    <mergeCell ref="L297:W297"/>
    <mergeCell ref="G276:G287"/>
    <mergeCell ref="H276:H287"/>
    <mergeCell ref="I276:I287"/>
    <mergeCell ref="L287:W287"/>
    <mergeCell ref="A308:A317"/>
    <mergeCell ref="B308:B317"/>
    <mergeCell ref="C308:C317"/>
    <mergeCell ref="E308:E317"/>
    <mergeCell ref="A298:A307"/>
    <mergeCell ref="B298:B307"/>
    <mergeCell ref="C298:C307"/>
    <mergeCell ref="E298:E307"/>
    <mergeCell ref="F298:F307"/>
    <mergeCell ref="F308:F317"/>
    <mergeCell ref="G308:G317"/>
    <mergeCell ref="H308:H317"/>
    <mergeCell ref="I308:I317"/>
    <mergeCell ref="D315:D317"/>
    <mergeCell ref="L317:W317"/>
    <mergeCell ref="G298:G307"/>
    <mergeCell ref="H298:H307"/>
    <mergeCell ref="I298:I307"/>
    <mergeCell ref="L307:W307"/>
    <mergeCell ref="A330:A339"/>
    <mergeCell ref="B330:B339"/>
    <mergeCell ref="C330:C339"/>
    <mergeCell ref="E330:E339"/>
    <mergeCell ref="A318:A329"/>
    <mergeCell ref="B318:B329"/>
    <mergeCell ref="C318:C329"/>
    <mergeCell ref="E318:E329"/>
    <mergeCell ref="F318:F329"/>
    <mergeCell ref="F330:F339"/>
    <mergeCell ref="G330:G339"/>
    <mergeCell ref="H330:H339"/>
    <mergeCell ref="I330:I339"/>
    <mergeCell ref="D337:D339"/>
    <mergeCell ref="L339:W339"/>
    <mergeCell ref="G318:G329"/>
    <mergeCell ref="H318:H329"/>
    <mergeCell ref="I318:I329"/>
    <mergeCell ref="D327:D329"/>
    <mergeCell ref="L329:W329"/>
    <mergeCell ref="A351:A361"/>
    <mergeCell ref="B351:B361"/>
    <mergeCell ref="C351:C361"/>
    <mergeCell ref="E351:E361"/>
    <mergeCell ref="A340:A350"/>
    <mergeCell ref="B340:B350"/>
    <mergeCell ref="C340:C350"/>
    <mergeCell ref="E340:E350"/>
    <mergeCell ref="F340:F350"/>
    <mergeCell ref="F351:F361"/>
    <mergeCell ref="G351:G361"/>
    <mergeCell ref="H351:H361"/>
    <mergeCell ref="I351:I361"/>
    <mergeCell ref="L361:W361"/>
    <mergeCell ref="G340:G350"/>
    <mergeCell ref="H340:H350"/>
    <mergeCell ref="I340:I350"/>
    <mergeCell ref="D348:D350"/>
    <mergeCell ref="L350:W350"/>
    <mergeCell ref="A373:A382"/>
    <mergeCell ref="B373:B382"/>
    <mergeCell ref="C373:C382"/>
    <mergeCell ref="E373:E382"/>
    <mergeCell ref="A362:A372"/>
    <mergeCell ref="B362:B372"/>
    <mergeCell ref="C362:C372"/>
    <mergeCell ref="E362:E372"/>
    <mergeCell ref="F362:F372"/>
    <mergeCell ref="F373:F382"/>
    <mergeCell ref="G373:G382"/>
    <mergeCell ref="H373:H382"/>
    <mergeCell ref="I373:I382"/>
    <mergeCell ref="D380:D382"/>
    <mergeCell ref="L382:W382"/>
    <mergeCell ref="G362:G372"/>
    <mergeCell ref="H362:H372"/>
    <mergeCell ref="I362:I372"/>
    <mergeCell ref="D370:D372"/>
    <mergeCell ref="L372:W372"/>
    <mergeCell ref="G383:G397"/>
    <mergeCell ref="H383:H397"/>
    <mergeCell ref="I383:I397"/>
    <mergeCell ref="D395:D397"/>
    <mergeCell ref="L397:W397"/>
    <mergeCell ref="A383:A397"/>
    <mergeCell ref="B383:B397"/>
    <mergeCell ref="C383:C397"/>
    <mergeCell ref="E383:E397"/>
    <mergeCell ref="F383:F397"/>
  </mergeCells>
  <conditionalFormatting sqref="Q82:V83 V188:V192 V43:V45 V173 V223:V226 Z46 Z55:AA55 V99:V100 V89:V90 V78:V81 AA38 Z31:AA32 Q37:V38 Q61:U64 Q158:U160">
    <cfRule type="cellIs" dxfId="174" priority="470" stopIfTrue="1" operator="equal">
      <formula>0</formula>
    </cfRule>
  </conditionalFormatting>
  <conditionalFormatting sqref="I1:I10 I398:I50867">
    <cfRule type="cellIs" dxfId="173" priority="469" operator="between">
      <formula>1</formula>
      <formula>PENSIE</formula>
    </cfRule>
  </conditionalFormatting>
  <conditionalFormatting sqref="Y20">
    <cfRule type="cellIs" dxfId="172" priority="461" operator="lessThan">
      <formula>AG11</formula>
    </cfRule>
  </conditionalFormatting>
  <conditionalFormatting sqref="Y30">
    <cfRule type="cellIs" dxfId="171" priority="454" operator="lessThan">
      <formula>AG21</formula>
    </cfRule>
  </conditionalFormatting>
  <conditionalFormatting sqref="Y36">
    <cfRule type="cellIs" dxfId="170" priority="447" operator="lessThan">
      <formula>AG31</formula>
    </cfRule>
  </conditionalFormatting>
  <conditionalFormatting sqref="Y42">
    <cfRule type="cellIs" dxfId="169" priority="446" operator="lessThan">
      <formula>AG37</formula>
    </cfRule>
  </conditionalFormatting>
  <conditionalFormatting sqref="Y51">
    <cfRule type="cellIs" dxfId="168" priority="445" operator="lessThan">
      <formula>AG43</formula>
    </cfRule>
  </conditionalFormatting>
  <conditionalFormatting sqref="Y60">
    <cfRule type="cellIs" dxfId="167" priority="444" operator="lessThan">
      <formula>AG52</formula>
    </cfRule>
  </conditionalFormatting>
  <conditionalFormatting sqref="Y68">
    <cfRule type="cellIs" dxfId="166" priority="443" operator="lessThan">
      <formula>AG61</formula>
    </cfRule>
  </conditionalFormatting>
  <conditionalFormatting sqref="Y77">
    <cfRule type="cellIs" dxfId="165" priority="428" operator="lessThan">
      <formula>AG69</formula>
    </cfRule>
  </conditionalFormatting>
  <conditionalFormatting sqref="Y88">
    <cfRule type="cellIs" dxfId="164" priority="427" operator="lessThan">
      <formula>AG78</formula>
    </cfRule>
  </conditionalFormatting>
  <conditionalFormatting sqref="Y98">
    <cfRule type="cellIs" dxfId="163" priority="426" operator="lessThan">
      <formula>AG89</formula>
    </cfRule>
  </conditionalFormatting>
  <conditionalFormatting sqref="Y108">
    <cfRule type="cellIs" dxfId="162" priority="424" operator="lessThan">
      <formula>AG99</formula>
    </cfRule>
  </conditionalFormatting>
  <conditionalFormatting sqref="Y118">
    <cfRule type="cellIs" dxfId="161" priority="422" operator="lessThan">
      <formula>AG109</formula>
    </cfRule>
  </conditionalFormatting>
  <conditionalFormatting sqref="Y128">
    <cfRule type="cellIs" dxfId="160" priority="420" operator="lessThan">
      <formula>AG119</formula>
    </cfRule>
  </conditionalFormatting>
  <conditionalFormatting sqref="Y137">
    <cfRule type="cellIs" dxfId="159" priority="419" operator="lessThan">
      <formula>AG129</formula>
    </cfRule>
  </conditionalFormatting>
  <conditionalFormatting sqref="Y147">
    <cfRule type="cellIs" dxfId="158" priority="416" operator="lessThan">
      <formula>AG138</formula>
    </cfRule>
  </conditionalFormatting>
  <conditionalFormatting sqref="Y157">
    <cfRule type="cellIs" dxfId="157" priority="410" operator="lessThan">
      <formula>AG148</formula>
    </cfRule>
  </conditionalFormatting>
  <conditionalFormatting sqref="Y166">
    <cfRule type="cellIs" dxfId="156" priority="409" operator="lessThan">
      <formula>AG158</formula>
    </cfRule>
  </conditionalFormatting>
  <conditionalFormatting sqref="Y179">
    <cfRule type="cellIs" dxfId="155" priority="408" operator="lessThan">
      <formula>AG167</formula>
    </cfRule>
  </conditionalFormatting>
  <conditionalFormatting sqref="Y187">
    <cfRule type="cellIs" dxfId="154" priority="407" operator="lessThan">
      <formula>AG180</formula>
    </cfRule>
  </conditionalFormatting>
  <conditionalFormatting sqref="Y199">
    <cfRule type="cellIs" dxfId="153" priority="406" operator="lessThan">
      <formula>AG188</formula>
    </cfRule>
  </conditionalFormatting>
  <conditionalFormatting sqref="Y210">
    <cfRule type="cellIs" dxfId="152" priority="405" operator="lessThan">
      <formula>AG200</formula>
    </cfRule>
  </conditionalFormatting>
  <conditionalFormatting sqref="Y222">
    <cfRule type="cellIs" dxfId="151" priority="404" operator="lessThan">
      <formula>AG211</formula>
    </cfRule>
  </conditionalFormatting>
  <conditionalFormatting sqref="Y232">
    <cfRule type="cellIs" dxfId="150" priority="403" operator="lessThan">
      <formula>AG223</formula>
    </cfRule>
  </conditionalFormatting>
  <conditionalFormatting sqref="Y243">
    <cfRule type="cellIs" dxfId="149" priority="402" operator="lessThan">
      <formula>AG233</formula>
    </cfRule>
  </conditionalFormatting>
  <conditionalFormatting sqref="Y253">
    <cfRule type="cellIs" dxfId="148" priority="401" operator="lessThan">
      <formula>AG244</formula>
    </cfRule>
  </conditionalFormatting>
  <conditionalFormatting sqref="Y264">
    <cfRule type="cellIs" dxfId="147" priority="400" operator="lessThan">
      <formula>AG254</formula>
    </cfRule>
  </conditionalFormatting>
  <conditionalFormatting sqref="Y275">
    <cfRule type="cellIs" dxfId="146" priority="399" operator="lessThan">
      <formula>AG265</formula>
    </cfRule>
  </conditionalFormatting>
  <conditionalFormatting sqref="Y287">
    <cfRule type="cellIs" dxfId="145" priority="398" operator="lessThan">
      <formula>AG276</formula>
    </cfRule>
  </conditionalFormatting>
  <conditionalFormatting sqref="Y297">
    <cfRule type="cellIs" dxfId="144" priority="397" operator="lessThan">
      <formula>AG288</formula>
    </cfRule>
  </conditionalFormatting>
  <conditionalFormatting sqref="Y307">
    <cfRule type="cellIs" dxfId="143" priority="396" operator="lessThan">
      <formula>AG298</formula>
    </cfRule>
  </conditionalFormatting>
  <conditionalFormatting sqref="Y317">
    <cfRule type="cellIs" dxfId="142" priority="395" operator="lessThan">
      <formula>AG308</formula>
    </cfRule>
  </conditionalFormatting>
  <conditionalFormatting sqref="Y329">
    <cfRule type="cellIs" dxfId="141" priority="394" operator="lessThan">
      <formula>AG318</formula>
    </cfRule>
  </conditionalFormatting>
  <conditionalFormatting sqref="Y339">
    <cfRule type="cellIs" dxfId="140" priority="393" operator="lessThan">
      <formula>AG330</formula>
    </cfRule>
  </conditionalFormatting>
  <conditionalFormatting sqref="Y350">
    <cfRule type="cellIs" dxfId="139" priority="392" operator="lessThan">
      <formula>AG340</formula>
    </cfRule>
  </conditionalFormatting>
  <conditionalFormatting sqref="Y361">
    <cfRule type="cellIs" dxfId="138" priority="391" operator="lessThan">
      <formula>AG351</formula>
    </cfRule>
  </conditionalFormatting>
  <conditionalFormatting sqref="Y372">
    <cfRule type="cellIs" dxfId="137" priority="390" operator="lessThan">
      <formula>AG362</formula>
    </cfRule>
  </conditionalFormatting>
  <conditionalFormatting sqref="Y382">
    <cfRule type="cellIs" dxfId="136" priority="389" operator="lessThan">
      <formula>AG373</formula>
    </cfRule>
  </conditionalFormatting>
  <conditionalFormatting sqref="Y397">
    <cfRule type="cellIs" dxfId="135" priority="388" operator="lessThan">
      <formula>AG383</formula>
    </cfRule>
  </conditionalFormatting>
  <conditionalFormatting sqref="Q140:U140">
    <cfRule type="cellIs" dxfId="134" priority="348" stopIfTrue="1" operator="equal">
      <formula>0</formula>
    </cfRule>
  </conditionalFormatting>
  <conditionalFormatting sqref="Q129:V131">
    <cfRule type="cellIs" dxfId="133" priority="346" stopIfTrue="1" operator="equal">
      <formula>0</formula>
    </cfRule>
  </conditionalFormatting>
  <conditionalFormatting sqref="V109:V111">
    <cfRule type="cellIs" dxfId="132" priority="344" stopIfTrue="1" operator="equal">
      <formula>0</formula>
    </cfRule>
  </conditionalFormatting>
  <conditionalFormatting sqref="Q298:T299 V298:V302">
    <cfRule type="cellIs" dxfId="131" priority="333" stopIfTrue="1" operator="equal">
      <formula>0</formula>
    </cfRule>
  </conditionalFormatting>
  <conditionalFormatting sqref="Z82">
    <cfRule type="cellIs" dxfId="130" priority="304" stopIfTrue="1" operator="equal">
      <formula>0</formula>
    </cfRule>
  </conditionalFormatting>
  <conditionalFormatting sqref="V61:V62">
    <cfRule type="cellIs" dxfId="129" priority="294" stopIfTrue="1" operator="equal">
      <formula>0</formula>
    </cfRule>
  </conditionalFormatting>
  <conditionalFormatting sqref="Q55:U55">
    <cfRule type="cellIs" dxfId="128" priority="293" stopIfTrue="1" operator="equal">
      <formula>0</formula>
    </cfRule>
  </conditionalFormatting>
  <conditionalFormatting sqref="Q31:U31">
    <cfRule type="cellIs" dxfId="127" priority="290" stopIfTrue="1" operator="equal">
      <formula>0</formula>
    </cfRule>
  </conditionalFormatting>
  <conditionalFormatting sqref="Z38">
    <cfRule type="cellIs" dxfId="126" priority="288" stopIfTrue="1" operator="equal">
      <formula>0</formula>
    </cfRule>
  </conditionalFormatting>
  <conditionalFormatting sqref="Q46:U46">
    <cfRule type="cellIs" dxfId="125" priority="287" stopIfTrue="1" operator="equal">
      <formula>0</formula>
    </cfRule>
  </conditionalFormatting>
  <conditionalFormatting sqref="Q43:U45">
    <cfRule type="cellIs" dxfId="124" priority="286" stopIfTrue="1" operator="equal">
      <formula>0</formula>
    </cfRule>
  </conditionalFormatting>
  <conditionalFormatting sqref="Q54:U54">
    <cfRule type="cellIs" dxfId="123" priority="285" stopIfTrue="1" operator="equal">
      <formula>0</formula>
    </cfRule>
  </conditionalFormatting>
  <conditionalFormatting sqref="AA63">
    <cfRule type="cellIs" dxfId="122" priority="283" stopIfTrue="1" operator="equal">
      <formula>0</formula>
    </cfRule>
  </conditionalFormatting>
  <conditionalFormatting sqref="T99:U100">
    <cfRule type="cellIs" dxfId="121" priority="282" stopIfTrue="1" operator="equal">
      <formula>0</formula>
    </cfRule>
  </conditionalFormatting>
  <conditionalFormatting sqref="Z92">
    <cfRule type="cellIs" dxfId="120" priority="280" stopIfTrue="1" operator="equal">
      <formula>0</formula>
    </cfRule>
  </conditionalFormatting>
  <conditionalFormatting sqref="T69:U71">
    <cfRule type="cellIs" dxfId="119" priority="279" stopIfTrue="1" operator="equal">
      <formula>0</formula>
    </cfRule>
  </conditionalFormatting>
  <conditionalFormatting sqref="I11">
    <cfRule type="cellIs" dxfId="118" priority="264" operator="between">
      <formula>1</formula>
      <formula>PENSIE</formula>
    </cfRule>
  </conditionalFormatting>
  <conditionalFormatting sqref="I21">
    <cfRule type="cellIs" dxfId="117" priority="257" operator="between">
      <formula>1</formula>
      <formula>PENSIE</formula>
    </cfRule>
  </conditionalFormatting>
  <conditionalFormatting sqref="I31">
    <cfRule type="cellIs" dxfId="116" priority="250" operator="between">
      <formula>1</formula>
      <formula>PENSIE</formula>
    </cfRule>
  </conditionalFormatting>
  <conditionalFormatting sqref="I37">
    <cfRule type="cellIs" dxfId="115" priority="249" operator="between">
      <formula>1</formula>
      <formula>PENSIE</formula>
    </cfRule>
  </conditionalFormatting>
  <conditionalFormatting sqref="I43">
    <cfRule type="cellIs" dxfId="114" priority="248" operator="between">
      <formula>1</formula>
      <formula>PENSIE</formula>
    </cfRule>
  </conditionalFormatting>
  <conditionalFormatting sqref="I52">
    <cfRule type="cellIs" dxfId="113" priority="247" operator="between">
      <formula>1</formula>
      <formula>PENSIE</formula>
    </cfRule>
  </conditionalFormatting>
  <conditionalFormatting sqref="I61">
    <cfRule type="cellIs" dxfId="112" priority="246" operator="between">
      <formula>1</formula>
      <formula>PENSIE</formula>
    </cfRule>
  </conditionalFormatting>
  <conditionalFormatting sqref="I69:I70">
    <cfRule type="cellIs" dxfId="111" priority="231" operator="between">
      <formula>1</formula>
      <formula>PENSIE</formula>
    </cfRule>
  </conditionalFormatting>
  <conditionalFormatting sqref="I78:I79">
    <cfRule type="cellIs" dxfId="110" priority="230" operator="between">
      <formula>1</formula>
      <formula>PENSIE</formula>
    </cfRule>
  </conditionalFormatting>
  <conditionalFormatting sqref="I89">
    <cfRule type="cellIs" dxfId="109" priority="229" operator="between">
      <formula>1</formula>
      <formula>PENSIE</formula>
    </cfRule>
  </conditionalFormatting>
  <conditionalFormatting sqref="I99">
    <cfRule type="cellIs" dxfId="108" priority="227" operator="between">
      <formula>1</formula>
      <formula>PENSIE</formula>
    </cfRule>
  </conditionalFormatting>
  <conditionalFormatting sqref="I109">
    <cfRule type="cellIs" dxfId="107" priority="225" operator="between">
      <formula>1</formula>
      <formula>PENSIE</formula>
    </cfRule>
  </conditionalFormatting>
  <conditionalFormatting sqref="I119">
    <cfRule type="cellIs" dxfId="106" priority="223" operator="between">
      <formula>1</formula>
      <formula>PENSIE</formula>
    </cfRule>
  </conditionalFormatting>
  <conditionalFormatting sqref="I129">
    <cfRule type="cellIs" dxfId="105" priority="222" operator="between">
      <formula>1</formula>
      <formula>PENSIE</formula>
    </cfRule>
  </conditionalFormatting>
  <conditionalFormatting sqref="I138">
    <cfRule type="cellIs" dxfId="104" priority="219" operator="between">
      <formula>1</formula>
      <formula>PENSIE</formula>
    </cfRule>
  </conditionalFormatting>
  <conditionalFormatting sqref="I148">
    <cfRule type="cellIs" dxfId="103" priority="213" operator="between">
      <formula>1</formula>
      <formula>PENSIE</formula>
    </cfRule>
  </conditionalFormatting>
  <conditionalFormatting sqref="I158">
    <cfRule type="cellIs" dxfId="102" priority="212" operator="between">
      <formula>1</formula>
      <formula>PENSIE</formula>
    </cfRule>
  </conditionalFormatting>
  <conditionalFormatting sqref="I167:I170">
    <cfRule type="cellIs" dxfId="101" priority="211" operator="between">
      <formula>1</formula>
      <formula>PENSIE</formula>
    </cfRule>
  </conditionalFormatting>
  <conditionalFormatting sqref="I188:I189">
    <cfRule type="cellIs" dxfId="100" priority="210" operator="between">
      <formula>1</formula>
      <formula>PENSIE</formula>
    </cfRule>
  </conditionalFormatting>
  <conditionalFormatting sqref="I200">
    <cfRule type="cellIs" dxfId="99" priority="209" operator="between">
      <formula>1</formula>
      <formula>PENSIE</formula>
    </cfRule>
  </conditionalFormatting>
  <conditionalFormatting sqref="I211:I212">
    <cfRule type="cellIs" dxfId="98" priority="208" operator="between">
      <formula>1</formula>
      <formula>PENSIE</formula>
    </cfRule>
  </conditionalFormatting>
  <conditionalFormatting sqref="I223">
    <cfRule type="cellIs" dxfId="97" priority="207" operator="between">
      <formula>1</formula>
      <formula>PENSIE</formula>
    </cfRule>
  </conditionalFormatting>
  <conditionalFormatting sqref="I233">
    <cfRule type="cellIs" dxfId="96" priority="206" operator="between">
      <formula>1</formula>
      <formula>PENSIE</formula>
    </cfRule>
  </conditionalFormatting>
  <conditionalFormatting sqref="I244">
    <cfRule type="cellIs" dxfId="95" priority="205" operator="between">
      <formula>1</formula>
      <formula>PENSIE</formula>
    </cfRule>
  </conditionalFormatting>
  <conditionalFormatting sqref="I254">
    <cfRule type="cellIs" dxfId="94" priority="204" operator="between">
      <formula>1</formula>
      <formula>PENSIE</formula>
    </cfRule>
  </conditionalFormatting>
  <conditionalFormatting sqref="I265:I266">
    <cfRule type="cellIs" dxfId="93" priority="203" operator="between">
      <formula>1</formula>
      <formula>PENSIE</formula>
    </cfRule>
  </conditionalFormatting>
  <conditionalFormatting sqref="I276">
    <cfRule type="cellIs" dxfId="92" priority="202" operator="between">
      <formula>1</formula>
      <formula>PENSIE</formula>
    </cfRule>
  </conditionalFormatting>
  <conditionalFormatting sqref="I288">
    <cfRule type="cellIs" dxfId="91" priority="201" operator="between">
      <formula>1</formula>
      <formula>PENSIE</formula>
    </cfRule>
  </conditionalFormatting>
  <conditionalFormatting sqref="I298">
    <cfRule type="cellIs" dxfId="90" priority="200" operator="between">
      <formula>1</formula>
      <formula>PENSIE</formula>
    </cfRule>
  </conditionalFormatting>
  <conditionalFormatting sqref="I308">
    <cfRule type="cellIs" dxfId="89" priority="199" operator="between">
      <formula>1</formula>
      <formula>PENSIE</formula>
    </cfRule>
  </conditionalFormatting>
  <conditionalFormatting sqref="I318:I319">
    <cfRule type="cellIs" dxfId="88" priority="198" operator="between">
      <formula>1</formula>
      <formula>PENSIE</formula>
    </cfRule>
  </conditionalFormatting>
  <conditionalFormatting sqref="I330">
    <cfRule type="cellIs" dxfId="87" priority="197" operator="between">
      <formula>1</formula>
      <formula>PENSIE</formula>
    </cfRule>
  </conditionalFormatting>
  <conditionalFormatting sqref="I340:I341">
    <cfRule type="cellIs" dxfId="86" priority="196" operator="between">
      <formula>1</formula>
      <formula>PENSIE</formula>
    </cfRule>
  </conditionalFormatting>
  <conditionalFormatting sqref="I351">
    <cfRule type="cellIs" dxfId="85" priority="195" operator="between">
      <formula>1</formula>
      <formula>PENSIE</formula>
    </cfRule>
  </conditionalFormatting>
  <conditionalFormatting sqref="I362">
    <cfRule type="cellIs" dxfId="84" priority="194" operator="between">
      <formula>1</formula>
      <formula>PENSIE</formula>
    </cfRule>
  </conditionalFormatting>
  <conditionalFormatting sqref="I373">
    <cfRule type="cellIs" dxfId="83" priority="193" operator="between">
      <formula>1</formula>
      <formula>PENSIE</formula>
    </cfRule>
  </conditionalFormatting>
  <conditionalFormatting sqref="I383:I384">
    <cfRule type="cellIs" dxfId="82" priority="192" operator="between">
      <formula>1</formula>
      <formula>PENSIE</formula>
    </cfRule>
  </conditionalFormatting>
  <conditionalFormatting sqref="Q330:S332">
    <cfRule type="cellIs" dxfId="81" priority="140" stopIfTrue="1" operator="equal">
      <formula>0</formula>
    </cfRule>
  </conditionalFormatting>
  <conditionalFormatting sqref="Q318:T320 V318:V324">
    <cfRule type="cellIs" dxfId="80" priority="139" stopIfTrue="1" operator="equal">
      <formula>0</formula>
    </cfRule>
  </conditionalFormatting>
  <conditionalFormatting sqref="Q233:V237">
    <cfRule type="cellIs" dxfId="79" priority="138" stopIfTrue="1" operator="equal">
      <formula>0</formula>
    </cfRule>
  </conditionalFormatting>
  <conditionalFormatting sqref="Q99:S100">
    <cfRule type="cellIs" dxfId="78" priority="132" stopIfTrue="1" operator="equal">
      <formula>0</formula>
    </cfRule>
  </conditionalFormatting>
  <conditionalFormatting sqref="Z102">
    <cfRule type="cellIs" dxfId="77" priority="131" stopIfTrue="1" operator="equal">
      <formula>0</formula>
    </cfRule>
  </conditionalFormatting>
  <conditionalFormatting sqref="Z99:Z100">
    <cfRule type="cellIs" dxfId="76" priority="130" stopIfTrue="1" operator="equal">
      <formula>0</formula>
    </cfRule>
  </conditionalFormatting>
  <conditionalFormatting sqref="Q89:U90 Q91:R91">
    <cfRule type="cellIs" dxfId="75" priority="126" stopIfTrue="1" operator="equal">
      <formula>0</formula>
    </cfRule>
  </conditionalFormatting>
  <conditionalFormatting sqref="AA91">
    <cfRule type="cellIs" dxfId="74" priority="125" stopIfTrue="1" operator="equal">
      <formula>0</formula>
    </cfRule>
  </conditionalFormatting>
  <conditionalFormatting sqref="Z91">
    <cfRule type="cellIs" dxfId="73" priority="124" stopIfTrue="1" operator="equal">
      <formula>0</formula>
    </cfRule>
  </conditionalFormatting>
  <conditionalFormatting sqref="Z89:AA90">
    <cfRule type="cellIs" dxfId="72" priority="123" stopIfTrue="1" operator="equal">
      <formula>0</formula>
    </cfRule>
  </conditionalFormatting>
  <conditionalFormatting sqref="Q78:U80 S81:U81">
    <cfRule type="cellIs" dxfId="71" priority="122" stopIfTrue="1" operator="equal">
      <formula>0</formula>
    </cfRule>
  </conditionalFormatting>
  <conditionalFormatting sqref="AA81">
    <cfRule type="cellIs" dxfId="70" priority="121" stopIfTrue="1" operator="equal">
      <formula>0</formula>
    </cfRule>
  </conditionalFormatting>
  <conditionalFormatting sqref="Z81">
    <cfRule type="cellIs" dxfId="69" priority="120" stopIfTrue="1" operator="equal">
      <formula>0</formula>
    </cfRule>
  </conditionalFormatting>
  <conditionalFormatting sqref="AA78:AA80">
    <cfRule type="cellIs" dxfId="68" priority="119" stopIfTrue="1" operator="equal">
      <formula>0</formula>
    </cfRule>
  </conditionalFormatting>
  <conditionalFormatting sqref="Z78:Z80">
    <cfRule type="cellIs" dxfId="67" priority="118" stopIfTrue="1" operator="equal">
      <formula>0</formula>
    </cfRule>
  </conditionalFormatting>
  <conditionalFormatting sqref="Q69:S71">
    <cfRule type="cellIs" dxfId="66" priority="116" stopIfTrue="1" operator="equal">
      <formula>0</formula>
    </cfRule>
  </conditionalFormatting>
  <conditionalFormatting sqref="Z69:AA71">
    <cfRule type="cellIs" dxfId="65" priority="115" stopIfTrue="1" operator="equal">
      <formula>0</formula>
    </cfRule>
  </conditionalFormatting>
  <conditionalFormatting sqref="Z52:AA53">
    <cfRule type="cellIs" dxfId="64" priority="88" stopIfTrue="1" operator="equal">
      <formula>0</formula>
    </cfRule>
  </conditionalFormatting>
  <conditionalFormatting sqref="Z21">
    <cfRule type="cellIs" dxfId="63" priority="87" stopIfTrue="1" operator="equal">
      <formula>0</formula>
    </cfRule>
  </conditionalFormatting>
  <conditionalFormatting sqref="AA37">
    <cfRule type="cellIs" dxfId="62" priority="46" stopIfTrue="1" operator="equal">
      <formula>0</formula>
    </cfRule>
  </conditionalFormatting>
  <conditionalFormatting sqref="Z37">
    <cfRule type="cellIs" dxfId="61" priority="45" stopIfTrue="1" operator="equal">
      <formula>0</formula>
    </cfRule>
  </conditionalFormatting>
  <conditionalFormatting sqref="Z43:AA44">
    <cfRule type="cellIs" dxfId="60" priority="44" stopIfTrue="1" operator="equal">
      <formula>0</formula>
    </cfRule>
  </conditionalFormatting>
  <conditionalFormatting sqref="S109:U110">
    <cfRule type="cellIs" dxfId="59" priority="28" stopIfTrue="1" operator="equal">
      <formula>0</formula>
    </cfRule>
  </conditionalFormatting>
  <conditionalFormatting sqref="Q109:R110">
    <cfRule type="cellIs" dxfId="58" priority="27" stopIfTrue="1" operator="equal">
      <formula>0</formula>
    </cfRule>
  </conditionalFormatting>
  <conditionalFormatting sqref="Q119:V121">
    <cfRule type="cellIs" dxfId="57" priority="26" stopIfTrue="1" operator="equal">
      <formula>0</formula>
    </cfRule>
  </conditionalFormatting>
  <conditionalFormatting sqref="Q202:V202 V200:V201">
    <cfRule type="cellIs" dxfId="56" priority="25" stopIfTrue="1" operator="equal">
      <formula>0</formula>
    </cfRule>
  </conditionalFormatting>
  <conditionalFormatting sqref="Q200:T201">
    <cfRule type="cellIs" dxfId="55" priority="24" stopIfTrue="1" operator="equal">
      <formula>0</formula>
    </cfRule>
  </conditionalFormatting>
  <conditionalFormatting sqref="Q188:U193">
    <cfRule type="cellIs" dxfId="54" priority="23" stopIfTrue="1" operator="equal">
      <formula>0</formula>
    </cfRule>
  </conditionalFormatting>
  <conditionalFormatting sqref="V167:V171">
    <cfRule type="cellIs" dxfId="53" priority="22" stopIfTrue="1" operator="equal">
      <formula>0</formula>
    </cfRule>
  </conditionalFormatting>
  <conditionalFormatting sqref="S148:V149">
    <cfRule type="cellIs" dxfId="52" priority="20" stopIfTrue="1" operator="equal">
      <formula>0</formula>
    </cfRule>
  </conditionalFormatting>
  <conditionalFormatting sqref="Q180:T181">
    <cfRule type="cellIs" dxfId="51" priority="18" stopIfTrue="1" operator="equal">
      <formula>0</formula>
    </cfRule>
  </conditionalFormatting>
  <conditionalFormatting sqref="I180">
    <cfRule type="cellIs" dxfId="50" priority="17" operator="between">
      <formula>1</formula>
      <formula>PENSIE</formula>
    </cfRule>
  </conditionalFormatting>
  <conditionalFormatting sqref="Z134">
    <cfRule type="cellIs" dxfId="49" priority="16" stopIfTrue="1" operator="equal">
      <formula>0</formula>
    </cfRule>
  </conditionalFormatting>
  <conditionalFormatting sqref="Z132">
    <cfRule type="cellIs" dxfId="48" priority="15" stopIfTrue="1" operator="equal">
      <formula>0</formula>
    </cfRule>
  </conditionalFormatting>
  <conditionalFormatting sqref="AA129:AA130">
    <cfRule type="cellIs" dxfId="47" priority="14" stopIfTrue="1" operator="equal">
      <formula>0</formula>
    </cfRule>
  </conditionalFormatting>
  <conditionalFormatting sqref="Z129:Z131">
    <cfRule type="cellIs" dxfId="46" priority="13" stopIfTrue="1" operator="equal">
      <formula>0</formula>
    </cfRule>
  </conditionalFormatting>
  <conditionalFormatting sqref="Q148:R149">
    <cfRule type="cellIs" dxfId="45" priority="7" stopIfTrue="1" operator="equal">
      <formula>0</formula>
    </cfRule>
  </conditionalFormatting>
  <conditionalFormatting sqref="V160">
    <cfRule type="cellIs" dxfId="44" priority="6" stopIfTrue="1" operator="equal">
      <formula>0</formula>
    </cfRule>
  </conditionalFormatting>
  <conditionalFormatting sqref="V158">
    <cfRule type="cellIs" dxfId="43" priority="5" stopIfTrue="1" operator="equal">
      <formula>0</formula>
    </cfRule>
  </conditionalFormatting>
  <conditionalFormatting sqref="Q172:U172">
    <cfRule type="cellIs" dxfId="42" priority="3" stopIfTrue="1" operator="equal">
      <formula>0</formula>
    </cfRule>
  </conditionalFormatting>
  <conditionalFormatting sqref="Q167:T171">
    <cfRule type="cellIs" dxfId="41" priority="2" stopIfTrue="1" operator="equal">
      <formula>0</formula>
    </cfRule>
  </conditionalFormatting>
  <conditionalFormatting sqref="Q81:R81">
    <cfRule type="cellIs" dxfId="4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zoomScale="140" zoomScaleNormal="140" workbookViewId="0">
      <pane ySplit="6" topLeftCell="A7" activePane="bottomLeft" state="frozen"/>
      <selection pane="bottomLeft" activeCell="A86" sqref="A86:XFD89"/>
    </sheetView>
  </sheetViews>
  <sheetFormatPr defaultColWidth="11.5546875" defaultRowHeight="14.4" x14ac:dyDescent="0.3"/>
  <cols>
    <col min="1" max="1" width="4.44140625" customWidth="1"/>
    <col min="2" max="2" width="16.33203125" customWidth="1"/>
    <col min="3" max="3" width="4.77734375" customWidth="1"/>
    <col min="4" max="4" width="4.33203125" customWidth="1"/>
    <col min="5" max="5" width="38.33203125" style="232" bestFit="1" customWidth="1"/>
    <col min="6" max="6" width="8.6640625" customWidth="1"/>
    <col min="7" max="7" width="4" customWidth="1"/>
    <col min="8" max="8" width="3.44140625" customWidth="1"/>
    <col min="9" max="9" width="5.44140625" customWidth="1"/>
    <col min="10" max="11" width="4.33203125" customWidth="1"/>
    <col min="12" max="12" width="6.109375" customWidth="1"/>
    <col min="13" max="13" width="10.77734375" style="200"/>
    <col min="14" max="16" width="5.109375" style="200" customWidth="1"/>
    <col min="17" max="17" width="5.6640625" style="200" customWidth="1"/>
    <col min="18" max="18" width="7.109375" style="200" customWidth="1"/>
    <col min="19" max="19" width="6.109375" style="200" customWidth="1"/>
    <col min="20" max="20" width="7" style="200" customWidth="1"/>
    <col min="21" max="21" width="6" style="200" customWidth="1"/>
    <col min="22" max="22" width="7.44140625" style="200" customWidth="1"/>
    <col min="23" max="23" width="7.109375" style="200" customWidth="1"/>
    <col min="24" max="24" width="7" style="200" customWidth="1"/>
    <col min="25" max="25" width="7.109375" customWidth="1"/>
    <col min="26" max="26" width="7" customWidth="1"/>
    <col min="27" max="27" width="6.109375" customWidth="1"/>
    <col min="28" max="28" width="6.33203125" customWidth="1"/>
    <col min="29" max="29" width="6.6640625" customWidth="1"/>
    <col min="30" max="30" width="6" customWidth="1"/>
  </cols>
  <sheetData>
    <row r="1" spans="1:31" x14ac:dyDescent="0.3">
      <c r="A1" s="200"/>
      <c r="B1" s="372" t="s">
        <v>348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Y1" s="200"/>
      <c r="Z1" s="200"/>
      <c r="AA1" s="200"/>
      <c r="AB1" s="200"/>
      <c r="AC1" s="200"/>
      <c r="AD1" s="200"/>
      <c r="AE1" s="200"/>
    </row>
    <row r="2" spans="1:31" x14ac:dyDescent="0.3">
      <c r="A2" s="200"/>
      <c r="C2" s="201"/>
      <c r="D2" s="200"/>
      <c r="F2" s="202"/>
      <c r="L2" s="200"/>
      <c r="M2" s="201"/>
      <c r="N2" s="201"/>
      <c r="O2" s="201"/>
      <c r="P2" s="201"/>
      <c r="Y2" s="200"/>
      <c r="Z2" s="200"/>
      <c r="AA2" s="200"/>
      <c r="AB2" s="200"/>
      <c r="AC2" s="200"/>
      <c r="AD2" s="200"/>
      <c r="AE2" s="200"/>
    </row>
    <row r="3" spans="1:31" ht="15" customHeight="1" x14ac:dyDescent="0.3">
      <c r="A3" s="373" t="s">
        <v>333</v>
      </c>
      <c r="B3" s="376" t="s">
        <v>350</v>
      </c>
      <c r="C3" s="378" t="s">
        <v>351</v>
      </c>
      <c r="D3" s="381" t="s">
        <v>349</v>
      </c>
      <c r="E3" s="384" t="s">
        <v>352</v>
      </c>
      <c r="F3" s="387" t="s">
        <v>353</v>
      </c>
      <c r="G3" s="390" t="s">
        <v>45</v>
      </c>
      <c r="H3" s="390" t="s">
        <v>46</v>
      </c>
      <c r="I3" s="390" t="s">
        <v>47</v>
      </c>
      <c r="J3" s="394" t="s">
        <v>48</v>
      </c>
      <c r="K3" s="394" t="s">
        <v>49</v>
      </c>
      <c r="L3" s="20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04"/>
      <c r="Z3" s="204"/>
      <c r="AA3" s="204"/>
      <c r="AB3" s="204"/>
      <c r="AC3" s="204"/>
      <c r="AD3" s="204"/>
      <c r="AE3" s="200"/>
    </row>
    <row r="4" spans="1:31" ht="38.25" customHeight="1" x14ac:dyDescent="0.3">
      <c r="A4" s="374"/>
      <c r="B4" s="377"/>
      <c r="C4" s="379"/>
      <c r="D4" s="382"/>
      <c r="E4" s="385"/>
      <c r="F4" s="388"/>
      <c r="G4" s="391"/>
      <c r="H4" s="391"/>
      <c r="I4" s="391"/>
      <c r="J4" s="395"/>
      <c r="K4" s="395"/>
      <c r="L4" s="396" t="s">
        <v>334</v>
      </c>
      <c r="M4" s="397"/>
      <c r="N4" s="398" t="s">
        <v>335</v>
      </c>
      <c r="O4" s="399"/>
      <c r="P4" s="400"/>
      <c r="Q4" s="401" t="s">
        <v>336</v>
      </c>
      <c r="R4" s="402"/>
      <c r="S4" s="403" t="s">
        <v>337</v>
      </c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200"/>
    </row>
    <row r="5" spans="1:31" ht="15" customHeight="1" x14ac:dyDescent="0.3">
      <c r="A5" s="374"/>
      <c r="B5" s="377"/>
      <c r="C5" s="379"/>
      <c r="D5" s="382"/>
      <c r="E5" s="385"/>
      <c r="F5" s="388"/>
      <c r="G5" s="391"/>
      <c r="H5" s="391"/>
      <c r="I5" s="391"/>
      <c r="J5" s="395"/>
      <c r="K5" s="395"/>
      <c r="L5" s="405" t="s">
        <v>77</v>
      </c>
      <c r="M5" s="407" t="s">
        <v>338</v>
      </c>
      <c r="N5" s="205"/>
      <c r="O5" s="205"/>
      <c r="P5" s="205"/>
      <c r="Q5" s="409" t="s">
        <v>77</v>
      </c>
      <c r="R5" s="411" t="s">
        <v>339</v>
      </c>
      <c r="S5" s="413" t="s">
        <v>340</v>
      </c>
      <c r="T5" s="414"/>
      <c r="U5" s="413" t="s">
        <v>341</v>
      </c>
      <c r="V5" s="414"/>
      <c r="W5" s="415" t="s">
        <v>342</v>
      </c>
      <c r="X5" s="416"/>
      <c r="Y5" s="417" t="s">
        <v>343</v>
      </c>
      <c r="Z5" s="418"/>
      <c r="AA5" s="419" t="s">
        <v>344</v>
      </c>
      <c r="AB5" s="420"/>
      <c r="AC5" s="392" t="s">
        <v>345</v>
      </c>
      <c r="AD5" s="393"/>
      <c r="AE5" s="200"/>
    </row>
    <row r="6" spans="1:31" ht="24" customHeight="1" x14ac:dyDescent="0.3">
      <c r="A6" s="375"/>
      <c r="B6" s="377"/>
      <c r="C6" s="380"/>
      <c r="D6" s="383"/>
      <c r="E6" s="386"/>
      <c r="F6" s="389"/>
      <c r="G6" s="383"/>
      <c r="H6" s="383"/>
      <c r="I6" s="383"/>
      <c r="J6" s="383"/>
      <c r="K6" s="383"/>
      <c r="L6" s="406"/>
      <c r="M6" s="408"/>
      <c r="N6" s="206" t="s">
        <v>74</v>
      </c>
      <c r="O6" s="206" t="s">
        <v>75</v>
      </c>
      <c r="P6" s="206" t="s">
        <v>61</v>
      </c>
      <c r="Q6" s="410"/>
      <c r="R6" s="412"/>
      <c r="S6" s="207" t="s">
        <v>346</v>
      </c>
      <c r="T6" s="207" t="s">
        <v>347</v>
      </c>
      <c r="U6" s="207" t="s">
        <v>346</v>
      </c>
      <c r="V6" s="207" t="s">
        <v>347</v>
      </c>
      <c r="W6" s="208" t="s">
        <v>346</v>
      </c>
      <c r="X6" s="208" t="s">
        <v>347</v>
      </c>
      <c r="Y6" s="209" t="s">
        <v>346</v>
      </c>
      <c r="Z6" s="209" t="s">
        <v>347</v>
      </c>
      <c r="AA6" s="210" t="s">
        <v>346</v>
      </c>
      <c r="AB6" s="210" t="s">
        <v>347</v>
      </c>
      <c r="AC6" s="211" t="s">
        <v>346</v>
      </c>
      <c r="AD6" s="212" t="s">
        <v>347</v>
      </c>
      <c r="AE6" s="200"/>
    </row>
    <row r="7" spans="1:31" x14ac:dyDescent="0.3">
      <c r="A7" s="214"/>
      <c r="B7" s="215" t="s">
        <v>332</v>
      </c>
      <c r="C7" s="214"/>
      <c r="D7" s="220">
        <v>40</v>
      </c>
      <c r="E7" s="217" t="s">
        <v>139</v>
      </c>
      <c r="F7" s="214" t="s">
        <v>377</v>
      </c>
      <c r="G7" s="111" t="s">
        <v>98</v>
      </c>
      <c r="H7" s="111" t="s">
        <v>75</v>
      </c>
      <c r="I7" s="111" t="s">
        <v>62</v>
      </c>
      <c r="J7" s="111" t="s">
        <v>102</v>
      </c>
      <c r="K7" s="111">
        <v>0</v>
      </c>
      <c r="L7" s="214"/>
      <c r="M7" s="219"/>
      <c r="N7" s="219"/>
      <c r="O7" s="112">
        <v>1</v>
      </c>
      <c r="P7" s="219"/>
      <c r="Q7" s="219"/>
      <c r="R7" s="219"/>
      <c r="S7" s="219"/>
      <c r="T7" s="219"/>
      <c r="U7" s="219"/>
      <c r="V7" s="219"/>
      <c r="W7" s="219"/>
      <c r="X7" s="219"/>
      <c r="Y7" s="214"/>
      <c r="Z7" s="214"/>
      <c r="AA7" s="214"/>
      <c r="AB7" s="214"/>
      <c r="AC7" s="214"/>
      <c r="AD7" s="214"/>
    </row>
    <row r="8" spans="1:31" x14ac:dyDescent="0.3">
      <c r="A8" s="214"/>
      <c r="B8" s="215" t="s">
        <v>332</v>
      </c>
      <c r="C8" s="214"/>
      <c r="D8" s="220">
        <v>101</v>
      </c>
      <c r="E8" s="217" t="s">
        <v>122</v>
      </c>
      <c r="F8" s="214" t="s">
        <v>385</v>
      </c>
      <c r="G8" s="111" t="s">
        <v>98</v>
      </c>
      <c r="H8" s="111" t="s">
        <v>75</v>
      </c>
      <c r="I8" s="111" t="s">
        <v>104</v>
      </c>
      <c r="J8" s="111" t="s">
        <v>99</v>
      </c>
      <c r="K8" s="111">
        <v>0</v>
      </c>
      <c r="L8" s="214"/>
      <c r="M8" s="219"/>
      <c r="N8" s="219"/>
      <c r="O8" s="112">
        <v>2</v>
      </c>
      <c r="P8" s="113"/>
      <c r="Q8" s="219"/>
      <c r="R8" s="219"/>
      <c r="S8" s="219"/>
      <c r="T8" s="219"/>
      <c r="U8" s="219"/>
      <c r="V8" s="219"/>
      <c r="W8" s="219"/>
      <c r="X8" s="219"/>
      <c r="Y8" s="214"/>
      <c r="Z8" s="214"/>
      <c r="AA8" s="214"/>
      <c r="AB8" s="214"/>
      <c r="AC8" s="214"/>
      <c r="AD8" s="214"/>
    </row>
    <row r="9" spans="1:31" x14ac:dyDescent="0.3">
      <c r="A9" s="214"/>
      <c r="B9" s="229" t="s">
        <v>332</v>
      </c>
      <c r="C9" s="214"/>
      <c r="D9" s="220">
        <v>61</v>
      </c>
      <c r="E9" s="217" t="s">
        <v>200</v>
      </c>
      <c r="F9" s="214" t="s">
        <v>388</v>
      </c>
      <c r="G9" s="111" t="s">
        <v>98</v>
      </c>
      <c r="H9" s="111" t="s">
        <v>75</v>
      </c>
      <c r="I9" s="111" t="s">
        <v>104</v>
      </c>
      <c r="J9" s="111" t="s">
        <v>102</v>
      </c>
      <c r="K9" s="111">
        <v>0</v>
      </c>
      <c r="L9" s="214"/>
      <c r="M9" s="219"/>
      <c r="N9" s="219"/>
      <c r="O9" s="112">
        <v>1</v>
      </c>
      <c r="P9" s="113"/>
      <c r="Q9" s="219"/>
      <c r="R9" s="219"/>
      <c r="S9" s="219"/>
      <c r="T9" s="219"/>
      <c r="U9" s="219"/>
      <c r="V9" s="219"/>
      <c r="W9" s="219"/>
      <c r="X9" s="219"/>
      <c r="Y9" s="214"/>
      <c r="Z9" s="214"/>
      <c r="AA9" s="214"/>
      <c r="AB9" s="214"/>
      <c r="AC9" s="214"/>
      <c r="AD9" s="214"/>
    </row>
    <row r="10" spans="1:31" x14ac:dyDescent="0.3">
      <c r="A10" s="214"/>
      <c r="B10" s="215" t="s">
        <v>255</v>
      </c>
      <c r="C10" s="214"/>
      <c r="D10" s="216">
        <v>159</v>
      </c>
      <c r="E10" s="217" t="s">
        <v>175</v>
      </c>
      <c r="F10" s="214" t="s">
        <v>366</v>
      </c>
      <c r="G10" s="111" t="s">
        <v>98</v>
      </c>
      <c r="H10" s="111" t="s">
        <v>113</v>
      </c>
      <c r="I10" s="111" t="s">
        <v>124</v>
      </c>
      <c r="J10" s="111" t="s">
        <v>112</v>
      </c>
      <c r="K10" s="111">
        <v>0</v>
      </c>
      <c r="L10" s="218">
        <v>2</v>
      </c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4"/>
      <c r="Z10" s="214"/>
      <c r="AA10" s="214"/>
      <c r="AB10" s="214"/>
      <c r="AC10" s="214"/>
      <c r="AD10" s="214"/>
    </row>
    <row r="11" spans="1:31" x14ac:dyDescent="0.3">
      <c r="A11" s="214"/>
      <c r="B11" s="215" t="s">
        <v>253</v>
      </c>
      <c r="C11" s="214"/>
      <c r="D11" s="220">
        <v>134</v>
      </c>
      <c r="E11" s="217" t="s">
        <v>204</v>
      </c>
      <c r="F11" s="214" t="s">
        <v>365</v>
      </c>
      <c r="G11" s="111" t="s">
        <v>98</v>
      </c>
      <c r="H11" s="111" t="s">
        <v>113</v>
      </c>
      <c r="I11" s="111" t="s">
        <v>114</v>
      </c>
      <c r="J11" s="111" t="s">
        <v>112</v>
      </c>
      <c r="K11" s="111">
        <v>0</v>
      </c>
      <c r="L11" s="218">
        <v>2</v>
      </c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4"/>
      <c r="Z11" s="214"/>
      <c r="AA11" s="214"/>
      <c r="AB11" s="214"/>
      <c r="AC11" s="214"/>
      <c r="AD11" s="214"/>
    </row>
    <row r="12" spans="1:31" x14ac:dyDescent="0.3">
      <c r="A12" s="214"/>
      <c r="B12" s="215" t="s">
        <v>253</v>
      </c>
      <c r="C12" s="214"/>
      <c r="D12" s="216">
        <v>134</v>
      </c>
      <c r="E12" s="217" t="s">
        <v>204</v>
      </c>
      <c r="F12" s="214" t="s">
        <v>384</v>
      </c>
      <c r="G12" s="111" t="s">
        <v>98</v>
      </c>
      <c r="H12" s="111" t="s">
        <v>113</v>
      </c>
      <c r="I12" s="111" t="s">
        <v>114</v>
      </c>
      <c r="J12" s="111" t="s">
        <v>112</v>
      </c>
      <c r="K12" s="111">
        <v>0</v>
      </c>
      <c r="L12" s="214"/>
      <c r="M12" s="219"/>
      <c r="N12" s="219"/>
      <c r="O12" s="112">
        <v>2</v>
      </c>
      <c r="P12" s="113"/>
      <c r="Q12" s="219"/>
      <c r="R12" s="219"/>
      <c r="S12" s="219"/>
      <c r="T12" s="219"/>
      <c r="U12" s="219"/>
      <c r="V12" s="219"/>
      <c r="W12" s="219"/>
      <c r="X12" s="219"/>
      <c r="Y12" s="214"/>
      <c r="Z12" s="214"/>
      <c r="AA12" s="214"/>
      <c r="AB12" s="214"/>
      <c r="AC12" s="214"/>
      <c r="AD12" s="214"/>
    </row>
    <row r="13" spans="1:31" x14ac:dyDescent="0.3">
      <c r="A13" s="214"/>
      <c r="B13" s="215" t="s">
        <v>239</v>
      </c>
      <c r="C13" s="214"/>
      <c r="D13" s="220">
        <v>147</v>
      </c>
      <c r="E13" s="217" t="s">
        <v>206</v>
      </c>
      <c r="F13" s="214" t="s">
        <v>365</v>
      </c>
      <c r="G13" s="111" t="s">
        <v>98</v>
      </c>
      <c r="H13" s="111" t="s">
        <v>113</v>
      </c>
      <c r="I13" s="111" t="s">
        <v>125</v>
      </c>
      <c r="J13" s="111" t="s">
        <v>112</v>
      </c>
      <c r="K13" s="111">
        <v>0</v>
      </c>
      <c r="L13" s="218">
        <v>2</v>
      </c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4"/>
      <c r="Z13" s="214"/>
      <c r="AA13" s="214"/>
      <c r="AB13" s="214"/>
      <c r="AC13" s="214"/>
      <c r="AD13" s="214"/>
    </row>
    <row r="14" spans="1:31" x14ac:dyDescent="0.3">
      <c r="A14" s="221"/>
      <c r="B14" s="222" t="s">
        <v>239</v>
      </c>
      <c r="C14" s="221"/>
      <c r="D14" s="223">
        <v>117</v>
      </c>
      <c r="E14" s="224" t="s">
        <v>190</v>
      </c>
      <c r="F14" s="221" t="s">
        <v>376</v>
      </c>
      <c r="G14" s="225" t="s">
        <v>98</v>
      </c>
      <c r="H14" s="225" t="s">
        <v>75</v>
      </c>
      <c r="I14" s="225" t="s">
        <v>135</v>
      </c>
      <c r="J14" s="225" t="s">
        <v>112</v>
      </c>
      <c r="K14" s="225">
        <v>0</v>
      </c>
      <c r="L14" s="221"/>
      <c r="M14" s="226"/>
      <c r="N14" s="228"/>
      <c r="O14" s="228"/>
      <c r="P14" s="231">
        <v>1</v>
      </c>
      <c r="Q14" s="226"/>
      <c r="R14" s="226"/>
      <c r="S14" s="226"/>
      <c r="T14" s="226"/>
      <c r="U14" s="226"/>
      <c r="V14" s="226"/>
      <c r="W14" s="226"/>
      <c r="X14" s="226"/>
      <c r="Y14" s="221"/>
      <c r="Z14" s="221"/>
      <c r="AA14" s="221"/>
      <c r="AB14" s="221"/>
      <c r="AC14" s="221"/>
      <c r="AD14" s="221"/>
    </row>
    <row r="15" spans="1:31" x14ac:dyDescent="0.3">
      <c r="A15" s="214"/>
      <c r="B15" s="215" t="s">
        <v>239</v>
      </c>
      <c r="C15" s="214"/>
      <c r="D15" s="220">
        <v>147</v>
      </c>
      <c r="E15" s="217" t="s">
        <v>206</v>
      </c>
      <c r="F15" s="214" t="s">
        <v>382</v>
      </c>
      <c r="G15" s="111" t="s">
        <v>98</v>
      </c>
      <c r="H15" s="111" t="s">
        <v>113</v>
      </c>
      <c r="I15" s="111" t="s">
        <v>125</v>
      </c>
      <c r="J15" s="111" t="s">
        <v>112</v>
      </c>
      <c r="K15" s="111">
        <v>0</v>
      </c>
      <c r="L15" s="214"/>
      <c r="M15" s="219"/>
      <c r="N15" s="219"/>
      <c r="O15" s="112">
        <v>1</v>
      </c>
      <c r="P15" s="113"/>
      <c r="Q15" s="219"/>
      <c r="R15" s="219"/>
      <c r="S15" s="219"/>
      <c r="T15" s="219"/>
      <c r="U15" s="219"/>
      <c r="V15" s="219"/>
      <c r="W15" s="219"/>
      <c r="X15" s="219"/>
      <c r="Y15" s="214"/>
      <c r="Z15" s="214"/>
      <c r="AA15" s="214"/>
      <c r="AB15" s="214"/>
      <c r="AC15" s="214"/>
      <c r="AD15" s="214"/>
    </row>
    <row r="16" spans="1:31" x14ac:dyDescent="0.3">
      <c r="A16" s="214"/>
      <c r="B16" s="215" t="s">
        <v>259</v>
      </c>
      <c r="C16" s="214"/>
      <c r="D16" s="220">
        <v>175</v>
      </c>
      <c r="E16" s="217" t="s">
        <v>159</v>
      </c>
      <c r="F16" s="214" t="s">
        <v>358</v>
      </c>
      <c r="G16" s="111" t="s">
        <v>98</v>
      </c>
      <c r="H16" s="111" t="s">
        <v>113</v>
      </c>
      <c r="I16" s="111" t="s">
        <v>120</v>
      </c>
      <c r="J16" s="111" t="s">
        <v>112</v>
      </c>
      <c r="K16" s="111">
        <v>0</v>
      </c>
      <c r="L16" s="218">
        <v>2</v>
      </c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4"/>
      <c r="Z16" s="214"/>
      <c r="AA16" s="214"/>
      <c r="AB16" s="214"/>
      <c r="AC16" s="214"/>
      <c r="AD16" s="214"/>
    </row>
    <row r="17" spans="1:30" x14ac:dyDescent="0.3">
      <c r="A17" s="214"/>
      <c r="B17" s="215" t="s">
        <v>259</v>
      </c>
      <c r="C17" s="214"/>
      <c r="D17" s="220">
        <v>177</v>
      </c>
      <c r="E17" s="217" t="s">
        <v>331</v>
      </c>
      <c r="F17" s="214" t="s">
        <v>366</v>
      </c>
      <c r="G17" s="111" t="s">
        <v>98</v>
      </c>
      <c r="H17" s="111" t="s">
        <v>113</v>
      </c>
      <c r="I17" s="111" t="s">
        <v>120</v>
      </c>
      <c r="J17" s="111" t="s">
        <v>112</v>
      </c>
      <c r="K17" s="111">
        <v>0</v>
      </c>
      <c r="L17" s="218">
        <v>2</v>
      </c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4"/>
      <c r="Z17" s="214"/>
      <c r="AA17" s="214"/>
      <c r="AB17" s="214"/>
      <c r="AC17" s="214"/>
      <c r="AD17" s="214"/>
    </row>
    <row r="18" spans="1:30" x14ac:dyDescent="0.3">
      <c r="A18" s="221"/>
      <c r="B18" s="222" t="s">
        <v>259</v>
      </c>
      <c r="C18" s="221"/>
      <c r="D18" s="223">
        <v>203</v>
      </c>
      <c r="E18" s="224" t="s">
        <v>217</v>
      </c>
      <c r="F18" s="221" t="s">
        <v>367</v>
      </c>
      <c r="G18" s="225" t="s">
        <v>214</v>
      </c>
      <c r="H18" s="225" t="s">
        <v>75</v>
      </c>
      <c r="I18" s="225" t="s">
        <v>216</v>
      </c>
      <c r="J18" s="225" t="s">
        <v>99</v>
      </c>
      <c r="K18" s="225">
        <v>0</v>
      </c>
      <c r="L18" s="227">
        <v>2</v>
      </c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1"/>
      <c r="Z18" s="221"/>
      <c r="AA18" s="221"/>
      <c r="AB18" s="221"/>
      <c r="AC18" s="221"/>
      <c r="AD18" s="221"/>
    </row>
    <row r="19" spans="1:30" x14ac:dyDescent="0.3">
      <c r="A19" s="214"/>
      <c r="B19" s="215" t="s">
        <v>259</v>
      </c>
      <c r="C19" s="214"/>
      <c r="D19" s="220">
        <v>177</v>
      </c>
      <c r="E19" s="217" t="s">
        <v>331</v>
      </c>
      <c r="F19" s="214" t="s">
        <v>380</v>
      </c>
      <c r="G19" s="111" t="s">
        <v>98</v>
      </c>
      <c r="H19" s="111" t="s">
        <v>113</v>
      </c>
      <c r="I19" s="111" t="s">
        <v>120</v>
      </c>
      <c r="J19" s="111" t="s">
        <v>112</v>
      </c>
      <c r="K19" s="111">
        <v>0</v>
      </c>
      <c r="L19" s="214"/>
      <c r="M19" s="219"/>
      <c r="N19" s="219"/>
      <c r="O19" s="112">
        <v>1</v>
      </c>
      <c r="P19" s="113"/>
      <c r="Q19" s="219"/>
      <c r="R19" s="219"/>
      <c r="S19" s="219"/>
      <c r="T19" s="219"/>
      <c r="U19" s="219"/>
      <c r="V19" s="219"/>
      <c r="W19" s="219"/>
      <c r="X19" s="219"/>
      <c r="Y19" s="214"/>
      <c r="Z19" s="214"/>
      <c r="AA19" s="214"/>
      <c r="AB19" s="214"/>
      <c r="AC19" s="214"/>
      <c r="AD19" s="214"/>
    </row>
    <row r="20" spans="1:30" x14ac:dyDescent="0.3">
      <c r="A20" s="214"/>
      <c r="B20" s="215" t="s">
        <v>259</v>
      </c>
      <c r="C20" s="214"/>
      <c r="D20" s="220">
        <v>175</v>
      </c>
      <c r="E20" s="217" t="s">
        <v>159</v>
      </c>
      <c r="F20" s="214" t="s">
        <v>380</v>
      </c>
      <c r="G20" s="111" t="s">
        <v>98</v>
      </c>
      <c r="H20" s="111" t="s">
        <v>113</v>
      </c>
      <c r="I20" s="111" t="s">
        <v>120</v>
      </c>
      <c r="J20" s="111" t="s">
        <v>112</v>
      </c>
      <c r="K20" s="111">
        <v>0</v>
      </c>
      <c r="L20" s="214"/>
      <c r="M20" s="219"/>
      <c r="N20" s="219"/>
      <c r="O20" s="112">
        <v>1</v>
      </c>
      <c r="P20" s="113"/>
      <c r="Q20" s="219"/>
      <c r="R20" s="219"/>
      <c r="S20" s="219"/>
      <c r="T20" s="219"/>
      <c r="U20" s="219"/>
      <c r="V20" s="219"/>
      <c r="W20" s="219"/>
      <c r="X20" s="219"/>
      <c r="Y20" s="214"/>
      <c r="Z20" s="214"/>
      <c r="AA20" s="214"/>
      <c r="AB20" s="214"/>
      <c r="AC20" s="214"/>
      <c r="AD20" s="214"/>
    </row>
    <row r="21" spans="1:30" x14ac:dyDescent="0.3">
      <c r="A21" s="221"/>
      <c r="B21" s="222" t="s">
        <v>259</v>
      </c>
      <c r="C21" s="221"/>
      <c r="D21" s="223">
        <v>163</v>
      </c>
      <c r="E21" s="224" t="s">
        <v>151</v>
      </c>
      <c r="F21" s="221" t="s">
        <v>381</v>
      </c>
      <c r="G21" s="225" t="s">
        <v>98</v>
      </c>
      <c r="H21" s="225" t="s">
        <v>113</v>
      </c>
      <c r="I21" s="225" t="s">
        <v>120</v>
      </c>
      <c r="J21" s="225" t="s">
        <v>115</v>
      </c>
      <c r="K21" s="225">
        <v>0</v>
      </c>
      <c r="L21" s="221"/>
      <c r="M21" s="226"/>
      <c r="N21" s="226"/>
      <c r="O21" s="228">
        <v>2</v>
      </c>
      <c r="P21" s="226"/>
      <c r="Q21" s="226"/>
      <c r="R21" s="226"/>
      <c r="S21" s="226"/>
      <c r="T21" s="226"/>
      <c r="U21" s="226"/>
      <c r="V21" s="226"/>
      <c r="W21" s="226"/>
      <c r="X21" s="226"/>
      <c r="Y21" s="221"/>
      <c r="Z21" s="221"/>
      <c r="AA21" s="221"/>
      <c r="AB21" s="221"/>
      <c r="AC21" s="221"/>
      <c r="AD21" s="221"/>
    </row>
    <row r="22" spans="1:30" x14ac:dyDescent="0.3">
      <c r="A22" s="214"/>
      <c r="B22" s="215" t="s">
        <v>306</v>
      </c>
      <c r="C22" s="214"/>
      <c r="D22" s="220">
        <v>146</v>
      </c>
      <c r="E22" s="217" t="s">
        <v>171</v>
      </c>
      <c r="F22" s="214" t="s">
        <v>381</v>
      </c>
      <c r="G22" s="111" t="s">
        <v>98</v>
      </c>
      <c r="H22" s="111" t="s">
        <v>113</v>
      </c>
      <c r="I22" s="111" t="s">
        <v>172</v>
      </c>
      <c r="J22" s="111" t="s">
        <v>112</v>
      </c>
      <c r="K22" s="111">
        <v>0</v>
      </c>
      <c r="L22" s="214"/>
      <c r="M22" s="219"/>
      <c r="N22" s="219"/>
      <c r="O22" s="112">
        <v>1</v>
      </c>
      <c r="P22" s="219"/>
      <c r="Q22" s="219"/>
      <c r="R22" s="219"/>
      <c r="S22" s="219"/>
      <c r="T22" s="219"/>
      <c r="U22" s="219"/>
      <c r="V22" s="219"/>
      <c r="W22" s="219"/>
      <c r="X22" s="219"/>
      <c r="Y22" s="214"/>
      <c r="Z22" s="214"/>
      <c r="AA22" s="214"/>
      <c r="AB22" s="214"/>
      <c r="AC22" s="214"/>
      <c r="AD22" s="214"/>
    </row>
    <row r="23" spans="1:30" x14ac:dyDescent="0.3">
      <c r="A23" s="221"/>
      <c r="B23" s="222" t="s">
        <v>306</v>
      </c>
      <c r="C23" s="221"/>
      <c r="D23" s="223">
        <v>166</v>
      </c>
      <c r="E23" s="224" t="s">
        <v>119</v>
      </c>
      <c r="F23" s="221" t="s">
        <v>381</v>
      </c>
      <c r="G23" s="225" t="s">
        <v>98</v>
      </c>
      <c r="H23" s="225" t="s">
        <v>113</v>
      </c>
      <c r="I23" s="225" t="s">
        <v>120</v>
      </c>
      <c r="J23" s="225" t="s">
        <v>115</v>
      </c>
      <c r="K23" s="225">
        <v>0</v>
      </c>
      <c r="L23" s="221"/>
      <c r="M23" s="226"/>
      <c r="N23" s="226"/>
      <c r="O23" s="228">
        <v>1</v>
      </c>
      <c r="P23" s="226"/>
      <c r="Q23" s="226"/>
      <c r="R23" s="226"/>
      <c r="S23" s="226"/>
      <c r="T23" s="226"/>
      <c r="U23" s="226"/>
      <c r="V23" s="226"/>
      <c r="W23" s="226"/>
      <c r="X23" s="226"/>
      <c r="Y23" s="221"/>
      <c r="Z23" s="221"/>
      <c r="AA23" s="221"/>
      <c r="AB23" s="221"/>
      <c r="AC23" s="221"/>
      <c r="AD23" s="221"/>
    </row>
    <row r="24" spans="1:30" x14ac:dyDescent="0.3">
      <c r="A24" s="214"/>
      <c r="B24" s="215" t="s">
        <v>306</v>
      </c>
      <c r="C24" s="214"/>
      <c r="D24" s="220">
        <v>146</v>
      </c>
      <c r="E24" s="217" t="s">
        <v>171</v>
      </c>
      <c r="F24" s="214" t="s">
        <v>383</v>
      </c>
      <c r="G24" s="111" t="s">
        <v>98</v>
      </c>
      <c r="H24" s="111" t="s">
        <v>113</v>
      </c>
      <c r="I24" s="111" t="s">
        <v>172</v>
      </c>
      <c r="J24" s="111" t="s">
        <v>112</v>
      </c>
      <c r="K24" s="111">
        <v>0</v>
      </c>
      <c r="L24" s="214"/>
      <c r="M24" s="219"/>
      <c r="N24" s="219"/>
      <c r="O24" s="112">
        <v>1</v>
      </c>
      <c r="P24" s="219"/>
      <c r="Q24" s="219"/>
      <c r="R24" s="219"/>
      <c r="S24" s="219"/>
      <c r="T24" s="219"/>
      <c r="U24" s="219"/>
      <c r="V24" s="219"/>
      <c r="W24" s="219"/>
      <c r="X24" s="219"/>
      <c r="Y24" s="214"/>
      <c r="Z24" s="214"/>
      <c r="AA24" s="214"/>
      <c r="AB24" s="214"/>
      <c r="AC24" s="214"/>
      <c r="AD24" s="214"/>
    </row>
    <row r="25" spans="1:30" x14ac:dyDescent="0.3">
      <c r="A25" s="214"/>
      <c r="B25" s="215" t="s">
        <v>306</v>
      </c>
      <c r="C25" s="214"/>
      <c r="D25" s="220">
        <v>37</v>
      </c>
      <c r="E25" s="217" t="s">
        <v>138</v>
      </c>
      <c r="F25" s="214" t="s">
        <v>388</v>
      </c>
      <c r="G25" s="111" t="s">
        <v>98</v>
      </c>
      <c r="H25" s="111" t="s">
        <v>75</v>
      </c>
      <c r="I25" s="111" t="s">
        <v>62</v>
      </c>
      <c r="J25" s="111" t="s">
        <v>102</v>
      </c>
      <c r="K25" s="111">
        <v>0</v>
      </c>
      <c r="L25" s="214"/>
      <c r="M25" s="219"/>
      <c r="N25" s="219"/>
      <c r="O25" s="112">
        <v>1</v>
      </c>
      <c r="P25" s="113">
        <v>1</v>
      </c>
      <c r="Q25" s="219"/>
      <c r="R25" s="219"/>
      <c r="S25" s="219"/>
      <c r="T25" s="219"/>
      <c r="U25" s="219"/>
      <c r="V25" s="219"/>
      <c r="W25" s="219"/>
      <c r="X25" s="219"/>
      <c r="Y25" s="214"/>
      <c r="Z25" s="214"/>
      <c r="AA25" s="214"/>
      <c r="AB25" s="214"/>
      <c r="AC25" s="214"/>
      <c r="AD25" s="214"/>
    </row>
    <row r="26" spans="1:30" x14ac:dyDescent="0.3">
      <c r="A26" s="214"/>
      <c r="B26" s="215" t="s">
        <v>276</v>
      </c>
      <c r="C26" s="214"/>
      <c r="D26" s="216">
        <v>198</v>
      </c>
      <c r="E26" s="217" t="s">
        <v>186</v>
      </c>
      <c r="F26" s="214" t="s">
        <v>371</v>
      </c>
      <c r="G26" s="111" t="s">
        <v>126</v>
      </c>
      <c r="H26" s="111" t="s">
        <v>75</v>
      </c>
      <c r="I26" s="111" t="s">
        <v>187</v>
      </c>
      <c r="J26" s="111" t="s">
        <v>115</v>
      </c>
      <c r="K26" s="111" t="s">
        <v>187</v>
      </c>
      <c r="L26" s="214"/>
      <c r="M26" s="219"/>
      <c r="N26" s="219"/>
      <c r="O26" s="112">
        <v>1</v>
      </c>
      <c r="P26" s="219"/>
      <c r="Q26" s="219"/>
      <c r="R26" s="219"/>
      <c r="S26" s="219"/>
      <c r="T26" s="219"/>
      <c r="U26" s="219"/>
      <c r="V26" s="219"/>
      <c r="W26" s="219"/>
      <c r="X26" s="219"/>
      <c r="Y26" s="214"/>
      <c r="Z26" s="214"/>
      <c r="AA26" s="214"/>
      <c r="AB26" s="214"/>
      <c r="AC26" s="214"/>
      <c r="AD26" s="214"/>
    </row>
    <row r="27" spans="1:30" x14ac:dyDescent="0.3">
      <c r="A27" s="214"/>
      <c r="B27" s="215" t="s">
        <v>276</v>
      </c>
      <c r="C27" s="214"/>
      <c r="D27" s="220">
        <v>44</v>
      </c>
      <c r="E27" s="217" t="s">
        <v>181</v>
      </c>
      <c r="F27" s="214" t="s">
        <v>379</v>
      </c>
      <c r="G27" s="111" t="s">
        <v>98</v>
      </c>
      <c r="H27" s="111" t="s">
        <v>75</v>
      </c>
      <c r="I27" s="111" t="s">
        <v>62</v>
      </c>
      <c r="J27" s="111" t="s">
        <v>102</v>
      </c>
      <c r="K27" s="111">
        <v>0</v>
      </c>
      <c r="L27" s="214"/>
      <c r="M27" s="219"/>
      <c r="N27" s="219"/>
      <c r="O27" s="112">
        <v>2</v>
      </c>
      <c r="P27" s="113"/>
      <c r="Q27" s="219"/>
      <c r="R27" s="219"/>
      <c r="S27" s="219"/>
      <c r="T27" s="219"/>
      <c r="U27" s="219"/>
      <c r="V27" s="219"/>
      <c r="W27" s="219"/>
      <c r="X27" s="219"/>
      <c r="Y27" s="214"/>
      <c r="Z27" s="214"/>
      <c r="AA27" s="214"/>
      <c r="AB27" s="214"/>
      <c r="AC27" s="214"/>
      <c r="AD27" s="214"/>
    </row>
    <row r="28" spans="1:30" x14ac:dyDescent="0.3">
      <c r="A28" s="214"/>
      <c r="B28" s="215" t="s">
        <v>284</v>
      </c>
      <c r="C28" s="214"/>
      <c r="D28" s="220">
        <v>119</v>
      </c>
      <c r="E28" s="217" t="s">
        <v>219</v>
      </c>
      <c r="F28" s="214" t="s">
        <v>384</v>
      </c>
      <c r="G28" s="111" t="s">
        <v>98</v>
      </c>
      <c r="H28" s="111" t="s">
        <v>75</v>
      </c>
      <c r="I28" s="111" t="s">
        <v>135</v>
      </c>
      <c r="J28" s="111" t="s">
        <v>102</v>
      </c>
      <c r="K28" s="111">
        <v>0</v>
      </c>
      <c r="L28" s="214"/>
      <c r="M28" s="219"/>
      <c r="N28" s="219"/>
      <c r="O28" s="112"/>
      <c r="P28" s="113">
        <v>4</v>
      </c>
      <c r="Q28" s="219"/>
      <c r="R28" s="219"/>
      <c r="S28" s="219"/>
      <c r="T28" s="219"/>
      <c r="U28" s="219"/>
      <c r="V28" s="219"/>
      <c r="W28" s="219"/>
      <c r="X28" s="219"/>
      <c r="Y28" s="214"/>
      <c r="Z28" s="214"/>
      <c r="AA28" s="214"/>
      <c r="AB28" s="214"/>
      <c r="AC28" s="214"/>
      <c r="AD28" s="214"/>
    </row>
    <row r="29" spans="1:30" x14ac:dyDescent="0.3">
      <c r="A29" s="214"/>
      <c r="B29" s="215" t="s">
        <v>254</v>
      </c>
      <c r="C29" s="214"/>
      <c r="D29" s="220">
        <v>149</v>
      </c>
      <c r="E29" s="217" t="s">
        <v>207</v>
      </c>
      <c r="F29" s="214" t="s">
        <v>365</v>
      </c>
      <c r="G29" s="111" t="s">
        <v>98</v>
      </c>
      <c r="H29" s="111" t="s">
        <v>113</v>
      </c>
      <c r="I29" s="111" t="s">
        <v>124</v>
      </c>
      <c r="J29" s="111" t="s">
        <v>115</v>
      </c>
      <c r="K29" s="111">
        <v>0</v>
      </c>
      <c r="L29" s="218">
        <v>2</v>
      </c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4"/>
      <c r="Z29" s="214"/>
      <c r="AA29" s="214"/>
      <c r="AB29" s="214"/>
      <c r="AC29" s="214"/>
      <c r="AD29" s="214"/>
    </row>
    <row r="30" spans="1:30" x14ac:dyDescent="0.3">
      <c r="A30" s="214"/>
      <c r="B30" s="215" t="s">
        <v>254</v>
      </c>
      <c r="C30" s="214"/>
      <c r="D30" s="220">
        <v>161</v>
      </c>
      <c r="E30" s="217" t="s">
        <v>208</v>
      </c>
      <c r="F30" s="214" t="s">
        <v>366</v>
      </c>
      <c r="G30" s="111" t="s">
        <v>98</v>
      </c>
      <c r="H30" s="111" t="s">
        <v>113</v>
      </c>
      <c r="I30" s="111" t="s">
        <v>124</v>
      </c>
      <c r="J30" s="111" t="s">
        <v>112</v>
      </c>
      <c r="K30" s="111">
        <v>0</v>
      </c>
      <c r="L30" s="218">
        <v>2</v>
      </c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4"/>
      <c r="Z30" s="214"/>
      <c r="AA30" s="214"/>
      <c r="AB30" s="214"/>
      <c r="AC30" s="214"/>
      <c r="AD30" s="214"/>
    </row>
    <row r="31" spans="1:30" x14ac:dyDescent="0.3">
      <c r="A31" s="214"/>
      <c r="B31" s="215" t="s">
        <v>254</v>
      </c>
      <c r="C31" s="214"/>
      <c r="D31" s="220">
        <v>57</v>
      </c>
      <c r="E31" s="217" t="s">
        <v>150</v>
      </c>
      <c r="F31" s="214" t="s">
        <v>374</v>
      </c>
      <c r="G31" s="111" t="s">
        <v>98</v>
      </c>
      <c r="H31" s="111" t="s">
        <v>75</v>
      </c>
      <c r="I31" s="111" t="s">
        <v>104</v>
      </c>
      <c r="J31" s="111" t="s">
        <v>102</v>
      </c>
      <c r="K31" s="111">
        <v>0</v>
      </c>
      <c r="L31" s="214"/>
      <c r="M31" s="219"/>
      <c r="N31" s="112"/>
      <c r="O31" s="112"/>
      <c r="P31" s="113">
        <v>1</v>
      </c>
      <c r="Q31" s="219"/>
      <c r="R31" s="219"/>
      <c r="S31" s="219"/>
      <c r="T31" s="219"/>
      <c r="U31" s="219"/>
      <c r="V31" s="219"/>
      <c r="W31" s="219"/>
      <c r="X31" s="219"/>
      <c r="Y31" s="214"/>
      <c r="Z31" s="214"/>
      <c r="AA31" s="214"/>
      <c r="AB31" s="214"/>
      <c r="AC31" s="214"/>
      <c r="AD31" s="214"/>
    </row>
    <row r="32" spans="1:30" x14ac:dyDescent="0.3">
      <c r="A32" s="214"/>
      <c r="B32" s="215" t="s">
        <v>254</v>
      </c>
      <c r="C32" s="214"/>
      <c r="D32" s="220">
        <v>149</v>
      </c>
      <c r="E32" s="217" t="s">
        <v>207</v>
      </c>
      <c r="F32" s="214" t="s">
        <v>382</v>
      </c>
      <c r="G32" s="111" t="s">
        <v>98</v>
      </c>
      <c r="H32" s="111" t="s">
        <v>113</v>
      </c>
      <c r="I32" s="111" t="s">
        <v>124</v>
      </c>
      <c r="J32" s="111" t="s">
        <v>115</v>
      </c>
      <c r="K32" s="111">
        <v>0</v>
      </c>
      <c r="L32" s="214"/>
      <c r="M32" s="219"/>
      <c r="N32" s="219"/>
      <c r="O32" s="112">
        <v>3</v>
      </c>
      <c r="P32" s="113"/>
      <c r="Q32" s="219"/>
      <c r="R32" s="219"/>
      <c r="S32" s="219"/>
      <c r="T32" s="219"/>
      <c r="U32" s="219"/>
      <c r="V32" s="219"/>
      <c r="W32" s="219"/>
      <c r="X32" s="219"/>
      <c r="Y32" s="214"/>
      <c r="Z32" s="214"/>
      <c r="AA32" s="214"/>
      <c r="AB32" s="214"/>
      <c r="AC32" s="214"/>
      <c r="AD32" s="214"/>
    </row>
    <row r="33" spans="1:30" x14ac:dyDescent="0.3">
      <c r="A33" s="214"/>
      <c r="B33" s="215" t="s">
        <v>254</v>
      </c>
      <c r="C33" s="214"/>
      <c r="D33" s="216">
        <v>161</v>
      </c>
      <c r="E33" s="217" t="s">
        <v>208</v>
      </c>
      <c r="F33" s="214" t="s">
        <v>383</v>
      </c>
      <c r="G33" s="111" t="s">
        <v>98</v>
      </c>
      <c r="H33" s="111" t="s">
        <v>113</v>
      </c>
      <c r="I33" s="111" t="s">
        <v>124</v>
      </c>
      <c r="J33" s="111" t="s">
        <v>112</v>
      </c>
      <c r="K33" s="111">
        <v>0</v>
      </c>
      <c r="L33" s="214"/>
      <c r="M33" s="219"/>
      <c r="N33" s="219"/>
      <c r="O33" s="112">
        <v>2</v>
      </c>
      <c r="P33" s="219"/>
      <c r="Q33" s="219"/>
      <c r="R33" s="219"/>
      <c r="S33" s="219"/>
      <c r="T33" s="219"/>
      <c r="U33" s="219"/>
      <c r="V33" s="219"/>
      <c r="W33" s="219"/>
      <c r="X33" s="219"/>
      <c r="Y33" s="214"/>
      <c r="Z33" s="214"/>
      <c r="AA33" s="214"/>
      <c r="AB33" s="214"/>
      <c r="AC33" s="214"/>
      <c r="AD33" s="214"/>
    </row>
    <row r="34" spans="1:30" x14ac:dyDescent="0.3">
      <c r="A34" s="214"/>
      <c r="B34" s="215" t="s">
        <v>257</v>
      </c>
      <c r="C34" s="214"/>
      <c r="D34" s="220">
        <v>191</v>
      </c>
      <c r="E34" s="217" t="s">
        <v>210</v>
      </c>
      <c r="F34" s="214" t="s">
        <v>366</v>
      </c>
      <c r="G34" s="111" t="s">
        <v>98</v>
      </c>
      <c r="H34" s="111" t="s">
        <v>113</v>
      </c>
      <c r="I34" s="111" t="s">
        <v>162</v>
      </c>
      <c r="J34" s="111" t="s">
        <v>115</v>
      </c>
      <c r="K34" s="111">
        <v>0</v>
      </c>
      <c r="L34" s="218">
        <v>2</v>
      </c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4"/>
      <c r="Z34" s="214"/>
      <c r="AA34" s="214"/>
      <c r="AB34" s="214"/>
      <c r="AC34" s="214"/>
      <c r="AD34" s="214"/>
    </row>
    <row r="35" spans="1:30" x14ac:dyDescent="0.3">
      <c r="A35" s="214"/>
      <c r="B35" s="215" t="s">
        <v>257</v>
      </c>
      <c r="C35" s="214"/>
      <c r="D35" s="220">
        <v>191</v>
      </c>
      <c r="E35" s="217" t="s">
        <v>210</v>
      </c>
      <c r="F35" s="214" t="s">
        <v>380</v>
      </c>
      <c r="G35" s="111" t="s">
        <v>98</v>
      </c>
      <c r="H35" s="111" t="s">
        <v>113</v>
      </c>
      <c r="I35" s="111" t="s">
        <v>162</v>
      </c>
      <c r="J35" s="111" t="s">
        <v>115</v>
      </c>
      <c r="K35" s="111">
        <v>0</v>
      </c>
      <c r="L35" s="214"/>
      <c r="M35" s="219"/>
      <c r="N35" s="219"/>
      <c r="O35" s="112">
        <v>1</v>
      </c>
      <c r="P35" s="113">
        <v>1</v>
      </c>
      <c r="Q35" s="219"/>
      <c r="R35" s="219"/>
      <c r="S35" s="219"/>
      <c r="T35" s="219"/>
      <c r="U35" s="219"/>
      <c r="V35" s="219"/>
      <c r="W35" s="219"/>
      <c r="X35" s="219"/>
      <c r="Y35" s="214"/>
      <c r="Z35" s="214"/>
      <c r="AA35" s="214"/>
      <c r="AB35" s="214"/>
      <c r="AC35" s="214"/>
      <c r="AD35" s="214"/>
    </row>
    <row r="36" spans="1:30" x14ac:dyDescent="0.3">
      <c r="A36" s="214"/>
      <c r="B36" s="215" t="s">
        <v>257</v>
      </c>
      <c r="C36" s="214"/>
      <c r="D36" s="220">
        <v>125</v>
      </c>
      <c r="E36" s="217" t="s">
        <v>147</v>
      </c>
      <c r="F36" s="214" t="s">
        <v>384</v>
      </c>
      <c r="G36" s="111" t="s">
        <v>98</v>
      </c>
      <c r="H36" s="111" t="s">
        <v>113</v>
      </c>
      <c r="I36" s="111" t="s">
        <v>114</v>
      </c>
      <c r="J36" s="111" t="s">
        <v>115</v>
      </c>
      <c r="K36" s="111">
        <v>0</v>
      </c>
      <c r="L36" s="214"/>
      <c r="M36" s="219"/>
      <c r="N36" s="219"/>
      <c r="O36" s="112">
        <v>1</v>
      </c>
      <c r="P36" s="113"/>
      <c r="Q36" s="219"/>
      <c r="R36" s="219"/>
      <c r="S36" s="219"/>
      <c r="T36" s="219"/>
      <c r="U36" s="219"/>
      <c r="V36" s="219"/>
      <c r="W36" s="219"/>
      <c r="X36" s="219"/>
      <c r="Y36" s="214"/>
      <c r="Z36" s="214"/>
      <c r="AA36" s="214"/>
      <c r="AB36" s="214"/>
      <c r="AC36" s="214"/>
      <c r="AD36" s="214"/>
    </row>
    <row r="37" spans="1:30" x14ac:dyDescent="0.3">
      <c r="A37" s="214"/>
      <c r="B37" s="215" t="s">
        <v>222</v>
      </c>
      <c r="C37" s="214"/>
      <c r="D37" s="220">
        <v>43</v>
      </c>
      <c r="E37" s="217" t="s">
        <v>130</v>
      </c>
      <c r="F37" s="214" t="s">
        <v>354</v>
      </c>
      <c r="G37" s="111" t="s">
        <v>98</v>
      </c>
      <c r="H37" s="111" t="s">
        <v>75</v>
      </c>
      <c r="I37" s="111" t="s">
        <v>62</v>
      </c>
      <c r="J37" s="111" t="s">
        <v>102</v>
      </c>
      <c r="K37" s="111">
        <v>0</v>
      </c>
      <c r="L37" s="214"/>
      <c r="M37" s="219"/>
      <c r="N37" s="219"/>
      <c r="O37" s="219">
        <v>1</v>
      </c>
      <c r="P37" s="219"/>
      <c r="Q37" s="219"/>
      <c r="R37" s="219"/>
      <c r="S37" s="219"/>
      <c r="T37" s="219"/>
      <c r="U37" s="219"/>
      <c r="V37" s="219"/>
      <c r="W37" s="219"/>
      <c r="X37" s="219"/>
      <c r="Y37" s="214"/>
      <c r="Z37" s="214"/>
      <c r="AA37" s="214"/>
      <c r="AB37" s="214"/>
      <c r="AC37" s="214"/>
      <c r="AD37" s="214"/>
    </row>
    <row r="38" spans="1:30" x14ac:dyDescent="0.3">
      <c r="A38" s="214"/>
      <c r="B38" s="215" t="s">
        <v>222</v>
      </c>
      <c r="C38" s="214"/>
      <c r="D38" s="220">
        <v>26</v>
      </c>
      <c r="E38" s="217" t="s">
        <v>182</v>
      </c>
      <c r="F38" s="214" t="s">
        <v>364</v>
      </c>
      <c r="G38" s="111" t="s">
        <v>98</v>
      </c>
      <c r="H38" s="111" t="s">
        <v>75</v>
      </c>
      <c r="I38" s="111" t="s">
        <v>104</v>
      </c>
      <c r="J38" s="111" t="s">
        <v>112</v>
      </c>
      <c r="K38" s="111">
        <v>0</v>
      </c>
      <c r="L38" s="218">
        <v>2</v>
      </c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4"/>
      <c r="Z38" s="214"/>
      <c r="AA38" s="214"/>
      <c r="AB38" s="214"/>
      <c r="AC38" s="214"/>
      <c r="AD38" s="214"/>
    </row>
    <row r="39" spans="1:30" x14ac:dyDescent="0.3">
      <c r="A39" s="214"/>
      <c r="B39" s="215" t="s">
        <v>222</v>
      </c>
      <c r="C39" s="214"/>
      <c r="D39" s="216">
        <v>44</v>
      </c>
      <c r="E39" s="217" t="s">
        <v>181</v>
      </c>
      <c r="F39" s="214" t="s">
        <v>391</v>
      </c>
      <c r="G39" s="111" t="s">
        <v>98</v>
      </c>
      <c r="H39" s="111" t="s">
        <v>75</v>
      </c>
      <c r="I39" s="111" t="s">
        <v>62</v>
      </c>
      <c r="J39" s="111" t="s">
        <v>102</v>
      </c>
      <c r="K39" s="111">
        <v>0</v>
      </c>
      <c r="L39" s="214"/>
      <c r="M39" s="219"/>
      <c r="N39" s="219"/>
      <c r="O39" s="112">
        <v>1</v>
      </c>
      <c r="P39" s="113"/>
      <c r="Q39" s="219"/>
      <c r="R39" s="219"/>
      <c r="S39" s="219"/>
      <c r="T39" s="219"/>
      <c r="U39" s="219"/>
      <c r="V39" s="219"/>
      <c r="W39" s="219"/>
      <c r="X39" s="219"/>
      <c r="Y39" s="214"/>
      <c r="Z39" s="214"/>
      <c r="AA39" s="214"/>
      <c r="AB39" s="214"/>
      <c r="AC39" s="214"/>
      <c r="AD39" s="214"/>
    </row>
    <row r="40" spans="1:30" x14ac:dyDescent="0.3">
      <c r="A40" s="214"/>
      <c r="B40" s="215" t="s">
        <v>258</v>
      </c>
      <c r="C40" s="214"/>
      <c r="D40" s="220">
        <v>195</v>
      </c>
      <c r="E40" s="217" t="s">
        <v>179</v>
      </c>
      <c r="F40" s="214" t="s">
        <v>367</v>
      </c>
      <c r="G40" s="111" t="s">
        <v>98</v>
      </c>
      <c r="H40" s="111" t="s">
        <v>113</v>
      </c>
      <c r="I40" s="111" t="s">
        <v>162</v>
      </c>
      <c r="J40" s="111" t="s">
        <v>112</v>
      </c>
      <c r="K40" s="111">
        <v>0</v>
      </c>
      <c r="L40" s="218">
        <v>2</v>
      </c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4"/>
      <c r="Z40" s="214"/>
      <c r="AA40" s="214"/>
      <c r="AB40" s="214"/>
      <c r="AC40" s="214"/>
      <c r="AD40" s="214"/>
    </row>
    <row r="41" spans="1:30" x14ac:dyDescent="0.3">
      <c r="A41" s="214"/>
      <c r="B41" s="215" t="s">
        <v>220</v>
      </c>
      <c r="C41" s="214"/>
      <c r="D41" s="216">
        <v>83</v>
      </c>
      <c r="E41" s="217" t="s">
        <v>128</v>
      </c>
      <c r="F41" s="214" t="s">
        <v>354</v>
      </c>
      <c r="G41" s="111" t="s">
        <v>98</v>
      </c>
      <c r="H41" s="111" t="s">
        <v>75</v>
      </c>
      <c r="I41" s="111" t="s">
        <v>62</v>
      </c>
      <c r="J41" s="111" t="s">
        <v>99</v>
      </c>
      <c r="K41" s="111">
        <v>0</v>
      </c>
      <c r="L41" s="218">
        <v>2</v>
      </c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4"/>
      <c r="Z41" s="214"/>
      <c r="AA41" s="214"/>
      <c r="AB41" s="214"/>
      <c r="AC41" s="214"/>
      <c r="AD41" s="214"/>
    </row>
    <row r="42" spans="1:30" x14ac:dyDescent="0.3">
      <c r="A42" s="214"/>
      <c r="B42" s="215" t="s">
        <v>220</v>
      </c>
      <c r="C42" s="214"/>
      <c r="D42" s="220">
        <v>64</v>
      </c>
      <c r="E42" s="217" t="s">
        <v>129</v>
      </c>
      <c r="F42" s="214" t="s">
        <v>354</v>
      </c>
      <c r="G42" s="111" t="s">
        <v>98</v>
      </c>
      <c r="H42" s="111" t="s">
        <v>75</v>
      </c>
      <c r="I42" s="111" t="s">
        <v>104</v>
      </c>
      <c r="J42" s="111" t="s">
        <v>102</v>
      </c>
      <c r="K42" s="111">
        <v>0</v>
      </c>
      <c r="L42" s="218">
        <v>2</v>
      </c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4"/>
      <c r="Z42" s="214"/>
      <c r="AA42" s="214"/>
      <c r="AB42" s="214"/>
      <c r="AC42" s="214"/>
      <c r="AD42" s="214"/>
    </row>
    <row r="43" spans="1:30" x14ac:dyDescent="0.3">
      <c r="A43" s="214"/>
      <c r="B43" s="215" t="s">
        <v>252</v>
      </c>
      <c r="C43" s="214"/>
      <c r="D43" s="220">
        <v>194</v>
      </c>
      <c r="E43" s="217" t="s">
        <v>211</v>
      </c>
      <c r="F43" s="214" t="s">
        <v>366</v>
      </c>
      <c r="G43" s="111" t="s">
        <v>98</v>
      </c>
      <c r="H43" s="111" t="s">
        <v>113</v>
      </c>
      <c r="I43" s="111" t="s">
        <v>162</v>
      </c>
      <c r="J43" s="111" t="s">
        <v>112</v>
      </c>
      <c r="K43" s="111">
        <v>0</v>
      </c>
      <c r="L43" s="218">
        <v>2</v>
      </c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4"/>
      <c r="Z43" s="214"/>
      <c r="AA43" s="214"/>
      <c r="AB43" s="214"/>
      <c r="AC43" s="214"/>
      <c r="AD43" s="214"/>
    </row>
    <row r="44" spans="1:30" x14ac:dyDescent="0.3">
      <c r="A44" s="214"/>
      <c r="B44" s="215" t="s">
        <v>252</v>
      </c>
      <c r="C44" s="214"/>
      <c r="D44" s="220">
        <v>199</v>
      </c>
      <c r="E44" s="217" t="s">
        <v>186</v>
      </c>
      <c r="F44" s="214" t="s">
        <v>367</v>
      </c>
      <c r="G44" s="111" t="s">
        <v>126</v>
      </c>
      <c r="H44" s="111" t="s">
        <v>75</v>
      </c>
      <c r="I44" s="111" t="s">
        <v>212</v>
      </c>
      <c r="J44" s="111" t="s">
        <v>115</v>
      </c>
      <c r="K44" s="111" t="s">
        <v>212</v>
      </c>
      <c r="L44" s="218">
        <v>2</v>
      </c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4"/>
      <c r="Z44" s="214"/>
      <c r="AA44" s="214"/>
      <c r="AB44" s="214"/>
      <c r="AC44" s="214"/>
      <c r="AD44" s="214"/>
    </row>
    <row r="45" spans="1:30" x14ac:dyDescent="0.3">
      <c r="A45" s="214"/>
      <c r="B45" s="215" t="s">
        <v>252</v>
      </c>
      <c r="C45" s="214"/>
      <c r="D45" s="220">
        <v>199</v>
      </c>
      <c r="E45" s="217" t="s">
        <v>186</v>
      </c>
      <c r="F45" s="214" t="s">
        <v>381</v>
      </c>
      <c r="G45" s="111" t="s">
        <v>126</v>
      </c>
      <c r="H45" s="111" t="s">
        <v>75</v>
      </c>
      <c r="I45" s="111" t="s">
        <v>212</v>
      </c>
      <c r="J45" s="111" t="s">
        <v>115</v>
      </c>
      <c r="K45" s="111" t="s">
        <v>212</v>
      </c>
      <c r="L45" s="214"/>
      <c r="M45" s="219"/>
      <c r="N45" s="219"/>
      <c r="O45" s="112">
        <v>1</v>
      </c>
      <c r="P45" s="219"/>
      <c r="Q45" s="219"/>
      <c r="R45" s="219"/>
      <c r="S45" s="219"/>
      <c r="T45" s="219"/>
      <c r="U45" s="219"/>
      <c r="V45" s="219"/>
      <c r="W45" s="219"/>
      <c r="X45" s="219"/>
      <c r="Y45" s="214"/>
      <c r="Z45" s="214"/>
      <c r="AA45" s="214"/>
      <c r="AB45" s="214"/>
      <c r="AC45" s="214"/>
      <c r="AD45" s="214"/>
    </row>
    <row r="46" spans="1:30" x14ac:dyDescent="0.3">
      <c r="A46" s="214"/>
      <c r="B46" s="215" t="s">
        <v>250</v>
      </c>
      <c r="C46" s="214"/>
      <c r="D46" s="220">
        <v>120</v>
      </c>
      <c r="E46" s="217" t="s">
        <v>191</v>
      </c>
      <c r="F46" s="214" t="s">
        <v>365</v>
      </c>
      <c r="G46" s="111" t="s">
        <v>98</v>
      </c>
      <c r="H46" s="111" t="s">
        <v>75</v>
      </c>
      <c r="I46" s="111" t="s">
        <v>135</v>
      </c>
      <c r="J46" s="111" t="s">
        <v>102</v>
      </c>
      <c r="K46" s="111">
        <v>0</v>
      </c>
      <c r="L46" s="218">
        <v>2</v>
      </c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4"/>
      <c r="Z46" s="214"/>
      <c r="AA46" s="214"/>
      <c r="AB46" s="214"/>
      <c r="AC46" s="214"/>
      <c r="AD46" s="214"/>
    </row>
    <row r="47" spans="1:30" x14ac:dyDescent="0.3">
      <c r="A47" s="214"/>
      <c r="B47" s="229" t="s">
        <v>250</v>
      </c>
      <c r="C47" s="214"/>
      <c r="D47" s="220">
        <v>120</v>
      </c>
      <c r="E47" s="217" t="s">
        <v>191</v>
      </c>
      <c r="F47" s="214" t="s">
        <v>380</v>
      </c>
      <c r="G47" s="111" t="s">
        <v>98</v>
      </c>
      <c r="H47" s="111" t="s">
        <v>75</v>
      </c>
      <c r="I47" s="111" t="s">
        <v>135</v>
      </c>
      <c r="J47" s="111" t="s">
        <v>102</v>
      </c>
      <c r="K47" s="111">
        <v>0</v>
      </c>
      <c r="L47" s="214"/>
      <c r="M47" s="219"/>
      <c r="N47" s="219"/>
      <c r="O47" s="112">
        <v>2</v>
      </c>
      <c r="P47" s="113"/>
      <c r="Q47" s="219"/>
      <c r="R47" s="219"/>
      <c r="S47" s="219"/>
      <c r="T47" s="219"/>
      <c r="U47" s="219"/>
      <c r="V47" s="219"/>
      <c r="W47" s="219"/>
      <c r="X47" s="219"/>
      <c r="Y47" s="214"/>
      <c r="Z47" s="214"/>
      <c r="AA47" s="214"/>
      <c r="AB47" s="214"/>
      <c r="AC47" s="214"/>
      <c r="AD47" s="214"/>
    </row>
    <row r="48" spans="1:30" x14ac:dyDescent="0.3">
      <c r="A48" s="214"/>
      <c r="B48" s="229" t="s">
        <v>250</v>
      </c>
      <c r="C48" s="214"/>
      <c r="D48" s="220">
        <v>120</v>
      </c>
      <c r="E48" s="217" t="s">
        <v>191</v>
      </c>
      <c r="F48" s="214" t="s">
        <v>381</v>
      </c>
      <c r="G48" s="111" t="s">
        <v>98</v>
      </c>
      <c r="H48" s="111" t="s">
        <v>75</v>
      </c>
      <c r="I48" s="111" t="s">
        <v>135</v>
      </c>
      <c r="J48" s="111" t="s">
        <v>102</v>
      </c>
      <c r="K48" s="111">
        <v>0</v>
      </c>
      <c r="L48" s="214"/>
      <c r="M48" s="219"/>
      <c r="N48" s="219"/>
      <c r="O48" s="112">
        <v>1</v>
      </c>
      <c r="P48" s="219"/>
      <c r="Q48" s="219"/>
      <c r="R48" s="219"/>
      <c r="S48" s="219"/>
      <c r="T48" s="219"/>
      <c r="U48" s="219"/>
      <c r="V48" s="219"/>
      <c r="W48" s="219"/>
      <c r="X48" s="219"/>
      <c r="Y48" s="214"/>
      <c r="Z48" s="214"/>
      <c r="AA48" s="214"/>
      <c r="AB48" s="214"/>
      <c r="AC48" s="214"/>
      <c r="AD48" s="214"/>
    </row>
    <row r="49" spans="1:30" x14ac:dyDescent="0.3">
      <c r="A49" s="214"/>
      <c r="B49" s="215" t="s">
        <v>250</v>
      </c>
      <c r="C49" s="214"/>
      <c r="D49" s="220">
        <v>120</v>
      </c>
      <c r="E49" s="217" t="s">
        <v>191</v>
      </c>
      <c r="F49" s="214" t="s">
        <v>384</v>
      </c>
      <c r="G49" s="111" t="s">
        <v>98</v>
      </c>
      <c r="H49" s="111" t="s">
        <v>75</v>
      </c>
      <c r="I49" s="111" t="s">
        <v>135</v>
      </c>
      <c r="J49" s="111" t="s">
        <v>102</v>
      </c>
      <c r="K49" s="111">
        <v>0</v>
      </c>
      <c r="L49" s="214"/>
      <c r="M49" s="219"/>
      <c r="N49" s="219"/>
      <c r="O49" s="112">
        <v>2</v>
      </c>
      <c r="P49" s="113"/>
      <c r="Q49" s="219"/>
      <c r="R49" s="219"/>
      <c r="S49" s="219"/>
      <c r="T49" s="219"/>
      <c r="U49" s="219"/>
      <c r="V49" s="219"/>
      <c r="W49" s="219"/>
      <c r="X49" s="219"/>
      <c r="Y49" s="214"/>
      <c r="Z49" s="214"/>
      <c r="AA49" s="214"/>
      <c r="AB49" s="214"/>
      <c r="AC49" s="214"/>
      <c r="AD49" s="214"/>
    </row>
    <row r="50" spans="1:30" x14ac:dyDescent="0.3">
      <c r="A50" s="214"/>
      <c r="B50" s="215" t="s">
        <v>289</v>
      </c>
      <c r="C50" s="214"/>
      <c r="D50" s="220">
        <v>64</v>
      </c>
      <c r="E50" s="217" t="s">
        <v>129</v>
      </c>
      <c r="F50" s="214" t="s">
        <v>374</v>
      </c>
      <c r="G50" s="111" t="s">
        <v>98</v>
      </c>
      <c r="H50" s="111" t="s">
        <v>75</v>
      </c>
      <c r="I50" s="111" t="s">
        <v>104</v>
      </c>
      <c r="J50" s="111" t="s">
        <v>102</v>
      </c>
      <c r="K50" s="111">
        <v>0</v>
      </c>
      <c r="L50" s="214"/>
      <c r="M50" s="219"/>
      <c r="N50" s="112"/>
      <c r="O50" s="112">
        <v>2</v>
      </c>
      <c r="P50" s="113"/>
      <c r="Q50" s="219"/>
      <c r="R50" s="219"/>
      <c r="S50" s="219"/>
      <c r="T50" s="219"/>
      <c r="U50" s="219"/>
      <c r="V50" s="219"/>
      <c r="W50" s="219"/>
      <c r="X50" s="219"/>
      <c r="Y50" s="214"/>
      <c r="Z50" s="214"/>
      <c r="AA50" s="214"/>
      <c r="AB50" s="214"/>
      <c r="AC50" s="214"/>
      <c r="AD50" s="214"/>
    </row>
    <row r="51" spans="1:30" x14ac:dyDescent="0.3">
      <c r="A51" s="214"/>
      <c r="B51" s="215" t="s">
        <v>289</v>
      </c>
      <c r="C51" s="214"/>
      <c r="D51" s="220">
        <v>83</v>
      </c>
      <c r="E51" s="217" t="s">
        <v>128</v>
      </c>
      <c r="F51" s="214" t="s">
        <v>387</v>
      </c>
      <c r="G51" s="111" t="s">
        <v>98</v>
      </c>
      <c r="H51" s="111" t="s">
        <v>75</v>
      </c>
      <c r="I51" s="111" t="s">
        <v>62</v>
      </c>
      <c r="J51" s="111" t="s">
        <v>99</v>
      </c>
      <c r="K51" s="111">
        <v>0</v>
      </c>
      <c r="L51" s="214"/>
      <c r="M51" s="219"/>
      <c r="N51" s="219"/>
      <c r="O51" s="112">
        <v>3</v>
      </c>
      <c r="P51" s="219"/>
      <c r="Q51" s="219"/>
      <c r="R51" s="219"/>
      <c r="S51" s="219"/>
      <c r="T51" s="219"/>
      <c r="U51" s="219"/>
      <c r="V51" s="219"/>
      <c r="W51" s="219"/>
      <c r="X51" s="219"/>
      <c r="Y51" s="214"/>
      <c r="Z51" s="214"/>
      <c r="AA51" s="214"/>
      <c r="AB51" s="214"/>
      <c r="AC51" s="214"/>
      <c r="AD51" s="214"/>
    </row>
    <row r="52" spans="1:30" x14ac:dyDescent="0.3">
      <c r="A52" s="214"/>
      <c r="B52" s="215" t="s">
        <v>289</v>
      </c>
      <c r="C52" s="214"/>
      <c r="D52" s="220">
        <v>83</v>
      </c>
      <c r="E52" s="217" t="s">
        <v>128</v>
      </c>
      <c r="F52" s="214" t="s">
        <v>388</v>
      </c>
      <c r="G52" s="111" t="s">
        <v>98</v>
      </c>
      <c r="H52" s="111" t="s">
        <v>75</v>
      </c>
      <c r="I52" s="111" t="s">
        <v>62</v>
      </c>
      <c r="J52" s="111" t="s">
        <v>99</v>
      </c>
      <c r="K52" s="111">
        <v>0</v>
      </c>
      <c r="L52" s="214"/>
      <c r="M52" s="219"/>
      <c r="N52" s="219"/>
      <c r="O52" s="112">
        <v>4</v>
      </c>
      <c r="P52" s="113"/>
      <c r="Q52" s="219"/>
      <c r="R52" s="219"/>
      <c r="S52" s="219"/>
      <c r="T52" s="219"/>
      <c r="U52" s="219"/>
      <c r="V52" s="219"/>
      <c r="W52" s="219"/>
      <c r="X52" s="219"/>
      <c r="Y52" s="214"/>
      <c r="Z52" s="214"/>
      <c r="AA52" s="214"/>
      <c r="AB52" s="214"/>
      <c r="AC52" s="214"/>
      <c r="AD52" s="214"/>
    </row>
    <row r="53" spans="1:30" x14ac:dyDescent="0.3">
      <c r="A53" s="214"/>
      <c r="B53" s="215" t="s">
        <v>231</v>
      </c>
      <c r="C53" s="214"/>
      <c r="D53" s="220">
        <v>126</v>
      </c>
      <c r="E53" s="217" t="s">
        <v>158</v>
      </c>
      <c r="F53" s="214" t="s">
        <v>357</v>
      </c>
      <c r="G53" s="111" t="s">
        <v>98</v>
      </c>
      <c r="H53" s="111" t="s">
        <v>113</v>
      </c>
      <c r="I53" s="111" t="s">
        <v>114</v>
      </c>
      <c r="J53" s="111" t="s">
        <v>115</v>
      </c>
      <c r="K53" s="111">
        <v>0</v>
      </c>
      <c r="L53" s="218">
        <v>2</v>
      </c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4"/>
      <c r="Z53" s="214"/>
      <c r="AA53" s="214"/>
      <c r="AB53" s="214"/>
      <c r="AC53" s="214"/>
      <c r="AD53" s="214"/>
    </row>
    <row r="54" spans="1:30" x14ac:dyDescent="0.3">
      <c r="A54" s="214"/>
      <c r="B54" s="215" t="s">
        <v>231</v>
      </c>
      <c r="C54" s="214"/>
      <c r="D54" s="220">
        <v>190</v>
      </c>
      <c r="E54" s="217" t="s">
        <v>161</v>
      </c>
      <c r="F54" s="214" t="s">
        <v>358</v>
      </c>
      <c r="G54" s="111" t="s">
        <v>98</v>
      </c>
      <c r="H54" s="111" t="s">
        <v>113</v>
      </c>
      <c r="I54" s="111" t="s">
        <v>162</v>
      </c>
      <c r="J54" s="111" t="s">
        <v>115</v>
      </c>
      <c r="K54" s="111">
        <v>0</v>
      </c>
      <c r="L54" s="218">
        <v>2</v>
      </c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4"/>
      <c r="Z54" s="214"/>
      <c r="AA54" s="214"/>
      <c r="AB54" s="214"/>
      <c r="AC54" s="214"/>
      <c r="AD54" s="214"/>
    </row>
    <row r="55" spans="1:30" x14ac:dyDescent="0.3">
      <c r="A55" s="214"/>
      <c r="B55" s="215" t="s">
        <v>231</v>
      </c>
      <c r="C55" s="214"/>
      <c r="D55" s="220">
        <v>184</v>
      </c>
      <c r="E55" s="217" t="s">
        <v>174</v>
      </c>
      <c r="F55" s="214" t="s">
        <v>360</v>
      </c>
      <c r="G55" s="111" t="s">
        <v>98</v>
      </c>
      <c r="H55" s="111" t="s">
        <v>113</v>
      </c>
      <c r="I55" s="111" t="s">
        <v>142</v>
      </c>
      <c r="J55" s="111" t="s">
        <v>112</v>
      </c>
      <c r="K55" s="111">
        <v>0</v>
      </c>
      <c r="L55" s="218">
        <v>1.5</v>
      </c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4"/>
      <c r="Z55" s="214"/>
      <c r="AA55" s="214"/>
      <c r="AB55" s="214"/>
      <c r="AC55" s="214"/>
      <c r="AD55" s="214"/>
    </row>
    <row r="56" spans="1:30" x14ac:dyDescent="0.3">
      <c r="A56" s="214"/>
      <c r="B56" s="215" t="s">
        <v>231</v>
      </c>
      <c r="C56" s="214"/>
      <c r="D56" s="220">
        <v>190</v>
      </c>
      <c r="E56" s="217" t="s">
        <v>161</v>
      </c>
      <c r="F56" s="214" t="s">
        <v>380</v>
      </c>
      <c r="G56" s="111" t="s">
        <v>98</v>
      </c>
      <c r="H56" s="111" t="s">
        <v>113</v>
      </c>
      <c r="I56" s="111" t="s">
        <v>162</v>
      </c>
      <c r="J56" s="111" t="s">
        <v>115</v>
      </c>
      <c r="K56" s="111">
        <v>0</v>
      </c>
      <c r="L56" s="214"/>
      <c r="M56" s="219"/>
      <c r="N56" s="219"/>
      <c r="O56" s="112">
        <v>1</v>
      </c>
      <c r="P56" s="113">
        <v>1</v>
      </c>
      <c r="Q56" s="219"/>
      <c r="R56" s="219"/>
      <c r="S56" s="219"/>
      <c r="T56" s="219"/>
      <c r="U56" s="219"/>
      <c r="V56" s="219"/>
      <c r="W56" s="219"/>
      <c r="X56" s="219"/>
      <c r="Y56" s="214"/>
      <c r="Z56" s="214"/>
      <c r="AA56" s="214"/>
      <c r="AB56" s="214"/>
      <c r="AC56" s="214"/>
      <c r="AD56" s="214"/>
    </row>
    <row r="57" spans="1:30" x14ac:dyDescent="0.3">
      <c r="A57" s="214"/>
      <c r="B57" s="215" t="s">
        <v>231</v>
      </c>
      <c r="C57" s="214"/>
      <c r="D57" s="220">
        <v>184</v>
      </c>
      <c r="E57" s="217" t="s">
        <v>174</v>
      </c>
      <c r="F57" s="214" t="s">
        <v>382</v>
      </c>
      <c r="G57" s="111" t="s">
        <v>98</v>
      </c>
      <c r="H57" s="111" t="s">
        <v>113</v>
      </c>
      <c r="I57" s="111" t="s">
        <v>142</v>
      </c>
      <c r="J57" s="111" t="s">
        <v>112</v>
      </c>
      <c r="K57" s="111">
        <v>0</v>
      </c>
      <c r="L57" s="214"/>
      <c r="M57" s="219"/>
      <c r="N57" s="219"/>
      <c r="O57" s="112"/>
      <c r="P57" s="113">
        <v>1</v>
      </c>
      <c r="Q57" s="219"/>
      <c r="R57" s="219"/>
      <c r="S57" s="219"/>
      <c r="T57" s="219"/>
      <c r="U57" s="219"/>
      <c r="V57" s="219"/>
      <c r="W57" s="219"/>
      <c r="X57" s="219"/>
      <c r="Y57" s="214"/>
      <c r="Z57" s="214"/>
      <c r="AA57" s="214"/>
      <c r="AB57" s="214"/>
      <c r="AC57" s="214"/>
      <c r="AD57" s="214"/>
    </row>
    <row r="58" spans="1:30" x14ac:dyDescent="0.3">
      <c r="A58" s="214"/>
      <c r="B58" s="215" t="s">
        <v>231</v>
      </c>
      <c r="C58" s="214"/>
      <c r="D58" s="220">
        <v>126</v>
      </c>
      <c r="E58" s="217" t="s">
        <v>158</v>
      </c>
      <c r="F58" s="214" t="s">
        <v>384</v>
      </c>
      <c r="G58" s="111" t="s">
        <v>98</v>
      </c>
      <c r="H58" s="111" t="s">
        <v>113</v>
      </c>
      <c r="I58" s="111" t="s">
        <v>114</v>
      </c>
      <c r="J58" s="111" t="s">
        <v>115</v>
      </c>
      <c r="K58" s="111">
        <v>0</v>
      </c>
      <c r="L58" s="214"/>
      <c r="M58" s="219"/>
      <c r="N58" s="219"/>
      <c r="O58" s="112">
        <v>1</v>
      </c>
      <c r="P58" s="113"/>
      <c r="Q58" s="219"/>
      <c r="R58" s="219"/>
      <c r="S58" s="219"/>
      <c r="T58" s="219"/>
      <c r="U58" s="219"/>
      <c r="V58" s="219"/>
      <c r="W58" s="219"/>
      <c r="X58" s="219"/>
      <c r="Y58" s="214"/>
      <c r="Z58" s="214"/>
      <c r="AA58" s="214"/>
      <c r="AB58" s="214"/>
      <c r="AC58" s="214"/>
      <c r="AD58" s="214"/>
    </row>
    <row r="59" spans="1:30" x14ac:dyDescent="0.3">
      <c r="A59" s="214"/>
      <c r="B59" s="215" t="s">
        <v>231</v>
      </c>
      <c r="C59" s="214"/>
      <c r="D59" s="220">
        <v>59</v>
      </c>
      <c r="E59" s="217" t="s">
        <v>116</v>
      </c>
      <c r="F59" s="214" t="s">
        <v>389</v>
      </c>
      <c r="G59" s="111" t="s">
        <v>98</v>
      </c>
      <c r="H59" s="111" t="s">
        <v>75</v>
      </c>
      <c r="I59" s="111" t="s">
        <v>104</v>
      </c>
      <c r="J59" s="111" t="s">
        <v>102</v>
      </c>
      <c r="K59" s="111">
        <v>0</v>
      </c>
      <c r="L59" s="214"/>
      <c r="M59" s="219"/>
      <c r="N59" s="219"/>
      <c r="O59" s="112">
        <v>2</v>
      </c>
      <c r="P59" s="113">
        <v>2</v>
      </c>
      <c r="Q59" s="219"/>
      <c r="R59" s="219"/>
      <c r="S59" s="219"/>
      <c r="T59" s="219"/>
      <c r="U59" s="219"/>
      <c r="V59" s="219"/>
      <c r="W59" s="219"/>
      <c r="X59" s="219"/>
      <c r="Y59" s="214"/>
      <c r="Z59" s="214"/>
      <c r="AA59" s="214"/>
      <c r="AB59" s="214"/>
      <c r="AC59" s="214"/>
      <c r="AD59" s="214"/>
    </row>
    <row r="60" spans="1:30" x14ac:dyDescent="0.3">
      <c r="A60" s="214"/>
      <c r="B60" s="215" t="s">
        <v>231</v>
      </c>
      <c r="C60" s="214"/>
      <c r="D60" s="220">
        <v>59</v>
      </c>
      <c r="E60" s="217" t="s">
        <v>116</v>
      </c>
      <c r="F60" s="214" t="s">
        <v>391</v>
      </c>
      <c r="G60" s="111" t="s">
        <v>98</v>
      </c>
      <c r="H60" s="111" t="s">
        <v>75</v>
      </c>
      <c r="I60" s="111" t="s">
        <v>104</v>
      </c>
      <c r="J60" s="111" t="s">
        <v>102</v>
      </c>
      <c r="K60" s="111">
        <v>0</v>
      </c>
      <c r="L60" s="214"/>
      <c r="M60" s="219"/>
      <c r="N60" s="219"/>
      <c r="O60" s="112"/>
      <c r="P60" s="113">
        <v>3</v>
      </c>
      <c r="Q60" s="219"/>
      <c r="R60" s="219"/>
      <c r="S60" s="219"/>
      <c r="T60" s="219"/>
      <c r="U60" s="219"/>
      <c r="V60" s="219"/>
      <c r="W60" s="219"/>
      <c r="X60" s="219"/>
      <c r="Y60" s="214"/>
      <c r="Z60" s="214"/>
      <c r="AA60" s="214"/>
      <c r="AB60" s="214"/>
      <c r="AC60" s="214"/>
      <c r="AD60" s="214"/>
    </row>
    <row r="61" spans="1:30" x14ac:dyDescent="0.3">
      <c r="A61" s="214"/>
      <c r="B61" s="215" t="s">
        <v>241</v>
      </c>
      <c r="C61" s="214"/>
      <c r="D61" s="220">
        <v>77</v>
      </c>
      <c r="E61" s="217" t="s">
        <v>194</v>
      </c>
      <c r="F61" s="214" t="s">
        <v>362</v>
      </c>
      <c r="G61" s="111" t="s">
        <v>98</v>
      </c>
      <c r="H61" s="111" t="s">
        <v>75</v>
      </c>
      <c r="I61" s="111" t="s">
        <v>62</v>
      </c>
      <c r="J61" s="111" t="s">
        <v>99</v>
      </c>
      <c r="K61" s="111">
        <v>0</v>
      </c>
      <c r="L61" s="218">
        <v>2</v>
      </c>
      <c r="M61" s="219"/>
      <c r="N61" s="219"/>
      <c r="O61" s="112"/>
      <c r="P61" s="219"/>
      <c r="Q61" s="219"/>
      <c r="R61" s="219"/>
      <c r="S61" s="219"/>
      <c r="T61" s="219"/>
      <c r="U61" s="219"/>
      <c r="V61" s="219"/>
      <c r="W61" s="219"/>
      <c r="X61" s="219"/>
      <c r="Y61" s="214"/>
      <c r="Z61" s="214"/>
      <c r="AA61" s="214"/>
      <c r="AB61" s="214"/>
      <c r="AC61" s="214"/>
      <c r="AD61" s="214"/>
    </row>
    <row r="62" spans="1:30" x14ac:dyDescent="0.3">
      <c r="A62" s="214"/>
      <c r="B62" s="215" t="s">
        <v>241</v>
      </c>
      <c r="C62" s="214"/>
      <c r="D62" s="220">
        <v>98</v>
      </c>
      <c r="E62" s="217" t="s">
        <v>195</v>
      </c>
      <c r="F62" s="214" t="s">
        <v>362</v>
      </c>
      <c r="G62" s="111" t="s">
        <v>98</v>
      </c>
      <c r="H62" s="111" t="s">
        <v>75</v>
      </c>
      <c r="I62" s="111" t="s">
        <v>104</v>
      </c>
      <c r="J62" s="111" t="s">
        <v>99</v>
      </c>
      <c r="K62" s="111">
        <v>0</v>
      </c>
      <c r="L62" s="218">
        <v>2</v>
      </c>
      <c r="M62" s="219"/>
      <c r="N62" s="219"/>
      <c r="O62" s="112"/>
      <c r="P62" s="219"/>
      <c r="Q62" s="219"/>
      <c r="R62" s="219"/>
      <c r="S62" s="219"/>
      <c r="T62" s="219"/>
      <c r="U62" s="219"/>
      <c r="V62" s="219"/>
      <c r="W62" s="219"/>
      <c r="X62" s="219"/>
      <c r="Y62" s="214"/>
      <c r="Z62" s="214"/>
      <c r="AA62" s="214"/>
      <c r="AB62" s="214"/>
      <c r="AC62" s="214"/>
      <c r="AD62" s="214"/>
    </row>
    <row r="63" spans="1:30" x14ac:dyDescent="0.3">
      <c r="A63" s="214"/>
      <c r="B63" s="215" t="s">
        <v>241</v>
      </c>
      <c r="C63" s="214"/>
      <c r="D63" s="216">
        <v>198</v>
      </c>
      <c r="E63" s="217" t="s">
        <v>186</v>
      </c>
      <c r="F63" s="214" t="s">
        <v>371</v>
      </c>
      <c r="G63" s="111" t="s">
        <v>126</v>
      </c>
      <c r="H63" s="111" t="s">
        <v>75</v>
      </c>
      <c r="I63" s="111" t="s">
        <v>187</v>
      </c>
      <c r="J63" s="111" t="s">
        <v>115</v>
      </c>
      <c r="K63" s="111" t="s">
        <v>187</v>
      </c>
      <c r="L63" s="214"/>
      <c r="M63" s="219"/>
      <c r="N63" s="219"/>
      <c r="O63" s="112">
        <v>2</v>
      </c>
      <c r="P63" s="219"/>
      <c r="Q63" s="219"/>
      <c r="R63" s="219"/>
      <c r="S63" s="219"/>
      <c r="T63" s="219"/>
      <c r="U63" s="219"/>
      <c r="V63" s="219"/>
      <c r="W63" s="219"/>
      <c r="X63" s="219"/>
      <c r="Y63" s="214"/>
      <c r="Z63" s="214"/>
      <c r="AA63" s="214"/>
      <c r="AB63" s="214"/>
      <c r="AC63" s="214"/>
      <c r="AD63" s="214"/>
    </row>
    <row r="64" spans="1:30" x14ac:dyDescent="0.3">
      <c r="A64" s="214"/>
      <c r="B64" s="215" t="s">
        <v>233</v>
      </c>
      <c r="C64" s="214"/>
      <c r="D64" s="220">
        <v>96</v>
      </c>
      <c r="E64" s="217" t="s">
        <v>163</v>
      </c>
      <c r="F64" s="214" t="s">
        <v>358</v>
      </c>
      <c r="G64" s="111" t="s">
        <v>98</v>
      </c>
      <c r="H64" s="111" t="s">
        <v>75</v>
      </c>
      <c r="I64" s="111" t="s">
        <v>104</v>
      </c>
      <c r="J64" s="111" t="s">
        <v>99</v>
      </c>
      <c r="K64" s="111">
        <v>0</v>
      </c>
      <c r="L64" s="218">
        <v>2</v>
      </c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4"/>
      <c r="Z64" s="214"/>
      <c r="AA64" s="214"/>
      <c r="AB64" s="214"/>
      <c r="AC64" s="214"/>
      <c r="AD64" s="214"/>
    </row>
    <row r="65" spans="1:30" x14ac:dyDescent="0.3">
      <c r="A65" s="214"/>
      <c r="B65" s="215" t="s">
        <v>233</v>
      </c>
      <c r="C65" s="214"/>
      <c r="D65" s="220">
        <v>139</v>
      </c>
      <c r="E65" s="217" t="s">
        <v>164</v>
      </c>
      <c r="F65" s="214" t="s">
        <v>358</v>
      </c>
      <c r="G65" s="111" t="s">
        <v>98</v>
      </c>
      <c r="H65" s="111" t="s">
        <v>113</v>
      </c>
      <c r="I65" s="111" t="s">
        <v>125</v>
      </c>
      <c r="J65" s="111" t="s">
        <v>115</v>
      </c>
      <c r="K65" s="111">
        <v>0</v>
      </c>
      <c r="L65" s="218">
        <v>2</v>
      </c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4"/>
      <c r="Z65" s="214"/>
      <c r="AA65" s="214"/>
      <c r="AB65" s="214"/>
      <c r="AC65" s="214"/>
      <c r="AD65" s="214"/>
    </row>
    <row r="66" spans="1:30" x14ac:dyDescent="0.3">
      <c r="A66" s="214"/>
      <c r="B66" s="215" t="s">
        <v>233</v>
      </c>
      <c r="C66" s="214"/>
      <c r="D66" s="216">
        <v>168</v>
      </c>
      <c r="E66" s="217" t="s">
        <v>165</v>
      </c>
      <c r="F66" s="214" t="s">
        <v>359</v>
      </c>
      <c r="G66" s="111" t="s">
        <v>98</v>
      </c>
      <c r="H66" s="111" t="s">
        <v>113</v>
      </c>
      <c r="I66" s="111" t="s">
        <v>120</v>
      </c>
      <c r="J66" s="111" t="s">
        <v>115</v>
      </c>
      <c r="K66" s="111">
        <v>0</v>
      </c>
      <c r="L66" s="218">
        <v>2</v>
      </c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4"/>
      <c r="Z66" s="214"/>
      <c r="AA66" s="214"/>
      <c r="AB66" s="214"/>
      <c r="AC66" s="214"/>
      <c r="AD66" s="214"/>
    </row>
    <row r="67" spans="1:30" x14ac:dyDescent="0.3">
      <c r="A67" s="214"/>
      <c r="B67" s="215" t="s">
        <v>292</v>
      </c>
      <c r="C67" s="214"/>
      <c r="D67" s="216">
        <v>28</v>
      </c>
      <c r="E67" s="217" t="s">
        <v>183</v>
      </c>
      <c r="F67" s="214" t="s">
        <v>377</v>
      </c>
      <c r="G67" s="111" t="s">
        <v>98</v>
      </c>
      <c r="H67" s="111" t="s">
        <v>75</v>
      </c>
      <c r="I67" s="111" t="s">
        <v>104</v>
      </c>
      <c r="J67" s="111" t="s">
        <v>112</v>
      </c>
      <c r="K67" s="111">
        <v>0</v>
      </c>
      <c r="L67" s="214"/>
      <c r="M67" s="219"/>
      <c r="N67" s="219"/>
      <c r="O67" s="112">
        <v>4</v>
      </c>
      <c r="P67" s="219"/>
      <c r="Q67" s="219"/>
      <c r="R67" s="219"/>
      <c r="S67" s="219"/>
      <c r="T67" s="219"/>
      <c r="U67" s="219"/>
      <c r="V67" s="219"/>
      <c r="W67" s="219"/>
      <c r="X67" s="219"/>
      <c r="Y67" s="214"/>
      <c r="Z67" s="214"/>
      <c r="AA67" s="214"/>
      <c r="AB67" s="214"/>
      <c r="AC67" s="214"/>
      <c r="AD67" s="214"/>
    </row>
    <row r="68" spans="1:30" x14ac:dyDescent="0.3">
      <c r="A68" s="214"/>
      <c r="B68" s="215" t="s">
        <v>248</v>
      </c>
      <c r="C68" s="214"/>
      <c r="D68" s="220">
        <v>58</v>
      </c>
      <c r="E68" s="217" t="s">
        <v>199</v>
      </c>
      <c r="F68" s="214" t="s">
        <v>364</v>
      </c>
      <c r="G68" s="111" t="s">
        <v>98</v>
      </c>
      <c r="H68" s="111" t="s">
        <v>75</v>
      </c>
      <c r="I68" s="111" t="s">
        <v>104</v>
      </c>
      <c r="J68" s="111" t="s">
        <v>102</v>
      </c>
      <c r="K68" s="111">
        <v>0</v>
      </c>
      <c r="L68" s="218">
        <v>2</v>
      </c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4"/>
      <c r="Z68" s="214"/>
      <c r="AA68" s="214"/>
      <c r="AB68" s="214"/>
      <c r="AC68" s="214"/>
      <c r="AD68" s="214"/>
    </row>
    <row r="69" spans="1:30" x14ac:dyDescent="0.3">
      <c r="A69" s="214"/>
      <c r="B69" s="215" t="s">
        <v>248</v>
      </c>
      <c r="C69" s="214"/>
      <c r="D69" s="220">
        <v>151</v>
      </c>
      <c r="E69" s="217" t="s">
        <v>134</v>
      </c>
      <c r="F69" s="214" t="s">
        <v>365</v>
      </c>
      <c r="G69" s="111" t="s">
        <v>98</v>
      </c>
      <c r="H69" s="111" t="s">
        <v>113</v>
      </c>
      <c r="I69" s="111" t="s">
        <v>124</v>
      </c>
      <c r="J69" s="111" t="s">
        <v>115</v>
      </c>
      <c r="K69" s="111">
        <v>0</v>
      </c>
      <c r="L69" s="218">
        <v>2</v>
      </c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4"/>
      <c r="Z69" s="214"/>
      <c r="AA69" s="214"/>
      <c r="AB69" s="214"/>
      <c r="AC69" s="214"/>
      <c r="AD69" s="214"/>
    </row>
    <row r="70" spans="1:30" x14ac:dyDescent="0.3">
      <c r="A70" s="214"/>
      <c r="B70" s="215" t="s">
        <v>248</v>
      </c>
      <c r="C70" s="214"/>
      <c r="D70" s="220">
        <v>151</v>
      </c>
      <c r="E70" s="217" t="s">
        <v>134</v>
      </c>
      <c r="F70" s="214" t="s">
        <v>382</v>
      </c>
      <c r="G70" s="111" t="s">
        <v>98</v>
      </c>
      <c r="H70" s="111" t="s">
        <v>113</v>
      </c>
      <c r="I70" s="111" t="s">
        <v>124</v>
      </c>
      <c r="J70" s="111" t="s">
        <v>115</v>
      </c>
      <c r="K70" s="111">
        <v>0</v>
      </c>
      <c r="L70" s="214"/>
      <c r="M70" s="219"/>
      <c r="N70" s="219"/>
      <c r="O70" s="112">
        <v>1</v>
      </c>
      <c r="P70" s="113"/>
      <c r="Q70" s="219"/>
      <c r="R70" s="219"/>
      <c r="S70" s="219"/>
      <c r="T70" s="219"/>
      <c r="U70" s="219"/>
      <c r="V70" s="219"/>
      <c r="W70" s="219"/>
      <c r="X70" s="219"/>
      <c r="Y70" s="214"/>
      <c r="Z70" s="214"/>
      <c r="AA70" s="214"/>
      <c r="AB70" s="214"/>
      <c r="AC70" s="214"/>
      <c r="AD70" s="214"/>
    </row>
    <row r="71" spans="1:30" x14ac:dyDescent="0.3">
      <c r="A71" s="214"/>
      <c r="B71" s="215" t="s">
        <v>240</v>
      </c>
      <c r="C71" s="214"/>
      <c r="D71" s="216">
        <v>201</v>
      </c>
      <c r="E71" s="217" t="s">
        <v>213</v>
      </c>
      <c r="F71" s="214" t="s">
        <v>380</v>
      </c>
      <c r="G71" s="111" t="s">
        <v>214</v>
      </c>
      <c r="H71" s="111" t="s">
        <v>75</v>
      </c>
      <c r="I71" s="111" t="s">
        <v>215</v>
      </c>
      <c r="J71" s="111" t="s">
        <v>115</v>
      </c>
      <c r="K71" s="111">
        <v>0</v>
      </c>
      <c r="L71" s="214"/>
      <c r="M71" s="219"/>
      <c r="N71" s="219"/>
      <c r="O71" s="112">
        <v>1</v>
      </c>
      <c r="P71" s="113"/>
      <c r="Q71" s="219"/>
      <c r="R71" s="219"/>
      <c r="S71" s="219"/>
      <c r="T71" s="219"/>
      <c r="U71" s="219"/>
      <c r="V71" s="219"/>
      <c r="W71" s="219"/>
      <c r="X71" s="219"/>
      <c r="Y71" s="214"/>
      <c r="Z71" s="214"/>
      <c r="AA71" s="214"/>
      <c r="AB71" s="214"/>
      <c r="AC71" s="214"/>
      <c r="AD71" s="214"/>
    </row>
    <row r="72" spans="1:30" x14ac:dyDescent="0.3">
      <c r="A72" s="214"/>
      <c r="B72" s="215" t="s">
        <v>240</v>
      </c>
      <c r="C72" s="214"/>
      <c r="D72" s="220">
        <v>82</v>
      </c>
      <c r="E72" s="217" t="s">
        <v>191</v>
      </c>
      <c r="F72" s="214" t="s">
        <v>361</v>
      </c>
      <c r="G72" s="111" t="s">
        <v>98</v>
      </c>
      <c r="H72" s="111" t="s">
        <v>75</v>
      </c>
      <c r="I72" s="111" t="s">
        <v>62</v>
      </c>
      <c r="J72" s="111" t="s">
        <v>99</v>
      </c>
      <c r="K72" s="111">
        <v>0</v>
      </c>
      <c r="L72" s="218">
        <v>2</v>
      </c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4"/>
      <c r="Z72" s="214"/>
      <c r="AA72" s="214"/>
      <c r="AB72" s="214"/>
      <c r="AC72" s="214"/>
      <c r="AD72" s="214"/>
    </row>
    <row r="73" spans="1:30" x14ac:dyDescent="0.3">
      <c r="A73" s="214"/>
      <c r="B73" s="215" t="s">
        <v>240</v>
      </c>
      <c r="C73" s="214"/>
      <c r="D73" s="220">
        <v>201</v>
      </c>
      <c r="E73" s="217" t="s">
        <v>213</v>
      </c>
      <c r="F73" s="214" t="s">
        <v>367</v>
      </c>
      <c r="G73" s="111" t="s">
        <v>214</v>
      </c>
      <c r="H73" s="111" t="s">
        <v>75</v>
      </c>
      <c r="I73" s="111" t="s">
        <v>215</v>
      </c>
      <c r="J73" s="111" t="s">
        <v>115</v>
      </c>
      <c r="K73" s="111">
        <v>0</v>
      </c>
      <c r="L73" s="218">
        <v>2</v>
      </c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4"/>
      <c r="Z73" s="214"/>
      <c r="AA73" s="214"/>
      <c r="AB73" s="214"/>
      <c r="AC73" s="214"/>
      <c r="AD73" s="214"/>
    </row>
    <row r="74" spans="1:30" x14ac:dyDescent="0.3">
      <c r="A74" s="214"/>
      <c r="B74" s="215" t="s">
        <v>262</v>
      </c>
      <c r="C74" s="214"/>
      <c r="D74" s="220">
        <v>150</v>
      </c>
      <c r="E74" s="217" t="s">
        <v>148</v>
      </c>
      <c r="F74" s="214" t="s">
        <v>368</v>
      </c>
      <c r="G74" s="111" t="s">
        <v>98</v>
      </c>
      <c r="H74" s="111" t="s">
        <v>113</v>
      </c>
      <c r="I74" s="111" t="s">
        <v>124</v>
      </c>
      <c r="J74" s="111" t="s">
        <v>115</v>
      </c>
      <c r="K74" s="111">
        <v>0</v>
      </c>
      <c r="L74" s="214"/>
      <c r="M74" s="219"/>
      <c r="N74" s="219"/>
      <c r="O74" s="219">
        <v>2</v>
      </c>
      <c r="P74" s="219"/>
      <c r="Q74" s="219"/>
      <c r="R74" s="219"/>
      <c r="S74" s="219"/>
      <c r="T74" s="219"/>
      <c r="U74" s="219"/>
      <c r="V74" s="219"/>
      <c r="W74" s="219"/>
      <c r="X74" s="219"/>
      <c r="Y74" s="214"/>
      <c r="Z74" s="214"/>
      <c r="AA74" s="214"/>
      <c r="AB74" s="214"/>
      <c r="AC74" s="214"/>
      <c r="AD74" s="214"/>
    </row>
    <row r="75" spans="1:30" x14ac:dyDescent="0.3">
      <c r="A75" s="214"/>
      <c r="B75" s="215" t="s">
        <v>262</v>
      </c>
      <c r="C75" s="214"/>
      <c r="D75" s="220">
        <v>160</v>
      </c>
      <c r="E75" s="217" t="s">
        <v>149</v>
      </c>
      <c r="F75" s="214" t="s">
        <v>381</v>
      </c>
      <c r="G75" s="111" t="s">
        <v>98</v>
      </c>
      <c r="H75" s="111" t="s">
        <v>113</v>
      </c>
      <c r="I75" s="111" t="s">
        <v>124</v>
      </c>
      <c r="J75" s="111" t="s">
        <v>112</v>
      </c>
      <c r="K75" s="111">
        <v>0</v>
      </c>
      <c r="L75" s="214"/>
      <c r="M75" s="219"/>
      <c r="N75" s="219"/>
      <c r="O75" s="112">
        <v>1</v>
      </c>
      <c r="P75" s="219"/>
      <c r="Q75" s="219"/>
      <c r="R75" s="219"/>
      <c r="S75" s="219"/>
      <c r="T75" s="219"/>
      <c r="U75" s="219"/>
      <c r="V75" s="219"/>
      <c r="W75" s="219"/>
      <c r="X75" s="219"/>
      <c r="Y75" s="214"/>
      <c r="Z75" s="214"/>
      <c r="AA75" s="214"/>
      <c r="AB75" s="214"/>
      <c r="AC75" s="214"/>
      <c r="AD75" s="214"/>
    </row>
    <row r="76" spans="1:30" x14ac:dyDescent="0.3">
      <c r="A76" s="214"/>
      <c r="B76" s="215" t="s">
        <v>256</v>
      </c>
      <c r="C76" s="214"/>
      <c r="D76" s="216">
        <v>185</v>
      </c>
      <c r="E76" s="217" t="s">
        <v>209</v>
      </c>
      <c r="F76" s="214" t="s">
        <v>366</v>
      </c>
      <c r="G76" s="111" t="s">
        <v>98</v>
      </c>
      <c r="H76" s="111" t="s">
        <v>113</v>
      </c>
      <c r="I76" s="111" t="s">
        <v>142</v>
      </c>
      <c r="J76" s="111" t="s">
        <v>112</v>
      </c>
      <c r="K76" s="111">
        <v>0</v>
      </c>
      <c r="L76" s="218">
        <v>1.5</v>
      </c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4"/>
      <c r="Z76" s="214"/>
      <c r="AA76" s="214"/>
      <c r="AB76" s="214"/>
      <c r="AC76" s="214"/>
      <c r="AD76" s="214"/>
    </row>
    <row r="77" spans="1:30" x14ac:dyDescent="0.3">
      <c r="A77" s="214"/>
      <c r="B77" s="215" t="s">
        <v>260</v>
      </c>
      <c r="C77" s="214"/>
      <c r="D77" s="220">
        <v>183</v>
      </c>
      <c r="E77" s="217" t="s">
        <v>218</v>
      </c>
      <c r="F77" s="214" t="s">
        <v>367</v>
      </c>
      <c r="G77" s="111" t="s">
        <v>98</v>
      </c>
      <c r="H77" s="111" t="s">
        <v>113</v>
      </c>
      <c r="I77" s="111" t="s">
        <v>142</v>
      </c>
      <c r="J77" s="111" t="s">
        <v>112</v>
      </c>
      <c r="K77" s="111">
        <v>0</v>
      </c>
      <c r="L77" s="218">
        <v>1.5</v>
      </c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4"/>
      <c r="Z77" s="214"/>
      <c r="AA77" s="214"/>
      <c r="AB77" s="214"/>
      <c r="AC77" s="214"/>
      <c r="AD77" s="214"/>
    </row>
    <row r="78" spans="1:30" x14ac:dyDescent="0.3">
      <c r="A78" s="214"/>
      <c r="B78" s="215" t="s">
        <v>260</v>
      </c>
      <c r="C78" s="214"/>
      <c r="D78" s="220">
        <v>183</v>
      </c>
      <c r="E78" s="217" t="s">
        <v>218</v>
      </c>
      <c r="F78" s="214" t="s">
        <v>382</v>
      </c>
      <c r="G78" s="111" t="s">
        <v>98</v>
      </c>
      <c r="H78" s="111" t="s">
        <v>113</v>
      </c>
      <c r="I78" s="111" t="s">
        <v>142</v>
      </c>
      <c r="J78" s="111" t="s">
        <v>112</v>
      </c>
      <c r="K78" s="111">
        <v>0</v>
      </c>
      <c r="L78" s="214"/>
      <c r="M78" s="219"/>
      <c r="N78" s="219"/>
      <c r="O78" s="112"/>
      <c r="P78" s="113">
        <v>1</v>
      </c>
      <c r="Q78" s="219"/>
      <c r="R78" s="219"/>
      <c r="S78" s="219"/>
      <c r="T78" s="219"/>
      <c r="U78" s="219"/>
      <c r="V78" s="219"/>
      <c r="W78" s="219"/>
      <c r="X78" s="219"/>
      <c r="Y78" s="214"/>
      <c r="Z78" s="214"/>
      <c r="AA78" s="214"/>
      <c r="AB78" s="214"/>
      <c r="AC78" s="214"/>
      <c r="AD78" s="214"/>
    </row>
    <row r="79" spans="1:30" x14ac:dyDescent="0.3">
      <c r="A79" s="214"/>
      <c r="B79" s="215" t="s">
        <v>260</v>
      </c>
      <c r="C79" s="214"/>
      <c r="D79" s="220">
        <v>133</v>
      </c>
      <c r="E79" s="217" t="s">
        <v>132</v>
      </c>
      <c r="F79" s="214" t="s">
        <v>383</v>
      </c>
      <c r="G79" s="111" t="s">
        <v>98</v>
      </c>
      <c r="H79" s="111" t="s">
        <v>113</v>
      </c>
      <c r="I79" s="111" t="s">
        <v>114</v>
      </c>
      <c r="J79" s="111" t="s">
        <v>112</v>
      </c>
      <c r="K79" s="111">
        <v>0</v>
      </c>
      <c r="L79" s="214"/>
      <c r="M79" s="219"/>
      <c r="N79" s="219"/>
      <c r="O79" s="112">
        <v>1</v>
      </c>
      <c r="P79" s="219"/>
      <c r="Q79" s="219"/>
      <c r="R79" s="219"/>
      <c r="S79" s="219"/>
      <c r="T79" s="219"/>
      <c r="U79" s="219"/>
      <c r="V79" s="219"/>
      <c r="W79" s="219"/>
      <c r="X79" s="219"/>
      <c r="Y79" s="214"/>
      <c r="Z79" s="214"/>
      <c r="AA79" s="214"/>
      <c r="AB79" s="214"/>
      <c r="AC79" s="214"/>
      <c r="AD79" s="214"/>
    </row>
    <row r="80" spans="1:30" x14ac:dyDescent="0.3">
      <c r="A80" s="214"/>
      <c r="B80" s="215" t="s">
        <v>246</v>
      </c>
      <c r="C80" s="214"/>
      <c r="D80" s="216">
        <v>12</v>
      </c>
      <c r="E80" s="217" t="s">
        <v>197</v>
      </c>
      <c r="F80" s="214" t="s">
        <v>364</v>
      </c>
      <c r="G80" s="111" t="s">
        <v>98</v>
      </c>
      <c r="H80" s="111" t="s">
        <v>75</v>
      </c>
      <c r="I80" s="111" t="s">
        <v>137</v>
      </c>
      <c r="J80" s="111" t="s">
        <v>115</v>
      </c>
      <c r="K80" s="111">
        <v>0</v>
      </c>
      <c r="L80" s="218">
        <v>2</v>
      </c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4"/>
      <c r="Z80" s="214"/>
      <c r="AA80" s="214"/>
      <c r="AB80" s="214"/>
      <c r="AC80" s="214"/>
      <c r="AD80" s="214"/>
    </row>
    <row r="81" spans="1:30" x14ac:dyDescent="0.3">
      <c r="A81" s="214"/>
      <c r="B81" s="215" t="s">
        <v>246</v>
      </c>
      <c r="C81" s="214"/>
      <c r="D81" s="220">
        <v>12</v>
      </c>
      <c r="E81" s="217" t="s">
        <v>197</v>
      </c>
      <c r="F81" s="214" t="s">
        <v>373</v>
      </c>
      <c r="G81" s="111" t="s">
        <v>98</v>
      </c>
      <c r="H81" s="111" t="s">
        <v>75</v>
      </c>
      <c r="I81" s="111" t="s">
        <v>137</v>
      </c>
      <c r="J81" s="111" t="s">
        <v>115</v>
      </c>
      <c r="K81" s="111">
        <v>0</v>
      </c>
      <c r="L81" s="214"/>
      <c r="M81" s="219"/>
      <c r="N81" s="219"/>
      <c r="O81" s="112">
        <v>3</v>
      </c>
      <c r="P81" s="219"/>
      <c r="Q81" s="219"/>
      <c r="R81" s="219"/>
      <c r="S81" s="219"/>
      <c r="T81" s="219"/>
      <c r="U81" s="219"/>
      <c r="V81" s="219"/>
      <c r="W81" s="219"/>
      <c r="X81" s="219"/>
      <c r="Y81" s="214"/>
      <c r="Z81" s="214"/>
      <c r="AA81" s="214"/>
      <c r="AB81" s="214"/>
      <c r="AC81" s="214"/>
      <c r="AD81" s="214"/>
    </row>
    <row r="82" spans="1:30" x14ac:dyDescent="0.3">
      <c r="A82" s="214"/>
      <c r="B82" s="215" t="s">
        <v>246</v>
      </c>
      <c r="C82" s="214"/>
      <c r="D82" s="216">
        <v>12</v>
      </c>
      <c r="E82" s="217" t="s">
        <v>197</v>
      </c>
      <c r="F82" s="214" t="s">
        <v>374</v>
      </c>
      <c r="G82" s="111" t="s">
        <v>98</v>
      </c>
      <c r="H82" s="111" t="s">
        <v>75</v>
      </c>
      <c r="I82" s="111" t="s">
        <v>137</v>
      </c>
      <c r="J82" s="111" t="s">
        <v>115</v>
      </c>
      <c r="K82" s="111">
        <v>0</v>
      </c>
      <c r="L82" s="214"/>
      <c r="M82" s="219"/>
      <c r="N82" s="112"/>
      <c r="O82" s="112">
        <v>2</v>
      </c>
      <c r="P82" s="113"/>
      <c r="Q82" s="219"/>
      <c r="R82" s="219"/>
      <c r="S82" s="219"/>
      <c r="T82" s="219"/>
      <c r="U82" s="219"/>
      <c r="V82" s="219"/>
      <c r="W82" s="219"/>
      <c r="X82" s="219"/>
      <c r="Y82" s="214"/>
      <c r="Z82" s="214"/>
      <c r="AA82" s="214"/>
      <c r="AB82" s="214"/>
      <c r="AC82" s="214"/>
      <c r="AD82" s="214"/>
    </row>
    <row r="83" spans="1:30" x14ac:dyDescent="0.3">
      <c r="A83" s="214"/>
      <c r="B83" s="215" t="s">
        <v>274</v>
      </c>
      <c r="C83" s="214"/>
      <c r="D83" s="216">
        <v>198</v>
      </c>
      <c r="E83" s="217" t="s">
        <v>186</v>
      </c>
      <c r="F83" s="214" t="s">
        <v>371</v>
      </c>
      <c r="G83" s="111" t="s">
        <v>126</v>
      </c>
      <c r="H83" s="111" t="s">
        <v>75</v>
      </c>
      <c r="I83" s="111" t="s">
        <v>187</v>
      </c>
      <c r="J83" s="111" t="s">
        <v>115</v>
      </c>
      <c r="K83" s="111" t="s">
        <v>187</v>
      </c>
      <c r="L83" s="214"/>
      <c r="M83" s="219"/>
      <c r="N83" s="219"/>
      <c r="O83" s="112">
        <v>2</v>
      </c>
      <c r="P83" s="219"/>
      <c r="Q83" s="219"/>
      <c r="R83" s="219"/>
      <c r="S83" s="219"/>
      <c r="T83" s="219"/>
      <c r="U83" s="219"/>
      <c r="V83" s="219"/>
      <c r="W83" s="219"/>
      <c r="X83" s="219"/>
      <c r="Y83" s="214"/>
      <c r="Z83" s="214"/>
      <c r="AA83" s="214"/>
      <c r="AB83" s="214"/>
      <c r="AC83" s="214"/>
      <c r="AD83" s="214"/>
    </row>
    <row r="84" spans="1:30" x14ac:dyDescent="0.3">
      <c r="A84" s="214"/>
      <c r="B84" s="215" t="s">
        <v>274</v>
      </c>
      <c r="C84" s="214"/>
      <c r="D84" s="220">
        <v>15</v>
      </c>
      <c r="E84" s="217" t="s">
        <v>155</v>
      </c>
      <c r="F84" s="214" t="s">
        <v>371</v>
      </c>
      <c r="G84" s="111" t="s">
        <v>98</v>
      </c>
      <c r="H84" s="111" t="s">
        <v>75</v>
      </c>
      <c r="I84" s="111" t="s">
        <v>62</v>
      </c>
      <c r="J84" s="111" t="s">
        <v>112</v>
      </c>
      <c r="K84" s="111">
        <v>0</v>
      </c>
      <c r="L84" s="214"/>
      <c r="M84" s="219"/>
      <c r="N84" s="219"/>
      <c r="O84" s="112">
        <v>1</v>
      </c>
      <c r="P84" s="219"/>
      <c r="Q84" s="219"/>
      <c r="R84" s="219"/>
      <c r="S84" s="219"/>
      <c r="T84" s="219"/>
      <c r="U84" s="219"/>
      <c r="V84" s="219"/>
      <c r="W84" s="219"/>
      <c r="X84" s="219"/>
      <c r="Y84" s="214"/>
      <c r="Z84" s="214"/>
      <c r="AA84" s="214"/>
      <c r="AB84" s="214"/>
      <c r="AC84" s="214"/>
      <c r="AD84" s="214"/>
    </row>
    <row r="85" spans="1:30" x14ac:dyDescent="0.3">
      <c r="A85" s="214"/>
      <c r="B85" s="215" t="s">
        <v>274</v>
      </c>
      <c r="C85" s="214"/>
      <c r="D85" s="216">
        <v>15</v>
      </c>
      <c r="E85" s="217" t="s">
        <v>155</v>
      </c>
      <c r="F85" s="214" t="s">
        <v>375</v>
      </c>
      <c r="G85" s="111" t="s">
        <v>98</v>
      </c>
      <c r="H85" s="111" t="s">
        <v>75</v>
      </c>
      <c r="I85" s="111" t="s">
        <v>62</v>
      </c>
      <c r="J85" s="111" t="s">
        <v>112</v>
      </c>
      <c r="K85" s="111">
        <v>0</v>
      </c>
      <c r="L85" s="214"/>
      <c r="M85" s="219"/>
      <c r="N85" s="219"/>
      <c r="O85" s="112">
        <v>1</v>
      </c>
      <c r="P85" s="219"/>
      <c r="Q85" s="219"/>
      <c r="R85" s="219"/>
      <c r="S85" s="219"/>
      <c r="T85" s="219"/>
      <c r="U85" s="219"/>
      <c r="V85" s="219"/>
      <c r="W85" s="219"/>
      <c r="X85" s="219"/>
      <c r="Y85" s="214"/>
      <c r="Z85" s="214"/>
      <c r="AA85" s="214"/>
      <c r="AB85" s="214"/>
      <c r="AC85" s="214"/>
      <c r="AD85" s="214"/>
    </row>
    <row r="86" spans="1:30" x14ac:dyDescent="0.3">
      <c r="A86" s="214"/>
      <c r="B86" s="215" t="s">
        <v>225</v>
      </c>
      <c r="C86" s="214"/>
      <c r="D86" s="220">
        <v>30</v>
      </c>
      <c r="E86" s="217" t="s">
        <v>144</v>
      </c>
      <c r="F86" s="214" t="s">
        <v>355</v>
      </c>
      <c r="G86" s="111" t="s">
        <v>98</v>
      </c>
      <c r="H86" s="111" t="s">
        <v>75</v>
      </c>
      <c r="I86" s="111" t="s">
        <v>104</v>
      </c>
      <c r="J86" s="111" t="s">
        <v>112</v>
      </c>
      <c r="K86" s="111">
        <v>0</v>
      </c>
      <c r="L86" s="218">
        <v>2</v>
      </c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4"/>
      <c r="Z86" s="214"/>
      <c r="AA86" s="214"/>
      <c r="AB86" s="214"/>
      <c r="AC86" s="214"/>
      <c r="AD86" s="214"/>
    </row>
    <row r="87" spans="1:30" x14ac:dyDescent="0.3">
      <c r="A87" s="214"/>
      <c r="B87" s="215" t="s">
        <v>225</v>
      </c>
      <c r="C87" s="214"/>
      <c r="D87" s="220">
        <v>19</v>
      </c>
      <c r="E87" s="217" t="s">
        <v>145</v>
      </c>
      <c r="F87" s="214" t="s">
        <v>355</v>
      </c>
      <c r="G87" s="111" t="s">
        <v>98</v>
      </c>
      <c r="H87" s="111" t="s">
        <v>75</v>
      </c>
      <c r="I87" s="111" t="s">
        <v>62</v>
      </c>
      <c r="J87" s="111" t="s">
        <v>112</v>
      </c>
      <c r="K87" s="111">
        <v>0</v>
      </c>
      <c r="L87" s="218">
        <v>2</v>
      </c>
      <c r="M87" s="219"/>
      <c r="N87" s="219">
        <v>2</v>
      </c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4"/>
      <c r="Z87" s="214"/>
      <c r="AA87" s="214"/>
      <c r="AB87" s="214"/>
      <c r="AC87" s="214"/>
      <c r="AD87" s="214"/>
    </row>
    <row r="88" spans="1:30" x14ac:dyDescent="0.3">
      <c r="A88" s="214"/>
      <c r="B88" s="215" t="s">
        <v>225</v>
      </c>
      <c r="C88" s="214"/>
      <c r="D88" s="220">
        <v>19</v>
      </c>
      <c r="E88" s="217" t="s">
        <v>145</v>
      </c>
      <c r="F88" s="214" t="s">
        <v>374</v>
      </c>
      <c r="G88" s="111" t="s">
        <v>98</v>
      </c>
      <c r="H88" s="111" t="s">
        <v>75</v>
      </c>
      <c r="I88" s="111" t="s">
        <v>62</v>
      </c>
      <c r="J88" s="111" t="s">
        <v>112</v>
      </c>
      <c r="K88" s="111">
        <v>0</v>
      </c>
      <c r="L88" s="214"/>
      <c r="M88" s="219"/>
      <c r="N88" s="112">
        <v>4</v>
      </c>
      <c r="O88" s="112"/>
      <c r="P88" s="113"/>
      <c r="Q88" s="219"/>
      <c r="R88" s="219"/>
      <c r="S88" s="219"/>
      <c r="T88" s="219"/>
      <c r="U88" s="219"/>
      <c r="V88" s="219"/>
      <c r="W88" s="219"/>
      <c r="X88" s="219"/>
      <c r="Y88" s="214"/>
      <c r="Z88" s="214"/>
      <c r="AA88" s="214"/>
      <c r="AB88" s="214"/>
      <c r="AC88" s="214"/>
      <c r="AD88" s="214"/>
    </row>
    <row r="89" spans="1:30" x14ac:dyDescent="0.3">
      <c r="A89" s="214"/>
      <c r="B89" s="215" t="s">
        <v>225</v>
      </c>
      <c r="C89" s="214"/>
      <c r="D89" s="220">
        <v>30</v>
      </c>
      <c r="E89" s="217" t="s">
        <v>144</v>
      </c>
      <c r="F89" s="214" t="s">
        <v>374</v>
      </c>
      <c r="G89" s="111" t="s">
        <v>98</v>
      </c>
      <c r="H89" s="111" t="s">
        <v>75</v>
      </c>
      <c r="I89" s="111" t="s">
        <v>104</v>
      </c>
      <c r="J89" s="111" t="s">
        <v>112</v>
      </c>
      <c r="K89" s="111">
        <v>0</v>
      </c>
      <c r="L89" s="214"/>
      <c r="M89" s="219"/>
      <c r="N89" s="112">
        <v>3</v>
      </c>
      <c r="O89" s="112"/>
      <c r="P89" s="113"/>
      <c r="Q89" s="219"/>
      <c r="R89" s="219"/>
      <c r="S89" s="219"/>
      <c r="T89" s="219"/>
      <c r="U89" s="219"/>
      <c r="V89" s="219"/>
      <c r="W89" s="219"/>
      <c r="X89" s="219"/>
      <c r="Y89" s="214"/>
      <c r="Z89" s="214"/>
      <c r="AA89" s="214"/>
      <c r="AB89" s="214"/>
      <c r="AC89" s="214"/>
      <c r="AD89" s="214"/>
    </row>
    <row r="90" spans="1:30" x14ac:dyDescent="0.3">
      <c r="A90" s="214"/>
      <c r="B90" s="215" t="s">
        <v>249</v>
      </c>
      <c r="C90" s="214"/>
      <c r="D90" s="220">
        <v>100</v>
      </c>
      <c r="E90" s="217" t="s">
        <v>202</v>
      </c>
      <c r="F90" s="214" t="s">
        <v>364</v>
      </c>
      <c r="G90" s="111" t="s">
        <v>98</v>
      </c>
      <c r="H90" s="111" t="s">
        <v>75</v>
      </c>
      <c r="I90" s="111" t="s">
        <v>104</v>
      </c>
      <c r="J90" s="111" t="s">
        <v>99</v>
      </c>
      <c r="K90" s="111">
        <v>0</v>
      </c>
      <c r="L90" s="218">
        <v>2</v>
      </c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4"/>
      <c r="Z90" s="214"/>
      <c r="AA90" s="214"/>
      <c r="AB90" s="214"/>
      <c r="AC90" s="214"/>
      <c r="AD90" s="214"/>
    </row>
    <row r="91" spans="1:30" x14ac:dyDescent="0.3">
      <c r="A91" s="214"/>
      <c r="B91" s="215" t="s">
        <v>249</v>
      </c>
      <c r="C91" s="214"/>
      <c r="D91" s="220">
        <v>137</v>
      </c>
      <c r="E91" s="217" t="s">
        <v>205</v>
      </c>
      <c r="F91" s="214" t="s">
        <v>365</v>
      </c>
      <c r="G91" s="111" t="s">
        <v>98</v>
      </c>
      <c r="H91" s="111" t="s">
        <v>113</v>
      </c>
      <c r="I91" s="111" t="s">
        <v>125</v>
      </c>
      <c r="J91" s="111" t="s">
        <v>115</v>
      </c>
      <c r="K91" s="111">
        <v>0</v>
      </c>
      <c r="L91" s="218">
        <v>2</v>
      </c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4"/>
      <c r="Z91" s="214"/>
      <c r="AA91" s="214"/>
      <c r="AB91" s="214"/>
      <c r="AC91" s="214"/>
      <c r="AD91" s="214"/>
    </row>
    <row r="92" spans="1:30" x14ac:dyDescent="0.3">
      <c r="A92" s="214"/>
      <c r="B92" s="215" t="s">
        <v>249</v>
      </c>
      <c r="C92" s="214"/>
      <c r="D92" s="220">
        <v>137</v>
      </c>
      <c r="E92" s="217" t="s">
        <v>205</v>
      </c>
      <c r="F92" s="214" t="s">
        <v>383</v>
      </c>
      <c r="G92" s="111" t="s">
        <v>98</v>
      </c>
      <c r="H92" s="111" t="s">
        <v>113</v>
      </c>
      <c r="I92" s="111" t="s">
        <v>125</v>
      </c>
      <c r="J92" s="111" t="s">
        <v>115</v>
      </c>
      <c r="K92" s="111">
        <v>0</v>
      </c>
      <c r="L92" s="214"/>
      <c r="M92" s="219"/>
      <c r="N92" s="219"/>
      <c r="O92" s="112">
        <v>1</v>
      </c>
      <c r="P92" s="219"/>
      <c r="Q92" s="219"/>
      <c r="R92" s="219"/>
      <c r="S92" s="219"/>
      <c r="T92" s="219"/>
      <c r="U92" s="219"/>
      <c r="V92" s="219"/>
      <c r="W92" s="219"/>
      <c r="X92" s="219"/>
      <c r="Y92" s="214"/>
      <c r="Z92" s="214"/>
      <c r="AA92" s="214"/>
      <c r="AB92" s="214"/>
      <c r="AC92" s="214"/>
      <c r="AD92" s="214"/>
    </row>
    <row r="93" spans="1:30" x14ac:dyDescent="0.3">
      <c r="A93" s="214"/>
      <c r="B93" s="215" t="s">
        <v>249</v>
      </c>
      <c r="C93" s="214"/>
      <c r="D93" s="220">
        <v>100</v>
      </c>
      <c r="E93" s="217" t="s">
        <v>202</v>
      </c>
      <c r="F93" s="214" t="s">
        <v>385</v>
      </c>
      <c r="G93" s="111" t="s">
        <v>98</v>
      </c>
      <c r="H93" s="111" t="s">
        <v>75</v>
      </c>
      <c r="I93" s="111" t="s">
        <v>104</v>
      </c>
      <c r="J93" s="111" t="s">
        <v>99</v>
      </c>
      <c r="K93" s="111">
        <v>0</v>
      </c>
      <c r="L93" s="214"/>
      <c r="M93" s="219"/>
      <c r="N93" s="219"/>
      <c r="O93" s="112">
        <v>3</v>
      </c>
      <c r="P93" s="113"/>
      <c r="Q93" s="219"/>
      <c r="R93" s="219"/>
      <c r="S93" s="219"/>
      <c r="T93" s="219"/>
      <c r="U93" s="219"/>
      <c r="V93" s="219"/>
      <c r="W93" s="219"/>
      <c r="X93" s="219"/>
      <c r="Y93" s="214"/>
      <c r="Z93" s="214"/>
      <c r="AA93" s="214"/>
      <c r="AB93" s="214"/>
      <c r="AC93" s="214"/>
      <c r="AD93" s="214"/>
    </row>
    <row r="94" spans="1:30" x14ac:dyDescent="0.3">
      <c r="A94" s="214"/>
      <c r="B94" s="215" t="s">
        <v>249</v>
      </c>
      <c r="C94" s="214"/>
      <c r="D94" s="216">
        <v>78</v>
      </c>
      <c r="E94" s="217" t="s">
        <v>136</v>
      </c>
      <c r="F94" s="214" t="s">
        <v>390</v>
      </c>
      <c r="G94" s="111" t="s">
        <v>98</v>
      </c>
      <c r="H94" s="111" t="s">
        <v>75</v>
      </c>
      <c r="I94" s="111" t="s">
        <v>62</v>
      </c>
      <c r="J94" s="111" t="s">
        <v>99</v>
      </c>
      <c r="K94" s="111">
        <v>0</v>
      </c>
      <c r="L94" s="214"/>
      <c r="M94" s="219"/>
      <c r="N94" s="219"/>
      <c r="O94" s="112">
        <v>5</v>
      </c>
      <c r="P94" s="113"/>
      <c r="Q94" s="219"/>
      <c r="R94" s="219"/>
      <c r="S94" s="219"/>
      <c r="T94" s="219"/>
      <c r="U94" s="219"/>
      <c r="V94" s="219"/>
      <c r="W94" s="219"/>
      <c r="X94" s="219"/>
      <c r="Y94" s="214"/>
      <c r="Z94" s="214"/>
      <c r="AA94" s="214"/>
      <c r="AB94" s="214"/>
      <c r="AC94" s="214"/>
      <c r="AD94" s="214"/>
    </row>
    <row r="95" spans="1:30" x14ac:dyDescent="0.3">
      <c r="A95" s="214"/>
      <c r="B95" s="215" t="s">
        <v>265</v>
      </c>
      <c r="C95" s="214"/>
      <c r="D95" s="220">
        <v>85</v>
      </c>
      <c r="E95" s="217" t="s">
        <v>118</v>
      </c>
      <c r="F95" s="214" t="s">
        <v>386</v>
      </c>
      <c r="G95" s="111" t="s">
        <v>98</v>
      </c>
      <c r="H95" s="111" t="s">
        <v>75</v>
      </c>
      <c r="I95" s="111" t="s">
        <v>62</v>
      </c>
      <c r="J95" s="111" t="s">
        <v>99</v>
      </c>
      <c r="K95" s="111">
        <v>0</v>
      </c>
      <c r="L95" s="214"/>
      <c r="M95" s="219"/>
      <c r="N95" s="219"/>
      <c r="O95" s="112">
        <v>2</v>
      </c>
      <c r="P95" s="219"/>
      <c r="Q95" s="219"/>
      <c r="R95" s="219"/>
      <c r="S95" s="219"/>
      <c r="T95" s="219"/>
      <c r="U95" s="219"/>
      <c r="V95" s="219"/>
      <c r="W95" s="219"/>
      <c r="X95" s="219"/>
      <c r="Y95" s="214"/>
      <c r="Z95" s="214"/>
      <c r="AA95" s="214"/>
      <c r="AB95" s="214"/>
      <c r="AC95" s="214"/>
      <c r="AD95" s="214"/>
    </row>
    <row r="96" spans="1:30" x14ac:dyDescent="0.3">
      <c r="A96" s="214"/>
      <c r="B96" s="215" t="s">
        <v>265</v>
      </c>
      <c r="C96" s="214"/>
      <c r="D96" s="220">
        <v>79</v>
      </c>
      <c r="E96" s="217" t="s">
        <v>117</v>
      </c>
      <c r="F96" s="214" t="s">
        <v>387</v>
      </c>
      <c r="G96" s="111" t="s">
        <v>98</v>
      </c>
      <c r="H96" s="111" t="s">
        <v>75</v>
      </c>
      <c r="I96" s="111" t="s">
        <v>62</v>
      </c>
      <c r="J96" s="111" t="s">
        <v>99</v>
      </c>
      <c r="K96" s="111">
        <v>0</v>
      </c>
      <c r="L96" s="214"/>
      <c r="M96" s="219"/>
      <c r="N96" s="219"/>
      <c r="O96" s="112">
        <v>2</v>
      </c>
      <c r="P96" s="219"/>
      <c r="Q96" s="219"/>
      <c r="R96" s="219"/>
      <c r="S96" s="219"/>
      <c r="T96" s="219"/>
      <c r="U96" s="219"/>
      <c r="V96" s="219"/>
      <c r="W96" s="219"/>
      <c r="X96" s="219"/>
      <c r="Y96" s="214"/>
      <c r="Z96" s="214"/>
      <c r="AA96" s="214"/>
      <c r="AB96" s="214"/>
      <c r="AC96" s="214"/>
      <c r="AD96" s="214"/>
    </row>
    <row r="97" spans="1:30" x14ac:dyDescent="0.3">
      <c r="A97" s="214"/>
      <c r="B97" s="215" t="s">
        <v>238</v>
      </c>
      <c r="C97" s="214"/>
      <c r="D97" s="220">
        <v>146</v>
      </c>
      <c r="E97" s="217" t="s">
        <v>171</v>
      </c>
      <c r="F97" s="214" t="s">
        <v>360</v>
      </c>
      <c r="G97" s="111" t="s">
        <v>98</v>
      </c>
      <c r="H97" s="111" t="s">
        <v>113</v>
      </c>
      <c r="I97" s="111" t="s">
        <v>172</v>
      </c>
      <c r="J97" s="111" t="s">
        <v>112</v>
      </c>
      <c r="K97" s="111">
        <v>0</v>
      </c>
      <c r="L97" s="218">
        <v>2</v>
      </c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4"/>
      <c r="Z97" s="214"/>
      <c r="AA97" s="214"/>
      <c r="AB97" s="214"/>
      <c r="AC97" s="214"/>
      <c r="AD97" s="214"/>
    </row>
    <row r="98" spans="1:30" x14ac:dyDescent="0.3">
      <c r="A98" s="214"/>
      <c r="B98" s="215" t="s">
        <v>238</v>
      </c>
      <c r="C98" s="214"/>
      <c r="D98" s="220">
        <v>138</v>
      </c>
      <c r="E98" s="217" t="s">
        <v>173</v>
      </c>
      <c r="F98" s="214" t="s">
        <v>360</v>
      </c>
      <c r="G98" s="111" t="s">
        <v>98</v>
      </c>
      <c r="H98" s="111" t="s">
        <v>113</v>
      </c>
      <c r="I98" s="111" t="s">
        <v>125</v>
      </c>
      <c r="J98" s="111" t="s">
        <v>115</v>
      </c>
      <c r="K98" s="111">
        <v>0</v>
      </c>
      <c r="L98" s="218">
        <v>2</v>
      </c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4"/>
      <c r="Z98" s="214"/>
      <c r="AA98" s="214"/>
      <c r="AB98" s="214"/>
      <c r="AC98" s="214"/>
      <c r="AD98" s="214"/>
    </row>
  </sheetData>
  <sortState ref="B7:P98">
    <sortCondition ref="B7:B98"/>
  </sortState>
  <mergeCells count="26">
    <mergeCell ref="AC5:AD5"/>
    <mergeCell ref="J3:J6"/>
    <mergeCell ref="K3:K6"/>
    <mergeCell ref="L4:M4"/>
    <mergeCell ref="N4:P4"/>
    <mergeCell ref="Q4:R4"/>
    <mergeCell ref="S4:AD4"/>
    <mergeCell ref="L5:L6"/>
    <mergeCell ref="M5:M6"/>
    <mergeCell ref="Q5:Q6"/>
    <mergeCell ref="R5:R6"/>
    <mergeCell ref="S5:T5"/>
    <mergeCell ref="U5:V5"/>
    <mergeCell ref="W5:X5"/>
    <mergeCell ref="Y5:Z5"/>
    <mergeCell ref="AA5:AB5"/>
    <mergeCell ref="B1:P1"/>
    <mergeCell ref="A3:A6"/>
    <mergeCell ref="B3:B6"/>
    <mergeCell ref="C3:C6"/>
    <mergeCell ref="D3:D6"/>
    <mergeCell ref="E3:E6"/>
    <mergeCell ref="F3:F6"/>
    <mergeCell ref="G3:G6"/>
    <mergeCell ref="H3:H6"/>
    <mergeCell ref="I3:I6"/>
  </mergeCells>
  <conditionalFormatting sqref="L12 L22 O22 O40">
    <cfRule type="cellIs" dxfId="39" priority="28" stopIfTrue="1" operator="equal">
      <formula>0</formula>
    </cfRule>
  </conditionalFormatting>
  <conditionalFormatting sqref="L19:L21">
    <cfRule type="cellIs" dxfId="38" priority="23" stopIfTrue="1" operator="equal">
      <formula>0</formula>
    </cfRule>
  </conditionalFormatting>
  <conditionalFormatting sqref="O23">
    <cfRule type="cellIs" dxfId="37" priority="20" stopIfTrue="1" operator="equal">
      <formula>0</formula>
    </cfRule>
  </conditionalFormatting>
  <conditionalFormatting sqref="L24:L25">
    <cfRule type="cellIs" dxfId="36" priority="18" stopIfTrue="1" operator="equal">
      <formula>0</formula>
    </cfRule>
  </conditionalFormatting>
  <conditionalFormatting sqref="O24:O25">
    <cfRule type="cellIs" dxfId="35" priority="17" stopIfTrue="1" operator="equal">
      <formula>0</formula>
    </cfRule>
  </conditionalFormatting>
  <conditionalFormatting sqref="L27">
    <cfRule type="cellIs" dxfId="34" priority="16" stopIfTrue="1" operator="equal">
      <formula>0</formula>
    </cfRule>
  </conditionalFormatting>
  <conditionalFormatting sqref="O45:O49">
    <cfRule type="cellIs" dxfId="33" priority="4" stopIfTrue="1" operator="equal">
      <formula>0</formula>
    </cfRule>
  </conditionalFormatting>
  <conditionalFormatting sqref="O75">
    <cfRule type="cellIs" dxfId="32" priority="3" stopIfTrue="1" operator="equal">
      <formula>0</formula>
    </cfRule>
  </conditionalFormatting>
  <conditionalFormatting sqref="O78:P79">
    <cfRule type="cellIs" dxfId="31" priority="2" stopIfTrue="1" operator="equal">
      <formula>0</formula>
    </cfRule>
  </conditionalFormatting>
  <conditionalFormatting sqref="O82:O84">
    <cfRule type="cellIs" dxfId="30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4"/>
  <sheetViews>
    <sheetView tabSelected="1" zoomScaleNormal="100" workbookViewId="0">
      <pane ySplit="6" topLeftCell="A200" activePane="bottomLeft" state="frozen"/>
      <selection pane="bottomLeft" activeCell="A217" sqref="A217:XFD220"/>
    </sheetView>
  </sheetViews>
  <sheetFormatPr defaultColWidth="11.5546875" defaultRowHeight="14.4" x14ac:dyDescent="0.3"/>
  <cols>
    <col min="1" max="1" width="4.44140625" customWidth="1"/>
    <col min="2" max="2" width="16.33203125" customWidth="1"/>
    <col min="3" max="3" width="4.77734375" customWidth="1"/>
    <col min="4" max="4" width="4.33203125" customWidth="1"/>
    <col min="5" max="5" width="38.33203125" style="232" bestFit="1" customWidth="1"/>
    <col min="6" max="6" width="8.6640625" customWidth="1"/>
    <col min="7" max="7" width="4" customWidth="1"/>
    <col min="8" max="8" width="3.44140625" customWidth="1"/>
    <col min="9" max="9" width="5.44140625" customWidth="1"/>
    <col min="10" max="11" width="4.33203125" customWidth="1"/>
    <col min="12" max="12" width="6.109375" customWidth="1"/>
    <col min="13" max="13" width="10.77734375" style="200"/>
    <col min="14" max="16" width="5.109375" style="200" customWidth="1"/>
    <col min="17" max="17" width="5.6640625" style="200" customWidth="1"/>
    <col min="18" max="18" width="7.109375" style="200" customWidth="1"/>
    <col min="19" max="19" width="6.109375" style="200" customWidth="1"/>
    <col min="20" max="20" width="7" style="200" customWidth="1"/>
    <col min="21" max="21" width="6" style="200" customWidth="1"/>
    <col min="22" max="22" width="7.44140625" style="200" customWidth="1"/>
    <col min="23" max="23" width="7.109375" style="200" customWidth="1"/>
    <col min="24" max="24" width="7" style="200" customWidth="1"/>
    <col min="25" max="25" width="7.109375" customWidth="1"/>
    <col min="26" max="26" width="7" customWidth="1"/>
    <col min="27" max="27" width="6.109375" customWidth="1"/>
    <col min="28" max="28" width="6.33203125" customWidth="1"/>
    <col min="29" max="29" width="6.6640625" customWidth="1"/>
    <col min="30" max="30" width="6" customWidth="1"/>
  </cols>
  <sheetData>
    <row r="1" spans="1:31" x14ac:dyDescent="0.3">
      <c r="A1" s="200"/>
      <c r="B1" s="372" t="s">
        <v>348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Y1" s="200"/>
      <c r="Z1" s="200"/>
      <c r="AA1" s="200"/>
      <c r="AB1" s="200"/>
      <c r="AC1" s="200"/>
      <c r="AD1" s="200"/>
      <c r="AE1" s="200"/>
    </row>
    <row r="2" spans="1:31" x14ac:dyDescent="0.3">
      <c r="A2" s="200"/>
      <c r="C2" s="201"/>
      <c r="D2" s="200"/>
      <c r="F2" s="202"/>
      <c r="L2" s="200"/>
      <c r="M2" s="201"/>
      <c r="N2" s="201"/>
      <c r="O2" s="201"/>
      <c r="P2" s="201"/>
      <c r="Y2" s="200"/>
      <c r="Z2" s="200"/>
      <c r="AA2" s="200"/>
      <c r="AB2" s="200"/>
      <c r="AC2" s="200"/>
      <c r="AD2" s="200"/>
      <c r="AE2" s="200"/>
    </row>
    <row r="3" spans="1:31" ht="15" customHeight="1" x14ac:dyDescent="0.3">
      <c r="A3" s="373" t="s">
        <v>333</v>
      </c>
      <c r="B3" s="376" t="s">
        <v>350</v>
      </c>
      <c r="C3" s="378" t="s">
        <v>351</v>
      </c>
      <c r="D3" s="381" t="s">
        <v>349</v>
      </c>
      <c r="E3" s="384" t="s">
        <v>352</v>
      </c>
      <c r="F3" s="387" t="s">
        <v>353</v>
      </c>
      <c r="G3" s="390" t="s">
        <v>45</v>
      </c>
      <c r="H3" s="390" t="s">
        <v>46</v>
      </c>
      <c r="I3" s="390" t="s">
        <v>47</v>
      </c>
      <c r="J3" s="394" t="s">
        <v>48</v>
      </c>
      <c r="K3" s="394" t="s">
        <v>49</v>
      </c>
      <c r="L3" s="20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04"/>
      <c r="Z3" s="204"/>
      <c r="AA3" s="204"/>
      <c r="AB3" s="204"/>
      <c r="AC3" s="204"/>
      <c r="AD3" s="204"/>
      <c r="AE3" s="200"/>
    </row>
    <row r="4" spans="1:31" ht="38.25" customHeight="1" x14ac:dyDescent="0.3">
      <c r="A4" s="374"/>
      <c r="B4" s="377"/>
      <c r="C4" s="379"/>
      <c r="D4" s="382"/>
      <c r="E4" s="385"/>
      <c r="F4" s="388"/>
      <c r="G4" s="391"/>
      <c r="H4" s="391"/>
      <c r="I4" s="391"/>
      <c r="J4" s="395"/>
      <c r="K4" s="395"/>
      <c r="L4" s="396" t="s">
        <v>334</v>
      </c>
      <c r="M4" s="397"/>
      <c r="N4" s="398" t="s">
        <v>335</v>
      </c>
      <c r="O4" s="399"/>
      <c r="P4" s="400"/>
      <c r="Q4" s="401" t="s">
        <v>336</v>
      </c>
      <c r="R4" s="402"/>
      <c r="S4" s="403" t="s">
        <v>337</v>
      </c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200"/>
    </row>
    <row r="5" spans="1:31" ht="15" customHeight="1" x14ac:dyDescent="0.3">
      <c r="A5" s="374"/>
      <c r="B5" s="377"/>
      <c r="C5" s="379"/>
      <c r="D5" s="382"/>
      <c r="E5" s="385"/>
      <c r="F5" s="388"/>
      <c r="G5" s="391"/>
      <c r="H5" s="391"/>
      <c r="I5" s="391"/>
      <c r="J5" s="395"/>
      <c r="K5" s="395"/>
      <c r="L5" s="405" t="s">
        <v>77</v>
      </c>
      <c r="M5" s="407" t="s">
        <v>338</v>
      </c>
      <c r="N5" s="205"/>
      <c r="O5" s="205"/>
      <c r="P5" s="205"/>
      <c r="Q5" s="409" t="s">
        <v>77</v>
      </c>
      <c r="R5" s="411" t="s">
        <v>339</v>
      </c>
      <c r="S5" s="413" t="s">
        <v>340</v>
      </c>
      <c r="T5" s="414"/>
      <c r="U5" s="413" t="s">
        <v>341</v>
      </c>
      <c r="V5" s="414"/>
      <c r="W5" s="415" t="s">
        <v>342</v>
      </c>
      <c r="X5" s="416"/>
      <c r="Y5" s="417" t="s">
        <v>343</v>
      </c>
      <c r="Z5" s="418"/>
      <c r="AA5" s="419" t="s">
        <v>344</v>
      </c>
      <c r="AB5" s="420"/>
      <c r="AC5" s="392" t="s">
        <v>345</v>
      </c>
      <c r="AD5" s="393"/>
      <c r="AE5" s="200"/>
    </row>
    <row r="6" spans="1:31" ht="24" customHeight="1" x14ac:dyDescent="0.3">
      <c r="A6" s="375"/>
      <c r="B6" s="377"/>
      <c r="C6" s="380"/>
      <c r="D6" s="383"/>
      <c r="E6" s="386"/>
      <c r="F6" s="389"/>
      <c r="G6" s="383"/>
      <c r="H6" s="383"/>
      <c r="I6" s="383"/>
      <c r="J6" s="383"/>
      <c r="K6" s="383"/>
      <c r="L6" s="406"/>
      <c r="M6" s="408"/>
      <c r="N6" s="206" t="s">
        <v>74</v>
      </c>
      <c r="O6" s="206" t="s">
        <v>75</v>
      </c>
      <c r="P6" s="206" t="s">
        <v>61</v>
      </c>
      <c r="Q6" s="410"/>
      <c r="R6" s="412"/>
      <c r="S6" s="207" t="s">
        <v>346</v>
      </c>
      <c r="T6" s="207" t="s">
        <v>347</v>
      </c>
      <c r="U6" s="207" t="s">
        <v>346</v>
      </c>
      <c r="V6" s="207" t="s">
        <v>347</v>
      </c>
      <c r="W6" s="208" t="s">
        <v>346</v>
      </c>
      <c r="X6" s="208" t="s">
        <v>347</v>
      </c>
      <c r="Y6" s="209" t="s">
        <v>346</v>
      </c>
      <c r="Z6" s="209" t="s">
        <v>347</v>
      </c>
      <c r="AA6" s="210" t="s">
        <v>346</v>
      </c>
      <c r="AB6" s="210" t="s">
        <v>347</v>
      </c>
      <c r="AC6" s="211" t="s">
        <v>346</v>
      </c>
      <c r="AD6" s="212" t="s">
        <v>347</v>
      </c>
      <c r="AE6" s="200"/>
    </row>
    <row r="7" spans="1:31" hidden="1" x14ac:dyDescent="0.3">
      <c r="A7" s="214"/>
      <c r="B7" s="215" t="s">
        <v>332</v>
      </c>
      <c r="C7" s="214"/>
      <c r="D7" s="220">
        <v>40</v>
      </c>
      <c r="E7" s="217" t="s">
        <v>139</v>
      </c>
      <c r="F7" s="214" t="s">
        <v>377</v>
      </c>
      <c r="G7" s="111" t="s">
        <v>98</v>
      </c>
      <c r="H7" s="111" t="s">
        <v>75</v>
      </c>
      <c r="I7" s="111" t="s">
        <v>62</v>
      </c>
      <c r="J7" s="111" t="s">
        <v>102</v>
      </c>
      <c r="K7" s="111">
        <v>0</v>
      </c>
      <c r="L7" s="214"/>
      <c r="M7" s="219"/>
      <c r="N7" s="219"/>
      <c r="O7" s="112">
        <v>1</v>
      </c>
      <c r="P7" s="219"/>
      <c r="Q7" s="219"/>
      <c r="R7" s="219"/>
      <c r="S7" s="219"/>
      <c r="T7" s="219"/>
      <c r="U7" s="219"/>
      <c r="V7" s="219"/>
      <c r="W7" s="219"/>
      <c r="X7" s="219"/>
      <c r="Y7" s="214"/>
      <c r="Z7" s="214"/>
      <c r="AA7" s="214"/>
      <c r="AB7" s="214"/>
      <c r="AC7" s="214"/>
      <c r="AD7" s="214"/>
    </row>
    <row r="8" spans="1:31" hidden="1" x14ac:dyDescent="0.3">
      <c r="A8" s="214"/>
      <c r="B8" s="215" t="s">
        <v>332</v>
      </c>
      <c r="C8" s="214"/>
      <c r="D8" s="220">
        <v>101</v>
      </c>
      <c r="E8" s="217" t="s">
        <v>122</v>
      </c>
      <c r="F8" s="214" t="s">
        <v>385</v>
      </c>
      <c r="G8" s="111" t="s">
        <v>98</v>
      </c>
      <c r="H8" s="111" t="s">
        <v>75</v>
      </c>
      <c r="I8" s="111" t="s">
        <v>104</v>
      </c>
      <c r="J8" s="111" t="s">
        <v>99</v>
      </c>
      <c r="K8" s="111">
        <v>0</v>
      </c>
      <c r="L8" s="214"/>
      <c r="M8" s="219"/>
      <c r="N8" s="219"/>
      <c r="O8" s="112">
        <v>2</v>
      </c>
      <c r="P8" s="113"/>
      <c r="Q8" s="219"/>
      <c r="R8" s="219"/>
      <c r="S8" s="219"/>
      <c r="T8" s="219"/>
      <c r="U8" s="219"/>
      <c r="V8" s="219"/>
      <c r="W8" s="219"/>
      <c r="X8" s="219"/>
      <c r="Y8" s="214"/>
      <c r="Z8" s="214"/>
      <c r="AA8" s="214"/>
      <c r="AB8" s="214"/>
      <c r="AC8" s="214"/>
      <c r="AD8" s="214"/>
    </row>
    <row r="9" spans="1:31" hidden="1" x14ac:dyDescent="0.3">
      <c r="A9" s="214"/>
      <c r="B9" s="229" t="s">
        <v>332</v>
      </c>
      <c r="C9" s="214"/>
      <c r="D9" s="220">
        <v>61</v>
      </c>
      <c r="E9" s="217" t="s">
        <v>200</v>
      </c>
      <c r="F9" s="214" t="s">
        <v>388</v>
      </c>
      <c r="G9" s="111" t="s">
        <v>98</v>
      </c>
      <c r="H9" s="111" t="s">
        <v>75</v>
      </c>
      <c r="I9" s="111" t="s">
        <v>104</v>
      </c>
      <c r="J9" s="111" t="s">
        <v>102</v>
      </c>
      <c r="K9" s="111">
        <v>0</v>
      </c>
      <c r="L9" s="214"/>
      <c r="M9" s="219"/>
      <c r="N9" s="219"/>
      <c r="O9" s="112">
        <v>1</v>
      </c>
      <c r="P9" s="113"/>
      <c r="Q9" s="219"/>
      <c r="R9" s="219"/>
      <c r="S9" s="219"/>
      <c r="T9" s="219"/>
      <c r="U9" s="219"/>
      <c r="V9" s="219"/>
      <c r="W9" s="219"/>
      <c r="X9" s="219"/>
      <c r="Y9" s="214"/>
      <c r="Z9" s="214"/>
      <c r="AA9" s="214"/>
      <c r="AB9" s="214"/>
      <c r="AC9" s="214"/>
      <c r="AD9" s="214"/>
    </row>
    <row r="10" spans="1:31" hidden="1" x14ac:dyDescent="0.3">
      <c r="A10" s="214"/>
      <c r="B10" s="215" t="s">
        <v>255</v>
      </c>
      <c r="C10" s="214"/>
      <c r="D10" s="216">
        <v>159</v>
      </c>
      <c r="E10" s="217" t="s">
        <v>175</v>
      </c>
      <c r="F10" s="214" t="s">
        <v>366</v>
      </c>
      <c r="G10" s="111" t="s">
        <v>98</v>
      </c>
      <c r="H10" s="111" t="s">
        <v>113</v>
      </c>
      <c r="I10" s="111" t="s">
        <v>124</v>
      </c>
      <c r="J10" s="111" t="s">
        <v>112</v>
      </c>
      <c r="K10" s="111">
        <v>0</v>
      </c>
      <c r="L10" s="218">
        <v>2</v>
      </c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4"/>
      <c r="Z10" s="214"/>
      <c r="AA10" s="214"/>
      <c r="AB10" s="214"/>
      <c r="AC10" s="214"/>
      <c r="AD10" s="214"/>
    </row>
    <row r="11" spans="1:31" x14ac:dyDescent="0.3">
      <c r="A11" s="221"/>
      <c r="B11" s="230" t="s">
        <v>270</v>
      </c>
      <c r="C11" s="221"/>
      <c r="D11" s="223">
        <v>115</v>
      </c>
      <c r="E11" s="224" t="s">
        <v>167</v>
      </c>
      <c r="F11" s="214" t="s">
        <v>382</v>
      </c>
      <c r="G11" s="225" t="s">
        <v>98</v>
      </c>
      <c r="H11" s="225" t="s">
        <v>75</v>
      </c>
      <c r="I11" s="225" t="s">
        <v>135</v>
      </c>
      <c r="J11" s="225" t="s">
        <v>112</v>
      </c>
      <c r="K11" s="225">
        <v>0</v>
      </c>
      <c r="L11" s="221"/>
      <c r="M11" s="226"/>
      <c r="N11" s="226"/>
      <c r="O11" s="228">
        <v>1</v>
      </c>
      <c r="P11" s="231">
        <v>1</v>
      </c>
      <c r="Q11" s="226"/>
      <c r="R11" s="226"/>
      <c r="S11" s="226"/>
      <c r="T11" s="226"/>
      <c r="U11" s="226"/>
      <c r="V11" s="226"/>
      <c r="W11" s="226"/>
      <c r="X11" s="226"/>
      <c r="Y11" s="221"/>
      <c r="Z11" s="221"/>
      <c r="AA11" s="221"/>
      <c r="AB11" s="221"/>
      <c r="AC11" s="221"/>
      <c r="AD11" s="221"/>
    </row>
    <row r="12" spans="1:31" x14ac:dyDescent="0.3">
      <c r="A12" s="214"/>
      <c r="B12" s="215" t="s">
        <v>270</v>
      </c>
      <c r="C12" s="214"/>
      <c r="D12" s="220">
        <v>79</v>
      </c>
      <c r="E12" s="217" t="s">
        <v>117</v>
      </c>
      <c r="F12" s="214" t="s">
        <v>389</v>
      </c>
      <c r="G12" s="111" t="s">
        <v>98</v>
      </c>
      <c r="H12" s="111" t="s">
        <v>75</v>
      </c>
      <c r="I12" s="111" t="s">
        <v>62</v>
      </c>
      <c r="J12" s="111" t="s">
        <v>99</v>
      </c>
      <c r="K12" s="111">
        <v>0</v>
      </c>
      <c r="L12" s="214"/>
      <c r="M12" s="219"/>
      <c r="N12" s="219"/>
      <c r="O12" s="112">
        <v>1</v>
      </c>
      <c r="P12" s="113"/>
      <c r="Q12" s="219"/>
      <c r="R12" s="219"/>
      <c r="S12" s="219"/>
      <c r="T12" s="219"/>
      <c r="U12" s="219"/>
      <c r="V12" s="219"/>
      <c r="W12" s="219"/>
      <c r="X12" s="219"/>
      <c r="Y12" s="214"/>
      <c r="Z12" s="214"/>
      <c r="AA12" s="214"/>
      <c r="AB12" s="214"/>
      <c r="AC12" s="214"/>
      <c r="AD12" s="214"/>
    </row>
    <row r="13" spans="1:31" x14ac:dyDescent="0.3">
      <c r="A13" s="214"/>
      <c r="B13" s="215" t="s">
        <v>307</v>
      </c>
      <c r="C13" s="214"/>
      <c r="D13" s="220">
        <v>37</v>
      </c>
      <c r="E13" s="217" t="s">
        <v>138</v>
      </c>
      <c r="F13" s="214" t="s">
        <v>378</v>
      </c>
      <c r="G13" s="111" t="s">
        <v>98</v>
      </c>
      <c r="H13" s="111" t="s">
        <v>75</v>
      </c>
      <c r="I13" s="111" t="s">
        <v>62</v>
      </c>
      <c r="J13" s="111" t="s">
        <v>102</v>
      </c>
      <c r="K13" s="111">
        <v>0</v>
      </c>
      <c r="L13" s="214"/>
      <c r="M13" s="219"/>
      <c r="N13" s="219"/>
      <c r="O13" s="112">
        <v>2</v>
      </c>
      <c r="P13" s="113">
        <v>2</v>
      </c>
      <c r="Q13" s="219"/>
      <c r="R13" s="219"/>
      <c r="S13" s="219"/>
      <c r="T13" s="219"/>
      <c r="U13" s="219"/>
      <c r="V13" s="219"/>
      <c r="W13" s="219"/>
      <c r="X13" s="219"/>
      <c r="Y13" s="214"/>
      <c r="Z13" s="214"/>
      <c r="AA13" s="214"/>
      <c r="AB13" s="214"/>
      <c r="AC13" s="214"/>
      <c r="AD13" s="214"/>
    </row>
    <row r="14" spans="1:31" x14ac:dyDescent="0.3">
      <c r="A14" s="221"/>
      <c r="B14" s="222" t="s">
        <v>307</v>
      </c>
      <c r="C14" s="221"/>
      <c r="D14" s="223">
        <v>37</v>
      </c>
      <c r="E14" s="224" t="s">
        <v>138</v>
      </c>
      <c r="F14" s="214" t="s">
        <v>379</v>
      </c>
      <c r="G14" s="225" t="s">
        <v>98</v>
      </c>
      <c r="H14" s="225" t="s">
        <v>75</v>
      </c>
      <c r="I14" s="225" t="s">
        <v>62</v>
      </c>
      <c r="J14" s="225" t="s">
        <v>102</v>
      </c>
      <c r="K14" s="225">
        <v>0</v>
      </c>
      <c r="L14" s="221"/>
      <c r="M14" s="226"/>
      <c r="N14" s="226"/>
      <c r="O14" s="228">
        <v>1</v>
      </c>
      <c r="P14" s="231">
        <v>1</v>
      </c>
      <c r="Q14" s="226"/>
      <c r="R14" s="226"/>
      <c r="S14" s="226"/>
      <c r="T14" s="226"/>
      <c r="U14" s="226"/>
      <c r="V14" s="226"/>
      <c r="W14" s="226"/>
      <c r="X14" s="226"/>
      <c r="Y14" s="221"/>
      <c r="Z14" s="221"/>
      <c r="AA14" s="221"/>
      <c r="AB14" s="221"/>
      <c r="AC14" s="221"/>
      <c r="AD14" s="221"/>
    </row>
    <row r="15" spans="1:31" x14ac:dyDescent="0.3">
      <c r="A15" s="214"/>
      <c r="B15" s="215" t="s">
        <v>307</v>
      </c>
      <c r="C15" s="214"/>
      <c r="D15" s="220">
        <v>138</v>
      </c>
      <c r="E15" s="217" t="s">
        <v>173</v>
      </c>
      <c r="F15" s="214" t="s">
        <v>383</v>
      </c>
      <c r="G15" s="111" t="s">
        <v>98</v>
      </c>
      <c r="H15" s="111" t="s">
        <v>113</v>
      </c>
      <c r="I15" s="111" t="s">
        <v>125</v>
      </c>
      <c r="J15" s="111" t="s">
        <v>115</v>
      </c>
      <c r="K15" s="111">
        <v>0</v>
      </c>
      <c r="L15" s="214"/>
      <c r="M15" s="219"/>
      <c r="N15" s="219"/>
      <c r="O15" s="112">
        <v>1</v>
      </c>
      <c r="P15" s="219"/>
      <c r="Q15" s="219"/>
      <c r="R15" s="219"/>
      <c r="S15" s="219"/>
      <c r="T15" s="219"/>
      <c r="U15" s="219"/>
      <c r="V15" s="219"/>
      <c r="W15" s="219"/>
      <c r="X15" s="219"/>
      <c r="Y15" s="214"/>
      <c r="Z15" s="214"/>
      <c r="AA15" s="214"/>
      <c r="AB15" s="214"/>
      <c r="AC15" s="214"/>
      <c r="AD15" s="214"/>
    </row>
    <row r="16" spans="1:31" x14ac:dyDescent="0.3">
      <c r="A16" s="214"/>
      <c r="B16" s="215" t="s">
        <v>268</v>
      </c>
      <c r="C16" s="214"/>
      <c r="D16" s="220">
        <v>79</v>
      </c>
      <c r="E16" s="217" t="s">
        <v>117</v>
      </c>
      <c r="F16" s="214" t="s">
        <v>388</v>
      </c>
      <c r="G16" s="111" t="s">
        <v>98</v>
      </c>
      <c r="H16" s="111" t="s">
        <v>75</v>
      </c>
      <c r="I16" s="111" t="s">
        <v>62</v>
      </c>
      <c r="J16" s="111" t="s">
        <v>99</v>
      </c>
      <c r="K16" s="111">
        <v>0</v>
      </c>
      <c r="L16" s="214"/>
      <c r="M16" s="219"/>
      <c r="N16" s="219"/>
      <c r="O16" s="112">
        <v>2</v>
      </c>
      <c r="P16" s="113"/>
      <c r="Q16" s="219"/>
      <c r="R16" s="219"/>
      <c r="S16" s="219"/>
      <c r="T16" s="219"/>
      <c r="U16" s="219"/>
      <c r="V16" s="219"/>
      <c r="W16" s="219"/>
      <c r="X16" s="219"/>
      <c r="Y16" s="214"/>
      <c r="Z16" s="214"/>
      <c r="AA16" s="214"/>
      <c r="AB16" s="214"/>
      <c r="AC16" s="214"/>
      <c r="AD16" s="214"/>
    </row>
    <row r="17" spans="1:30" hidden="1" x14ac:dyDescent="0.3">
      <c r="A17" s="214"/>
      <c r="B17" s="215" t="s">
        <v>253</v>
      </c>
      <c r="C17" s="214"/>
      <c r="D17" s="220">
        <v>134</v>
      </c>
      <c r="E17" s="217" t="s">
        <v>204</v>
      </c>
      <c r="F17" s="214" t="s">
        <v>365</v>
      </c>
      <c r="G17" s="111" t="s">
        <v>98</v>
      </c>
      <c r="H17" s="111" t="s">
        <v>113</v>
      </c>
      <c r="I17" s="111" t="s">
        <v>114</v>
      </c>
      <c r="J17" s="111" t="s">
        <v>112</v>
      </c>
      <c r="K17" s="111">
        <v>0</v>
      </c>
      <c r="L17" s="218">
        <v>2</v>
      </c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4"/>
      <c r="Z17" s="214"/>
      <c r="AA17" s="214"/>
      <c r="AB17" s="214"/>
      <c r="AC17" s="214"/>
      <c r="AD17" s="214"/>
    </row>
    <row r="18" spans="1:30" hidden="1" x14ac:dyDescent="0.3">
      <c r="A18" s="214"/>
      <c r="B18" s="215" t="s">
        <v>253</v>
      </c>
      <c r="C18" s="214"/>
      <c r="D18" s="216">
        <v>134</v>
      </c>
      <c r="E18" s="217" t="s">
        <v>204</v>
      </c>
      <c r="F18" s="214" t="s">
        <v>384</v>
      </c>
      <c r="G18" s="111" t="s">
        <v>98</v>
      </c>
      <c r="H18" s="111" t="s">
        <v>113</v>
      </c>
      <c r="I18" s="111" t="s">
        <v>114</v>
      </c>
      <c r="J18" s="111" t="s">
        <v>112</v>
      </c>
      <c r="K18" s="111">
        <v>0</v>
      </c>
      <c r="L18" s="214"/>
      <c r="M18" s="219"/>
      <c r="N18" s="219"/>
      <c r="O18" s="112">
        <v>2</v>
      </c>
      <c r="P18" s="113"/>
      <c r="Q18" s="219"/>
      <c r="R18" s="219"/>
      <c r="S18" s="219"/>
      <c r="T18" s="219"/>
      <c r="U18" s="219"/>
      <c r="V18" s="219"/>
      <c r="W18" s="219"/>
      <c r="X18" s="219"/>
      <c r="Y18" s="214"/>
      <c r="Z18" s="214"/>
      <c r="AA18" s="214"/>
      <c r="AB18" s="214"/>
      <c r="AC18" s="214"/>
      <c r="AD18" s="214"/>
    </row>
    <row r="19" spans="1:30" x14ac:dyDescent="0.3">
      <c r="A19" s="214"/>
      <c r="B19" s="215" t="s">
        <v>322</v>
      </c>
      <c r="C19" s="214"/>
      <c r="D19" s="220">
        <v>36</v>
      </c>
      <c r="E19" s="217" t="s">
        <v>178</v>
      </c>
      <c r="F19" s="214" t="s">
        <v>378</v>
      </c>
      <c r="G19" s="111" t="s">
        <v>98</v>
      </c>
      <c r="H19" s="111" t="s">
        <v>75</v>
      </c>
      <c r="I19" s="111" t="s">
        <v>62</v>
      </c>
      <c r="J19" s="111" t="s">
        <v>102</v>
      </c>
      <c r="K19" s="111">
        <v>0</v>
      </c>
      <c r="L19" s="214"/>
      <c r="M19" s="219"/>
      <c r="N19" s="219"/>
      <c r="O19" s="112">
        <v>2</v>
      </c>
      <c r="P19" s="113"/>
      <c r="Q19" s="219"/>
      <c r="R19" s="219"/>
      <c r="S19" s="219"/>
      <c r="T19" s="219"/>
      <c r="U19" s="219"/>
      <c r="V19" s="219"/>
      <c r="W19" s="219"/>
      <c r="X19" s="219"/>
      <c r="Y19" s="214"/>
      <c r="Z19" s="214"/>
      <c r="AA19" s="214"/>
      <c r="AB19" s="214"/>
      <c r="AC19" s="214"/>
      <c r="AD19" s="214"/>
    </row>
    <row r="20" spans="1:30" x14ac:dyDescent="0.3">
      <c r="A20" s="214"/>
      <c r="B20" s="215" t="s">
        <v>322</v>
      </c>
      <c r="C20" s="214"/>
      <c r="D20" s="220">
        <v>101</v>
      </c>
      <c r="E20" s="217" t="s">
        <v>122</v>
      </c>
      <c r="F20" s="214" t="s">
        <v>385</v>
      </c>
      <c r="G20" s="111" t="s">
        <v>98</v>
      </c>
      <c r="H20" s="111" t="s">
        <v>75</v>
      </c>
      <c r="I20" s="111" t="s">
        <v>104</v>
      </c>
      <c r="J20" s="111" t="s">
        <v>99</v>
      </c>
      <c r="K20" s="111">
        <v>0</v>
      </c>
      <c r="L20" s="214"/>
      <c r="M20" s="219"/>
      <c r="N20" s="219"/>
      <c r="O20" s="112">
        <v>1</v>
      </c>
      <c r="P20" s="113"/>
      <c r="Q20" s="219"/>
      <c r="R20" s="219"/>
      <c r="S20" s="219"/>
      <c r="T20" s="219"/>
      <c r="U20" s="219"/>
      <c r="V20" s="219"/>
      <c r="W20" s="219"/>
      <c r="X20" s="219"/>
      <c r="Y20" s="214"/>
      <c r="Z20" s="214"/>
      <c r="AA20" s="214"/>
      <c r="AB20" s="214"/>
      <c r="AC20" s="214"/>
      <c r="AD20" s="214"/>
    </row>
    <row r="21" spans="1:30" x14ac:dyDescent="0.3">
      <c r="A21" s="214"/>
      <c r="B21" s="215" t="s">
        <v>322</v>
      </c>
      <c r="C21" s="214"/>
      <c r="D21" s="220">
        <v>84</v>
      </c>
      <c r="E21" s="217" t="s">
        <v>121</v>
      </c>
      <c r="F21" s="214" t="s">
        <v>386</v>
      </c>
      <c r="G21" s="111" t="s">
        <v>98</v>
      </c>
      <c r="H21" s="111" t="s">
        <v>75</v>
      </c>
      <c r="I21" s="111" t="s">
        <v>62</v>
      </c>
      <c r="J21" s="111" t="s">
        <v>99</v>
      </c>
      <c r="K21" s="111">
        <v>0</v>
      </c>
      <c r="L21" s="214"/>
      <c r="M21" s="219"/>
      <c r="N21" s="219"/>
      <c r="O21" s="112">
        <v>2</v>
      </c>
      <c r="P21" s="219"/>
      <c r="Q21" s="219"/>
      <c r="R21" s="219"/>
      <c r="S21" s="219"/>
      <c r="T21" s="219"/>
      <c r="U21" s="219"/>
      <c r="V21" s="219"/>
      <c r="W21" s="219"/>
      <c r="X21" s="219"/>
      <c r="Y21" s="214"/>
      <c r="Z21" s="214"/>
      <c r="AA21" s="214"/>
      <c r="AB21" s="214"/>
      <c r="AC21" s="214"/>
      <c r="AD21" s="214"/>
    </row>
    <row r="22" spans="1:30" x14ac:dyDescent="0.3">
      <c r="A22" s="214"/>
      <c r="B22" s="215" t="s">
        <v>322</v>
      </c>
      <c r="C22" s="214"/>
      <c r="D22" s="220">
        <v>84</v>
      </c>
      <c r="E22" s="217" t="s">
        <v>121</v>
      </c>
      <c r="F22" s="214" t="s">
        <v>387</v>
      </c>
      <c r="G22" s="111" t="s">
        <v>98</v>
      </c>
      <c r="H22" s="111" t="s">
        <v>75</v>
      </c>
      <c r="I22" s="111" t="s">
        <v>62</v>
      </c>
      <c r="J22" s="111" t="s">
        <v>99</v>
      </c>
      <c r="K22" s="111">
        <v>0</v>
      </c>
      <c r="L22" s="214"/>
      <c r="M22" s="219"/>
      <c r="N22" s="219"/>
      <c r="O22" s="112">
        <v>2</v>
      </c>
      <c r="P22" s="219"/>
      <c r="Q22" s="219"/>
      <c r="R22" s="219"/>
      <c r="S22" s="219"/>
      <c r="T22" s="219"/>
      <c r="U22" s="219"/>
      <c r="V22" s="219"/>
      <c r="W22" s="219"/>
      <c r="X22" s="219"/>
      <c r="Y22" s="214"/>
      <c r="Z22" s="214"/>
      <c r="AA22" s="214"/>
      <c r="AB22" s="214"/>
      <c r="AC22" s="214"/>
      <c r="AD22" s="214"/>
    </row>
    <row r="23" spans="1:30" x14ac:dyDescent="0.3">
      <c r="A23" s="214"/>
      <c r="B23" s="215" t="s">
        <v>322</v>
      </c>
      <c r="C23" s="214"/>
      <c r="D23" s="216">
        <v>84</v>
      </c>
      <c r="E23" s="217" t="s">
        <v>121</v>
      </c>
      <c r="F23" s="214" t="s">
        <v>388</v>
      </c>
      <c r="G23" s="111" t="s">
        <v>98</v>
      </c>
      <c r="H23" s="111" t="s">
        <v>75</v>
      </c>
      <c r="I23" s="111" t="s">
        <v>62</v>
      </c>
      <c r="J23" s="111" t="s">
        <v>99</v>
      </c>
      <c r="K23" s="111">
        <v>0</v>
      </c>
      <c r="L23" s="214"/>
      <c r="M23" s="219"/>
      <c r="N23" s="219"/>
      <c r="O23" s="112">
        <v>2</v>
      </c>
      <c r="P23" s="113"/>
      <c r="Q23" s="219"/>
      <c r="R23" s="219"/>
      <c r="S23" s="219"/>
      <c r="T23" s="219"/>
      <c r="U23" s="219"/>
      <c r="V23" s="219"/>
      <c r="W23" s="219"/>
      <c r="X23" s="219"/>
      <c r="Y23" s="214"/>
      <c r="Z23" s="214"/>
      <c r="AA23" s="214"/>
      <c r="AB23" s="214"/>
      <c r="AC23" s="214"/>
      <c r="AD23" s="214"/>
    </row>
    <row r="24" spans="1:30" x14ac:dyDescent="0.3">
      <c r="A24" s="221"/>
      <c r="B24" s="222" t="s">
        <v>317</v>
      </c>
      <c r="C24" s="221"/>
      <c r="D24" s="223">
        <v>2</v>
      </c>
      <c r="E24" s="224" t="s">
        <v>185</v>
      </c>
      <c r="F24" s="221" t="s">
        <v>369</v>
      </c>
      <c r="G24" s="225" t="s">
        <v>98</v>
      </c>
      <c r="H24" s="225" t="s">
        <v>75</v>
      </c>
      <c r="I24" s="225" t="s">
        <v>123</v>
      </c>
      <c r="J24" s="225" t="s">
        <v>115</v>
      </c>
      <c r="K24" s="225">
        <v>2</v>
      </c>
      <c r="L24" s="221"/>
      <c r="M24" s="226"/>
      <c r="N24" s="226"/>
      <c r="O24" s="228">
        <v>1</v>
      </c>
      <c r="P24" s="226"/>
      <c r="Q24" s="226"/>
      <c r="R24" s="226"/>
      <c r="S24" s="226"/>
      <c r="T24" s="226"/>
      <c r="U24" s="226"/>
      <c r="V24" s="226"/>
      <c r="W24" s="226"/>
      <c r="X24" s="226"/>
      <c r="Y24" s="221"/>
      <c r="Z24" s="221"/>
      <c r="AA24" s="221"/>
      <c r="AB24" s="221"/>
      <c r="AC24" s="221"/>
      <c r="AD24" s="221"/>
    </row>
    <row r="25" spans="1:30" x14ac:dyDescent="0.3">
      <c r="A25" s="214"/>
      <c r="B25" s="215" t="s">
        <v>317</v>
      </c>
      <c r="C25" s="214"/>
      <c r="D25" s="216">
        <v>1</v>
      </c>
      <c r="E25" s="217" t="s">
        <v>185</v>
      </c>
      <c r="F25" s="214" t="s">
        <v>373</v>
      </c>
      <c r="G25" s="111" t="s">
        <v>98</v>
      </c>
      <c r="H25" s="111" t="s">
        <v>75</v>
      </c>
      <c r="I25" s="111" t="s">
        <v>123</v>
      </c>
      <c r="J25" s="111" t="s">
        <v>115</v>
      </c>
      <c r="K25" s="111">
        <v>1</v>
      </c>
      <c r="L25" s="214"/>
      <c r="M25" s="219"/>
      <c r="N25" s="219"/>
      <c r="O25" s="112">
        <v>1</v>
      </c>
      <c r="P25" s="219"/>
      <c r="Q25" s="219"/>
      <c r="R25" s="219"/>
      <c r="S25" s="219"/>
      <c r="T25" s="219"/>
      <c r="U25" s="219"/>
      <c r="V25" s="219"/>
      <c r="W25" s="219"/>
      <c r="X25" s="219"/>
      <c r="Y25" s="214"/>
      <c r="Z25" s="214"/>
      <c r="AA25" s="214"/>
      <c r="AB25" s="214"/>
      <c r="AC25" s="214"/>
      <c r="AD25" s="214"/>
    </row>
    <row r="26" spans="1:30" x14ac:dyDescent="0.3">
      <c r="A26" s="214"/>
      <c r="B26" s="215" t="s">
        <v>272</v>
      </c>
      <c r="C26" s="214"/>
      <c r="D26" s="220">
        <v>16</v>
      </c>
      <c r="E26" s="217" t="s">
        <v>141</v>
      </c>
      <c r="F26" s="214" t="s">
        <v>375</v>
      </c>
      <c r="G26" s="111" t="s">
        <v>98</v>
      </c>
      <c r="H26" s="111" t="s">
        <v>75</v>
      </c>
      <c r="I26" s="111" t="s">
        <v>62</v>
      </c>
      <c r="J26" s="111" t="s">
        <v>112</v>
      </c>
      <c r="K26" s="111">
        <v>0</v>
      </c>
      <c r="L26" s="214"/>
      <c r="M26" s="219"/>
      <c r="N26" s="219"/>
      <c r="O26" s="112">
        <v>1</v>
      </c>
      <c r="P26" s="219"/>
      <c r="Q26" s="219"/>
      <c r="R26" s="219"/>
      <c r="S26" s="219"/>
      <c r="T26" s="219"/>
      <c r="U26" s="219"/>
      <c r="V26" s="219"/>
      <c r="W26" s="219"/>
      <c r="X26" s="219"/>
      <c r="Y26" s="214"/>
      <c r="Z26" s="214"/>
      <c r="AA26" s="214"/>
      <c r="AB26" s="214"/>
      <c r="AC26" s="214"/>
      <c r="AD26" s="214"/>
    </row>
    <row r="27" spans="1:30" x14ac:dyDescent="0.3">
      <c r="A27" s="214"/>
      <c r="B27" s="215" t="s">
        <v>300</v>
      </c>
      <c r="C27" s="214"/>
      <c r="D27" s="220">
        <v>38</v>
      </c>
      <c r="E27" s="217" t="s">
        <v>176</v>
      </c>
      <c r="F27" s="214" t="s">
        <v>391</v>
      </c>
      <c r="G27" s="111" t="s">
        <v>98</v>
      </c>
      <c r="H27" s="111" t="s">
        <v>75</v>
      </c>
      <c r="I27" s="111" t="s">
        <v>62</v>
      </c>
      <c r="J27" s="111" t="s">
        <v>102</v>
      </c>
      <c r="K27" s="111">
        <v>0</v>
      </c>
      <c r="L27" s="214"/>
      <c r="M27" s="219"/>
      <c r="N27" s="219"/>
      <c r="O27" s="112">
        <v>2</v>
      </c>
      <c r="P27" s="113"/>
      <c r="Q27" s="219"/>
      <c r="R27" s="219"/>
      <c r="S27" s="219"/>
      <c r="T27" s="219"/>
      <c r="U27" s="219"/>
      <c r="V27" s="219"/>
      <c r="W27" s="219"/>
      <c r="X27" s="219"/>
      <c r="Y27" s="214"/>
      <c r="Z27" s="214"/>
      <c r="AA27" s="214"/>
      <c r="AB27" s="214"/>
      <c r="AC27" s="214"/>
      <c r="AD27" s="214"/>
    </row>
    <row r="28" spans="1:30" x14ac:dyDescent="0.3">
      <c r="A28" s="214"/>
      <c r="B28" s="215" t="s">
        <v>313</v>
      </c>
      <c r="C28" s="214"/>
      <c r="D28" s="220">
        <v>199</v>
      </c>
      <c r="E28" s="217" t="s">
        <v>186</v>
      </c>
      <c r="F28" s="214" t="s">
        <v>380</v>
      </c>
      <c r="G28" s="111" t="s">
        <v>126</v>
      </c>
      <c r="H28" s="111" t="s">
        <v>75</v>
      </c>
      <c r="I28" s="111" t="s">
        <v>212</v>
      </c>
      <c r="J28" s="111" t="s">
        <v>115</v>
      </c>
      <c r="K28" s="111" t="s">
        <v>212</v>
      </c>
      <c r="L28" s="214"/>
      <c r="M28" s="219"/>
      <c r="N28" s="219"/>
      <c r="O28" s="112">
        <v>2</v>
      </c>
      <c r="P28" s="113"/>
      <c r="Q28" s="219"/>
      <c r="R28" s="219"/>
      <c r="S28" s="219"/>
      <c r="T28" s="219"/>
      <c r="U28" s="219"/>
      <c r="V28" s="219"/>
      <c r="W28" s="219"/>
      <c r="X28" s="219"/>
      <c r="Y28" s="214"/>
      <c r="Z28" s="214"/>
      <c r="AA28" s="214"/>
      <c r="AB28" s="214"/>
      <c r="AC28" s="214"/>
      <c r="AD28" s="214"/>
    </row>
    <row r="29" spans="1:30" hidden="1" x14ac:dyDescent="0.3">
      <c r="A29" s="214"/>
      <c r="B29" s="215" t="s">
        <v>239</v>
      </c>
      <c r="C29" s="214"/>
      <c r="D29" s="220">
        <v>147</v>
      </c>
      <c r="E29" s="217" t="s">
        <v>206</v>
      </c>
      <c r="F29" s="214" t="s">
        <v>365</v>
      </c>
      <c r="G29" s="111" t="s">
        <v>98</v>
      </c>
      <c r="H29" s="111" t="s">
        <v>113</v>
      </c>
      <c r="I29" s="111" t="s">
        <v>125</v>
      </c>
      <c r="J29" s="111" t="s">
        <v>112</v>
      </c>
      <c r="K29" s="111">
        <v>0</v>
      </c>
      <c r="L29" s="218">
        <v>2</v>
      </c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4"/>
      <c r="Z29" s="214"/>
      <c r="AA29" s="214"/>
      <c r="AB29" s="214"/>
      <c r="AC29" s="214"/>
      <c r="AD29" s="214"/>
    </row>
    <row r="30" spans="1:30" hidden="1" x14ac:dyDescent="0.3">
      <c r="A30" s="221"/>
      <c r="B30" s="222" t="s">
        <v>239</v>
      </c>
      <c r="C30" s="221"/>
      <c r="D30" s="223">
        <v>117</v>
      </c>
      <c r="E30" s="224" t="s">
        <v>190</v>
      </c>
      <c r="F30" s="221" t="s">
        <v>376</v>
      </c>
      <c r="G30" s="225" t="s">
        <v>98</v>
      </c>
      <c r="H30" s="225" t="s">
        <v>75</v>
      </c>
      <c r="I30" s="225" t="s">
        <v>135</v>
      </c>
      <c r="J30" s="225" t="s">
        <v>112</v>
      </c>
      <c r="K30" s="225">
        <v>0</v>
      </c>
      <c r="L30" s="221"/>
      <c r="M30" s="226"/>
      <c r="N30" s="228"/>
      <c r="O30" s="228"/>
      <c r="P30" s="231">
        <v>1</v>
      </c>
      <c r="Q30" s="226"/>
      <c r="R30" s="226"/>
      <c r="S30" s="226"/>
      <c r="T30" s="226"/>
      <c r="U30" s="226"/>
      <c r="V30" s="226"/>
      <c r="W30" s="226"/>
      <c r="X30" s="226"/>
      <c r="Y30" s="221"/>
      <c r="Z30" s="221"/>
      <c r="AA30" s="221"/>
      <c r="AB30" s="221"/>
      <c r="AC30" s="221"/>
      <c r="AD30" s="221"/>
    </row>
    <row r="31" spans="1:30" hidden="1" x14ac:dyDescent="0.3">
      <c r="A31" s="214"/>
      <c r="B31" s="215" t="s">
        <v>239</v>
      </c>
      <c r="C31" s="214"/>
      <c r="D31" s="220">
        <v>147</v>
      </c>
      <c r="E31" s="217" t="s">
        <v>206</v>
      </c>
      <c r="F31" s="214" t="s">
        <v>382</v>
      </c>
      <c r="G31" s="111" t="s">
        <v>98</v>
      </c>
      <c r="H31" s="111" t="s">
        <v>113</v>
      </c>
      <c r="I31" s="111" t="s">
        <v>125</v>
      </c>
      <c r="J31" s="111" t="s">
        <v>112</v>
      </c>
      <c r="K31" s="111">
        <v>0</v>
      </c>
      <c r="L31" s="214"/>
      <c r="M31" s="219"/>
      <c r="N31" s="219"/>
      <c r="O31" s="112">
        <v>1</v>
      </c>
      <c r="P31" s="113"/>
      <c r="Q31" s="219"/>
      <c r="R31" s="219"/>
      <c r="S31" s="219"/>
      <c r="T31" s="219"/>
      <c r="U31" s="219"/>
      <c r="V31" s="219"/>
      <c r="W31" s="219"/>
      <c r="X31" s="219"/>
      <c r="Y31" s="214"/>
      <c r="Z31" s="214"/>
      <c r="AA31" s="214"/>
      <c r="AB31" s="214"/>
      <c r="AC31" s="214"/>
      <c r="AD31" s="214"/>
    </row>
    <row r="32" spans="1:30" hidden="1" x14ac:dyDescent="0.3">
      <c r="A32" s="214"/>
      <c r="B32" s="215" t="s">
        <v>259</v>
      </c>
      <c r="C32" s="214"/>
      <c r="D32" s="220">
        <v>175</v>
      </c>
      <c r="E32" s="217" t="s">
        <v>159</v>
      </c>
      <c r="F32" s="214" t="s">
        <v>358</v>
      </c>
      <c r="G32" s="111" t="s">
        <v>98</v>
      </c>
      <c r="H32" s="111" t="s">
        <v>113</v>
      </c>
      <c r="I32" s="111" t="s">
        <v>120</v>
      </c>
      <c r="J32" s="111" t="s">
        <v>112</v>
      </c>
      <c r="K32" s="111">
        <v>0</v>
      </c>
      <c r="L32" s="218">
        <v>2</v>
      </c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4"/>
      <c r="Z32" s="214"/>
      <c r="AA32" s="214"/>
      <c r="AB32" s="214"/>
      <c r="AC32" s="214"/>
      <c r="AD32" s="214"/>
    </row>
    <row r="33" spans="1:30" hidden="1" x14ac:dyDescent="0.3">
      <c r="A33" s="214"/>
      <c r="B33" s="215" t="s">
        <v>259</v>
      </c>
      <c r="C33" s="214"/>
      <c r="D33" s="220">
        <v>177</v>
      </c>
      <c r="E33" s="217" t="s">
        <v>331</v>
      </c>
      <c r="F33" s="214" t="s">
        <v>366</v>
      </c>
      <c r="G33" s="111" t="s">
        <v>98</v>
      </c>
      <c r="H33" s="111" t="s">
        <v>113</v>
      </c>
      <c r="I33" s="111" t="s">
        <v>120</v>
      </c>
      <c r="J33" s="111" t="s">
        <v>112</v>
      </c>
      <c r="K33" s="111">
        <v>0</v>
      </c>
      <c r="L33" s="218">
        <v>2</v>
      </c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4"/>
      <c r="Z33" s="214"/>
      <c r="AA33" s="214"/>
      <c r="AB33" s="214"/>
      <c r="AC33" s="214"/>
      <c r="AD33" s="214"/>
    </row>
    <row r="34" spans="1:30" hidden="1" x14ac:dyDescent="0.3">
      <c r="A34" s="221"/>
      <c r="B34" s="222" t="s">
        <v>259</v>
      </c>
      <c r="C34" s="221"/>
      <c r="D34" s="223">
        <v>203</v>
      </c>
      <c r="E34" s="224" t="s">
        <v>217</v>
      </c>
      <c r="F34" s="221" t="s">
        <v>367</v>
      </c>
      <c r="G34" s="225" t="s">
        <v>214</v>
      </c>
      <c r="H34" s="225" t="s">
        <v>75</v>
      </c>
      <c r="I34" s="225" t="s">
        <v>216</v>
      </c>
      <c r="J34" s="225" t="s">
        <v>99</v>
      </c>
      <c r="K34" s="225">
        <v>0</v>
      </c>
      <c r="L34" s="227">
        <v>2</v>
      </c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1"/>
      <c r="Z34" s="221"/>
      <c r="AA34" s="221"/>
      <c r="AB34" s="221"/>
      <c r="AC34" s="221"/>
      <c r="AD34" s="221"/>
    </row>
    <row r="35" spans="1:30" hidden="1" x14ac:dyDescent="0.3">
      <c r="A35" s="214"/>
      <c r="B35" s="215" t="s">
        <v>259</v>
      </c>
      <c r="C35" s="214"/>
      <c r="D35" s="220">
        <v>177</v>
      </c>
      <c r="E35" s="217" t="s">
        <v>331</v>
      </c>
      <c r="F35" s="214" t="s">
        <v>380</v>
      </c>
      <c r="G35" s="111" t="s">
        <v>98</v>
      </c>
      <c r="H35" s="111" t="s">
        <v>113</v>
      </c>
      <c r="I35" s="111" t="s">
        <v>120</v>
      </c>
      <c r="J35" s="111" t="s">
        <v>112</v>
      </c>
      <c r="K35" s="111">
        <v>0</v>
      </c>
      <c r="L35" s="214"/>
      <c r="M35" s="219"/>
      <c r="N35" s="219"/>
      <c r="O35" s="112">
        <v>1</v>
      </c>
      <c r="P35" s="113"/>
      <c r="Q35" s="219"/>
      <c r="R35" s="219"/>
      <c r="S35" s="219"/>
      <c r="T35" s="219"/>
      <c r="U35" s="219"/>
      <c r="V35" s="219"/>
      <c r="W35" s="219"/>
      <c r="X35" s="219"/>
      <c r="Y35" s="214"/>
      <c r="Z35" s="214"/>
      <c r="AA35" s="214"/>
      <c r="AB35" s="214"/>
      <c r="AC35" s="214"/>
      <c r="AD35" s="214"/>
    </row>
    <row r="36" spans="1:30" hidden="1" x14ac:dyDescent="0.3">
      <c r="A36" s="214"/>
      <c r="B36" s="215" t="s">
        <v>259</v>
      </c>
      <c r="C36" s="214"/>
      <c r="D36" s="220">
        <v>175</v>
      </c>
      <c r="E36" s="217" t="s">
        <v>159</v>
      </c>
      <c r="F36" s="214" t="s">
        <v>380</v>
      </c>
      <c r="G36" s="111" t="s">
        <v>98</v>
      </c>
      <c r="H36" s="111" t="s">
        <v>113</v>
      </c>
      <c r="I36" s="111" t="s">
        <v>120</v>
      </c>
      <c r="J36" s="111" t="s">
        <v>112</v>
      </c>
      <c r="K36" s="111">
        <v>0</v>
      </c>
      <c r="L36" s="214"/>
      <c r="M36" s="219"/>
      <c r="N36" s="219"/>
      <c r="O36" s="112">
        <v>1</v>
      </c>
      <c r="P36" s="113"/>
      <c r="Q36" s="219"/>
      <c r="R36" s="219"/>
      <c r="S36" s="219"/>
      <c r="T36" s="219"/>
      <c r="U36" s="219"/>
      <c r="V36" s="219"/>
      <c r="W36" s="219"/>
      <c r="X36" s="219"/>
      <c r="Y36" s="214"/>
      <c r="Z36" s="214"/>
      <c r="AA36" s="214"/>
      <c r="AB36" s="214"/>
      <c r="AC36" s="214"/>
      <c r="AD36" s="214"/>
    </row>
    <row r="37" spans="1:30" hidden="1" x14ac:dyDescent="0.3">
      <c r="A37" s="221"/>
      <c r="B37" s="222" t="s">
        <v>259</v>
      </c>
      <c r="C37" s="221"/>
      <c r="D37" s="223">
        <v>163</v>
      </c>
      <c r="E37" s="224" t="s">
        <v>151</v>
      </c>
      <c r="F37" s="221" t="s">
        <v>381</v>
      </c>
      <c r="G37" s="225" t="s">
        <v>98</v>
      </c>
      <c r="H37" s="225" t="s">
        <v>113</v>
      </c>
      <c r="I37" s="225" t="s">
        <v>120</v>
      </c>
      <c r="J37" s="225" t="s">
        <v>115</v>
      </c>
      <c r="K37" s="225">
        <v>0</v>
      </c>
      <c r="L37" s="221"/>
      <c r="M37" s="226"/>
      <c r="N37" s="226"/>
      <c r="O37" s="228">
        <v>2</v>
      </c>
      <c r="P37" s="226"/>
      <c r="Q37" s="226"/>
      <c r="R37" s="226"/>
      <c r="S37" s="226"/>
      <c r="T37" s="226"/>
      <c r="U37" s="226"/>
      <c r="V37" s="226"/>
      <c r="W37" s="226"/>
      <c r="X37" s="226"/>
      <c r="Y37" s="221"/>
      <c r="Z37" s="221"/>
      <c r="AA37" s="221"/>
      <c r="AB37" s="221"/>
      <c r="AC37" s="221"/>
      <c r="AD37" s="221"/>
    </row>
    <row r="38" spans="1:30" x14ac:dyDescent="0.3">
      <c r="A38" s="214"/>
      <c r="B38" s="215" t="s">
        <v>301</v>
      </c>
      <c r="C38" s="214"/>
      <c r="D38" s="220">
        <v>4</v>
      </c>
      <c r="E38" s="217" t="s">
        <v>196</v>
      </c>
      <c r="F38" s="214" t="s">
        <v>373</v>
      </c>
      <c r="G38" s="111" t="s">
        <v>98</v>
      </c>
      <c r="H38" s="111" t="s">
        <v>75</v>
      </c>
      <c r="I38" s="111" t="s">
        <v>123</v>
      </c>
      <c r="J38" s="111" t="s">
        <v>115</v>
      </c>
      <c r="K38" s="111">
        <v>2</v>
      </c>
      <c r="L38" s="214"/>
      <c r="M38" s="219"/>
      <c r="N38" s="219"/>
      <c r="O38" s="112">
        <v>2</v>
      </c>
      <c r="P38" s="219"/>
      <c r="Q38" s="219"/>
      <c r="R38" s="219"/>
      <c r="S38" s="219"/>
      <c r="T38" s="219"/>
      <c r="U38" s="219"/>
      <c r="V38" s="219"/>
      <c r="W38" s="219"/>
      <c r="X38" s="219"/>
      <c r="Y38" s="214"/>
      <c r="Z38" s="214"/>
      <c r="AA38" s="214"/>
      <c r="AB38" s="214"/>
      <c r="AC38" s="214"/>
      <c r="AD38" s="214"/>
    </row>
    <row r="39" spans="1:30" x14ac:dyDescent="0.3">
      <c r="A39" s="214"/>
      <c r="B39" s="215" t="s">
        <v>301</v>
      </c>
      <c r="C39" s="214"/>
      <c r="D39" s="220">
        <v>38</v>
      </c>
      <c r="E39" s="217" t="s">
        <v>176</v>
      </c>
      <c r="F39" s="214" t="s">
        <v>391</v>
      </c>
      <c r="G39" s="111" t="s">
        <v>98</v>
      </c>
      <c r="H39" s="111" t="s">
        <v>75</v>
      </c>
      <c r="I39" s="111" t="s">
        <v>62</v>
      </c>
      <c r="J39" s="111" t="s">
        <v>102</v>
      </c>
      <c r="K39" s="111">
        <v>0</v>
      </c>
      <c r="L39" s="214"/>
      <c r="M39" s="219"/>
      <c r="N39" s="219"/>
      <c r="O39" s="112">
        <v>1</v>
      </c>
      <c r="P39" s="113"/>
      <c r="Q39" s="219"/>
      <c r="R39" s="219"/>
      <c r="S39" s="219"/>
      <c r="T39" s="219"/>
      <c r="U39" s="219"/>
      <c r="V39" s="219"/>
      <c r="W39" s="219"/>
      <c r="X39" s="219"/>
      <c r="Y39" s="214"/>
      <c r="Z39" s="214"/>
      <c r="AA39" s="214"/>
      <c r="AB39" s="214"/>
      <c r="AC39" s="214"/>
      <c r="AD39" s="214"/>
    </row>
    <row r="40" spans="1:30" hidden="1" x14ac:dyDescent="0.3">
      <c r="A40" s="214"/>
      <c r="B40" s="215" t="s">
        <v>306</v>
      </c>
      <c r="C40" s="214"/>
      <c r="D40" s="220">
        <v>146</v>
      </c>
      <c r="E40" s="217" t="s">
        <v>171</v>
      </c>
      <c r="F40" s="214" t="s">
        <v>381</v>
      </c>
      <c r="G40" s="111" t="s">
        <v>98</v>
      </c>
      <c r="H40" s="111" t="s">
        <v>113</v>
      </c>
      <c r="I40" s="111" t="s">
        <v>172</v>
      </c>
      <c r="J40" s="111" t="s">
        <v>112</v>
      </c>
      <c r="K40" s="111">
        <v>0</v>
      </c>
      <c r="L40" s="214"/>
      <c r="M40" s="219"/>
      <c r="N40" s="219"/>
      <c r="O40" s="112">
        <v>1</v>
      </c>
      <c r="P40" s="219"/>
      <c r="Q40" s="219"/>
      <c r="R40" s="219"/>
      <c r="S40" s="219"/>
      <c r="T40" s="219"/>
      <c r="U40" s="219"/>
      <c r="V40" s="219"/>
      <c r="W40" s="219"/>
      <c r="X40" s="219"/>
      <c r="Y40" s="214"/>
      <c r="Z40" s="214"/>
      <c r="AA40" s="214"/>
      <c r="AB40" s="214"/>
      <c r="AC40" s="214"/>
      <c r="AD40" s="214"/>
    </row>
    <row r="41" spans="1:30" hidden="1" x14ac:dyDescent="0.3">
      <c r="A41" s="221"/>
      <c r="B41" s="222" t="s">
        <v>306</v>
      </c>
      <c r="C41" s="221"/>
      <c r="D41" s="223">
        <v>166</v>
      </c>
      <c r="E41" s="224" t="s">
        <v>119</v>
      </c>
      <c r="F41" s="221" t="s">
        <v>381</v>
      </c>
      <c r="G41" s="225" t="s">
        <v>98</v>
      </c>
      <c r="H41" s="225" t="s">
        <v>113</v>
      </c>
      <c r="I41" s="225" t="s">
        <v>120</v>
      </c>
      <c r="J41" s="225" t="s">
        <v>115</v>
      </c>
      <c r="K41" s="225">
        <v>0</v>
      </c>
      <c r="L41" s="221"/>
      <c r="M41" s="226"/>
      <c r="N41" s="226"/>
      <c r="O41" s="228">
        <v>1</v>
      </c>
      <c r="P41" s="226"/>
      <c r="Q41" s="226"/>
      <c r="R41" s="226"/>
      <c r="S41" s="226"/>
      <c r="T41" s="226"/>
      <c r="U41" s="226"/>
      <c r="V41" s="226"/>
      <c r="W41" s="226"/>
      <c r="X41" s="226"/>
      <c r="Y41" s="221"/>
      <c r="Z41" s="221"/>
      <c r="AA41" s="221"/>
      <c r="AB41" s="221"/>
      <c r="AC41" s="221"/>
      <c r="AD41" s="221"/>
    </row>
    <row r="42" spans="1:30" hidden="1" x14ac:dyDescent="0.3">
      <c r="A42" s="214"/>
      <c r="B42" s="215" t="s">
        <v>306</v>
      </c>
      <c r="C42" s="214"/>
      <c r="D42" s="220">
        <v>146</v>
      </c>
      <c r="E42" s="217" t="s">
        <v>171</v>
      </c>
      <c r="F42" s="214" t="s">
        <v>383</v>
      </c>
      <c r="G42" s="111" t="s">
        <v>98</v>
      </c>
      <c r="H42" s="111" t="s">
        <v>113</v>
      </c>
      <c r="I42" s="111" t="s">
        <v>172</v>
      </c>
      <c r="J42" s="111" t="s">
        <v>112</v>
      </c>
      <c r="K42" s="111">
        <v>0</v>
      </c>
      <c r="L42" s="214"/>
      <c r="M42" s="219"/>
      <c r="N42" s="219"/>
      <c r="O42" s="112">
        <v>1</v>
      </c>
      <c r="P42" s="219"/>
      <c r="Q42" s="219"/>
      <c r="R42" s="219"/>
      <c r="S42" s="219"/>
      <c r="T42" s="219"/>
      <c r="U42" s="219"/>
      <c r="V42" s="219"/>
      <c r="W42" s="219"/>
      <c r="X42" s="219"/>
      <c r="Y42" s="214"/>
      <c r="Z42" s="214"/>
      <c r="AA42" s="214"/>
      <c r="AB42" s="214"/>
      <c r="AC42" s="214"/>
      <c r="AD42" s="214"/>
    </row>
    <row r="43" spans="1:30" hidden="1" x14ac:dyDescent="0.3">
      <c r="A43" s="214"/>
      <c r="B43" s="215" t="s">
        <v>306</v>
      </c>
      <c r="C43" s="214"/>
      <c r="D43" s="220">
        <v>37</v>
      </c>
      <c r="E43" s="217" t="s">
        <v>138</v>
      </c>
      <c r="F43" s="214" t="s">
        <v>388</v>
      </c>
      <c r="G43" s="111" t="s">
        <v>98</v>
      </c>
      <c r="H43" s="111" t="s">
        <v>75</v>
      </c>
      <c r="I43" s="111" t="s">
        <v>62</v>
      </c>
      <c r="J43" s="111" t="s">
        <v>102</v>
      </c>
      <c r="K43" s="111">
        <v>0</v>
      </c>
      <c r="L43" s="214"/>
      <c r="M43" s="219"/>
      <c r="N43" s="219"/>
      <c r="O43" s="112">
        <v>1</v>
      </c>
      <c r="P43" s="113">
        <v>1</v>
      </c>
      <c r="Q43" s="219"/>
      <c r="R43" s="219"/>
      <c r="S43" s="219"/>
      <c r="T43" s="219"/>
      <c r="U43" s="219"/>
      <c r="V43" s="219"/>
      <c r="W43" s="219"/>
      <c r="X43" s="219"/>
      <c r="Y43" s="214"/>
      <c r="Z43" s="214"/>
      <c r="AA43" s="214"/>
      <c r="AB43" s="214"/>
      <c r="AC43" s="214"/>
      <c r="AD43" s="214"/>
    </row>
    <row r="44" spans="1:30" x14ac:dyDescent="0.3">
      <c r="A44" s="221"/>
      <c r="B44" s="222" t="s">
        <v>296</v>
      </c>
      <c r="C44" s="221"/>
      <c r="D44" s="223">
        <v>38</v>
      </c>
      <c r="E44" s="224" t="s">
        <v>176</v>
      </c>
      <c r="F44" s="221" t="s">
        <v>378</v>
      </c>
      <c r="G44" s="225" t="s">
        <v>98</v>
      </c>
      <c r="H44" s="225" t="s">
        <v>75</v>
      </c>
      <c r="I44" s="225" t="s">
        <v>62</v>
      </c>
      <c r="J44" s="225" t="s">
        <v>102</v>
      </c>
      <c r="K44" s="225">
        <v>0</v>
      </c>
      <c r="L44" s="221"/>
      <c r="M44" s="226"/>
      <c r="N44" s="226"/>
      <c r="O44" s="228">
        <v>2</v>
      </c>
      <c r="P44" s="231"/>
      <c r="Q44" s="226"/>
      <c r="R44" s="226"/>
      <c r="S44" s="226"/>
      <c r="T44" s="226"/>
      <c r="U44" s="226"/>
      <c r="V44" s="226"/>
      <c r="W44" s="226"/>
      <c r="X44" s="226"/>
      <c r="Y44" s="221"/>
      <c r="Z44" s="221"/>
      <c r="AA44" s="221"/>
      <c r="AB44" s="221"/>
      <c r="AC44" s="221"/>
      <c r="AD44" s="221"/>
    </row>
    <row r="45" spans="1:30" x14ac:dyDescent="0.3">
      <c r="A45" s="214"/>
      <c r="B45" s="215" t="s">
        <v>304</v>
      </c>
      <c r="C45" s="214"/>
      <c r="D45" s="220">
        <v>57</v>
      </c>
      <c r="E45" s="217" t="s">
        <v>150</v>
      </c>
      <c r="F45" s="214" t="s">
        <v>374</v>
      </c>
      <c r="G45" s="111" t="s">
        <v>98</v>
      </c>
      <c r="H45" s="111" t="s">
        <v>75</v>
      </c>
      <c r="I45" s="111" t="s">
        <v>104</v>
      </c>
      <c r="J45" s="111" t="s">
        <v>102</v>
      </c>
      <c r="K45" s="111">
        <v>0</v>
      </c>
      <c r="L45" s="214"/>
      <c r="M45" s="219"/>
      <c r="N45" s="112"/>
      <c r="O45" s="112">
        <v>4</v>
      </c>
      <c r="P45" s="113">
        <v>4</v>
      </c>
      <c r="Q45" s="219"/>
      <c r="R45" s="219"/>
      <c r="S45" s="219"/>
      <c r="T45" s="219"/>
      <c r="U45" s="219"/>
      <c r="V45" s="219"/>
      <c r="W45" s="219"/>
      <c r="X45" s="219"/>
      <c r="Y45" s="214"/>
      <c r="Z45" s="214"/>
      <c r="AA45" s="214"/>
      <c r="AB45" s="214"/>
      <c r="AC45" s="214"/>
      <c r="AD45" s="214"/>
    </row>
    <row r="46" spans="1:30" x14ac:dyDescent="0.3">
      <c r="A46" s="214"/>
      <c r="B46" s="215" t="s">
        <v>305</v>
      </c>
      <c r="C46" s="214"/>
      <c r="D46" s="220">
        <v>27</v>
      </c>
      <c r="E46" s="217" t="s">
        <v>143</v>
      </c>
      <c r="F46" s="214" t="s">
        <v>377</v>
      </c>
      <c r="G46" s="111" t="s">
        <v>98</v>
      </c>
      <c r="H46" s="111" t="s">
        <v>75</v>
      </c>
      <c r="I46" s="111" t="s">
        <v>104</v>
      </c>
      <c r="J46" s="111" t="s">
        <v>112</v>
      </c>
      <c r="K46" s="111">
        <v>0</v>
      </c>
      <c r="L46" s="214"/>
      <c r="M46" s="219"/>
      <c r="N46" s="219"/>
      <c r="O46" s="112">
        <v>1</v>
      </c>
      <c r="P46" s="219"/>
      <c r="Q46" s="219"/>
      <c r="R46" s="219"/>
      <c r="S46" s="219"/>
      <c r="T46" s="219"/>
      <c r="U46" s="219"/>
      <c r="V46" s="219"/>
      <c r="W46" s="219"/>
      <c r="X46" s="219"/>
      <c r="Y46" s="214"/>
      <c r="Z46" s="214"/>
      <c r="AA46" s="214"/>
      <c r="AB46" s="214"/>
      <c r="AC46" s="214"/>
      <c r="AD46" s="214"/>
    </row>
    <row r="47" spans="1:30" hidden="1" x14ac:dyDescent="0.3">
      <c r="A47" s="214"/>
      <c r="B47" s="215" t="s">
        <v>276</v>
      </c>
      <c r="C47" s="214"/>
      <c r="D47" s="216">
        <v>198</v>
      </c>
      <c r="E47" s="217" t="s">
        <v>186</v>
      </c>
      <c r="F47" s="214" t="s">
        <v>371</v>
      </c>
      <c r="G47" s="111" t="s">
        <v>126</v>
      </c>
      <c r="H47" s="111" t="s">
        <v>75</v>
      </c>
      <c r="I47" s="111" t="s">
        <v>187</v>
      </c>
      <c r="J47" s="111" t="s">
        <v>115</v>
      </c>
      <c r="K47" s="111" t="s">
        <v>187</v>
      </c>
      <c r="L47" s="214"/>
      <c r="M47" s="219"/>
      <c r="N47" s="219"/>
      <c r="O47" s="112">
        <v>1</v>
      </c>
      <c r="P47" s="219"/>
      <c r="Q47" s="219"/>
      <c r="R47" s="219"/>
      <c r="S47" s="219"/>
      <c r="T47" s="219"/>
      <c r="U47" s="219"/>
      <c r="V47" s="219"/>
      <c r="W47" s="219"/>
      <c r="X47" s="219"/>
      <c r="Y47" s="214"/>
      <c r="Z47" s="214"/>
      <c r="AA47" s="214"/>
      <c r="AB47" s="214"/>
      <c r="AC47" s="214"/>
      <c r="AD47" s="214"/>
    </row>
    <row r="48" spans="1:30" hidden="1" x14ac:dyDescent="0.3">
      <c r="A48" s="214"/>
      <c r="B48" s="215" t="s">
        <v>276</v>
      </c>
      <c r="C48" s="214"/>
      <c r="D48" s="220">
        <v>44</v>
      </c>
      <c r="E48" s="217" t="s">
        <v>181</v>
      </c>
      <c r="F48" s="214" t="s">
        <v>379</v>
      </c>
      <c r="G48" s="111" t="s">
        <v>98</v>
      </c>
      <c r="H48" s="111" t="s">
        <v>75</v>
      </c>
      <c r="I48" s="111" t="s">
        <v>62</v>
      </c>
      <c r="J48" s="111" t="s">
        <v>102</v>
      </c>
      <c r="K48" s="111">
        <v>0</v>
      </c>
      <c r="L48" s="214"/>
      <c r="M48" s="219"/>
      <c r="N48" s="219"/>
      <c r="O48" s="112">
        <v>2</v>
      </c>
      <c r="P48" s="113"/>
      <c r="Q48" s="219"/>
      <c r="R48" s="219"/>
      <c r="S48" s="219"/>
      <c r="T48" s="219"/>
      <c r="U48" s="219"/>
      <c r="V48" s="219"/>
      <c r="W48" s="219"/>
      <c r="X48" s="219"/>
      <c r="Y48" s="214"/>
      <c r="Z48" s="214"/>
      <c r="AA48" s="214"/>
      <c r="AB48" s="214"/>
      <c r="AC48" s="214"/>
      <c r="AD48" s="214"/>
    </row>
    <row r="49" spans="1:30" x14ac:dyDescent="0.3">
      <c r="A49" s="214"/>
      <c r="B49" s="215" t="s">
        <v>282</v>
      </c>
      <c r="C49" s="214"/>
      <c r="D49" s="216">
        <v>115</v>
      </c>
      <c r="E49" s="217" t="s">
        <v>167</v>
      </c>
      <c r="F49" s="214" t="s">
        <v>385</v>
      </c>
      <c r="G49" s="111" t="s">
        <v>98</v>
      </c>
      <c r="H49" s="111" t="s">
        <v>75</v>
      </c>
      <c r="I49" s="111" t="s">
        <v>135</v>
      </c>
      <c r="J49" s="111" t="s">
        <v>112</v>
      </c>
      <c r="K49" s="111">
        <v>0</v>
      </c>
      <c r="L49" s="214"/>
      <c r="M49" s="219"/>
      <c r="N49" s="219"/>
      <c r="O49" s="112">
        <v>2</v>
      </c>
      <c r="P49" s="113">
        <v>2</v>
      </c>
      <c r="Q49" s="219"/>
      <c r="R49" s="219"/>
      <c r="S49" s="219"/>
      <c r="T49" s="219"/>
      <c r="U49" s="219"/>
      <c r="V49" s="219"/>
      <c r="W49" s="219"/>
      <c r="X49" s="219"/>
      <c r="Y49" s="214"/>
      <c r="Z49" s="214"/>
      <c r="AA49" s="214"/>
      <c r="AB49" s="214"/>
      <c r="AC49" s="214"/>
      <c r="AD49" s="214"/>
    </row>
    <row r="50" spans="1:30" x14ac:dyDescent="0.3">
      <c r="A50" s="214"/>
      <c r="B50" s="215" t="s">
        <v>263</v>
      </c>
      <c r="C50" s="214"/>
      <c r="D50" s="220">
        <v>97</v>
      </c>
      <c r="E50" s="217" t="s">
        <v>127</v>
      </c>
      <c r="F50" s="214" t="s">
        <v>370</v>
      </c>
      <c r="G50" s="111" t="s">
        <v>98</v>
      </c>
      <c r="H50" s="111" t="s">
        <v>75</v>
      </c>
      <c r="I50" s="111" t="s">
        <v>104</v>
      </c>
      <c r="J50" s="111" t="s">
        <v>99</v>
      </c>
      <c r="K50" s="111">
        <v>0</v>
      </c>
      <c r="L50" s="214"/>
      <c r="M50" s="219"/>
      <c r="N50" s="219"/>
      <c r="O50" s="219">
        <v>3</v>
      </c>
      <c r="P50" s="219"/>
      <c r="Q50" s="219"/>
      <c r="R50" s="219"/>
      <c r="S50" s="219"/>
      <c r="T50" s="219"/>
      <c r="U50" s="219"/>
      <c r="V50" s="219"/>
      <c r="W50" s="219"/>
      <c r="X50" s="219"/>
      <c r="Y50" s="214"/>
      <c r="Z50" s="214"/>
      <c r="AA50" s="214"/>
      <c r="AB50" s="214"/>
      <c r="AC50" s="214"/>
      <c r="AD50" s="214"/>
    </row>
    <row r="51" spans="1:30" x14ac:dyDescent="0.3">
      <c r="A51" s="221"/>
      <c r="B51" s="222" t="s">
        <v>263</v>
      </c>
      <c r="C51" s="221"/>
      <c r="D51" s="223">
        <v>97</v>
      </c>
      <c r="E51" s="224" t="s">
        <v>127</v>
      </c>
      <c r="F51" s="221" t="s">
        <v>385</v>
      </c>
      <c r="G51" s="225" t="s">
        <v>98</v>
      </c>
      <c r="H51" s="225" t="s">
        <v>75</v>
      </c>
      <c r="I51" s="225" t="s">
        <v>104</v>
      </c>
      <c r="J51" s="225" t="s">
        <v>99</v>
      </c>
      <c r="K51" s="225">
        <v>0</v>
      </c>
      <c r="L51" s="221"/>
      <c r="M51" s="226"/>
      <c r="N51" s="226"/>
      <c r="O51" s="228">
        <v>1</v>
      </c>
      <c r="P51" s="231"/>
      <c r="Q51" s="226"/>
      <c r="R51" s="226"/>
      <c r="S51" s="226"/>
      <c r="T51" s="226"/>
      <c r="U51" s="226"/>
      <c r="V51" s="226"/>
      <c r="W51" s="226"/>
      <c r="X51" s="226"/>
      <c r="Y51" s="221"/>
      <c r="Z51" s="221"/>
      <c r="AA51" s="221"/>
      <c r="AB51" s="221"/>
      <c r="AC51" s="221"/>
      <c r="AD51" s="221"/>
    </row>
    <row r="52" spans="1:30" hidden="1" x14ac:dyDescent="0.3">
      <c r="A52" s="214"/>
      <c r="B52" s="215" t="s">
        <v>284</v>
      </c>
      <c r="C52" s="214"/>
      <c r="D52" s="220">
        <v>119</v>
      </c>
      <c r="E52" s="217" t="s">
        <v>219</v>
      </c>
      <c r="F52" s="214" t="s">
        <v>384</v>
      </c>
      <c r="G52" s="111" t="s">
        <v>98</v>
      </c>
      <c r="H52" s="111" t="s">
        <v>75</v>
      </c>
      <c r="I52" s="111" t="s">
        <v>135</v>
      </c>
      <c r="J52" s="111" t="s">
        <v>102</v>
      </c>
      <c r="K52" s="111">
        <v>0</v>
      </c>
      <c r="L52" s="214"/>
      <c r="M52" s="219"/>
      <c r="N52" s="219"/>
      <c r="O52" s="112"/>
      <c r="P52" s="113">
        <v>4</v>
      </c>
      <c r="Q52" s="219"/>
      <c r="R52" s="219"/>
      <c r="S52" s="219"/>
      <c r="T52" s="219"/>
      <c r="U52" s="219"/>
      <c r="V52" s="219"/>
      <c r="W52" s="219"/>
      <c r="X52" s="219"/>
      <c r="Y52" s="214"/>
      <c r="Z52" s="214"/>
      <c r="AA52" s="214"/>
      <c r="AB52" s="214"/>
      <c r="AC52" s="214"/>
      <c r="AD52" s="214"/>
    </row>
    <row r="53" spans="1:30" hidden="1" x14ac:dyDescent="0.3">
      <c r="A53" s="214"/>
      <c r="B53" s="215" t="s">
        <v>254</v>
      </c>
      <c r="C53" s="214"/>
      <c r="D53" s="220">
        <v>149</v>
      </c>
      <c r="E53" s="217" t="s">
        <v>207</v>
      </c>
      <c r="F53" s="214" t="s">
        <v>365</v>
      </c>
      <c r="G53" s="111" t="s">
        <v>98</v>
      </c>
      <c r="H53" s="111" t="s">
        <v>113</v>
      </c>
      <c r="I53" s="111" t="s">
        <v>124</v>
      </c>
      <c r="J53" s="111" t="s">
        <v>115</v>
      </c>
      <c r="K53" s="111">
        <v>0</v>
      </c>
      <c r="L53" s="218">
        <v>2</v>
      </c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4"/>
      <c r="Z53" s="214"/>
      <c r="AA53" s="214"/>
      <c r="AB53" s="214"/>
      <c r="AC53" s="214"/>
      <c r="AD53" s="214"/>
    </row>
    <row r="54" spans="1:30" hidden="1" x14ac:dyDescent="0.3">
      <c r="A54" s="214"/>
      <c r="B54" s="215" t="s">
        <v>254</v>
      </c>
      <c r="C54" s="214"/>
      <c r="D54" s="220">
        <v>161</v>
      </c>
      <c r="E54" s="217" t="s">
        <v>208</v>
      </c>
      <c r="F54" s="214" t="s">
        <v>366</v>
      </c>
      <c r="G54" s="111" t="s">
        <v>98</v>
      </c>
      <c r="H54" s="111" t="s">
        <v>113</v>
      </c>
      <c r="I54" s="111" t="s">
        <v>124</v>
      </c>
      <c r="J54" s="111" t="s">
        <v>112</v>
      </c>
      <c r="K54" s="111">
        <v>0</v>
      </c>
      <c r="L54" s="218">
        <v>2</v>
      </c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4"/>
      <c r="Z54" s="214"/>
      <c r="AA54" s="214"/>
      <c r="AB54" s="214"/>
      <c r="AC54" s="214"/>
      <c r="AD54" s="214"/>
    </row>
    <row r="55" spans="1:30" hidden="1" x14ac:dyDescent="0.3">
      <c r="A55" s="214"/>
      <c r="B55" s="215" t="s">
        <v>254</v>
      </c>
      <c r="C55" s="214"/>
      <c r="D55" s="220">
        <v>57</v>
      </c>
      <c r="E55" s="217" t="s">
        <v>150</v>
      </c>
      <c r="F55" s="214" t="s">
        <v>374</v>
      </c>
      <c r="G55" s="111" t="s">
        <v>98</v>
      </c>
      <c r="H55" s="111" t="s">
        <v>75</v>
      </c>
      <c r="I55" s="111" t="s">
        <v>104</v>
      </c>
      <c r="J55" s="111" t="s">
        <v>102</v>
      </c>
      <c r="K55" s="111">
        <v>0</v>
      </c>
      <c r="L55" s="214"/>
      <c r="M55" s="219"/>
      <c r="N55" s="112"/>
      <c r="O55" s="112"/>
      <c r="P55" s="113">
        <v>1</v>
      </c>
      <c r="Q55" s="219"/>
      <c r="R55" s="219"/>
      <c r="S55" s="219"/>
      <c r="T55" s="219"/>
      <c r="U55" s="219"/>
      <c r="V55" s="219"/>
      <c r="W55" s="219"/>
      <c r="X55" s="219"/>
      <c r="Y55" s="214"/>
      <c r="Z55" s="214"/>
      <c r="AA55" s="214"/>
      <c r="AB55" s="214"/>
      <c r="AC55" s="214"/>
      <c r="AD55" s="214"/>
    </row>
    <row r="56" spans="1:30" hidden="1" x14ac:dyDescent="0.3">
      <c r="A56" s="214"/>
      <c r="B56" s="215" t="s">
        <v>254</v>
      </c>
      <c r="C56" s="214"/>
      <c r="D56" s="220">
        <v>149</v>
      </c>
      <c r="E56" s="217" t="s">
        <v>207</v>
      </c>
      <c r="F56" s="214" t="s">
        <v>382</v>
      </c>
      <c r="G56" s="111" t="s">
        <v>98</v>
      </c>
      <c r="H56" s="111" t="s">
        <v>113</v>
      </c>
      <c r="I56" s="111" t="s">
        <v>124</v>
      </c>
      <c r="J56" s="111" t="s">
        <v>115</v>
      </c>
      <c r="K56" s="111">
        <v>0</v>
      </c>
      <c r="L56" s="214"/>
      <c r="M56" s="219"/>
      <c r="N56" s="219"/>
      <c r="O56" s="112">
        <v>3</v>
      </c>
      <c r="P56" s="113"/>
      <c r="Q56" s="219"/>
      <c r="R56" s="219"/>
      <c r="S56" s="219"/>
      <c r="T56" s="219"/>
      <c r="U56" s="219"/>
      <c r="V56" s="219"/>
      <c r="W56" s="219"/>
      <c r="X56" s="219"/>
      <c r="Y56" s="214"/>
      <c r="Z56" s="214"/>
      <c r="AA56" s="214"/>
      <c r="AB56" s="214"/>
      <c r="AC56" s="214"/>
      <c r="AD56" s="214"/>
    </row>
    <row r="57" spans="1:30" hidden="1" x14ac:dyDescent="0.3">
      <c r="A57" s="214"/>
      <c r="B57" s="215" t="s">
        <v>254</v>
      </c>
      <c r="C57" s="214"/>
      <c r="D57" s="216">
        <v>161</v>
      </c>
      <c r="E57" s="217" t="s">
        <v>208</v>
      </c>
      <c r="F57" s="214" t="s">
        <v>383</v>
      </c>
      <c r="G57" s="111" t="s">
        <v>98</v>
      </c>
      <c r="H57" s="111" t="s">
        <v>113</v>
      </c>
      <c r="I57" s="111" t="s">
        <v>124</v>
      </c>
      <c r="J57" s="111" t="s">
        <v>112</v>
      </c>
      <c r="K57" s="111">
        <v>0</v>
      </c>
      <c r="L57" s="214"/>
      <c r="M57" s="219"/>
      <c r="N57" s="219"/>
      <c r="O57" s="112">
        <v>2</v>
      </c>
      <c r="P57" s="219"/>
      <c r="Q57" s="219"/>
      <c r="R57" s="219"/>
      <c r="S57" s="219"/>
      <c r="T57" s="219"/>
      <c r="U57" s="219"/>
      <c r="V57" s="219"/>
      <c r="W57" s="219"/>
      <c r="X57" s="219"/>
      <c r="Y57" s="214"/>
      <c r="Z57" s="214"/>
      <c r="AA57" s="214"/>
      <c r="AB57" s="214"/>
      <c r="AC57" s="214"/>
      <c r="AD57" s="214"/>
    </row>
    <row r="58" spans="1:30" hidden="1" x14ac:dyDescent="0.3">
      <c r="A58" s="214"/>
      <c r="B58" s="215" t="s">
        <v>257</v>
      </c>
      <c r="C58" s="214"/>
      <c r="D58" s="220">
        <v>191</v>
      </c>
      <c r="E58" s="217" t="s">
        <v>210</v>
      </c>
      <c r="F58" s="214" t="s">
        <v>366</v>
      </c>
      <c r="G58" s="111" t="s">
        <v>98</v>
      </c>
      <c r="H58" s="111" t="s">
        <v>113</v>
      </c>
      <c r="I58" s="111" t="s">
        <v>162</v>
      </c>
      <c r="J58" s="111" t="s">
        <v>115</v>
      </c>
      <c r="K58" s="111">
        <v>0</v>
      </c>
      <c r="L58" s="218">
        <v>2</v>
      </c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4"/>
      <c r="Z58" s="214"/>
      <c r="AA58" s="214"/>
      <c r="AB58" s="214"/>
      <c r="AC58" s="214"/>
      <c r="AD58" s="214"/>
    </row>
    <row r="59" spans="1:30" hidden="1" x14ac:dyDescent="0.3">
      <c r="A59" s="214"/>
      <c r="B59" s="215" t="s">
        <v>257</v>
      </c>
      <c r="C59" s="214"/>
      <c r="D59" s="220">
        <v>191</v>
      </c>
      <c r="E59" s="217" t="s">
        <v>210</v>
      </c>
      <c r="F59" s="214" t="s">
        <v>380</v>
      </c>
      <c r="G59" s="111" t="s">
        <v>98</v>
      </c>
      <c r="H59" s="111" t="s">
        <v>113</v>
      </c>
      <c r="I59" s="111" t="s">
        <v>162</v>
      </c>
      <c r="J59" s="111" t="s">
        <v>115</v>
      </c>
      <c r="K59" s="111">
        <v>0</v>
      </c>
      <c r="L59" s="214"/>
      <c r="M59" s="219"/>
      <c r="N59" s="219"/>
      <c r="O59" s="112">
        <v>1</v>
      </c>
      <c r="P59" s="113">
        <v>1</v>
      </c>
      <c r="Q59" s="219"/>
      <c r="R59" s="219"/>
      <c r="S59" s="219"/>
      <c r="T59" s="219"/>
      <c r="U59" s="219"/>
      <c r="V59" s="219"/>
      <c r="W59" s="219"/>
      <c r="X59" s="219"/>
      <c r="Y59" s="214"/>
      <c r="Z59" s="214"/>
      <c r="AA59" s="214"/>
      <c r="AB59" s="214"/>
      <c r="AC59" s="214"/>
      <c r="AD59" s="214"/>
    </row>
    <row r="60" spans="1:30" hidden="1" x14ac:dyDescent="0.3">
      <c r="A60" s="214"/>
      <c r="B60" s="215" t="s">
        <v>257</v>
      </c>
      <c r="C60" s="214"/>
      <c r="D60" s="220">
        <v>125</v>
      </c>
      <c r="E60" s="217" t="s">
        <v>147</v>
      </c>
      <c r="F60" s="214" t="s">
        <v>384</v>
      </c>
      <c r="G60" s="111" t="s">
        <v>98</v>
      </c>
      <c r="H60" s="111" t="s">
        <v>113</v>
      </c>
      <c r="I60" s="111" t="s">
        <v>114</v>
      </c>
      <c r="J60" s="111" t="s">
        <v>115</v>
      </c>
      <c r="K60" s="111">
        <v>0</v>
      </c>
      <c r="L60" s="214"/>
      <c r="M60" s="219"/>
      <c r="N60" s="219"/>
      <c r="O60" s="112">
        <v>1</v>
      </c>
      <c r="P60" s="113"/>
      <c r="Q60" s="219"/>
      <c r="R60" s="219"/>
      <c r="S60" s="219"/>
      <c r="T60" s="219"/>
      <c r="U60" s="219"/>
      <c r="V60" s="219"/>
      <c r="W60" s="219"/>
      <c r="X60" s="219"/>
      <c r="Y60" s="214"/>
      <c r="Z60" s="214"/>
      <c r="AA60" s="214"/>
      <c r="AB60" s="214"/>
      <c r="AC60" s="214"/>
      <c r="AD60" s="214"/>
    </row>
    <row r="61" spans="1:30" hidden="1" x14ac:dyDescent="0.3">
      <c r="A61" s="214"/>
      <c r="B61" s="215" t="s">
        <v>222</v>
      </c>
      <c r="C61" s="214"/>
      <c r="D61" s="220">
        <v>43</v>
      </c>
      <c r="E61" s="217" t="s">
        <v>130</v>
      </c>
      <c r="F61" s="214" t="s">
        <v>354</v>
      </c>
      <c r="G61" s="111" t="s">
        <v>98</v>
      </c>
      <c r="H61" s="111" t="s">
        <v>75</v>
      </c>
      <c r="I61" s="111" t="s">
        <v>62</v>
      </c>
      <c r="J61" s="111" t="s">
        <v>102</v>
      </c>
      <c r="K61" s="111">
        <v>0</v>
      </c>
      <c r="L61" s="214"/>
      <c r="M61" s="219"/>
      <c r="N61" s="219"/>
      <c r="O61" s="219">
        <v>1</v>
      </c>
      <c r="P61" s="219"/>
      <c r="Q61" s="219"/>
      <c r="R61" s="219"/>
      <c r="S61" s="219"/>
      <c r="T61" s="219"/>
      <c r="U61" s="219"/>
      <c r="V61" s="219"/>
      <c r="W61" s="219"/>
      <c r="X61" s="219"/>
      <c r="Y61" s="214"/>
      <c r="Z61" s="214"/>
      <c r="AA61" s="214"/>
      <c r="AB61" s="214"/>
      <c r="AC61" s="214"/>
      <c r="AD61" s="214"/>
    </row>
    <row r="62" spans="1:30" hidden="1" x14ac:dyDescent="0.3">
      <c r="A62" s="214"/>
      <c r="B62" s="215" t="s">
        <v>222</v>
      </c>
      <c r="C62" s="214"/>
      <c r="D62" s="220">
        <v>26</v>
      </c>
      <c r="E62" s="217" t="s">
        <v>182</v>
      </c>
      <c r="F62" s="214" t="s">
        <v>364</v>
      </c>
      <c r="G62" s="111" t="s">
        <v>98</v>
      </c>
      <c r="H62" s="111" t="s">
        <v>75</v>
      </c>
      <c r="I62" s="111" t="s">
        <v>104</v>
      </c>
      <c r="J62" s="111" t="s">
        <v>112</v>
      </c>
      <c r="K62" s="111">
        <v>0</v>
      </c>
      <c r="L62" s="218">
        <v>2</v>
      </c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4"/>
      <c r="Z62" s="214"/>
      <c r="AA62" s="214"/>
      <c r="AB62" s="214"/>
      <c r="AC62" s="214"/>
      <c r="AD62" s="214"/>
    </row>
    <row r="63" spans="1:30" hidden="1" x14ac:dyDescent="0.3">
      <c r="A63" s="214"/>
      <c r="B63" s="215" t="s">
        <v>222</v>
      </c>
      <c r="C63" s="214"/>
      <c r="D63" s="216">
        <v>44</v>
      </c>
      <c r="E63" s="217" t="s">
        <v>181</v>
      </c>
      <c r="F63" s="214" t="s">
        <v>391</v>
      </c>
      <c r="G63" s="111" t="s">
        <v>98</v>
      </c>
      <c r="H63" s="111" t="s">
        <v>75</v>
      </c>
      <c r="I63" s="111" t="s">
        <v>62</v>
      </c>
      <c r="J63" s="111" t="s">
        <v>102</v>
      </c>
      <c r="K63" s="111">
        <v>0</v>
      </c>
      <c r="L63" s="214"/>
      <c r="M63" s="219"/>
      <c r="N63" s="219"/>
      <c r="O63" s="112">
        <v>1</v>
      </c>
      <c r="P63" s="113"/>
      <c r="Q63" s="219"/>
      <c r="R63" s="219"/>
      <c r="S63" s="219"/>
      <c r="T63" s="219"/>
      <c r="U63" s="219"/>
      <c r="V63" s="219"/>
      <c r="W63" s="219"/>
      <c r="X63" s="219"/>
      <c r="Y63" s="214"/>
      <c r="Z63" s="214"/>
      <c r="AA63" s="214"/>
      <c r="AB63" s="214"/>
      <c r="AC63" s="214"/>
      <c r="AD63" s="214"/>
    </row>
    <row r="64" spans="1:30" x14ac:dyDescent="0.3">
      <c r="A64" s="214"/>
      <c r="B64" s="215" t="s">
        <v>226</v>
      </c>
      <c r="C64" s="214"/>
      <c r="D64" s="216">
        <v>179</v>
      </c>
      <c r="E64" s="217" t="s">
        <v>154</v>
      </c>
      <c r="F64" s="214" t="s">
        <v>356</v>
      </c>
      <c r="G64" s="111" t="s">
        <v>98</v>
      </c>
      <c r="H64" s="111" t="s">
        <v>113</v>
      </c>
      <c r="I64" s="111" t="s">
        <v>142</v>
      </c>
      <c r="J64" s="111" t="s">
        <v>115</v>
      </c>
      <c r="K64" s="111">
        <v>0</v>
      </c>
      <c r="L64" s="218">
        <v>1.5</v>
      </c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4"/>
      <c r="Z64" s="214"/>
      <c r="AA64" s="214"/>
      <c r="AB64" s="214"/>
      <c r="AC64" s="214"/>
      <c r="AD64" s="214"/>
    </row>
    <row r="65" spans="1:30" x14ac:dyDescent="0.3">
      <c r="A65" s="214"/>
      <c r="B65" s="215" t="s">
        <v>295</v>
      </c>
      <c r="C65" s="214"/>
      <c r="D65" s="220">
        <v>27</v>
      </c>
      <c r="E65" s="217" t="s">
        <v>143</v>
      </c>
      <c r="F65" s="214" t="s">
        <v>355</v>
      </c>
      <c r="G65" s="111" t="s">
        <v>98</v>
      </c>
      <c r="H65" s="111" t="s">
        <v>75</v>
      </c>
      <c r="I65" s="111" t="s">
        <v>104</v>
      </c>
      <c r="J65" s="111" t="s">
        <v>112</v>
      </c>
      <c r="K65" s="111">
        <v>0</v>
      </c>
      <c r="L65" s="218">
        <v>3</v>
      </c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4"/>
      <c r="Z65" s="214"/>
      <c r="AA65" s="214"/>
      <c r="AB65" s="214"/>
      <c r="AC65" s="214"/>
      <c r="AD65" s="214"/>
    </row>
    <row r="66" spans="1:30" x14ac:dyDescent="0.3">
      <c r="A66" s="214"/>
      <c r="B66" s="215" t="s">
        <v>295</v>
      </c>
      <c r="C66" s="214"/>
      <c r="D66" s="220">
        <v>38</v>
      </c>
      <c r="E66" s="217" t="s">
        <v>176</v>
      </c>
      <c r="F66" s="214" t="s">
        <v>375</v>
      </c>
      <c r="G66" s="111" t="s">
        <v>98</v>
      </c>
      <c r="H66" s="111" t="s">
        <v>75</v>
      </c>
      <c r="I66" s="111" t="s">
        <v>62</v>
      </c>
      <c r="J66" s="111" t="s">
        <v>102</v>
      </c>
      <c r="K66" s="111">
        <v>0</v>
      </c>
      <c r="L66" s="214"/>
      <c r="M66" s="219"/>
      <c r="N66" s="219"/>
      <c r="O66" s="112">
        <v>1</v>
      </c>
      <c r="P66" s="219"/>
      <c r="Q66" s="219"/>
      <c r="R66" s="219"/>
      <c r="S66" s="219"/>
      <c r="T66" s="219"/>
      <c r="U66" s="219"/>
      <c r="V66" s="219"/>
      <c r="W66" s="219"/>
      <c r="X66" s="219"/>
      <c r="Y66" s="214"/>
      <c r="Z66" s="214"/>
      <c r="AA66" s="214"/>
      <c r="AB66" s="214"/>
      <c r="AC66" s="214"/>
      <c r="AD66" s="214"/>
    </row>
    <row r="67" spans="1:30" x14ac:dyDescent="0.3">
      <c r="A67" s="214"/>
      <c r="B67" s="215" t="s">
        <v>328</v>
      </c>
      <c r="C67" s="214"/>
      <c r="D67" s="220">
        <v>36</v>
      </c>
      <c r="E67" s="217" t="s">
        <v>178</v>
      </c>
      <c r="F67" s="214" t="s">
        <v>391</v>
      </c>
      <c r="G67" s="111" t="s">
        <v>98</v>
      </c>
      <c r="H67" s="111" t="s">
        <v>75</v>
      </c>
      <c r="I67" s="111" t="s">
        <v>62</v>
      </c>
      <c r="J67" s="111" t="s">
        <v>102</v>
      </c>
      <c r="K67" s="111">
        <v>0</v>
      </c>
      <c r="L67" s="214"/>
      <c r="M67" s="219"/>
      <c r="N67" s="219"/>
      <c r="O67" s="112">
        <v>3</v>
      </c>
      <c r="P67" s="113"/>
      <c r="Q67" s="219"/>
      <c r="R67" s="219"/>
      <c r="S67" s="219"/>
      <c r="T67" s="219"/>
      <c r="U67" s="219"/>
      <c r="V67" s="219"/>
      <c r="W67" s="219"/>
      <c r="X67" s="219"/>
      <c r="Y67" s="214"/>
      <c r="Z67" s="214"/>
      <c r="AA67" s="214"/>
      <c r="AB67" s="214"/>
      <c r="AC67" s="214"/>
      <c r="AD67" s="214"/>
    </row>
    <row r="68" spans="1:30" x14ac:dyDescent="0.3">
      <c r="A68" s="214"/>
      <c r="B68" s="215" t="s">
        <v>273</v>
      </c>
      <c r="C68" s="214"/>
      <c r="D68" s="220">
        <v>16</v>
      </c>
      <c r="E68" s="217" t="s">
        <v>141</v>
      </c>
      <c r="F68" s="214" t="s">
        <v>376</v>
      </c>
      <c r="G68" s="111" t="s">
        <v>98</v>
      </c>
      <c r="H68" s="111" t="s">
        <v>75</v>
      </c>
      <c r="I68" s="111" t="s">
        <v>62</v>
      </c>
      <c r="J68" s="111" t="s">
        <v>112</v>
      </c>
      <c r="K68" s="111">
        <v>0</v>
      </c>
      <c r="L68" s="214"/>
      <c r="M68" s="219"/>
      <c r="N68" s="112"/>
      <c r="O68" s="112">
        <v>3</v>
      </c>
      <c r="P68" s="113"/>
      <c r="Q68" s="219"/>
      <c r="R68" s="219"/>
      <c r="S68" s="219"/>
      <c r="T68" s="219"/>
      <c r="U68" s="219"/>
      <c r="V68" s="219"/>
      <c r="W68" s="219"/>
      <c r="X68" s="219"/>
      <c r="Y68" s="214"/>
      <c r="Z68" s="214"/>
      <c r="AA68" s="214"/>
      <c r="AB68" s="214"/>
      <c r="AC68" s="214"/>
      <c r="AD68" s="214"/>
    </row>
    <row r="69" spans="1:30" x14ac:dyDescent="0.3">
      <c r="A69" s="221"/>
      <c r="B69" s="222" t="s">
        <v>329</v>
      </c>
      <c r="C69" s="221"/>
      <c r="D69" s="223">
        <v>185</v>
      </c>
      <c r="E69" s="224" t="s">
        <v>209</v>
      </c>
      <c r="F69" s="221" t="s">
        <v>382</v>
      </c>
      <c r="G69" s="225" t="s">
        <v>98</v>
      </c>
      <c r="H69" s="225" t="s">
        <v>113</v>
      </c>
      <c r="I69" s="225" t="s">
        <v>142</v>
      </c>
      <c r="J69" s="225" t="s">
        <v>112</v>
      </c>
      <c r="K69" s="225">
        <v>0</v>
      </c>
      <c r="L69" s="221"/>
      <c r="M69" s="226"/>
      <c r="N69" s="226"/>
      <c r="O69" s="228"/>
      <c r="P69" s="231">
        <v>1</v>
      </c>
      <c r="Q69" s="226"/>
      <c r="R69" s="226"/>
      <c r="S69" s="226"/>
      <c r="T69" s="226"/>
      <c r="U69" s="226"/>
      <c r="V69" s="226"/>
      <c r="W69" s="226"/>
      <c r="X69" s="226"/>
      <c r="Y69" s="221"/>
      <c r="Z69" s="221"/>
      <c r="AA69" s="221"/>
      <c r="AB69" s="221"/>
      <c r="AC69" s="221"/>
      <c r="AD69" s="221"/>
    </row>
    <row r="70" spans="1:30" x14ac:dyDescent="0.3">
      <c r="A70" s="214"/>
      <c r="B70" s="215" t="s">
        <v>247</v>
      </c>
      <c r="C70" s="214"/>
      <c r="D70" s="220">
        <v>42</v>
      </c>
      <c r="E70" s="217" t="s">
        <v>198</v>
      </c>
      <c r="F70" s="214" t="s">
        <v>364</v>
      </c>
      <c r="G70" s="111" t="s">
        <v>98</v>
      </c>
      <c r="H70" s="111" t="s">
        <v>75</v>
      </c>
      <c r="I70" s="111" t="s">
        <v>62</v>
      </c>
      <c r="J70" s="111" t="s">
        <v>102</v>
      </c>
      <c r="K70" s="111">
        <v>0</v>
      </c>
      <c r="L70" s="218">
        <v>2</v>
      </c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4"/>
      <c r="Z70" s="214"/>
      <c r="AA70" s="214"/>
      <c r="AB70" s="214"/>
      <c r="AC70" s="214"/>
      <c r="AD70" s="214"/>
    </row>
    <row r="71" spans="1:30" x14ac:dyDescent="0.3">
      <c r="A71" s="214"/>
      <c r="B71" s="215" t="s">
        <v>247</v>
      </c>
      <c r="C71" s="214"/>
      <c r="D71" s="220">
        <v>86</v>
      </c>
      <c r="E71" s="217" t="s">
        <v>201</v>
      </c>
      <c r="F71" s="214" t="s">
        <v>364</v>
      </c>
      <c r="G71" s="111" t="s">
        <v>98</v>
      </c>
      <c r="H71" s="111" t="s">
        <v>75</v>
      </c>
      <c r="I71" s="111" t="s">
        <v>62</v>
      </c>
      <c r="J71" s="111" t="s">
        <v>99</v>
      </c>
      <c r="K71" s="111">
        <v>0</v>
      </c>
      <c r="L71" s="218">
        <v>2</v>
      </c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4"/>
      <c r="Z71" s="214"/>
      <c r="AA71" s="214"/>
      <c r="AB71" s="214"/>
      <c r="AC71" s="214"/>
      <c r="AD71" s="214"/>
    </row>
    <row r="72" spans="1:30" x14ac:dyDescent="0.3">
      <c r="A72" s="214"/>
      <c r="B72" s="229" t="s">
        <v>247</v>
      </c>
      <c r="C72" s="214"/>
      <c r="D72" s="220">
        <v>42</v>
      </c>
      <c r="E72" s="217" t="s">
        <v>198</v>
      </c>
      <c r="F72" s="214" t="s">
        <v>383</v>
      </c>
      <c r="G72" s="111" t="s">
        <v>98</v>
      </c>
      <c r="H72" s="111" t="s">
        <v>75</v>
      </c>
      <c r="I72" s="111" t="s">
        <v>62</v>
      </c>
      <c r="J72" s="111" t="s">
        <v>102</v>
      </c>
      <c r="K72" s="111">
        <v>0</v>
      </c>
      <c r="L72" s="214"/>
      <c r="M72" s="219"/>
      <c r="N72" s="219"/>
      <c r="O72" s="112">
        <v>4</v>
      </c>
      <c r="P72" s="219"/>
      <c r="Q72" s="219"/>
      <c r="R72" s="219"/>
      <c r="S72" s="219"/>
      <c r="T72" s="219"/>
      <c r="U72" s="219"/>
      <c r="V72" s="219"/>
      <c r="W72" s="219"/>
      <c r="X72" s="219"/>
      <c r="Y72" s="214"/>
      <c r="Z72" s="214"/>
      <c r="AA72" s="214"/>
      <c r="AB72" s="214"/>
      <c r="AC72" s="214"/>
      <c r="AD72" s="214"/>
    </row>
    <row r="73" spans="1:30" x14ac:dyDescent="0.3">
      <c r="A73" s="214"/>
      <c r="B73" s="215" t="s">
        <v>247</v>
      </c>
      <c r="C73" s="214"/>
      <c r="D73" s="220">
        <v>86</v>
      </c>
      <c r="E73" s="217" t="s">
        <v>201</v>
      </c>
      <c r="F73" s="214" t="s">
        <v>386</v>
      </c>
      <c r="G73" s="111" t="s">
        <v>98</v>
      </c>
      <c r="H73" s="111" t="s">
        <v>75</v>
      </c>
      <c r="I73" s="111" t="s">
        <v>62</v>
      </c>
      <c r="J73" s="111" t="s">
        <v>99</v>
      </c>
      <c r="K73" s="111">
        <v>0</v>
      </c>
      <c r="L73" s="214"/>
      <c r="M73" s="219"/>
      <c r="N73" s="219"/>
      <c r="O73" s="112">
        <v>5</v>
      </c>
      <c r="P73" s="219"/>
      <c r="Q73" s="219"/>
      <c r="R73" s="219"/>
      <c r="S73" s="219"/>
      <c r="T73" s="219"/>
      <c r="U73" s="219"/>
      <c r="V73" s="219"/>
      <c r="W73" s="219"/>
      <c r="X73" s="219"/>
      <c r="Y73" s="214"/>
      <c r="Z73" s="214"/>
      <c r="AA73" s="214"/>
      <c r="AB73" s="214"/>
      <c r="AC73" s="214"/>
      <c r="AD73" s="214"/>
    </row>
    <row r="74" spans="1:30" x14ac:dyDescent="0.3">
      <c r="A74" s="214"/>
      <c r="B74" s="215" t="s">
        <v>227</v>
      </c>
      <c r="C74" s="214"/>
      <c r="D74" s="220">
        <v>15</v>
      </c>
      <c r="E74" s="217" t="s">
        <v>155</v>
      </c>
      <c r="F74" s="214" t="s">
        <v>356</v>
      </c>
      <c r="G74" s="111" t="s">
        <v>98</v>
      </c>
      <c r="H74" s="111" t="s">
        <v>75</v>
      </c>
      <c r="I74" s="111" t="s">
        <v>62</v>
      </c>
      <c r="J74" s="111" t="s">
        <v>112</v>
      </c>
      <c r="K74" s="111">
        <v>0</v>
      </c>
      <c r="L74" s="218">
        <v>2</v>
      </c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4"/>
      <c r="Z74" s="214"/>
      <c r="AA74" s="214"/>
      <c r="AB74" s="214"/>
      <c r="AC74" s="214"/>
      <c r="AD74" s="214"/>
    </row>
    <row r="75" spans="1:30" x14ac:dyDescent="0.3">
      <c r="A75" s="214"/>
      <c r="B75" s="215" t="s">
        <v>227</v>
      </c>
      <c r="C75" s="214"/>
      <c r="D75" s="220">
        <v>187</v>
      </c>
      <c r="E75" s="217" t="s">
        <v>192</v>
      </c>
      <c r="F75" s="214" t="s">
        <v>361</v>
      </c>
      <c r="G75" s="111" t="s">
        <v>98</v>
      </c>
      <c r="H75" s="111" t="s">
        <v>113</v>
      </c>
      <c r="I75" s="111" t="s">
        <v>193</v>
      </c>
      <c r="J75" s="111" t="s">
        <v>115</v>
      </c>
      <c r="K75" s="111">
        <v>0</v>
      </c>
      <c r="L75" s="218">
        <v>2</v>
      </c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4"/>
      <c r="Z75" s="214"/>
      <c r="AA75" s="214"/>
      <c r="AB75" s="214"/>
      <c r="AC75" s="214"/>
      <c r="AD75" s="214"/>
    </row>
    <row r="76" spans="1:30" x14ac:dyDescent="0.3">
      <c r="A76" s="214"/>
      <c r="B76" s="215" t="s">
        <v>287</v>
      </c>
      <c r="C76" s="214"/>
      <c r="D76" s="216">
        <v>26</v>
      </c>
      <c r="E76" s="217" t="s">
        <v>182</v>
      </c>
      <c r="F76" s="214" t="s">
        <v>372</v>
      </c>
      <c r="G76" s="111" t="s">
        <v>98</v>
      </c>
      <c r="H76" s="111" t="s">
        <v>75</v>
      </c>
      <c r="I76" s="111" t="s">
        <v>104</v>
      </c>
      <c r="J76" s="111" t="s">
        <v>112</v>
      </c>
      <c r="K76" s="111">
        <v>0</v>
      </c>
      <c r="L76" s="214"/>
      <c r="M76" s="219"/>
      <c r="N76" s="219"/>
      <c r="O76" s="112">
        <v>3</v>
      </c>
      <c r="P76" s="219"/>
      <c r="Q76" s="219"/>
      <c r="R76" s="219"/>
      <c r="S76" s="219"/>
      <c r="T76" s="219"/>
      <c r="U76" s="219"/>
      <c r="V76" s="219"/>
      <c r="W76" s="219"/>
      <c r="X76" s="219"/>
      <c r="Y76" s="214"/>
      <c r="Z76" s="214"/>
      <c r="AA76" s="214"/>
      <c r="AB76" s="214"/>
      <c r="AC76" s="214"/>
      <c r="AD76" s="214"/>
    </row>
    <row r="77" spans="1:30" x14ac:dyDescent="0.3">
      <c r="A77" s="214"/>
      <c r="B77" s="215" t="s">
        <v>287</v>
      </c>
      <c r="C77" s="214"/>
      <c r="D77" s="220">
        <v>63</v>
      </c>
      <c r="E77" s="217" t="s">
        <v>180</v>
      </c>
      <c r="F77" s="214" t="s">
        <v>372</v>
      </c>
      <c r="G77" s="111" t="s">
        <v>98</v>
      </c>
      <c r="H77" s="111" t="s">
        <v>75</v>
      </c>
      <c r="I77" s="111" t="s">
        <v>104</v>
      </c>
      <c r="J77" s="111" t="s">
        <v>102</v>
      </c>
      <c r="K77" s="111">
        <v>0</v>
      </c>
      <c r="L77" s="214"/>
      <c r="M77" s="219"/>
      <c r="N77" s="219"/>
      <c r="O77" s="112">
        <v>2</v>
      </c>
      <c r="P77" s="219"/>
      <c r="Q77" s="219"/>
      <c r="R77" s="219"/>
      <c r="S77" s="219"/>
      <c r="T77" s="219"/>
      <c r="U77" s="219"/>
      <c r="V77" s="219"/>
      <c r="W77" s="219"/>
      <c r="X77" s="219"/>
      <c r="Y77" s="214"/>
      <c r="Z77" s="214"/>
      <c r="AA77" s="214"/>
      <c r="AB77" s="214"/>
      <c r="AC77" s="214"/>
      <c r="AD77" s="214"/>
    </row>
    <row r="78" spans="1:30" x14ac:dyDescent="0.3">
      <c r="A78" s="214"/>
      <c r="B78" s="215" t="s">
        <v>228</v>
      </c>
      <c r="C78" s="214"/>
      <c r="D78" s="220">
        <v>81</v>
      </c>
      <c r="E78" s="217" t="s">
        <v>156</v>
      </c>
      <c r="F78" s="214" t="s">
        <v>356</v>
      </c>
      <c r="G78" s="111" t="s">
        <v>98</v>
      </c>
      <c r="H78" s="111" t="s">
        <v>75</v>
      </c>
      <c r="I78" s="111" t="s">
        <v>62</v>
      </c>
      <c r="J78" s="111" t="s">
        <v>99</v>
      </c>
      <c r="K78" s="111">
        <v>0</v>
      </c>
      <c r="L78" s="218">
        <v>2</v>
      </c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4"/>
      <c r="Z78" s="214"/>
      <c r="AA78" s="214"/>
      <c r="AB78" s="214"/>
      <c r="AC78" s="214"/>
      <c r="AD78" s="214"/>
    </row>
    <row r="79" spans="1:30" x14ac:dyDescent="0.3">
      <c r="A79" s="214"/>
      <c r="B79" s="215" t="s">
        <v>228</v>
      </c>
      <c r="C79" s="214"/>
      <c r="D79" s="220">
        <v>81</v>
      </c>
      <c r="E79" s="217" t="s">
        <v>156</v>
      </c>
      <c r="F79" s="214" t="s">
        <v>387</v>
      </c>
      <c r="G79" s="111" t="s">
        <v>98</v>
      </c>
      <c r="H79" s="111" t="s">
        <v>75</v>
      </c>
      <c r="I79" s="111" t="s">
        <v>62</v>
      </c>
      <c r="J79" s="111" t="s">
        <v>99</v>
      </c>
      <c r="K79" s="111">
        <v>0</v>
      </c>
      <c r="L79" s="214"/>
      <c r="M79" s="219"/>
      <c r="N79" s="219"/>
      <c r="O79" s="112">
        <v>2</v>
      </c>
      <c r="P79" s="219"/>
      <c r="Q79" s="219"/>
      <c r="R79" s="219"/>
      <c r="S79" s="219"/>
      <c r="T79" s="219"/>
      <c r="U79" s="219"/>
      <c r="V79" s="219"/>
      <c r="W79" s="219"/>
      <c r="X79" s="219"/>
      <c r="Y79" s="214"/>
      <c r="Z79" s="214"/>
      <c r="AA79" s="214"/>
      <c r="AB79" s="214"/>
      <c r="AC79" s="214"/>
      <c r="AD79" s="214"/>
    </row>
    <row r="80" spans="1:30" x14ac:dyDescent="0.3">
      <c r="A80" s="214"/>
      <c r="B80" s="215" t="s">
        <v>228</v>
      </c>
      <c r="C80" s="214"/>
      <c r="D80" s="216">
        <v>81</v>
      </c>
      <c r="E80" s="217" t="s">
        <v>156</v>
      </c>
      <c r="F80" s="214" t="s">
        <v>389</v>
      </c>
      <c r="G80" s="111" t="s">
        <v>98</v>
      </c>
      <c r="H80" s="111" t="s">
        <v>75</v>
      </c>
      <c r="I80" s="111" t="s">
        <v>62</v>
      </c>
      <c r="J80" s="111" t="s">
        <v>99</v>
      </c>
      <c r="K80" s="111">
        <v>0</v>
      </c>
      <c r="L80" s="214"/>
      <c r="M80" s="219"/>
      <c r="N80" s="219"/>
      <c r="O80" s="112">
        <v>4</v>
      </c>
      <c r="P80" s="113"/>
      <c r="Q80" s="219"/>
      <c r="R80" s="219"/>
      <c r="S80" s="219"/>
      <c r="T80" s="219"/>
      <c r="U80" s="219"/>
      <c r="V80" s="219"/>
      <c r="W80" s="219"/>
      <c r="X80" s="219"/>
      <c r="Y80" s="214"/>
      <c r="Z80" s="214"/>
      <c r="AA80" s="214"/>
      <c r="AB80" s="214"/>
      <c r="AC80" s="214"/>
      <c r="AD80" s="214"/>
    </row>
    <row r="81" spans="1:30" x14ac:dyDescent="0.3">
      <c r="A81" s="214"/>
      <c r="B81" s="215" t="s">
        <v>223</v>
      </c>
      <c r="C81" s="214"/>
      <c r="D81" s="220">
        <v>43</v>
      </c>
      <c r="E81" s="217" t="s">
        <v>130</v>
      </c>
      <c r="F81" s="214" t="s">
        <v>354</v>
      </c>
      <c r="G81" s="111" t="s">
        <v>98</v>
      </c>
      <c r="H81" s="111" t="s">
        <v>75</v>
      </c>
      <c r="I81" s="111" t="s">
        <v>62</v>
      </c>
      <c r="J81" s="111" t="s">
        <v>102</v>
      </c>
      <c r="K81" s="111">
        <v>0</v>
      </c>
      <c r="L81" s="214"/>
      <c r="M81" s="219"/>
      <c r="N81" s="219"/>
      <c r="O81" s="219">
        <v>1</v>
      </c>
      <c r="P81" s="219"/>
      <c r="Q81" s="219"/>
      <c r="R81" s="219"/>
      <c r="S81" s="219"/>
      <c r="T81" s="219"/>
      <c r="U81" s="219"/>
      <c r="V81" s="219"/>
      <c r="W81" s="219"/>
      <c r="X81" s="219"/>
      <c r="Y81" s="214"/>
      <c r="Z81" s="214"/>
      <c r="AA81" s="214"/>
      <c r="AB81" s="214"/>
      <c r="AC81" s="214"/>
      <c r="AD81" s="214"/>
    </row>
    <row r="82" spans="1:30" x14ac:dyDescent="0.3">
      <c r="A82" s="214"/>
      <c r="B82" s="215" t="s">
        <v>223</v>
      </c>
      <c r="C82" s="214"/>
      <c r="D82" s="220">
        <v>43</v>
      </c>
      <c r="E82" s="217" t="s">
        <v>130</v>
      </c>
      <c r="F82" s="214" t="s">
        <v>378</v>
      </c>
      <c r="G82" s="111" t="s">
        <v>98</v>
      </c>
      <c r="H82" s="111" t="s">
        <v>75</v>
      </c>
      <c r="I82" s="111" t="s">
        <v>62</v>
      </c>
      <c r="J82" s="111" t="s">
        <v>102</v>
      </c>
      <c r="K82" s="111">
        <v>0</v>
      </c>
      <c r="L82" s="214"/>
      <c r="M82" s="219"/>
      <c r="N82" s="219"/>
      <c r="O82" s="112">
        <v>1</v>
      </c>
      <c r="P82" s="113"/>
      <c r="Q82" s="219"/>
      <c r="R82" s="219"/>
      <c r="S82" s="219"/>
      <c r="T82" s="219"/>
      <c r="U82" s="219"/>
      <c r="V82" s="219"/>
      <c r="W82" s="219"/>
      <c r="X82" s="219"/>
      <c r="Y82" s="214"/>
      <c r="Z82" s="214"/>
      <c r="AA82" s="214"/>
      <c r="AB82" s="214"/>
      <c r="AC82" s="214"/>
      <c r="AD82" s="214"/>
    </row>
    <row r="83" spans="1:30" x14ac:dyDescent="0.3">
      <c r="A83" s="214"/>
      <c r="B83" s="215" t="s">
        <v>223</v>
      </c>
      <c r="C83" s="214"/>
      <c r="D83" s="220">
        <v>37</v>
      </c>
      <c r="E83" s="217" t="s">
        <v>138</v>
      </c>
      <c r="F83" s="214" t="s">
        <v>379</v>
      </c>
      <c r="G83" s="111" t="s">
        <v>98</v>
      </c>
      <c r="H83" s="111" t="s">
        <v>75</v>
      </c>
      <c r="I83" s="111" t="s">
        <v>62</v>
      </c>
      <c r="J83" s="111" t="s">
        <v>102</v>
      </c>
      <c r="K83" s="111">
        <v>0</v>
      </c>
      <c r="L83" s="214"/>
      <c r="M83" s="219"/>
      <c r="N83" s="219"/>
      <c r="O83" s="112">
        <v>1</v>
      </c>
      <c r="P83" s="113">
        <v>1</v>
      </c>
      <c r="Q83" s="219"/>
      <c r="R83" s="219"/>
      <c r="S83" s="219"/>
      <c r="T83" s="219"/>
      <c r="U83" s="219"/>
      <c r="V83" s="219"/>
      <c r="W83" s="219"/>
      <c r="X83" s="219"/>
      <c r="Y83" s="214"/>
      <c r="Z83" s="214"/>
      <c r="AA83" s="214"/>
      <c r="AB83" s="214"/>
      <c r="AC83" s="214"/>
      <c r="AD83" s="214"/>
    </row>
    <row r="84" spans="1:30" x14ac:dyDescent="0.3">
      <c r="A84" s="214"/>
      <c r="B84" s="215" t="s">
        <v>223</v>
      </c>
      <c r="C84" s="214"/>
      <c r="D84" s="220">
        <v>37</v>
      </c>
      <c r="E84" s="217" t="s">
        <v>138</v>
      </c>
      <c r="F84" s="214" t="s">
        <v>390</v>
      </c>
      <c r="G84" s="111" t="s">
        <v>98</v>
      </c>
      <c r="H84" s="111" t="s">
        <v>75</v>
      </c>
      <c r="I84" s="111" t="s">
        <v>62</v>
      </c>
      <c r="J84" s="111" t="s">
        <v>102</v>
      </c>
      <c r="K84" s="111">
        <v>0</v>
      </c>
      <c r="L84" s="214"/>
      <c r="M84" s="219"/>
      <c r="N84" s="219"/>
      <c r="O84" s="112">
        <v>2</v>
      </c>
      <c r="P84" s="113">
        <v>2</v>
      </c>
      <c r="Q84" s="219"/>
      <c r="R84" s="219"/>
      <c r="S84" s="219"/>
      <c r="T84" s="219"/>
      <c r="U84" s="219"/>
      <c r="V84" s="219"/>
      <c r="W84" s="219"/>
      <c r="X84" s="219"/>
      <c r="Y84" s="214"/>
      <c r="Z84" s="214"/>
      <c r="AA84" s="214"/>
      <c r="AB84" s="214"/>
      <c r="AC84" s="214"/>
      <c r="AD84" s="214"/>
    </row>
    <row r="85" spans="1:30" x14ac:dyDescent="0.3">
      <c r="A85" s="214"/>
      <c r="B85" s="229" t="s">
        <v>310</v>
      </c>
      <c r="C85" s="214"/>
      <c r="D85" s="220">
        <v>40</v>
      </c>
      <c r="E85" s="217" t="s">
        <v>139</v>
      </c>
      <c r="F85" s="214" t="s">
        <v>377</v>
      </c>
      <c r="G85" s="111" t="s">
        <v>98</v>
      </c>
      <c r="H85" s="111" t="s">
        <v>75</v>
      </c>
      <c r="I85" s="111" t="s">
        <v>62</v>
      </c>
      <c r="J85" s="111" t="s">
        <v>102</v>
      </c>
      <c r="K85" s="111">
        <v>0</v>
      </c>
      <c r="L85" s="214"/>
      <c r="M85" s="219"/>
      <c r="N85" s="219"/>
      <c r="O85" s="112">
        <v>1</v>
      </c>
      <c r="P85" s="219"/>
      <c r="Q85" s="219"/>
      <c r="R85" s="219"/>
      <c r="S85" s="219"/>
      <c r="T85" s="219"/>
      <c r="U85" s="219"/>
      <c r="V85" s="219"/>
      <c r="W85" s="219"/>
      <c r="X85" s="219"/>
      <c r="Y85" s="214"/>
      <c r="Z85" s="214"/>
      <c r="AA85" s="214"/>
      <c r="AB85" s="214"/>
      <c r="AC85" s="214"/>
      <c r="AD85" s="214"/>
    </row>
    <row r="86" spans="1:30" x14ac:dyDescent="0.3">
      <c r="A86" s="214"/>
      <c r="B86" s="229" t="s">
        <v>310</v>
      </c>
      <c r="C86" s="214"/>
      <c r="D86" s="220">
        <v>61</v>
      </c>
      <c r="E86" s="217" t="s">
        <v>200</v>
      </c>
      <c r="F86" s="214" t="s">
        <v>388</v>
      </c>
      <c r="G86" s="111" t="s">
        <v>98</v>
      </c>
      <c r="H86" s="111" t="s">
        <v>75</v>
      </c>
      <c r="I86" s="111" t="s">
        <v>104</v>
      </c>
      <c r="J86" s="111" t="s">
        <v>102</v>
      </c>
      <c r="K86" s="111">
        <v>0</v>
      </c>
      <c r="L86" s="214"/>
      <c r="M86" s="219"/>
      <c r="N86" s="219"/>
      <c r="O86" s="112">
        <v>1</v>
      </c>
      <c r="P86" s="113"/>
      <c r="Q86" s="219"/>
      <c r="R86" s="219"/>
      <c r="S86" s="219"/>
      <c r="T86" s="219"/>
      <c r="U86" s="219"/>
      <c r="V86" s="219"/>
      <c r="W86" s="219"/>
      <c r="X86" s="219"/>
      <c r="Y86" s="214"/>
      <c r="Z86" s="214"/>
      <c r="AA86" s="214"/>
      <c r="AB86" s="214"/>
      <c r="AC86" s="214"/>
      <c r="AD86" s="214"/>
    </row>
    <row r="87" spans="1:30" x14ac:dyDescent="0.3">
      <c r="A87" s="214"/>
      <c r="B87" s="215" t="s">
        <v>316</v>
      </c>
      <c r="C87" s="214"/>
      <c r="D87" s="220">
        <v>2</v>
      </c>
      <c r="E87" s="217" t="s">
        <v>185</v>
      </c>
      <c r="F87" s="214" t="s">
        <v>369</v>
      </c>
      <c r="G87" s="111" t="s">
        <v>98</v>
      </c>
      <c r="H87" s="111" t="s">
        <v>75</v>
      </c>
      <c r="I87" s="111" t="s">
        <v>123</v>
      </c>
      <c r="J87" s="111" t="s">
        <v>115</v>
      </c>
      <c r="K87" s="111">
        <v>2</v>
      </c>
      <c r="L87" s="214"/>
      <c r="M87" s="219"/>
      <c r="N87" s="219"/>
      <c r="O87" s="112">
        <v>2</v>
      </c>
      <c r="P87" s="219"/>
      <c r="Q87" s="219"/>
      <c r="R87" s="219"/>
      <c r="S87" s="219"/>
      <c r="T87" s="219"/>
      <c r="U87" s="219"/>
      <c r="V87" s="219"/>
      <c r="W87" s="219"/>
      <c r="X87" s="219"/>
      <c r="Y87" s="214"/>
      <c r="Z87" s="214"/>
      <c r="AA87" s="214"/>
      <c r="AB87" s="214"/>
      <c r="AC87" s="214"/>
      <c r="AD87" s="214"/>
    </row>
    <row r="88" spans="1:30" hidden="1" x14ac:dyDescent="0.3">
      <c r="A88" s="214"/>
      <c r="B88" s="215" t="s">
        <v>258</v>
      </c>
      <c r="C88" s="214"/>
      <c r="D88" s="220">
        <v>195</v>
      </c>
      <c r="E88" s="217" t="s">
        <v>179</v>
      </c>
      <c r="F88" s="214" t="s">
        <v>367</v>
      </c>
      <c r="G88" s="111" t="s">
        <v>98</v>
      </c>
      <c r="H88" s="111" t="s">
        <v>113</v>
      </c>
      <c r="I88" s="111" t="s">
        <v>162</v>
      </c>
      <c r="J88" s="111" t="s">
        <v>112</v>
      </c>
      <c r="K88" s="111">
        <v>0</v>
      </c>
      <c r="L88" s="218">
        <v>2</v>
      </c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4"/>
      <c r="Z88" s="214"/>
      <c r="AA88" s="214"/>
      <c r="AB88" s="214"/>
      <c r="AC88" s="214"/>
      <c r="AD88" s="214"/>
    </row>
    <row r="89" spans="1:30" x14ac:dyDescent="0.3">
      <c r="A89" s="214"/>
      <c r="B89" s="215" t="s">
        <v>237</v>
      </c>
      <c r="C89" s="214"/>
      <c r="D89" s="216">
        <v>15</v>
      </c>
      <c r="E89" s="217" t="s">
        <v>155</v>
      </c>
      <c r="F89" s="214" t="s">
        <v>375</v>
      </c>
      <c r="G89" s="111" t="s">
        <v>98</v>
      </c>
      <c r="H89" s="111" t="s">
        <v>75</v>
      </c>
      <c r="I89" s="111" t="s">
        <v>62</v>
      </c>
      <c r="J89" s="111" t="s">
        <v>112</v>
      </c>
      <c r="K89" s="111">
        <v>0</v>
      </c>
      <c r="L89" s="214"/>
      <c r="M89" s="219"/>
      <c r="N89" s="219"/>
      <c r="O89" s="112">
        <v>2</v>
      </c>
      <c r="P89" s="219"/>
      <c r="Q89" s="219"/>
      <c r="R89" s="219"/>
      <c r="S89" s="219"/>
      <c r="T89" s="219"/>
      <c r="U89" s="219"/>
      <c r="V89" s="219"/>
      <c r="W89" s="219"/>
      <c r="X89" s="219"/>
      <c r="Y89" s="214"/>
      <c r="Z89" s="214"/>
      <c r="AA89" s="214"/>
      <c r="AB89" s="214"/>
      <c r="AC89" s="214"/>
      <c r="AD89" s="214"/>
    </row>
    <row r="90" spans="1:30" x14ac:dyDescent="0.3">
      <c r="A90" s="214"/>
      <c r="B90" s="215" t="s">
        <v>237</v>
      </c>
      <c r="C90" s="214"/>
      <c r="D90" s="220">
        <v>18</v>
      </c>
      <c r="E90" s="217" t="s">
        <v>169</v>
      </c>
      <c r="F90" s="214" t="s">
        <v>377</v>
      </c>
      <c r="G90" s="111" t="s">
        <v>98</v>
      </c>
      <c r="H90" s="111" t="s">
        <v>75</v>
      </c>
      <c r="I90" s="111" t="s">
        <v>62</v>
      </c>
      <c r="J90" s="111" t="s">
        <v>112</v>
      </c>
      <c r="K90" s="111">
        <v>0</v>
      </c>
      <c r="L90" s="214"/>
      <c r="M90" s="219"/>
      <c r="N90" s="219"/>
      <c r="O90" s="112">
        <v>2</v>
      </c>
      <c r="P90" s="219"/>
      <c r="Q90" s="219"/>
      <c r="R90" s="219"/>
      <c r="S90" s="219"/>
      <c r="T90" s="219"/>
      <c r="U90" s="219"/>
      <c r="V90" s="219"/>
      <c r="W90" s="219"/>
      <c r="X90" s="219"/>
      <c r="Y90" s="214"/>
      <c r="Z90" s="214"/>
      <c r="AA90" s="214"/>
      <c r="AB90" s="214"/>
      <c r="AC90" s="214"/>
      <c r="AD90" s="214"/>
    </row>
    <row r="91" spans="1:30" x14ac:dyDescent="0.3">
      <c r="A91" s="214"/>
      <c r="B91" s="215" t="s">
        <v>285</v>
      </c>
      <c r="C91" s="214"/>
      <c r="D91" s="216">
        <v>201</v>
      </c>
      <c r="E91" s="217" t="s">
        <v>213</v>
      </c>
      <c r="F91" s="214" t="s">
        <v>380</v>
      </c>
      <c r="G91" s="111" t="s">
        <v>214</v>
      </c>
      <c r="H91" s="111" t="s">
        <v>75</v>
      </c>
      <c r="I91" s="111" t="s">
        <v>215</v>
      </c>
      <c r="J91" s="111" t="s">
        <v>115</v>
      </c>
      <c r="K91" s="111">
        <v>0</v>
      </c>
      <c r="L91" s="214"/>
      <c r="M91" s="219"/>
      <c r="N91" s="219"/>
      <c r="O91" s="112">
        <v>2</v>
      </c>
      <c r="P91" s="113"/>
      <c r="Q91" s="219"/>
      <c r="R91" s="219"/>
      <c r="S91" s="219"/>
      <c r="T91" s="219"/>
      <c r="U91" s="219"/>
      <c r="V91" s="219"/>
      <c r="W91" s="219"/>
      <c r="X91" s="219"/>
      <c r="Y91" s="214"/>
      <c r="Z91" s="214"/>
      <c r="AA91" s="214"/>
      <c r="AB91" s="214"/>
      <c r="AC91" s="214"/>
      <c r="AD91" s="214"/>
    </row>
    <row r="92" spans="1:30" x14ac:dyDescent="0.3">
      <c r="A92" s="214"/>
      <c r="B92" s="215" t="s">
        <v>285</v>
      </c>
      <c r="C92" s="214"/>
      <c r="D92" s="216">
        <v>201</v>
      </c>
      <c r="E92" s="217" t="s">
        <v>213</v>
      </c>
      <c r="F92" s="214" t="s">
        <v>381</v>
      </c>
      <c r="G92" s="111" t="s">
        <v>214</v>
      </c>
      <c r="H92" s="111" t="s">
        <v>75</v>
      </c>
      <c r="I92" s="111" t="s">
        <v>215</v>
      </c>
      <c r="J92" s="111" t="s">
        <v>115</v>
      </c>
      <c r="K92" s="111">
        <v>0</v>
      </c>
      <c r="L92" s="214"/>
      <c r="M92" s="219"/>
      <c r="N92" s="219"/>
      <c r="O92" s="112">
        <v>2</v>
      </c>
      <c r="P92" s="219"/>
      <c r="Q92" s="219"/>
      <c r="R92" s="219"/>
      <c r="S92" s="219"/>
      <c r="T92" s="219"/>
      <c r="U92" s="219"/>
      <c r="V92" s="219"/>
      <c r="W92" s="219"/>
      <c r="X92" s="219"/>
      <c r="Y92" s="214"/>
      <c r="Z92" s="214"/>
      <c r="AA92" s="214"/>
      <c r="AB92" s="214"/>
      <c r="AC92" s="214"/>
      <c r="AD92" s="214"/>
    </row>
    <row r="93" spans="1:30" x14ac:dyDescent="0.3">
      <c r="A93" s="214"/>
      <c r="B93" s="215" t="s">
        <v>311</v>
      </c>
      <c r="C93" s="214"/>
      <c r="D93" s="220">
        <v>60</v>
      </c>
      <c r="E93" s="217" t="s">
        <v>146</v>
      </c>
      <c r="F93" s="214" t="s">
        <v>389</v>
      </c>
      <c r="G93" s="111" t="s">
        <v>98</v>
      </c>
      <c r="H93" s="111" t="s">
        <v>75</v>
      </c>
      <c r="I93" s="111" t="s">
        <v>104</v>
      </c>
      <c r="J93" s="111" t="s">
        <v>102</v>
      </c>
      <c r="K93" s="111">
        <v>0</v>
      </c>
      <c r="L93" s="214"/>
      <c r="M93" s="219"/>
      <c r="N93" s="219"/>
      <c r="O93" s="112">
        <v>3</v>
      </c>
      <c r="P93" s="113"/>
      <c r="Q93" s="219"/>
      <c r="R93" s="219"/>
      <c r="S93" s="219"/>
      <c r="T93" s="219"/>
      <c r="U93" s="219"/>
      <c r="V93" s="219"/>
      <c r="W93" s="219"/>
      <c r="X93" s="219"/>
      <c r="Y93" s="214"/>
      <c r="Z93" s="214"/>
      <c r="AA93" s="214"/>
      <c r="AB93" s="214"/>
      <c r="AC93" s="214"/>
      <c r="AD93" s="214"/>
    </row>
    <row r="94" spans="1:30" x14ac:dyDescent="0.3">
      <c r="A94" s="214"/>
      <c r="B94" s="215" t="s">
        <v>315</v>
      </c>
      <c r="C94" s="214"/>
      <c r="D94" s="220">
        <v>3</v>
      </c>
      <c r="E94" s="217" t="s">
        <v>196</v>
      </c>
      <c r="F94" s="214" t="s">
        <v>373</v>
      </c>
      <c r="G94" s="111" t="s">
        <v>98</v>
      </c>
      <c r="H94" s="111" t="s">
        <v>75</v>
      </c>
      <c r="I94" s="111" t="s">
        <v>123</v>
      </c>
      <c r="J94" s="111" t="s">
        <v>115</v>
      </c>
      <c r="K94" s="111">
        <v>1</v>
      </c>
      <c r="L94" s="214"/>
      <c r="M94" s="219"/>
      <c r="N94" s="219"/>
      <c r="O94" s="112">
        <v>3</v>
      </c>
      <c r="P94" s="219"/>
      <c r="Q94" s="219"/>
      <c r="R94" s="219"/>
      <c r="S94" s="219"/>
      <c r="T94" s="219"/>
      <c r="U94" s="219"/>
      <c r="V94" s="219"/>
      <c r="W94" s="219"/>
      <c r="X94" s="219"/>
      <c r="Y94" s="214"/>
      <c r="Z94" s="214"/>
      <c r="AA94" s="214"/>
      <c r="AB94" s="214"/>
      <c r="AC94" s="214"/>
      <c r="AD94" s="214"/>
    </row>
    <row r="95" spans="1:30" x14ac:dyDescent="0.3">
      <c r="A95" s="214"/>
      <c r="B95" s="215" t="s">
        <v>315</v>
      </c>
      <c r="C95" s="214"/>
      <c r="D95" s="220">
        <v>4</v>
      </c>
      <c r="E95" s="217" t="s">
        <v>196</v>
      </c>
      <c r="F95" s="214" t="s">
        <v>373</v>
      </c>
      <c r="G95" s="111" t="s">
        <v>98</v>
      </c>
      <c r="H95" s="111" t="s">
        <v>75</v>
      </c>
      <c r="I95" s="111" t="s">
        <v>123</v>
      </c>
      <c r="J95" s="111" t="s">
        <v>115</v>
      </c>
      <c r="K95" s="111">
        <v>2</v>
      </c>
      <c r="L95" s="214"/>
      <c r="M95" s="219"/>
      <c r="N95" s="219"/>
      <c r="O95" s="112">
        <v>1</v>
      </c>
      <c r="P95" s="219"/>
      <c r="Q95" s="219"/>
      <c r="R95" s="219"/>
      <c r="S95" s="219"/>
      <c r="T95" s="219"/>
      <c r="U95" s="219"/>
      <c r="V95" s="219"/>
      <c r="W95" s="219"/>
      <c r="X95" s="219"/>
      <c r="Y95" s="214"/>
      <c r="Z95" s="214"/>
      <c r="AA95" s="214"/>
      <c r="AB95" s="214"/>
      <c r="AC95" s="214"/>
      <c r="AD95" s="214"/>
    </row>
    <row r="96" spans="1:30" x14ac:dyDescent="0.3">
      <c r="A96" s="214"/>
      <c r="B96" s="215" t="s">
        <v>220</v>
      </c>
      <c r="C96" s="214"/>
      <c r="D96" s="216">
        <v>83</v>
      </c>
      <c r="E96" s="217" t="s">
        <v>128</v>
      </c>
      <c r="F96" s="214" t="s">
        <v>354</v>
      </c>
      <c r="G96" s="111" t="s">
        <v>98</v>
      </c>
      <c r="H96" s="111" t="s">
        <v>75</v>
      </c>
      <c r="I96" s="111" t="s">
        <v>62</v>
      </c>
      <c r="J96" s="111" t="s">
        <v>99</v>
      </c>
      <c r="K96" s="111">
        <v>0</v>
      </c>
      <c r="L96" s="218">
        <v>2</v>
      </c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4"/>
      <c r="Z96" s="214"/>
      <c r="AA96" s="214"/>
      <c r="AB96" s="214"/>
      <c r="AC96" s="214"/>
      <c r="AD96" s="214"/>
    </row>
    <row r="97" spans="1:30" x14ac:dyDescent="0.3">
      <c r="A97" s="214"/>
      <c r="B97" s="215" t="s">
        <v>220</v>
      </c>
      <c r="C97" s="214"/>
      <c r="D97" s="220">
        <v>64</v>
      </c>
      <c r="E97" s="217" t="s">
        <v>129</v>
      </c>
      <c r="F97" s="214" t="s">
        <v>354</v>
      </c>
      <c r="G97" s="111" t="s">
        <v>98</v>
      </c>
      <c r="H97" s="111" t="s">
        <v>75</v>
      </c>
      <c r="I97" s="111" t="s">
        <v>104</v>
      </c>
      <c r="J97" s="111" t="s">
        <v>102</v>
      </c>
      <c r="K97" s="111">
        <v>0</v>
      </c>
      <c r="L97" s="218">
        <v>2</v>
      </c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4"/>
      <c r="Z97" s="214"/>
      <c r="AA97" s="214"/>
      <c r="AB97" s="214"/>
      <c r="AC97" s="214"/>
      <c r="AD97" s="214"/>
    </row>
    <row r="98" spans="1:30" x14ac:dyDescent="0.3">
      <c r="A98" s="214"/>
      <c r="B98" s="215" t="s">
        <v>269</v>
      </c>
      <c r="C98" s="214"/>
      <c r="D98" s="220">
        <v>79</v>
      </c>
      <c r="E98" s="217" t="s">
        <v>117</v>
      </c>
      <c r="F98" s="214" t="s">
        <v>389</v>
      </c>
      <c r="G98" s="111" t="s">
        <v>98</v>
      </c>
      <c r="H98" s="111" t="s">
        <v>75</v>
      </c>
      <c r="I98" s="111" t="s">
        <v>62</v>
      </c>
      <c r="J98" s="111" t="s">
        <v>99</v>
      </c>
      <c r="K98" s="111">
        <v>0</v>
      </c>
      <c r="L98" s="214"/>
      <c r="M98" s="219"/>
      <c r="N98" s="219"/>
      <c r="O98" s="112">
        <v>1</v>
      </c>
      <c r="P98" s="113"/>
      <c r="Q98" s="219"/>
      <c r="R98" s="219"/>
      <c r="S98" s="219"/>
      <c r="T98" s="219"/>
      <c r="U98" s="219"/>
      <c r="V98" s="219"/>
      <c r="W98" s="219"/>
      <c r="X98" s="219"/>
      <c r="Y98" s="214"/>
      <c r="Z98" s="214"/>
      <c r="AA98" s="214"/>
      <c r="AB98" s="214"/>
      <c r="AC98" s="214"/>
      <c r="AD98" s="214"/>
    </row>
    <row r="99" spans="1:30" x14ac:dyDescent="0.3">
      <c r="A99" s="214"/>
      <c r="B99" s="215" t="s">
        <v>283</v>
      </c>
      <c r="C99" s="214"/>
      <c r="D99" s="220">
        <v>39</v>
      </c>
      <c r="E99" s="217" t="s">
        <v>167</v>
      </c>
      <c r="F99" s="214" t="s">
        <v>379</v>
      </c>
      <c r="G99" s="111" t="s">
        <v>98</v>
      </c>
      <c r="H99" s="111" t="s">
        <v>75</v>
      </c>
      <c r="I99" s="111" t="s">
        <v>62</v>
      </c>
      <c r="J99" s="111" t="s">
        <v>102</v>
      </c>
      <c r="K99" s="111">
        <v>0</v>
      </c>
      <c r="L99" s="214"/>
      <c r="M99" s="219"/>
      <c r="N99" s="219"/>
      <c r="O99" s="112">
        <v>2</v>
      </c>
      <c r="P99" s="113">
        <v>2</v>
      </c>
      <c r="Q99" s="219"/>
      <c r="R99" s="219"/>
      <c r="S99" s="219"/>
      <c r="T99" s="219"/>
      <c r="U99" s="219"/>
      <c r="V99" s="219"/>
      <c r="W99" s="219"/>
      <c r="X99" s="219"/>
      <c r="Y99" s="214"/>
      <c r="Z99" s="214"/>
      <c r="AA99" s="214"/>
      <c r="AB99" s="214"/>
      <c r="AC99" s="214"/>
      <c r="AD99" s="214"/>
    </row>
    <row r="100" spans="1:30" x14ac:dyDescent="0.3">
      <c r="A100" s="214"/>
      <c r="B100" s="215" t="s">
        <v>283</v>
      </c>
      <c r="C100" s="214"/>
      <c r="D100" s="220">
        <v>59</v>
      </c>
      <c r="E100" s="217" t="s">
        <v>116</v>
      </c>
      <c r="F100" s="214" t="s">
        <v>390</v>
      </c>
      <c r="G100" s="111" t="s">
        <v>98</v>
      </c>
      <c r="H100" s="111" t="s">
        <v>75</v>
      </c>
      <c r="I100" s="111" t="s">
        <v>104</v>
      </c>
      <c r="J100" s="111" t="s">
        <v>102</v>
      </c>
      <c r="K100" s="111">
        <v>0</v>
      </c>
      <c r="L100" s="214"/>
      <c r="M100" s="219"/>
      <c r="N100" s="219"/>
      <c r="O100" s="112">
        <v>3</v>
      </c>
      <c r="P100" s="113"/>
      <c r="Q100" s="219"/>
      <c r="R100" s="219"/>
      <c r="S100" s="219"/>
      <c r="T100" s="219"/>
      <c r="U100" s="219"/>
      <c r="V100" s="219"/>
      <c r="W100" s="219"/>
      <c r="X100" s="219"/>
      <c r="Y100" s="214"/>
      <c r="Z100" s="214"/>
      <c r="AA100" s="214"/>
      <c r="AB100" s="214"/>
      <c r="AC100" s="214"/>
      <c r="AD100" s="214"/>
    </row>
    <row r="101" spans="1:30" x14ac:dyDescent="0.3">
      <c r="A101" s="214"/>
      <c r="B101" s="215" t="s">
        <v>283</v>
      </c>
      <c r="C101" s="214"/>
      <c r="D101" s="220">
        <v>39</v>
      </c>
      <c r="E101" s="217" t="s">
        <v>167</v>
      </c>
      <c r="F101" s="214" t="s">
        <v>391</v>
      </c>
      <c r="G101" s="111" t="s">
        <v>98</v>
      </c>
      <c r="H101" s="111" t="s">
        <v>75</v>
      </c>
      <c r="I101" s="111" t="s">
        <v>62</v>
      </c>
      <c r="J101" s="111" t="s">
        <v>102</v>
      </c>
      <c r="K101" s="111">
        <v>0</v>
      </c>
      <c r="L101" s="214"/>
      <c r="M101" s="219"/>
      <c r="N101" s="219"/>
      <c r="O101" s="112">
        <v>2</v>
      </c>
      <c r="P101" s="113">
        <v>2</v>
      </c>
      <c r="Q101" s="219"/>
      <c r="R101" s="219"/>
      <c r="S101" s="219"/>
      <c r="T101" s="219"/>
      <c r="U101" s="219"/>
      <c r="V101" s="219"/>
      <c r="W101" s="219"/>
      <c r="X101" s="219"/>
      <c r="Y101" s="214"/>
      <c r="Z101" s="214"/>
      <c r="AA101" s="214"/>
      <c r="AB101" s="214"/>
      <c r="AC101" s="214"/>
      <c r="AD101" s="214"/>
    </row>
    <row r="102" spans="1:30" x14ac:dyDescent="0.3">
      <c r="A102" s="214"/>
      <c r="B102" s="215" t="s">
        <v>236</v>
      </c>
      <c r="C102" s="214"/>
      <c r="D102" s="220">
        <v>15</v>
      </c>
      <c r="E102" s="217" t="s">
        <v>155</v>
      </c>
      <c r="F102" s="214" t="s">
        <v>371</v>
      </c>
      <c r="G102" s="111" t="s">
        <v>98</v>
      </c>
      <c r="H102" s="111" t="s">
        <v>75</v>
      </c>
      <c r="I102" s="111" t="s">
        <v>62</v>
      </c>
      <c r="J102" s="111" t="s">
        <v>112</v>
      </c>
      <c r="K102" s="111">
        <v>0</v>
      </c>
      <c r="L102" s="214"/>
      <c r="M102" s="219"/>
      <c r="N102" s="219"/>
      <c r="O102" s="112">
        <v>4</v>
      </c>
      <c r="P102" s="219"/>
      <c r="Q102" s="219"/>
      <c r="R102" s="219"/>
      <c r="S102" s="219"/>
      <c r="T102" s="219"/>
      <c r="U102" s="219"/>
      <c r="V102" s="219"/>
      <c r="W102" s="219"/>
      <c r="X102" s="219"/>
      <c r="Y102" s="214"/>
      <c r="Z102" s="214"/>
      <c r="AA102" s="214"/>
      <c r="AB102" s="214"/>
      <c r="AC102" s="214"/>
      <c r="AD102" s="214"/>
    </row>
    <row r="103" spans="1:30" x14ac:dyDescent="0.3">
      <c r="A103" s="214"/>
      <c r="B103" s="215" t="s">
        <v>236</v>
      </c>
      <c r="C103" s="214"/>
      <c r="D103" s="220">
        <v>18</v>
      </c>
      <c r="E103" s="217" t="s">
        <v>169</v>
      </c>
      <c r="F103" s="214" t="s">
        <v>376</v>
      </c>
      <c r="G103" s="111" t="s">
        <v>98</v>
      </c>
      <c r="H103" s="111" t="s">
        <v>75</v>
      </c>
      <c r="I103" s="111" t="s">
        <v>62</v>
      </c>
      <c r="J103" s="111" t="s">
        <v>112</v>
      </c>
      <c r="K103" s="111">
        <v>0</v>
      </c>
      <c r="L103" s="214"/>
      <c r="M103" s="219"/>
      <c r="N103" s="112"/>
      <c r="O103" s="112">
        <v>4</v>
      </c>
      <c r="P103" s="113"/>
      <c r="Q103" s="219"/>
      <c r="R103" s="219"/>
      <c r="S103" s="219"/>
      <c r="T103" s="219"/>
      <c r="U103" s="219"/>
      <c r="V103" s="219"/>
      <c r="W103" s="219"/>
      <c r="X103" s="219"/>
      <c r="Y103" s="214"/>
      <c r="Z103" s="214"/>
      <c r="AA103" s="214"/>
      <c r="AB103" s="214"/>
      <c r="AC103" s="214"/>
      <c r="AD103" s="214"/>
    </row>
    <row r="104" spans="1:30" x14ac:dyDescent="0.3">
      <c r="A104" s="214"/>
      <c r="B104" s="215" t="s">
        <v>236</v>
      </c>
      <c r="C104" s="214"/>
      <c r="D104" s="220">
        <v>18</v>
      </c>
      <c r="E104" s="217" t="s">
        <v>169</v>
      </c>
      <c r="F104" s="214" t="s">
        <v>377</v>
      </c>
      <c r="G104" s="111" t="s">
        <v>98</v>
      </c>
      <c r="H104" s="111" t="s">
        <v>75</v>
      </c>
      <c r="I104" s="111" t="s">
        <v>62</v>
      </c>
      <c r="J104" s="111" t="s">
        <v>112</v>
      </c>
      <c r="K104" s="111">
        <v>0</v>
      </c>
      <c r="L104" s="214"/>
      <c r="M104" s="219"/>
      <c r="N104" s="219"/>
      <c r="O104" s="112">
        <v>1</v>
      </c>
      <c r="P104" s="219"/>
      <c r="Q104" s="219"/>
      <c r="R104" s="219"/>
      <c r="S104" s="219"/>
      <c r="T104" s="219"/>
      <c r="U104" s="219"/>
      <c r="V104" s="219"/>
      <c r="W104" s="219"/>
      <c r="X104" s="219"/>
      <c r="Y104" s="214"/>
      <c r="Z104" s="214"/>
      <c r="AA104" s="214"/>
      <c r="AB104" s="214"/>
      <c r="AC104" s="214"/>
      <c r="AD104" s="214"/>
    </row>
    <row r="105" spans="1:30" x14ac:dyDescent="0.3">
      <c r="A105" s="214"/>
      <c r="B105" s="215" t="s">
        <v>236</v>
      </c>
      <c r="C105" s="214"/>
      <c r="D105" s="216">
        <v>80</v>
      </c>
      <c r="E105" s="217" t="s">
        <v>170</v>
      </c>
      <c r="F105" s="214" t="s">
        <v>387</v>
      </c>
      <c r="G105" s="111" t="s">
        <v>98</v>
      </c>
      <c r="H105" s="111" t="s">
        <v>75</v>
      </c>
      <c r="I105" s="111" t="s">
        <v>62</v>
      </c>
      <c r="J105" s="111" t="s">
        <v>99</v>
      </c>
      <c r="K105" s="111">
        <v>0</v>
      </c>
      <c r="L105" s="214"/>
      <c r="M105" s="219"/>
      <c r="N105" s="219"/>
      <c r="O105" s="112">
        <v>3</v>
      </c>
      <c r="P105" s="219"/>
      <c r="Q105" s="219"/>
      <c r="R105" s="219"/>
      <c r="S105" s="219"/>
      <c r="T105" s="219"/>
      <c r="U105" s="219"/>
      <c r="V105" s="219"/>
      <c r="W105" s="219"/>
      <c r="X105" s="219"/>
      <c r="Y105" s="214"/>
      <c r="Z105" s="214"/>
      <c r="AA105" s="214"/>
      <c r="AB105" s="214"/>
      <c r="AC105" s="214"/>
      <c r="AD105" s="214"/>
    </row>
    <row r="106" spans="1:30" x14ac:dyDescent="0.3">
      <c r="A106" s="214"/>
      <c r="B106" s="215" t="s">
        <v>236</v>
      </c>
      <c r="C106" s="214"/>
      <c r="D106" s="220">
        <v>80</v>
      </c>
      <c r="E106" s="217" t="s">
        <v>170</v>
      </c>
      <c r="F106" s="214" t="s">
        <v>388</v>
      </c>
      <c r="G106" s="111" t="s">
        <v>98</v>
      </c>
      <c r="H106" s="111" t="s">
        <v>75</v>
      </c>
      <c r="I106" s="111" t="s">
        <v>62</v>
      </c>
      <c r="J106" s="111" t="s">
        <v>99</v>
      </c>
      <c r="K106" s="111">
        <v>0</v>
      </c>
      <c r="L106" s="214"/>
      <c r="M106" s="219"/>
      <c r="N106" s="219"/>
      <c r="O106" s="112">
        <v>2</v>
      </c>
      <c r="P106" s="113"/>
      <c r="Q106" s="219"/>
      <c r="R106" s="219"/>
      <c r="S106" s="219"/>
      <c r="T106" s="219"/>
      <c r="U106" s="219"/>
      <c r="V106" s="219"/>
      <c r="W106" s="219"/>
      <c r="X106" s="219"/>
      <c r="Y106" s="214"/>
      <c r="Z106" s="214"/>
      <c r="AA106" s="214"/>
      <c r="AB106" s="214"/>
      <c r="AC106" s="214"/>
      <c r="AD106" s="214"/>
    </row>
    <row r="107" spans="1:30" x14ac:dyDescent="0.3">
      <c r="A107" s="214"/>
      <c r="B107" s="215" t="s">
        <v>229</v>
      </c>
      <c r="C107" s="214"/>
      <c r="D107" s="220">
        <v>76</v>
      </c>
      <c r="E107" s="217" t="s">
        <v>157</v>
      </c>
      <c r="F107" s="214" t="s">
        <v>357</v>
      </c>
      <c r="G107" s="111" t="s">
        <v>98</v>
      </c>
      <c r="H107" s="111" t="s">
        <v>75</v>
      </c>
      <c r="I107" s="111" t="s">
        <v>62</v>
      </c>
      <c r="J107" s="111" t="s">
        <v>99</v>
      </c>
      <c r="K107" s="111">
        <v>0</v>
      </c>
      <c r="L107" s="218">
        <v>2</v>
      </c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4"/>
      <c r="Z107" s="214"/>
      <c r="AA107" s="214"/>
      <c r="AB107" s="214"/>
      <c r="AC107" s="214"/>
      <c r="AD107" s="214"/>
    </row>
    <row r="108" spans="1:30" x14ac:dyDescent="0.3">
      <c r="A108" s="221"/>
      <c r="B108" s="222" t="s">
        <v>245</v>
      </c>
      <c r="C108" s="221"/>
      <c r="D108" s="234">
        <v>3</v>
      </c>
      <c r="E108" s="224" t="s">
        <v>196</v>
      </c>
      <c r="F108" s="221" t="s">
        <v>363</v>
      </c>
      <c r="G108" s="225" t="s">
        <v>98</v>
      </c>
      <c r="H108" s="225" t="s">
        <v>75</v>
      </c>
      <c r="I108" s="225" t="s">
        <v>123</v>
      </c>
      <c r="J108" s="225" t="s">
        <v>115</v>
      </c>
      <c r="K108" s="225">
        <v>1</v>
      </c>
      <c r="L108" s="227">
        <v>2</v>
      </c>
      <c r="M108" s="226"/>
      <c r="N108" s="226"/>
      <c r="O108" s="228">
        <v>3</v>
      </c>
      <c r="P108" s="226"/>
      <c r="Q108" s="226"/>
      <c r="R108" s="226"/>
      <c r="S108" s="226"/>
      <c r="T108" s="226"/>
      <c r="U108" s="226"/>
      <c r="V108" s="226"/>
      <c r="W108" s="226"/>
      <c r="X108" s="226"/>
      <c r="Y108" s="221"/>
      <c r="Z108" s="221"/>
      <c r="AA108" s="221"/>
      <c r="AB108" s="221"/>
      <c r="AC108" s="221"/>
      <c r="AD108" s="221"/>
    </row>
    <row r="109" spans="1:30" x14ac:dyDescent="0.3">
      <c r="A109" s="214"/>
      <c r="B109" s="215" t="s">
        <v>245</v>
      </c>
      <c r="C109" s="214"/>
      <c r="D109" s="220">
        <v>4</v>
      </c>
      <c r="E109" s="217" t="s">
        <v>196</v>
      </c>
      <c r="F109" s="214" t="s">
        <v>363</v>
      </c>
      <c r="G109" s="111" t="s">
        <v>98</v>
      </c>
      <c r="H109" s="111" t="s">
        <v>75</v>
      </c>
      <c r="I109" s="111" t="s">
        <v>123</v>
      </c>
      <c r="J109" s="111" t="s">
        <v>115</v>
      </c>
      <c r="K109" s="111">
        <v>2</v>
      </c>
      <c r="L109" s="218">
        <v>2</v>
      </c>
      <c r="M109" s="219"/>
      <c r="N109" s="219"/>
      <c r="O109" s="112"/>
      <c r="P109" s="219"/>
      <c r="Q109" s="219"/>
      <c r="R109" s="219"/>
      <c r="S109" s="219"/>
      <c r="T109" s="219"/>
      <c r="U109" s="219"/>
      <c r="V109" s="219"/>
      <c r="W109" s="219"/>
      <c r="X109" s="219"/>
      <c r="Y109" s="214"/>
      <c r="Z109" s="214"/>
      <c r="AA109" s="214"/>
      <c r="AB109" s="214"/>
      <c r="AC109" s="214"/>
      <c r="AD109" s="214"/>
    </row>
    <row r="110" spans="1:30" x14ac:dyDescent="0.3">
      <c r="A110" s="214"/>
      <c r="B110" s="215" t="s">
        <v>321</v>
      </c>
      <c r="C110" s="214"/>
      <c r="D110" s="220">
        <v>11</v>
      </c>
      <c r="E110" s="217" t="s">
        <v>188</v>
      </c>
      <c r="F110" s="214" t="s">
        <v>373</v>
      </c>
      <c r="G110" s="111" t="s">
        <v>98</v>
      </c>
      <c r="H110" s="111" t="s">
        <v>75</v>
      </c>
      <c r="I110" s="111" t="s">
        <v>137</v>
      </c>
      <c r="J110" s="111" t="s">
        <v>115</v>
      </c>
      <c r="K110" s="111">
        <v>0</v>
      </c>
      <c r="L110" s="214"/>
      <c r="M110" s="219"/>
      <c r="N110" s="219"/>
      <c r="O110" s="112">
        <v>2</v>
      </c>
      <c r="P110" s="219"/>
      <c r="Q110" s="219"/>
      <c r="R110" s="219"/>
      <c r="S110" s="219"/>
      <c r="T110" s="219"/>
      <c r="U110" s="219"/>
      <c r="V110" s="219"/>
      <c r="W110" s="219"/>
      <c r="X110" s="219"/>
      <c r="Y110" s="214"/>
      <c r="Z110" s="214"/>
      <c r="AA110" s="214"/>
      <c r="AB110" s="214"/>
      <c r="AC110" s="214"/>
      <c r="AD110" s="214"/>
    </row>
    <row r="111" spans="1:30" x14ac:dyDescent="0.3">
      <c r="A111" s="214"/>
      <c r="B111" s="215" t="s">
        <v>302</v>
      </c>
      <c r="C111" s="214"/>
      <c r="D111" s="220">
        <v>38</v>
      </c>
      <c r="E111" s="217" t="s">
        <v>176</v>
      </c>
      <c r="F111" s="214" t="s">
        <v>391</v>
      </c>
      <c r="G111" s="111" t="s">
        <v>98</v>
      </c>
      <c r="H111" s="111" t="s">
        <v>75</v>
      </c>
      <c r="I111" s="111" t="s">
        <v>62</v>
      </c>
      <c r="J111" s="111" t="s">
        <v>102</v>
      </c>
      <c r="K111" s="111">
        <v>0</v>
      </c>
      <c r="L111" s="214"/>
      <c r="M111" s="219"/>
      <c r="N111" s="219"/>
      <c r="O111" s="112">
        <v>1</v>
      </c>
      <c r="P111" s="113"/>
      <c r="Q111" s="219"/>
      <c r="R111" s="219"/>
      <c r="S111" s="219"/>
      <c r="T111" s="219"/>
      <c r="U111" s="219"/>
      <c r="V111" s="219"/>
      <c r="W111" s="219"/>
      <c r="X111" s="219"/>
      <c r="Y111" s="214"/>
      <c r="Z111" s="214"/>
      <c r="AA111" s="214"/>
      <c r="AB111" s="214"/>
      <c r="AC111" s="214"/>
      <c r="AD111" s="214"/>
    </row>
    <row r="112" spans="1:30" x14ac:dyDescent="0.3">
      <c r="A112" s="214"/>
      <c r="B112" s="215" t="s">
        <v>325</v>
      </c>
      <c r="C112" s="214"/>
      <c r="D112" s="220">
        <v>74</v>
      </c>
      <c r="E112" s="217" t="s">
        <v>323</v>
      </c>
      <c r="F112" s="214" t="s">
        <v>388</v>
      </c>
      <c r="G112" s="111" t="s">
        <v>98</v>
      </c>
      <c r="H112" s="111" t="s">
        <v>75</v>
      </c>
      <c r="I112" s="111" t="s">
        <v>62</v>
      </c>
      <c r="J112" s="111" t="s">
        <v>99</v>
      </c>
      <c r="K112" s="111">
        <v>0</v>
      </c>
      <c r="L112" s="214"/>
      <c r="M112" s="219"/>
      <c r="N112" s="219"/>
      <c r="O112" s="112">
        <v>1</v>
      </c>
      <c r="P112" s="113"/>
      <c r="Q112" s="219"/>
      <c r="R112" s="219"/>
      <c r="S112" s="219"/>
      <c r="T112" s="219"/>
      <c r="U112" s="219"/>
      <c r="V112" s="219"/>
      <c r="W112" s="219"/>
      <c r="X112" s="219"/>
      <c r="Y112" s="214"/>
      <c r="Z112" s="214"/>
      <c r="AA112" s="214"/>
      <c r="AB112" s="214"/>
      <c r="AC112" s="214"/>
      <c r="AD112" s="214"/>
    </row>
    <row r="113" spans="1:30" x14ac:dyDescent="0.3">
      <c r="A113" s="214"/>
      <c r="B113" s="215" t="s">
        <v>325</v>
      </c>
      <c r="C113" s="214"/>
      <c r="D113" s="220">
        <v>74</v>
      </c>
      <c r="E113" s="217" t="s">
        <v>323</v>
      </c>
      <c r="F113" s="214" t="s">
        <v>389</v>
      </c>
      <c r="G113" s="111" t="s">
        <v>98</v>
      </c>
      <c r="H113" s="111" t="s">
        <v>75</v>
      </c>
      <c r="I113" s="111" t="s">
        <v>62</v>
      </c>
      <c r="J113" s="111" t="s">
        <v>99</v>
      </c>
      <c r="K113" s="111">
        <v>0</v>
      </c>
      <c r="L113" s="214"/>
      <c r="M113" s="219"/>
      <c r="N113" s="219"/>
      <c r="O113" s="112">
        <v>2</v>
      </c>
      <c r="P113" s="113"/>
      <c r="Q113" s="219"/>
      <c r="R113" s="219"/>
      <c r="S113" s="219"/>
      <c r="T113" s="219"/>
      <c r="U113" s="219"/>
      <c r="V113" s="219"/>
      <c r="W113" s="219"/>
      <c r="X113" s="219"/>
      <c r="Y113" s="214"/>
      <c r="Z113" s="214"/>
      <c r="AA113" s="214"/>
      <c r="AB113" s="214"/>
      <c r="AC113" s="214"/>
      <c r="AD113" s="214"/>
    </row>
    <row r="114" spans="1:30" hidden="1" x14ac:dyDescent="0.3">
      <c r="A114" s="214"/>
      <c r="B114" s="215" t="s">
        <v>252</v>
      </c>
      <c r="C114" s="214"/>
      <c r="D114" s="220">
        <v>194</v>
      </c>
      <c r="E114" s="217" t="s">
        <v>211</v>
      </c>
      <c r="F114" s="214" t="s">
        <v>366</v>
      </c>
      <c r="G114" s="111" t="s">
        <v>98</v>
      </c>
      <c r="H114" s="111" t="s">
        <v>113</v>
      </c>
      <c r="I114" s="111" t="s">
        <v>162</v>
      </c>
      <c r="J114" s="111" t="s">
        <v>112</v>
      </c>
      <c r="K114" s="111">
        <v>0</v>
      </c>
      <c r="L114" s="218">
        <v>2</v>
      </c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4"/>
      <c r="Z114" s="214"/>
      <c r="AA114" s="214"/>
      <c r="AB114" s="214"/>
      <c r="AC114" s="214"/>
      <c r="AD114" s="214"/>
    </row>
    <row r="115" spans="1:30" hidden="1" x14ac:dyDescent="0.3">
      <c r="A115" s="214"/>
      <c r="B115" s="215" t="s">
        <v>252</v>
      </c>
      <c r="C115" s="214"/>
      <c r="D115" s="220">
        <v>199</v>
      </c>
      <c r="E115" s="217" t="s">
        <v>186</v>
      </c>
      <c r="F115" s="214" t="s">
        <v>367</v>
      </c>
      <c r="G115" s="111" t="s">
        <v>126</v>
      </c>
      <c r="H115" s="111" t="s">
        <v>75</v>
      </c>
      <c r="I115" s="111" t="s">
        <v>212</v>
      </c>
      <c r="J115" s="111" t="s">
        <v>115</v>
      </c>
      <c r="K115" s="111" t="s">
        <v>212</v>
      </c>
      <c r="L115" s="218">
        <v>2</v>
      </c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4"/>
      <c r="Z115" s="214"/>
      <c r="AA115" s="214"/>
      <c r="AB115" s="214"/>
      <c r="AC115" s="214"/>
      <c r="AD115" s="214"/>
    </row>
    <row r="116" spans="1:30" hidden="1" x14ac:dyDescent="0.3">
      <c r="A116" s="214"/>
      <c r="B116" s="215" t="s">
        <v>252</v>
      </c>
      <c r="C116" s="214"/>
      <c r="D116" s="220">
        <v>199</v>
      </c>
      <c r="E116" s="217" t="s">
        <v>186</v>
      </c>
      <c r="F116" s="214" t="s">
        <v>381</v>
      </c>
      <c r="G116" s="111" t="s">
        <v>126</v>
      </c>
      <c r="H116" s="111" t="s">
        <v>75</v>
      </c>
      <c r="I116" s="111" t="s">
        <v>212</v>
      </c>
      <c r="J116" s="111" t="s">
        <v>115</v>
      </c>
      <c r="K116" s="111" t="s">
        <v>212</v>
      </c>
      <c r="L116" s="214"/>
      <c r="M116" s="219"/>
      <c r="N116" s="219"/>
      <c r="O116" s="112">
        <v>1</v>
      </c>
      <c r="P116" s="219"/>
      <c r="Q116" s="219"/>
      <c r="R116" s="219"/>
      <c r="S116" s="219"/>
      <c r="T116" s="219"/>
      <c r="U116" s="219"/>
      <c r="V116" s="219"/>
      <c r="W116" s="219"/>
      <c r="X116" s="219"/>
      <c r="Y116" s="214"/>
      <c r="Z116" s="214"/>
      <c r="AA116" s="214"/>
      <c r="AB116" s="214"/>
      <c r="AC116" s="214"/>
      <c r="AD116" s="214"/>
    </row>
    <row r="117" spans="1:30" hidden="1" x14ac:dyDescent="0.3">
      <c r="A117" s="214"/>
      <c r="B117" s="215" t="s">
        <v>250</v>
      </c>
      <c r="C117" s="214"/>
      <c r="D117" s="220">
        <v>120</v>
      </c>
      <c r="E117" s="217" t="s">
        <v>191</v>
      </c>
      <c r="F117" s="214" t="s">
        <v>365</v>
      </c>
      <c r="G117" s="111" t="s">
        <v>98</v>
      </c>
      <c r="H117" s="111" t="s">
        <v>75</v>
      </c>
      <c r="I117" s="111" t="s">
        <v>135</v>
      </c>
      <c r="J117" s="111" t="s">
        <v>102</v>
      </c>
      <c r="K117" s="111">
        <v>0</v>
      </c>
      <c r="L117" s="218">
        <v>2</v>
      </c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4"/>
      <c r="Z117" s="214"/>
      <c r="AA117" s="214"/>
      <c r="AB117" s="214"/>
      <c r="AC117" s="214"/>
      <c r="AD117" s="214"/>
    </row>
    <row r="118" spans="1:30" hidden="1" x14ac:dyDescent="0.3">
      <c r="A118" s="214"/>
      <c r="B118" s="229" t="s">
        <v>250</v>
      </c>
      <c r="C118" s="214"/>
      <c r="D118" s="220">
        <v>120</v>
      </c>
      <c r="E118" s="217" t="s">
        <v>191</v>
      </c>
      <c r="F118" s="214" t="s">
        <v>380</v>
      </c>
      <c r="G118" s="111" t="s">
        <v>98</v>
      </c>
      <c r="H118" s="111" t="s">
        <v>75</v>
      </c>
      <c r="I118" s="111" t="s">
        <v>135</v>
      </c>
      <c r="J118" s="111" t="s">
        <v>102</v>
      </c>
      <c r="K118" s="111">
        <v>0</v>
      </c>
      <c r="L118" s="214"/>
      <c r="M118" s="219"/>
      <c r="N118" s="219"/>
      <c r="O118" s="112">
        <v>2</v>
      </c>
      <c r="P118" s="113"/>
      <c r="Q118" s="219"/>
      <c r="R118" s="219"/>
      <c r="S118" s="219"/>
      <c r="T118" s="219"/>
      <c r="U118" s="219"/>
      <c r="V118" s="219"/>
      <c r="W118" s="219"/>
      <c r="X118" s="219"/>
      <c r="Y118" s="214"/>
      <c r="Z118" s="214"/>
      <c r="AA118" s="214"/>
      <c r="AB118" s="214"/>
      <c r="AC118" s="214"/>
      <c r="AD118" s="214"/>
    </row>
    <row r="119" spans="1:30" hidden="1" x14ac:dyDescent="0.3">
      <c r="A119" s="214"/>
      <c r="B119" s="229" t="s">
        <v>250</v>
      </c>
      <c r="C119" s="214"/>
      <c r="D119" s="220">
        <v>120</v>
      </c>
      <c r="E119" s="217" t="s">
        <v>191</v>
      </c>
      <c r="F119" s="214" t="s">
        <v>381</v>
      </c>
      <c r="G119" s="111" t="s">
        <v>98</v>
      </c>
      <c r="H119" s="111" t="s">
        <v>75</v>
      </c>
      <c r="I119" s="111" t="s">
        <v>135</v>
      </c>
      <c r="J119" s="111" t="s">
        <v>102</v>
      </c>
      <c r="K119" s="111">
        <v>0</v>
      </c>
      <c r="L119" s="214"/>
      <c r="M119" s="219"/>
      <c r="N119" s="219"/>
      <c r="O119" s="112">
        <v>1</v>
      </c>
      <c r="P119" s="219"/>
      <c r="Q119" s="219"/>
      <c r="R119" s="219"/>
      <c r="S119" s="219"/>
      <c r="T119" s="219"/>
      <c r="U119" s="219"/>
      <c r="V119" s="219"/>
      <c r="W119" s="219"/>
      <c r="X119" s="219"/>
      <c r="Y119" s="214"/>
      <c r="Z119" s="214"/>
      <c r="AA119" s="214"/>
      <c r="AB119" s="214"/>
      <c r="AC119" s="214"/>
      <c r="AD119" s="214"/>
    </row>
    <row r="120" spans="1:30" hidden="1" x14ac:dyDescent="0.3">
      <c r="A120" s="214"/>
      <c r="B120" s="215" t="s">
        <v>250</v>
      </c>
      <c r="C120" s="214"/>
      <c r="D120" s="220">
        <v>120</v>
      </c>
      <c r="E120" s="217" t="s">
        <v>191</v>
      </c>
      <c r="F120" s="214" t="s">
        <v>384</v>
      </c>
      <c r="G120" s="111" t="s">
        <v>98</v>
      </c>
      <c r="H120" s="111" t="s">
        <v>75</v>
      </c>
      <c r="I120" s="111" t="s">
        <v>135</v>
      </c>
      <c r="J120" s="111" t="s">
        <v>102</v>
      </c>
      <c r="K120" s="111">
        <v>0</v>
      </c>
      <c r="L120" s="214"/>
      <c r="M120" s="219"/>
      <c r="N120" s="219"/>
      <c r="O120" s="112">
        <v>2</v>
      </c>
      <c r="P120" s="113"/>
      <c r="Q120" s="219"/>
      <c r="R120" s="219"/>
      <c r="S120" s="219"/>
      <c r="T120" s="219"/>
      <c r="U120" s="219"/>
      <c r="V120" s="219"/>
      <c r="W120" s="219"/>
      <c r="X120" s="219"/>
      <c r="Y120" s="214"/>
      <c r="Z120" s="214"/>
      <c r="AA120" s="214"/>
      <c r="AB120" s="214"/>
      <c r="AC120" s="214"/>
      <c r="AD120" s="214"/>
    </row>
    <row r="121" spans="1:30" x14ac:dyDescent="0.3">
      <c r="A121" s="214"/>
      <c r="B121" s="215" t="s">
        <v>224</v>
      </c>
      <c r="C121" s="214"/>
      <c r="D121" s="220">
        <v>43</v>
      </c>
      <c r="E121" s="217" t="s">
        <v>130</v>
      </c>
      <c r="F121" s="214" t="s">
        <v>379</v>
      </c>
      <c r="G121" s="111" t="s">
        <v>98</v>
      </c>
      <c r="H121" s="111" t="s">
        <v>75</v>
      </c>
      <c r="I121" s="111" t="s">
        <v>62</v>
      </c>
      <c r="J121" s="111" t="s">
        <v>102</v>
      </c>
      <c r="K121" s="111">
        <v>0</v>
      </c>
      <c r="L121" s="214"/>
      <c r="M121" s="219"/>
      <c r="N121" s="219"/>
      <c r="O121" s="112">
        <v>2</v>
      </c>
      <c r="P121" s="113"/>
      <c r="Q121" s="219"/>
      <c r="R121" s="219"/>
      <c r="S121" s="219"/>
      <c r="T121" s="219"/>
      <c r="U121" s="219"/>
      <c r="V121" s="219"/>
      <c r="W121" s="219"/>
      <c r="X121" s="219"/>
      <c r="Y121" s="214"/>
      <c r="Z121" s="214"/>
      <c r="AA121" s="214"/>
      <c r="AB121" s="214"/>
      <c r="AC121" s="214"/>
      <c r="AD121" s="214"/>
    </row>
    <row r="122" spans="1:30" x14ac:dyDescent="0.3">
      <c r="A122" s="214"/>
      <c r="B122" s="215" t="s">
        <v>221</v>
      </c>
      <c r="C122" s="214"/>
      <c r="D122" s="220">
        <v>43</v>
      </c>
      <c r="E122" s="217" t="s">
        <v>130</v>
      </c>
      <c r="F122" s="214" t="s">
        <v>354</v>
      </c>
      <c r="G122" s="111" t="s">
        <v>98</v>
      </c>
      <c r="H122" s="111" t="s">
        <v>75</v>
      </c>
      <c r="I122" s="111" t="s">
        <v>62</v>
      </c>
      <c r="J122" s="111" t="s">
        <v>102</v>
      </c>
      <c r="K122" s="111">
        <v>0</v>
      </c>
      <c r="L122" s="218">
        <v>2</v>
      </c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4"/>
      <c r="Z122" s="214"/>
      <c r="AA122" s="214"/>
      <c r="AB122" s="214"/>
      <c r="AC122" s="214"/>
      <c r="AD122" s="214"/>
    </row>
    <row r="123" spans="1:30" x14ac:dyDescent="0.3">
      <c r="A123" s="214"/>
      <c r="B123" s="215" t="s">
        <v>289</v>
      </c>
      <c r="C123" s="214"/>
      <c r="D123" s="220">
        <v>64</v>
      </c>
      <c r="E123" s="217" t="s">
        <v>129</v>
      </c>
      <c r="F123" s="214" t="s">
        <v>374</v>
      </c>
      <c r="G123" s="111" t="s">
        <v>98</v>
      </c>
      <c r="H123" s="111" t="s">
        <v>75</v>
      </c>
      <c r="I123" s="111" t="s">
        <v>104</v>
      </c>
      <c r="J123" s="111" t="s">
        <v>102</v>
      </c>
      <c r="K123" s="111">
        <v>0</v>
      </c>
      <c r="L123" s="214"/>
      <c r="M123" s="219"/>
      <c r="N123" s="112"/>
      <c r="O123" s="112">
        <v>2</v>
      </c>
      <c r="P123" s="113"/>
      <c r="Q123" s="219"/>
      <c r="R123" s="219"/>
      <c r="S123" s="219"/>
      <c r="T123" s="219"/>
      <c r="U123" s="219"/>
      <c r="V123" s="219"/>
      <c r="W123" s="219"/>
      <c r="X123" s="219"/>
      <c r="Y123" s="214"/>
      <c r="Z123" s="214"/>
      <c r="AA123" s="214"/>
      <c r="AB123" s="214"/>
      <c r="AC123" s="214"/>
      <c r="AD123" s="214"/>
    </row>
    <row r="124" spans="1:30" x14ac:dyDescent="0.3">
      <c r="A124" s="214"/>
      <c r="B124" s="215" t="s">
        <v>289</v>
      </c>
      <c r="C124" s="214"/>
      <c r="D124" s="220">
        <v>83</v>
      </c>
      <c r="E124" s="217" t="s">
        <v>128</v>
      </c>
      <c r="F124" s="214" t="s">
        <v>387</v>
      </c>
      <c r="G124" s="111" t="s">
        <v>98</v>
      </c>
      <c r="H124" s="111" t="s">
        <v>75</v>
      </c>
      <c r="I124" s="111" t="s">
        <v>62</v>
      </c>
      <c r="J124" s="111" t="s">
        <v>99</v>
      </c>
      <c r="K124" s="111">
        <v>0</v>
      </c>
      <c r="L124" s="214"/>
      <c r="M124" s="219"/>
      <c r="N124" s="219"/>
      <c r="O124" s="112">
        <v>3</v>
      </c>
      <c r="P124" s="219"/>
      <c r="Q124" s="219"/>
      <c r="R124" s="219"/>
      <c r="S124" s="219"/>
      <c r="T124" s="219"/>
      <c r="U124" s="219"/>
      <c r="V124" s="219"/>
      <c r="W124" s="219"/>
      <c r="X124" s="219"/>
      <c r="Y124" s="214"/>
      <c r="Z124" s="214"/>
      <c r="AA124" s="214"/>
      <c r="AB124" s="214"/>
      <c r="AC124" s="214"/>
      <c r="AD124" s="214"/>
    </row>
    <row r="125" spans="1:30" x14ac:dyDescent="0.3">
      <c r="A125" s="214"/>
      <c r="B125" s="215" t="s">
        <v>289</v>
      </c>
      <c r="C125" s="214"/>
      <c r="D125" s="220">
        <v>83</v>
      </c>
      <c r="E125" s="217" t="s">
        <v>128</v>
      </c>
      <c r="F125" s="214" t="s">
        <v>388</v>
      </c>
      <c r="G125" s="111" t="s">
        <v>98</v>
      </c>
      <c r="H125" s="111" t="s">
        <v>75</v>
      </c>
      <c r="I125" s="111" t="s">
        <v>62</v>
      </c>
      <c r="J125" s="111" t="s">
        <v>99</v>
      </c>
      <c r="K125" s="111">
        <v>0</v>
      </c>
      <c r="L125" s="214"/>
      <c r="M125" s="219"/>
      <c r="N125" s="219"/>
      <c r="O125" s="112">
        <v>4</v>
      </c>
      <c r="P125" s="113"/>
      <c r="Q125" s="219"/>
      <c r="R125" s="219"/>
      <c r="S125" s="219"/>
      <c r="T125" s="219"/>
      <c r="U125" s="219"/>
      <c r="V125" s="219"/>
      <c r="W125" s="219"/>
      <c r="X125" s="219"/>
      <c r="Y125" s="214"/>
      <c r="Z125" s="214"/>
      <c r="AA125" s="214"/>
      <c r="AB125" s="214"/>
      <c r="AC125" s="214"/>
      <c r="AD125" s="214"/>
    </row>
    <row r="126" spans="1:30" x14ac:dyDescent="0.3">
      <c r="A126" s="214"/>
      <c r="B126" s="215" t="s">
        <v>288</v>
      </c>
      <c r="C126" s="214"/>
      <c r="D126" s="216">
        <v>44</v>
      </c>
      <c r="E126" s="217" t="s">
        <v>181</v>
      </c>
      <c r="F126" s="214" t="s">
        <v>391</v>
      </c>
      <c r="G126" s="111" t="s">
        <v>98</v>
      </c>
      <c r="H126" s="111" t="s">
        <v>75</v>
      </c>
      <c r="I126" s="111" t="s">
        <v>62</v>
      </c>
      <c r="J126" s="111" t="s">
        <v>102</v>
      </c>
      <c r="K126" s="111">
        <v>0</v>
      </c>
      <c r="L126" s="214"/>
      <c r="M126" s="219"/>
      <c r="N126" s="219"/>
      <c r="O126" s="112">
        <v>2</v>
      </c>
      <c r="P126" s="113"/>
      <c r="Q126" s="219"/>
      <c r="R126" s="219"/>
      <c r="S126" s="219"/>
      <c r="T126" s="219"/>
      <c r="U126" s="219"/>
      <c r="V126" s="219"/>
      <c r="W126" s="219"/>
      <c r="X126" s="219"/>
      <c r="Y126" s="214"/>
      <c r="Z126" s="214"/>
      <c r="AA126" s="214"/>
      <c r="AB126" s="214"/>
      <c r="AC126" s="214"/>
      <c r="AD126" s="214"/>
    </row>
    <row r="127" spans="1:30" hidden="1" x14ac:dyDescent="0.3">
      <c r="A127" s="214"/>
      <c r="B127" s="215" t="s">
        <v>231</v>
      </c>
      <c r="C127" s="214"/>
      <c r="D127" s="220">
        <v>126</v>
      </c>
      <c r="E127" s="217" t="s">
        <v>158</v>
      </c>
      <c r="F127" s="214" t="s">
        <v>357</v>
      </c>
      <c r="G127" s="111" t="s">
        <v>98</v>
      </c>
      <c r="H127" s="111" t="s">
        <v>113</v>
      </c>
      <c r="I127" s="111" t="s">
        <v>114</v>
      </c>
      <c r="J127" s="111" t="s">
        <v>115</v>
      </c>
      <c r="K127" s="111">
        <v>0</v>
      </c>
      <c r="L127" s="218">
        <v>2</v>
      </c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4"/>
      <c r="Z127" s="214"/>
      <c r="AA127" s="214"/>
      <c r="AB127" s="214"/>
      <c r="AC127" s="214"/>
      <c r="AD127" s="214"/>
    </row>
    <row r="128" spans="1:30" hidden="1" x14ac:dyDescent="0.3">
      <c r="A128" s="214"/>
      <c r="B128" s="215" t="s">
        <v>231</v>
      </c>
      <c r="C128" s="214"/>
      <c r="D128" s="220">
        <v>190</v>
      </c>
      <c r="E128" s="217" t="s">
        <v>161</v>
      </c>
      <c r="F128" s="214" t="s">
        <v>358</v>
      </c>
      <c r="G128" s="111" t="s">
        <v>98</v>
      </c>
      <c r="H128" s="111" t="s">
        <v>113</v>
      </c>
      <c r="I128" s="111" t="s">
        <v>162</v>
      </c>
      <c r="J128" s="111" t="s">
        <v>115</v>
      </c>
      <c r="K128" s="111">
        <v>0</v>
      </c>
      <c r="L128" s="218">
        <v>2</v>
      </c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4"/>
      <c r="Z128" s="214"/>
      <c r="AA128" s="214"/>
      <c r="AB128" s="214"/>
      <c r="AC128" s="214"/>
      <c r="AD128" s="214"/>
    </row>
    <row r="129" spans="1:30" hidden="1" x14ac:dyDescent="0.3">
      <c r="A129" s="214"/>
      <c r="B129" s="215" t="s">
        <v>231</v>
      </c>
      <c r="C129" s="214"/>
      <c r="D129" s="220">
        <v>184</v>
      </c>
      <c r="E129" s="217" t="s">
        <v>174</v>
      </c>
      <c r="F129" s="214" t="s">
        <v>360</v>
      </c>
      <c r="G129" s="111" t="s">
        <v>98</v>
      </c>
      <c r="H129" s="111" t="s">
        <v>113</v>
      </c>
      <c r="I129" s="111" t="s">
        <v>142</v>
      </c>
      <c r="J129" s="111" t="s">
        <v>112</v>
      </c>
      <c r="K129" s="111">
        <v>0</v>
      </c>
      <c r="L129" s="218">
        <v>1.5</v>
      </c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4"/>
      <c r="Z129" s="214"/>
      <c r="AA129" s="214"/>
      <c r="AB129" s="214"/>
      <c r="AC129" s="214"/>
      <c r="AD129" s="214"/>
    </row>
    <row r="130" spans="1:30" hidden="1" x14ac:dyDescent="0.3">
      <c r="A130" s="214"/>
      <c r="B130" s="215" t="s">
        <v>231</v>
      </c>
      <c r="C130" s="214"/>
      <c r="D130" s="220">
        <v>190</v>
      </c>
      <c r="E130" s="217" t="s">
        <v>161</v>
      </c>
      <c r="F130" s="214" t="s">
        <v>380</v>
      </c>
      <c r="G130" s="111" t="s">
        <v>98</v>
      </c>
      <c r="H130" s="111" t="s">
        <v>113</v>
      </c>
      <c r="I130" s="111" t="s">
        <v>162</v>
      </c>
      <c r="J130" s="111" t="s">
        <v>115</v>
      </c>
      <c r="K130" s="111">
        <v>0</v>
      </c>
      <c r="L130" s="214"/>
      <c r="M130" s="219"/>
      <c r="N130" s="219"/>
      <c r="O130" s="112">
        <v>1</v>
      </c>
      <c r="P130" s="113">
        <v>1</v>
      </c>
      <c r="Q130" s="219"/>
      <c r="R130" s="219"/>
      <c r="S130" s="219"/>
      <c r="T130" s="219"/>
      <c r="U130" s="219"/>
      <c r="V130" s="219"/>
      <c r="W130" s="219"/>
      <c r="X130" s="219"/>
      <c r="Y130" s="214"/>
      <c r="Z130" s="214"/>
      <c r="AA130" s="214"/>
      <c r="AB130" s="214"/>
      <c r="AC130" s="214"/>
      <c r="AD130" s="214"/>
    </row>
    <row r="131" spans="1:30" hidden="1" x14ac:dyDescent="0.3">
      <c r="A131" s="214"/>
      <c r="B131" s="215" t="s">
        <v>231</v>
      </c>
      <c r="C131" s="214"/>
      <c r="D131" s="220">
        <v>184</v>
      </c>
      <c r="E131" s="217" t="s">
        <v>174</v>
      </c>
      <c r="F131" s="214" t="s">
        <v>382</v>
      </c>
      <c r="G131" s="111" t="s">
        <v>98</v>
      </c>
      <c r="H131" s="111" t="s">
        <v>113</v>
      </c>
      <c r="I131" s="111" t="s">
        <v>142</v>
      </c>
      <c r="J131" s="111" t="s">
        <v>112</v>
      </c>
      <c r="K131" s="111">
        <v>0</v>
      </c>
      <c r="L131" s="214"/>
      <c r="M131" s="219"/>
      <c r="N131" s="219"/>
      <c r="O131" s="112"/>
      <c r="P131" s="113">
        <v>1</v>
      </c>
      <c r="Q131" s="219"/>
      <c r="R131" s="219"/>
      <c r="S131" s="219"/>
      <c r="T131" s="219"/>
      <c r="U131" s="219"/>
      <c r="V131" s="219"/>
      <c r="W131" s="219"/>
      <c r="X131" s="219"/>
      <c r="Y131" s="214"/>
      <c r="Z131" s="214"/>
      <c r="AA131" s="214"/>
      <c r="AB131" s="214"/>
      <c r="AC131" s="214"/>
      <c r="AD131" s="214"/>
    </row>
    <row r="132" spans="1:30" hidden="1" x14ac:dyDescent="0.3">
      <c r="A132" s="214"/>
      <c r="B132" s="215" t="s">
        <v>231</v>
      </c>
      <c r="C132" s="214"/>
      <c r="D132" s="220">
        <v>126</v>
      </c>
      <c r="E132" s="217" t="s">
        <v>158</v>
      </c>
      <c r="F132" s="214" t="s">
        <v>384</v>
      </c>
      <c r="G132" s="111" t="s">
        <v>98</v>
      </c>
      <c r="H132" s="111" t="s">
        <v>113</v>
      </c>
      <c r="I132" s="111" t="s">
        <v>114</v>
      </c>
      <c r="J132" s="111" t="s">
        <v>115</v>
      </c>
      <c r="K132" s="111">
        <v>0</v>
      </c>
      <c r="L132" s="214"/>
      <c r="M132" s="219"/>
      <c r="N132" s="219"/>
      <c r="O132" s="112">
        <v>1</v>
      </c>
      <c r="P132" s="113"/>
      <c r="Q132" s="219"/>
      <c r="R132" s="219"/>
      <c r="S132" s="219"/>
      <c r="T132" s="219"/>
      <c r="U132" s="219"/>
      <c r="V132" s="219"/>
      <c r="W132" s="219"/>
      <c r="X132" s="219"/>
      <c r="Y132" s="214"/>
      <c r="Z132" s="214"/>
      <c r="AA132" s="214"/>
      <c r="AB132" s="214"/>
      <c r="AC132" s="214"/>
      <c r="AD132" s="214"/>
    </row>
    <row r="133" spans="1:30" hidden="1" x14ac:dyDescent="0.3">
      <c r="A133" s="214"/>
      <c r="B133" s="215" t="s">
        <v>231</v>
      </c>
      <c r="C133" s="214"/>
      <c r="D133" s="220">
        <v>59</v>
      </c>
      <c r="E133" s="217" t="s">
        <v>116</v>
      </c>
      <c r="F133" s="214" t="s">
        <v>389</v>
      </c>
      <c r="G133" s="111" t="s">
        <v>98</v>
      </c>
      <c r="H133" s="111" t="s">
        <v>75</v>
      </c>
      <c r="I133" s="111" t="s">
        <v>104</v>
      </c>
      <c r="J133" s="111" t="s">
        <v>102</v>
      </c>
      <c r="K133" s="111">
        <v>0</v>
      </c>
      <c r="L133" s="214"/>
      <c r="M133" s="219"/>
      <c r="N133" s="219"/>
      <c r="O133" s="112">
        <v>2</v>
      </c>
      <c r="P133" s="113">
        <v>2</v>
      </c>
      <c r="Q133" s="219"/>
      <c r="R133" s="219"/>
      <c r="S133" s="219"/>
      <c r="T133" s="219"/>
      <c r="U133" s="219"/>
      <c r="V133" s="219"/>
      <c r="W133" s="219"/>
      <c r="X133" s="219"/>
      <c r="Y133" s="214"/>
      <c r="Z133" s="214"/>
      <c r="AA133" s="214"/>
      <c r="AB133" s="214"/>
      <c r="AC133" s="214"/>
      <c r="AD133" s="214"/>
    </row>
    <row r="134" spans="1:30" hidden="1" x14ac:dyDescent="0.3">
      <c r="A134" s="214"/>
      <c r="B134" s="215" t="s">
        <v>231</v>
      </c>
      <c r="C134" s="214"/>
      <c r="D134" s="220">
        <v>59</v>
      </c>
      <c r="E134" s="217" t="s">
        <v>116</v>
      </c>
      <c r="F134" s="214" t="s">
        <v>391</v>
      </c>
      <c r="G134" s="111" t="s">
        <v>98</v>
      </c>
      <c r="H134" s="111" t="s">
        <v>75</v>
      </c>
      <c r="I134" s="111" t="s">
        <v>104</v>
      </c>
      <c r="J134" s="111" t="s">
        <v>102</v>
      </c>
      <c r="K134" s="111">
        <v>0</v>
      </c>
      <c r="L134" s="214"/>
      <c r="M134" s="219"/>
      <c r="N134" s="219"/>
      <c r="O134" s="112"/>
      <c r="P134" s="113">
        <v>3</v>
      </c>
      <c r="Q134" s="219"/>
      <c r="R134" s="219"/>
      <c r="S134" s="219"/>
      <c r="T134" s="219"/>
      <c r="U134" s="219"/>
      <c r="V134" s="219"/>
      <c r="W134" s="219"/>
      <c r="X134" s="219"/>
      <c r="Y134" s="214"/>
      <c r="Z134" s="214"/>
      <c r="AA134" s="214"/>
      <c r="AB134" s="214"/>
      <c r="AC134" s="214"/>
      <c r="AD134" s="214"/>
    </row>
    <row r="135" spans="1:30" x14ac:dyDescent="0.3">
      <c r="A135" s="214"/>
      <c r="B135" s="215" t="s">
        <v>275</v>
      </c>
      <c r="C135" s="214"/>
      <c r="D135" s="220">
        <v>15</v>
      </c>
      <c r="E135" s="217" t="s">
        <v>155</v>
      </c>
      <c r="F135" s="214" t="s">
        <v>373</v>
      </c>
      <c r="G135" s="111" t="s">
        <v>98</v>
      </c>
      <c r="H135" s="111" t="s">
        <v>75</v>
      </c>
      <c r="I135" s="111" t="s">
        <v>62</v>
      </c>
      <c r="J135" s="111" t="s">
        <v>112</v>
      </c>
      <c r="K135" s="111">
        <v>0</v>
      </c>
      <c r="L135" s="214"/>
      <c r="M135" s="219"/>
      <c r="N135" s="219"/>
      <c r="O135" s="112">
        <v>2</v>
      </c>
      <c r="P135" s="219"/>
      <c r="Q135" s="219"/>
      <c r="R135" s="219"/>
      <c r="S135" s="219"/>
      <c r="T135" s="219"/>
      <c r="U135" s="219"/>
      <c r="V135" s="219"/>
      <c r="W135" s="219"/>
      <c r="X135" s="219"/>
      <c r="Y135" s="214"/>
      <c r="Z135" s="214"/>
      <c r="AA135" s="214"/>
      <c r="AB135" s="214"/>
      <c r="AC135" s="214"/>
      <c r="AD135" s="214"/>
    </row>
    <row r="136" spans="1:30" hidden="1" x14ac:dyDescent="0.3">
      <c r="A136" s="214"/>
      <c r="B136" s="215" t="s">
        <v>241</v>
      </c>
      <c r="C136" s="214"/>
      <c r="D136" s="220">
        <v>77</v>
      </c>
      <c r="E136" s="217" t="s">
        <v>194</v>
      </c>
      <c r="F136" s="214" t="s">
        <v>362</v>
      </c>
      <c r="G136" s="111" t="s">
        <v>98</v>
      </c>
      <c r="H136" s="111" t="s">
        <v>75</v>
      </c>
      <c r="I136" s="111" t="s">
        <v>62</v>
      </c>
      <c r="J136" s="111" t="s">
        <v>99</v>
      </c>
      <c r="K136" s="111">
        <v>0</v>
      </c>
      <c r="L136" s="218">
        <v>2</v>
      </c>
      <c r="M136" s="219"/>
      <c r="N136" s="219"/>
      <c r="O136" s="112"/>
      <c r="P136" s="219"/>
      <c r="Q136" s="219"/>
      <c r="R136" s="219"/>
      <c r="S136" s="219"/>
      <c r="T136" s="219"/>
      <c r="U136" s="219"/>
      <c r="V136" s="219"/>
      <c r="W136" s="219"/>
      <c r="X136" s="219"/>
      <c r="Y136" s="214"/>
      <c r="Z136" s="214"/>
      <c r="AA136" s="214"/>
      <c r="AB136" s="214"/>
      <c r="AC136" s="214"/>
      <c r="AD136" s="214"/>
    </row>
    <row r="137" spans="1:30" hidden="1" x14ac:dyDescent="0.3">
      <c r="A137" s="214"/>
      <c r="B137" s="215" t="s">
        <v>241</v>
      </c>
      <c r="C137" s="214"/>
      <c r="D137" s="220">
        <v>98</v>
      </c>
      <c r="E137" s="217" t="s">
        <v>195</v>
      </c>
      <c r="F137" s="214" t="s">
        <v>362</v>
      </c>
      <c r="G137" s="111" t="s">
        <v>98</v>
      </c>
      <c r="H137" s="111" t="s">
        <v>75</v>
      </c>
      <c r="I137" s="111" t="s">
        <v>104</v>
      </c>
      <c r="J137" s="111" t="s">
        <v>99</v>
      </c>
      <c r="K137" s="111">
        <v>0</v>
      </c>
      <c r="L137" s="218">
        <v>2</v>
      </c>
      <c r="M137" s="219"/>
      <c r="N137" s="219"/>
      <c r="O137" s="112"/>
      <c r="P137" s="219"/>
      <c r="Q137" s="219"/>
      <c r="R137" s="219"/>
      <c r="S137" s="219"/>
      <c r="T137" s="219"/>
      <c r="U137" s="219"/>
      <c r="V137" s="219"/>
      <c r="W137" s="219"/>
      <c r="X137" s="219"/>
      <c r="Y137" s="214"/>
      <c r="Z137" s="214"/>
      <c r="AA137" s="214"/>
      <c r="AB137" s="214"/>
      <c r="AC137" s="214"/>
      <c r="AD137" s="214"/>
    </row>
    <row r="138" spans="1:30" hidden="1" x14ac:dyDescent="0.3">
      <c r="A138" s="214"/>
      <c r="B138" s="215" t="s">
        <v>241</v>
      </c>
      <c r="C138" s="214"/>
      <c r="D138" s="216">
        <v>198</v>
      </c>
      <c r="E138" s="217" t="s">
        <v>186</v>
      </c>
      <c r="F138" s="214" t="s">
        <v>371</v>
      </c>
      <c r="G138" s="111" t="s">
        <v>126</v>
      </c>
      <c r="H138" s="111" t="s">
        <v>75</v>
      </c>
      <c r="I138" s="111" t="s">
        <v>187</v>
      </c>
      <c r="J138" s="111" t="s">
        <v>115</v>
      </c>
      <c r="K138" s="111" t="s">
        <v>187</v>
      </c>
      <c r="L138" s="214"/>
      <c r="M138" s="219"/>
      <c r="N138" s="219"/>
      <c r="O138" s="112">
        <v>2</v>
      </c>
      <c r="P138" s="219"/>
      <c r="Q138" s="219"/>
      <c r="R138" s="219"/>
      <c r="S138" s="219"/>
      <c r="T138" s="219"/>
      <c r="U138" s="219"/>
      <c r="V138" s="219"/>
      <c r="W138" s="219"/>
      <c r="X138" s="219"/>
      <c r="Y138" s="214"/>
      <c r="Z138" s="214"/>
      <c r="AA138" s="214"/>
      <c r="AB138" s="214"/>
      <c r="AC138" s="214"/>
      <c r="AD138" s="214"/>
    </row>
    <row r="139" spans="1:30" x14ac:dyDescent="0.3">
      <c r="A139" s="214"/>
      <c r="B139" s="215" t="s">
        <v>230</v>
      </c>
      <c r="C139" s="214"/>
      <c r="D139" s="216">
        <v>76</v>
      </c>
      <c r="E139" s="217" t="s">
        <v>157</v>
      </c>
      <c r="F139" s="214" t="s">
        <v>369</v>
      </c>
      <c r="G139" s="111" t="s">
        <v>98</v>
      </c>
      <c r="H139" s="111" t="s">
        <v>75</v>
      </c>
      <c r="I139" s="111" t="s">
        <v>62</v>
      </c>
      <c r="J139" s="111" t="s">
        <v>99</v>
      </c>
      <c r="K139" s="111">
        <v>0</v>
      </c>
      <c r="L139" s="214"/>
      <c r="M139" s="219"/>
      <c r="N139" s="219"/>
      <c r="O139" s="112">
        <v>5</v>
      </c>
      <c r="P139" s="219"/>
      <c r="Q139" s="219"/>
      <c r="R139" s="219"/>
      <c r="S139" s="219"/>
      <c r="T139" s="219"/>
      <c r="U139" s="219"/>
      <c r="V139" s="219"/>
      <c r="W139" s="219"/>
      <c r="X139" s="219"/>
      <c r="Y139" s="214"/>
      <c r="Z139" s="214"/>
      <c r="AA139" s="214"/>
      <c r="AB139" s="214"/>
      <c r="AC139" s="214"/>
      <c r="AD139" s="214"/>
    </row>
    <row r="140" spans="1:30" hidden="1" x14ac:dyDescent="0.3">
      <c r="A140" s="214"/>
      <c r="B140" s="215" t="s">
        <v>233</v>
      </c>
      <c r="C140" s="214"/>
      <c r="D140" s="220">
        <v>96</v>
      </c>
      <c r="E140" s="217" t="s">
        <v>163</v>
      </c>
      <c r="F140" s="214" t="s">
        <v>358</v>
      </c>
      <c r="G140" s="111" t="s">
        <v>98</v>
      </c>
      <c r="H140" s="111" t="s">
        <v>75</v>
      </c>
      <c r="I140" s="111" t="s">
        <v>104</v>
      </c>
      <c r="J140" s="111" t="s">
        <v>99</v>
      </c>
      <c r="K140" s="111">
        <v>0</v>
      </c>
      <c r="L140" s="218">
        <v>2</v>
      </c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4"/>
      <c r="Z140" s="214"/>
      <c r="AA140" s="214"/>
      <c r="AB140" s="214"/>
      <c r="AC140" s="214"/>
      <c r="AD140" s="214"/>
    </row>
    <row r="141" spans="1:30" hidden="1" x14ac:dyDescent="0.3">
      <c r="A141" s="214"/>
      <c r="B141" s="215" t="s">
        <v>233</v>
      </c>
      <c r="C141" s="214"/>
      <c r="D141" s="220">
        <v>139</v>
      </c>
      <c r="E141" s="217" t="s">
        <v>164</v>
      </c>
      <c r="F141" s="214" t="s">
        <v>358</v>
      </c>
      <c r="G141" s="111" t="s">
        <v>98</v>
      </c>
      <c r="H141" s="111" t="s">
        <v>113</v>
      </c>
      <c r="I141" s="111" t="s">
        <v>125</v>
      </c>
      <c r="J141" s="111" t="s">
        <v>115</v>
      </c>
      <c r="K141" s="111">
        <v>0</v>
      </c>
      <c r="L141" s="218">
        <v>2</v>
      </c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4"/>
      <c r="Z141" s="214"/>
      <c r="AA141" s="214"/>
      <c r="AB141" s="214"/>
      <c r="AC141" s="214"/>
      <c r="AD141" s="214"/>
    </row>
    <row r="142" spans="1:30" hidden="1" x14ac:dyDescent="0.3">
      <c r="A142" s="214"/>
      <c r="B142" s="215" t="s">
        <v>233</v>
      </c>
      <c r="C142" s="214"/>
      <c r="D142" s="216">
        <v>168</v>
      </c>
      <c r="E142" s="217" t="s">
        <v>165</v>
      </c>
      <c r="F142" s="214" t="s">
        <v>359</v>
      </c>
      <c r="G142" s="111" t="s">
        <v>98</v>
      </c>
      <c r="H142" s="111" t="s">
        <v>113</v>
      </c>
      <c r="I142" s="111" t="s">
        <v>120</v>
      </c>
      <c r="J142" s="111" t="s">
        <v>115</v>
      </c>
      <c r="K142" s="111">
        <v>0</v>
      </c>
      <c r="L142" s="218">
        <v>2</v>
      </c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4"/>
      <c r="Z142" s="214"/>
      <c r="AA142" s="214"/>
      <c r="AB142" s="214"/>
      <c r="AC142" s="214"/>
      <c r="AD142" s="214"/>
    </row>
    <row r="143" spans="1:30" x14ac:dyDescent="0.3">
      <c r="A143" s="214"/>
      <c r="B143" s="215" t="s">
        <v>280</v>
      </c>
      <c r="C143" s="214"/>
      <c r="D143" s="220">
        <v>203</v>
      </c>
      <c r="E143" s="217" t="s">
        <v>217</v>
      </c>
      <c r="F143" s="214" t="s">
        <v>376</v>
      </c>
      <c r="G143" s="111" t="s">
        <v>214</v>
      </c>
      <c r="H143" s="111" t="s">
        <v>75</v>
      </c>
      <c r="I143" s="111" t="s">
        <v>216</v>
      </c>
      <c r="J143" s="111" t="s">
        <v>99</v>
      </c>
      <c r="K143" s="111">
        <v>0</v>
      </c>
      <c r="L143" s="214"/>
      <c r="M143" s="219"/>
      <c r="N143" s="112"/>
      <c r="O143" s="112">
        <v>2</v>
      </c>
      <c r="P143" s="113"/>
      <c r="Q143" s="219"/>
      <c r="R143" s="219"/>
      <c r="S143" s="219"/>
      <c r="T143" s="219"/>
      <c r="U143" s="219"/>
      <c r="V143" s="219"/>
      <c r="W143" s="219"/>
      <c r="X143" s="219"/>
      <c r="Y143" s="214"/>
      <c r="Z143" s="214"/>
      <c r="AA143" s="214"/>
      <c r="AB143" s="214"/>
      <c r="AC143" s="214"/>
      <c r="AD143" s="214"/>
    </row>
    <row r="144" spans="1:30" x14ac:dyDescent="0.3">
      <c r="A144" s="214"/>
      <c r="B144" s="215" t="s">
        <v>308</v>
      </c>
      <c r="C144" s="214"/>
      <c r="D144" s="220">
        <v>40</v>
      </c>
      <c r="E144" s="217" t="s">
        <v>139</v>
      </c>
      <c r="F144" s="214" t="s">
        <v>377</v>
      </c>
      <c r="G144" s="111" t="s">
        <v>98</v>
      </c>
      <c r="H144" s="111" t="s">
        <v>75</v>
      </c>
      <c r="I144" s="111" t="s">
        <v>62</v>
      </c>
      <c r="J144" s="111" t="s">
        <v>102</v>
      </c>
      <c r="K144" s="111">
        <v>0</v>
      </c>
      <c r="L144" s="214"/>
      <c r="M144" s="219"/>
      <c r="N144" s="219"/>
      <c r="O144" s="112">
        <v>1</v>
      </c>
      <c r="P144" s="219"/>
      <c r="Q144" s="219"/>
      <c r="R144" s="219"/>
      <c r="S144" s="219"/>
      <c r="T144" s="219"/>
      <c r="U144" s="219"/>
      <c r="V144" s="219"/>
      <c r="W144" s="219"/>
      <c r="X144" s="219"/>
      <c r="Y144" s="214"/>
      <c r="Z144" s="214"/>
      <c r="AA144" s="214"/>
      <c r="AB144" s="214"/>
      <c r="AC144" s="214"/>
      <c r="AD144" s="214"/>
    </row>
    <row r="145" spans="1:30" x14ac:dyDescent="0.3">
      <c r="A145" s="214"/>
      <c r="B145" s="215" t="s">
        <v>308</v>
      </c>
      <c r="C145" s="214"/>
      <c r="D145" s="220">
        <v>61</v>
      </c>
      <c r="E145" s="217" t="s">
        <v>200</v>
      </c>
      <c r="F145" s="214" t="s">
        <v>388</v>
      </c>
      <c r="G145" s="111" t="s">
        <v>98</v>
      </c>
      <c r="H145" s="111" t="s">
        <v>75</v>
      </c>
      <c r="I145" s="111" t="s">
        <v>104</v>
      </c>
      <c r="J145" s="111" t="s">
        <v>102</v>
      </c>
      <c r="K145" s="111">
        <v>0</v>
      </c>
      <c r="L145" s="214"/>
      <c r="M145" s="219"/>
      <c r="N145" s="219"/>
      <c r="O145" s="112">
        <v>1</v>
      </c>
      <c r="P145" s="113"/>
      <c r="Q145" s="219"/>
      <c r="R145" s="219"/>
      <c r="S145" s="219"/>
      <c r="T145" s="219"/>
      <c r="U145" s="219"/>
      <c r="V145" s="219"/>
      <c r="W145" s="219"/>
      <c r="X145" s="219"/>
      <c r="Y145" s="214"/>
      <c r="Z145" s="214"/>
      <c r="AA145" s="214"/>
      <c r="AB145" s="214"/>
      <c r="AC145" s="214"/>
      <c r="AD145" s="214"/>
    </row>
    <row r="146" spans="1:30" x14ac:dyDescent="0.3">
      <c r="A146" s="214"/>
      <c r="B146" s="215" t="s">
        <v>266</v>
      </c>
      <c r="C146" s="214"/>
      <c r="D146" s="216">
        <v>85</v>
      </c>
      <c r="E146" s="217" t="s">
        <v>118</v>
      </c>
      <c r="F146" s="214" t="s">
        <v>387</v>
      </c>
      <c r="G146" s="111" t="s">
        <v>98</v>
      </c>
      <c r="H146" s="111" t="s">
        <v>75</v>
      </c>
      <c r="I146" s="111" t="s">
        <v>62</v>
      </c>
      <c r="J146" s="111" t="s">
        <v>99</v>
      </c>
      <c r="K146" s="111">
        <v>0</v>
      </c>
      <c r="L146" s="214"/>
      <c r="M146" s="219"/>
      <c r="N146" s="219"/>
      <c r="O146" s="112">
        <v>3</v>
      </c>
      <c r="P146" s="219"/>
      <c r="Q146" s="219"/>
      <c r="R146" s="219"/>
      <c r="S146" s="219"/>
      <c r="T146" s="219"/>
      <c r="U146" s="219"/>
      <c r="V146" s="219"/>
      <c r="W146" s="219"/>
      <c r="X146" s="219"/>
      <c r="Y146" s="214"/>
      <c r="Z146" s="214"/>
      <c r="AA146" s="214"/>
      <c r="AB146" s="214"/>
      <c r="AC146" s="214"/>
      <c r="AD146" s="214"/>
    </row>
    <row r="147" spans="1:30" x14ac:dyDescent="0.3">
      <c r="A147" s="214"/>
      <c r="B147" s="229" t="s">
        <v>312</v>
      </c>
      <c r="C147" s="214"/>
      <c r="D147" s="220">
        <v>111</v>
      </c>
      <c r="E147" s="217" t="s">
        <v>203</v>
      </c>
      <c r="F147" s="214" t="s">
        <v>364</v>
      </c>
      <c r="G147" s="111" t="s">
        <v>98</v>
      </c>
      <c r="H147" s="111" t="s">
        <v>75</v>
      </c>
      <c r="I147" s="111" t="s">
        <v>135</v>
      </c>
      <c r="J147" s="111" t="s">
        <v>115</v>
      </c>
      <c r="K147" s="111">
        <v>0</v>
      </c>
      <c r="L147" s="218">
        <v>2</v>
      </c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4"/>
      <c r="Z147" s="214"/>
      <c r="AA147" s="214"/>
      <c r="AB147" s="214"/>
      <c r="AC147" s="214"/>
      <c r="AD147" s="214"/>
    </row>
    <row r="148" spans="1:30" x14ac:dyDescent="0.3">
      <c r="A148" s="221"/>
      <c r="B148" s="222" t="s">
        <v>312</v>
      </c>
      <c r="C148" s="221"/>
      <c r="D148" s="223">
        <v>111</v>
      </c>
      <c r="E148" s="224" t="s">
        <v>203</v>
      </c>
      <c r="F148" s="221" t="s">
        <v>376</v>
      </c>
      <c r="G148" s="225" t="s">
        <v>98</v>
      </c>
      <c r="H148" s="225" t="s">
        <v>75</v>
      </c>
      <c r="I148" s="225" t="s">
        <v>135</v>
      </c>
      <c r="J148" s="225" t="s">
        <v>115</v>
      </c>
      <c r="K148" s="225">
        <v>0</v>
      </c>
      <c r="L148" s="221"/>
      <c r="M148" s="226"/>
      <c r="N148" s="228">
        <v>3</v>
      </c>
      <c r="O148" s="228"/>
      <c r="P148" s="231"/>
      <c r="Q148" s="226"/>
      <c r="R148" s="226"/>
      <c r="S148" s="226"/>
      <c r="T148" s="226"/>
      <c r="U148" s="226"/>
      <c r="V148" s="226"/>
      <c r="W148" s="226"/>
      <c r="X148" s="226"/>
      <c r="Y148" s="221"/>
      <c r="Z148" s="221"/>
      <c r="AA148" s="221"/>
      <c r="AB148" s="221"/>
      <c r="AC148" s="221"/>
      <c r="AD148" s="221"/>
    </row>
    <row r="149" spans="1:30" x14ac:dyDescent="0.3">
      <c r="A149" s="214"/>
      <c r="B149" s="215" t="s">
        <v>298</v>
      </c>
      <c r="C149" s="214"/>
      <c r="D149" s="220">
        <v>38</v>
      </c>
      <c r="E149" s="217" t="s">
        <v>176</v>
      </c>
      <c r="F149" s="214" t="s">
        <v>391</v>
      </c>
      <c r="G149" s="111" t="s">
        <v>98</v>
      </c>
      <c r="H149" s="111" t="s">
        <v>75</v>
      </c>
      <c r="I149" s="111" t="s">
        <v>62</v>
      </c>
      <c r="J149" s="111" t="s">
        <v>102</v>
      </c>
      <c r="K149" s="111">
        <v>0</v>
      </c>
      <c r="L149" s="214"/>
      <c r="M149" s="219"/>
      <c r="N149" s="219"/>
      <c r="O149" s="112">
        <v>1</v>
      </c>
      <c r="P149" s="113"/>
      <c r="Q149" s="219"/>
      <c r="R149" s="219"/>
      <c r="S149" s="219"/>
      <c r="T149" s="219"/>
      <c r="U149" s="219"/>
      <c r="V149" s="219"/>
      <c r="W149" s="219"/>
      <c r="X149" s="219"/>
      <c r="Y149" s="214"/>
      <c r="Z149" s="214"/>
      <c r="AA149" s="214"/>
      <c r="AB149" s="214"/>
      <c r="AC149" s="214"/>
      <c r="AD149" s="214"/>
    </row>
    <row r="150" spans="1:30" x14ac:dyDescent="0.3">
      <c r="A150" s="214"/>
      <c r="B150" s="215" t="s">
        <v>326</v>
      </c>
      <c r="C150" s="214"/>
      <c r="D150" s="216">
        <v>36</v>
      </c>
      <c r="E150" s="217" t="s">
        <v>178</v>
      </c>
      <c r="F150" s="214" t="s">
        <v>379</v>
      </c>
      <c r="G150" s="111" t="s">
        <v>98</v>
      </c>
      <c r="H150" s="111" t="s">
        <v>75</v>
      </c>
      <c r="I150" s="111" t="s">
        <v>62</v>
      </c>
      <c r="J150" s="111" t="s">
        <v>102</v>
      </c>
      <c r="K150" s="111">
        <v>0</v>
      </c>
      <c r="L150" s="214"/>
      <c r="M150" s="219"/>
      <c r="N150" s="219"/>
      <c r="O150" s="112">
        <v>4</v>
      </c>
      <c r="P150" s="113"/>
      <c r="Q150" s="219"/>
      <c r="R150" s="219"/>
      <c r="S150" s="219"/>
      <c r="T150" s="219"/>
      <c r="U150" s="219"/>
      <c r="V150" s="219"/>
      <c r="W150" s="219"/>
      <c r="X150" s="219"/>
      <c r="Y150" s="214"/>
      <c r="Z150" s="214"/>
      <c r="AA150" s="214"/>
      <c r="AB150" s="214"/>
      <c r="AC150" s="214"/>
      <c r="AD150" s="214"/>
    </row>
    <row r="151" spans="1:30" x14ac:dyDescent="0.3">
      <c r="A151" s="214"/>
      <c r="B151" s="215" t="s">
        <v>242</v>
      </c>
      <c r="C151" s="214"/>
      <c r="D151" s="220">
        <v>77</v>
      </c>
      <c r="E151" s="217" t="s">
        <v>194</v>
      </c>
      <c r="F151" s="214" t="s">
        <v>362</v>
      </c>
      <c r="G151" s="111" t="s">
        <v>98</v>
      </c>
      <c r="H151" s="111" t="s">
        <v>75</v>
      </c>
      <c r="I151" s="111" t="s">
        <v>62</v>
      </c>
      <c r="J151" s="111" t="s">
        <v>99</v>
      </c>
      <c r="K151" s="111">
        <v>0</v>
      </c>
      <c r="L151" s="218"/>
      <c r="M151" s="219"/>
      <c r="N151" s="219"/>
      <c r="O151" s="112">
        <v>3</v>
      </c>
      <c r="P151" s="219"/>
      <c r="Q151" s="219"/>
      <c r="R151" s="219"/>
      <c r="S151" s="219"/>
      <c r="T151" s="219"/>
      <c r="U151" s="219"/>
      <c r="V151" s="219"/>
      <c r="W151" s="219"/>
      <c r="X151" s="219"/>
      <c r="Y151" s="214"/>
      <c r="Z151" s="214"/>
      <c r="AA151" s="214"/>
      <c r="AB151" s="214"/>
      <c r="AC151" s="214"/>
      <c r="AD151" s="214"/>
    </row>
    <row r="152" spans="1:30" x14ac:dyDescent="0.3">
      <c r="A152" s="214"/>
      <c r="B152" s="215" t="s">
        <v>242</v>
      </c>
      <c r="C152" s="214"/>
      <c r="D152" s="216">
        <v>27</v>
      </c>
      <c r="E152" s="217" t="s">
        <v>143</v>
      </c>
      <c r="F152" s="214" t="s">
        <v>378</v>
      </c>
      <c r="G152" s="111" t="s">
        <v>98</v>
      </c>
      <c r="H152" s="111" t="s">
        <v>75</v>
      </c>
      <c r="I152" s="111" t="s">
        <v>104</v>
      </c>
      <c r="J152" s="111" t="s">
        <v>112</v>
      </c>
      <c r="K152" s="111">
        <v>0</v>
      </c>
      <c r="L152" s="214"/>
      <c r="M152" s="219"/>
      <c r="N152" s="219"/>
      <c r="O152" s="112">
        <v>4</v>
      </c>
      <c r="P152" s="113"/>
      <c r="Q152" s="219"/>
      <c r="R152" s="219"/>
      <c r="S152" s="219"/>
      <c r="T152" s="219"/>
      <c r="U152" s="219"/>
      <c r="V152" s="219"/>
      <c r="W152" s="219"/>
      <c r="X152" s="219"/>
      <c r="Y152" s="214"/>
      <c r="Z152" s="214"/>
      <c r="AA152" s="214"/>
      <c r="AB152" s="214"/>
      <c r="AC152" s="214"/>
      <c r="AD152" s="214"/>
    </row>
    <row r="153" spans="1:30" x14ac:dyDescent="0.3">
      <c r="A153" s="214"/>
      <c r="B153" s="215" t="s">
        <v>242</v>
      </c>
      <c r="C153" s="214"/>
      <c r="D153" s="220">
        <v>41</v>
      </c>
      <c r="E153" s="217" t="s">
        <v>111</v>
      </c>
      <c r="F153" s="214" t="s">
        <v>390</v>
      </c>
      <c r="G153" s="111" t="s">
        <v>98</v>
      </c>
      <c r="H153" s="111" t="s">
        <v>75</v>
      </c>
      <c r="I153" s="111" t="s">
        <v>62</v>
      </c>
      <c r="J153" s="111" t="s">
        <v>102</v>
      </c>
      <c r="K153" s="111">
        <v>0</v>
      </c>
      <c r="L153" s="214"/>
      <c r="M153" s="219"/>
      <c r="N153" s="219"/>
      <c r="O153" s="112">
        <v>2</v>
      </c>
      <c r="P153" s="113"/>
      <c r="Q153" s="219"/>
      <c r="R153" s="219"/>
      <c r="S153" s="219"/>
      <c r="T153" s="219"/>
      <c r="U153" s="219"/>
      <c r="V153" s="219"/>
      <c r="W153" s="219"/>
      <c r="X153" s="219"/>
      <c r="Y153" s="214"/>
      <c r="Z153" s="214"/>
      <c r="AA153" s="214"/>
      <c r="AB153" s="214"/>
      <c r="AC153" s="214"/>
      <c r="AD153" s="214"/>
    </row>
    <row r="154" spans="1:30" x14ac:dyDescent="0.3">
      <c r="A154" s="214"/>
      <c r="B154" s="215" t="s">
        <v>267</v>
      </c>
      <c r="C154" s="214"/>
      <c r="D154" s="216">
        <v>85</v>
      </c>
      <c r="E154" s="217" t="s">
        <v>118</v>
      </c>
      <c r="F154" s="214" t="s">
        <v>387</v>
      </c>
      <c r="G154" s="111" t="s">
        <v>98</v>
      </c>
      <c r="H154" s="111" t="s">
        <v>75</v>
      </c>
      <c r="I154" s="111" t="s">
        <v>62</v>
      </c>
      <c r="J154" s="111" t="s">
        <v>99</v>
      </c>
      <c r="K154" s="111">
        <v>0</v>
      </c>
      <c r="L154" s="214"/>
      <c r="M154" s="219"/>
      <c r="N154" s="219"/>
      <c r="O154" s="112">
        <v>1</v>
      </c>
      <c r="P154" s="219"/>
      <c r="Q154" s="219"/>
      <c r="R154" s="219"/>
      <c r="S154" s="219"/>
      <c r="T154" s="219"/>
      <c r="U154" s="219"/>
      <c r="V154" s="219"/>
      <c r="W154" s="219"/>
      <c r="X154" s="219"/>
      <c r="Y154" s="214"/>
      <c r="Z154" s="214"/>
      <c r="AA154" s="214"/>
      <c r="AB154" s="214"/>
      <c r="AC154" s="214"/>
      <c r="AD154" s="214"/>
    </row>
    <row r="155" spans="1:30" x14ac:dyDescent="0.3">
      <c r="A155" s="214"/>
      <c r="B155" s="215" t="s">
        <v>251</v>
      </c>
      <c r="C155" s="214"/>
      <c r="D155" s="220">
        <v>136</v>
      </c>
      <c r="E155" s="217" t="s">
        <v>153</v>
      </c>
      <c r="F155" s="214" t="s">
        <v>383</v>
      </c>
      <c r="G155" s="111" t="s">
        <v>98</v>
      </c>
      <c r="H155" s="111" t="s">
        <v>113</v>
      </c>
      <c r="I155" s="111" t="s">
        <v>125</v>
      </c>
      <c r="J155" s="111" t="s">
        <v>115</v>
      </c>
      <c r="K155" s="111">
        <v>0</v>
      </c>
      <c r="L155" s="214"/>
      <c r="M155" s="219"/>
      <c r="N155" s="219"/>
      <c r="O155" s="112">
        <v>1</v>
      </c>
      <c r="P155" s="219"/>
      <c r="Q155" s="219"/>
      <c r="R155" s="219"/>
      <c r="S155" s="219"/>
      <c r="T155" s="219"/>
      <c r="U155" s="219"/>
      <c r="V155" s="219"/>
      <c r="W155" s="219"/>
      <c r="X155" s="219"/>
      <c r="Y155" s="214"/>
      <c r="Z155" s="214"/>
      <c r="AA155" s="214"/>
      <c r="AB155" s="214"/>
      <c r="AC155" s="214"/>
      <c r="AD155" s="214"/>
    </row>
    <row r="156" spans="1:30" hidden="1" x14ac:dyDescent="0.3">
      <c r="A156" s="214"/>
      <c r="B156" s="215" t="s">
        <v>292</v>
      </c>
      <c r="C156" s="214"/>
      <c r="D156" s="216">
        <v>28</v>
      </c>
      <c r="E156" s="217" t="s">
        <v>183</v>
      </c>
      <c r="F156" s="214" t="s">
        <v>377</v>
      </c>
      <c r="G156" s="111" t="s">
        <v>98</v>
      </c>
      <c r="H156" s="111" t="s">
        <v>75</v>
      </c>
      <c r="I156" s="111" t="s">
        <v>104</v>
      </c>
      <c r="J156" s="111" t="s">
        <v>112</v>
      </c>
      <c r="K156" s="111">
        <v>0</v>
      </c>
      <c r="L156" s="214"/>
      <c r="M156" s="219"/>
      <c r="N156" s="219"/>
      <c r="O156" s="112">
        <v>4</v>
      </c>
      <c r="P156" s="219"/>
      <c r="Q156" s="219"/>
      <c r="R156" s="219"/>
      <c r="S156" s="219"/>
      <c r="T156" s="219"/>
      <c r="U156" s="219"/>
      <c r="V156" s="219"/>
      <c r="W156" s="219"/>
      <c r="X156" s="219"/>
      <c r="Y156" s="214"/>
      <c r="Z156" s="214"/>
      <c r="AA156" s="214"/>
      <c r="AB156" s="214"/>
      <c r="AC156" s="214"/>
      <c r="AD156" s="214"/>
    </row>
    <row r="157" spans="1:30" x14ac:dyDescent="0.3">
      <c r="A157" s="214"/>
      <c r="B157" s="215" t="s">
        <v>286</v>
      </c>
      <c r="C157" s="214"/>
      <c r="D157" s="220">
        <v>82</v>
      </c>
      <c r="E157" s="217" t="s">
        <v>191</v>
      </c>
      <c r="F157" s="214" t="s">
        <v>361</v>
      </c>
      <c r="G157" s="111" t="s">
        <v>98</v>
      </c>
      <c r="H157" s="111" t="s">
        <v>75</v>
      </c>
      <c r="I157" s="111" t="s">
        <v>62</v>
      </c>
      <c r="J157" s="111" t="s">
        <v>99</v>
      </c>
      <c r="K157" s="111">
        <v>0</v>
      </c>
      <c r="L157" s="218"/>
      <c r="M157" s="219"/>
      <c r="N157" s="219"/>
      <c r="O157" s="219">
        <v>2</v>
      </c>
      <c r="P157" s="219"/>
      <c r="Q157" s="219"/>
      <c r="R157" s="219"/>
      <c r="S157" s="219"/>
      <c r="T157" s="219"/>
      <c r="U157" s="219"/>
      <c r="V157" s="219"/>
      <c r="W157" s="219"/>
      <c r="X157" s="219"/>
      <c r="Y157" s="214"/>
      <c r="Z157" s="214"/>
      <c r="AA157" s="214"/>
      <c r="AB157" s="214"/>
      <c r="AC157" s="214"/>
      <c r="AD157" s="214"/>
    </row>
    <row r="158" spans="1:30" x14ac:dyDescent="0.3">
      <c r="A158" s="214"/>
      <c r="B158" s="215" t="s">
        <v>278</v>
      </c>
      <c r="C158" s="214"/>
      <c r="D158" s="220">
        <v>58</v>
      </c>
      <c r="E158" s="217" t="s">
        <v>199</v>
      </c>
      <c r="F158" s="214" t="s">
        <v>389</v>
      </c>
      <c r="G158" s="111" t="s">
        <v>98</v>
      </c>
      <c r="H158" s="111" t="s">
        <v>75</v>
      </c>
      <c r="I158" s="111" t="s">
        <v>104</v>
      </c>
      <c r="J158" s="111" t="s">
        <v>102</v>
      </c>
      <c r="K158" s="111">
        <v>0</v>
      </c>
      <c r="L158" s="214"/>
      <c r="M158" s="219"/>
      <c r="N158" s="219"/>
      <c r="O158" s="112">
        <v>2</v>
      </c>
      <c r="P158" s="113">
        <v>2</v>
      </c>
      <c r="Q158" s="219"/>
      <c r="R158" s="219"/>
      <c r="S158" s="219"/>
      <c r="T158" s="219"/>
      <c r="U158" s="219"/>
      <c r="V158" s="219"/>
      <c r="W158" s="219"/>
      <c r="X158" s="219"/>
      <c r="Y158" s="214"/>
      <c r="Z158" s="214"/>
      <c r="AA158" s="214"/>
      <c r="AB158" s="214"/>
      <c r="AC158" s="214"/>
      <c r="AD158" s="214"/>
    </row>
    <row r="159" spans="1:30" x14ac:dyDescent="0.3">
      <c r="A159" s="214"/>
      <c r="B159" s="215" t="s">
        <v>278</v>
      </c>
      <c r="C159" s="214"/>
      <c r="D159" s="220">
        <v>58</v>
      </c>
      <c r="E159" s="217" t="s">
        <v>199</v>
      </c>
      <c r="F159" s="214" t="s">
        <v>390</v>
      </c>
      <c r="G159" s="111" t="s">
        <v>98</v>
      </c>
      <c r="H159" s="111" t="s">
        <v>75</v>
      </c>
      <c r="I159" s="111" t="s">
        <v>104</v>
      </c>
      <c r="J159" s="111" t="s">
        <v>102</v>
      </c>
      <c r="K159" s="111">
        <v>0</v>
      </c>
      <c r="L159" s="214"/>
      <c r="M159" s="219"/>
      <c r="N159" s="219"/>
      <c r="O159" s="112">
        <v>3</v>
      </c>
      <c r="P159" s="113">
        <v>3</v>
      </c>
      <c r="Q159" s="219"/>
      <c r="R159" s="219"/>
      <c r="S159" s="219"/>
      <c r="T159" s="219"/>
      <c r="U159" s="219"/>
      <c r="V159" s="219"/>
      <c r="W159" s="219"/>
      <c r="X159" s="219"/>
      <c r="Y159" s="214"/>
      <c r="Z159" s="214"/>
      <c r="AA159" s="214"/>
      <c r="AB159" s="214"/>
      <c r="AC159" s="214"/>
      <c r="AD159" s="214"/>
    </row>
    <row r="160" spans="1:30" hidden="1" x14ac:dyDescent="0.3">
      <c r="A160" s="214"/>
      <c r="B160" s="215" t="s">
        <v>248</v>
      </c>
      <c r="C160" s="214"/>
      <c r="D160" s="220">
        <v>58</v>
      </c>
      <c r="E160" s="217" t="s">
        <v>199</v>
      </c>
      <c r="F160" s="214" t="s">
        <v>364</v>
      </c>
      <c r="G160" s="111" t="s">
        <v>98</v>
      </c>
      <c r="H160" s="111" t="s">
        <v>75</v>
      </c>
      <c r="I160" s="111" t="s">
        <v>104</v>
      </c>
      <c r="J160" s="111" t="s">
        <v>102</v>
      </c>
      <c r="K160" s="111">
        <v>0</v>
      </c>
      <c r="L160" s="218">
        <v>2</v>
      </c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4"/>
      <c r="Z160" s="214"/>
      <c r="AA160" s="214"/>
      <c r="AB160" s="214"/>
      <c r="AC160" s="214"/>
      <c r="AD160" s="214"/>
    </row>
    <row r="161" spans="1:30" hidden="1" x14ac:dyDescent="0.3">
      <c r="A161" s="214"/>
      <c r="B161" s="215" t="s">
        <v>248</v>
      </c>
      <c r="C161" s="214"/>
      <c r="D161" s="220">
        <v>151</v>
      </c>
      <c r="E161" s="217" t="s">
        <v>134</v>
      </c>
      <c r="F161" s="214" t="s">
        <v>365</v>
      </c>
      <c r="G161" s="111" t="s">
        <v>98</v>
      </c>
      <c r="H161" s="111" t="s">
        <v>113</v>
      </c>
      <c r="I161" s="111" t="s">
        <v>124</v>
      </c>
      <c r="J161" s="111" t="s">
        <v>115</v>
      </c>
      <c r="K161" s="111">
        <v>0</v>
      </c>
      <c r="L161" s="218">
        <v>2</v>
      </c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4"/>
      <c r="Z161" s="214"/>
      <c r="AA161" s="214"/>
      <c r="AB161" s="214"/>
      <c r="AC161" s="214"/>
      <c r="AD161" s="214"/>
    </row>
    <row r="162" spans="1:30" hidden="1" x14ac:dyDescent="0.3">
      <c r="A162" s="214"/>
      <c r="B162" s="215" t="s">
        <v>248</v>
      </c>
      <c r="C162" s="214"/>
      <c r="D162" s="220">
        <v>151</v>
      </c>
      <c r="E162" s="217" t="s">
        <v>134</v>
      </c>
      <c r="F162" s="214" t="s">
        <v>382</v>
      </c>
      <c r="G162" s="111" t="s">
        <v>98</v>
      </c>
      <c r="H162" s="111" t="s">
        <v>113</v>
      </c>
      <c r="I162" s="111" t="s">
        <v>124</v>
      </c>
      <c r="J162" s="111" t="s">
        <v>115</v>
      </c>
      <c r="K162" s="111">
        <v>0</v>
      </c>
      <c r="L162" s="214"/>
      <c r="M162" s="219"/>
      <c r="N162" s="219"/>
      <c r="O162" s="112">
        <v>1</v>
      </c>
      <c r="P162" s="113"/>
      <c r="Q162" s="219"/>
      <c r="R162" s="219"/>
      <c r="S162" s="219"/>
      <c r="T162" s="219"/>
      <c r="U162" s="219"/>
      <c r="V162" s="219"/>
      <c r="W162" s="219"/>
      <c r="X162" s="219"/>
      <c r="Y162" s="214"/>
      <c r="Z162" s="214"/>
      <c r="AA162" s="214"/>
      <c r="AB162" s="214"/>
      <c r="AC162" s="214"/>
      <c r="AD162" s="214"/>
    </row>
    <row r="163" spans="1:30" hidden="1" x14ac:dyDescent="0.3">
      <c r="A163" s="214"/>
      <c r="B163" s="215" t="s">
        <v>240</v>
      </c>
      <c r="C163" s="214"/>
      <c r="D163" s="216">
        <v>201</v>
      </c>
      <c r="E163" s="217" t="s">
        <v>213</v>
      </c>
      <c r="F163" s="214" t="s">
        <v>380</v>
      </c>
      <c r="G163" s="111" t="s">
        <v>214</v>
      </c>
      <c r="H163" s="111" t="s">
        <v>75</v>
      </c>
      <c r="I163" s="111" t="s">
        <v>215</v>
      </c>
      <c r="J163" s="111" t="s">
        <v>115</v>
      </c>
      <c r="K163" s="111">
        <v>0</v>
      </c>
      <c r="L163" s="214"/>
      <c r="M163" s="219"/>
      <c r="N163" s="219"/>
      <c r="O163" s="112">
        <v>1</v>
      </c>
      <c r="P163" s="113"/>
      <c r="Q163" s="219"/>
      <c r="R163" s="219"/>
      <c r="S163" s="219"/>
      <c r="T163" s="219"/>
      <c r="U163" s="219"/>
      <c r="V163" s="219"/>
      <c r="W163" s="219"/>
      <c r="X163" s="219"/>
      <c r="Y163" s="214"/>
      <c r="Z163" s="214"/>
      <c r="AA163" s="214"/>
      <c r="AB163" s="214"/>
      <c r="AC163" s="214"/>
      <c r="AD163" s="214"/>
    </row>
    <row r="164" spans="1:30" hidden="1" x14ac:dyDescent="0.3">
      <c r="A164" s="214"/>
      <c r="B164" s="215" t="s">
        <v>240</v>
      </c>
      <c r="C164" s="214"/>
      <c r="D164" s="220">
        <v>82</v>
      </c>
      <c r="E164" s="217" t="s">
        <v>191</v>
      </c>
      <c r="F164" s="214" t="s">
        <v>361</v>
      </c>
      <c r="G164" s="111" t="s">
        <v>98</v>
      </c>
      <c r="H164" s="111" t="s">
        <v>75</v>
      </c>
      <c r="I164" s="111" t="s">
        <v>62</v>
      </c>
      <c r="J164" s="111" t="s">
        <v>99</v>
      </c>
      <c r="K164" s="111">
        <v>0</v>
      </c>
      <c r="L164" s="218">
        <v>2</v>
      </c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4"/>
      <c r="Z164" s="214"/>
      <c r="AA164" s="214"/>
      <c r="AB164" s="214"/>
      <c r="AC164" s="214"/>
      <c r="AD164" s="214"/>
    </row>
    <row r="165" spans="1:30" hidden="1" x14ac:dyDescent="0.3">
      <c r="A165" s="214"/>
      <c r="B165" s="215" t="s">
        <v>240</v>
      </c>
      <c r="C165" s="214"/>
      <c r="D165" s="220">
        <v>201</v>
      </c>
      <c r="E165" s="217" t="s">
        <v>213</v>
      </c>
      <c r="F165" s="214" t="s">
        <v>367</v>
      </c>
      <c r="G165" s="111" t="s">
        <v>214</v>
      </c>
      <c r="H165" s="111" t="s">
        <v>75</v>
      </c>
      <c r="I165" s="111" t="s">
        <v>215</v>
      </c>
      <c r="J165" s="111" t="s">
        <v>115</v>
      </c>
      <c r="K165" s="111">
        <v>0</v>
      </c>
      <c r="L165" s="218">
        <v>2</v>
      </c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4"/>
      <c r="Z165" s="214"/>
      <c r="AA165" s="214"/>
      <c r="AB165" s="214"/>
      <c r="AC165" s="214"/>
      <c r="AD165" s="214"/>
    </row>
    <row r="166" spans="1:30" hidden="1" x14ac:dyDescent="0.3">
      <c r="A166" s="214"/>
      <c r="B166" s="215" t="s">
        <v>262</v>
      </c>
      <c r="C166" s="214"/>
      <c r="D166" s="220">
        <v>150</v>
      </c>
      <c r="E166" s="217" t="s">
        <v>148</v>
      </c>
      <c r="F166" s="214" t="s">
        <v>368</v>
      </c>
      <c r="G166" s="111" t="s">
        <v>98</v>
      </c>
      <c r="H166" s="111" t="s">
        <v>113</v>
      </c>
      <c r="I166" s="111" t="s">
        <v>124</v>
      </c>
      <c r="J166" s="111" t="s">
        <v>115</v>
      </c>
      <c r="K166" s="111">
        <v>0</v>
      </c>
      <c r="L166" s="214"/>
      <c r="M166" s="219"/>
      <c r="N166" s="219"/>
      <c r="O166" s="219">
        <v>2</v>
      </c>
      <c r="P166" s="219"/>
      <c r="Q166" s="219"/>
      <c r="R166" s="219"/>
      <c r="S166" s="219"/>
      <c r="T166" s="219"/>
      <c r="U166" s="219"/>
      <c r="V166" s="219"/>
      <c r="W166" s="219"/>
      <c r="X166" s="219"/>
      <c r="Y166" s="214"/>
      <c r="Z166" s="214"/>
      <c r="AA166" s="214"/>
      <c r="AB166" s="214"/>
      <c r="AC166" s="214"/>
      <c r="AD166" s="214"/>
    </row>
    <row r="167" spans="1:30" hidden="1" x14ac:dyDescent="0.3">
      <c r="A167" s="214"/>
      <c r="B167" s="215" t="s">
        <v>262</v>
      </c>
      <c r="C167" s="214"/>
      <c r="D167" s="220">
        <v>160</v>
      </c>
      <c r="E167" s="217" t="s">
        <v>149</v>
      </c>
      <c r="F167" s="214" t="s">
        <v>381</v>
      </c>
      <c r="G167" s="111" t="s">
        <v>98</v>
      </c>
      <c r="H167" s="111" t="s">
        <v>113</v>
      </c>
      <c r="I167" s="111" t="s">
        <v>124</v>
      </c>
      <c r="J167" s="111" t="s">
        <v>112</v>
      </c>
      <c r="K167" s="111">
        <v>0</v>
      </c>
      <c r="L167" s="214"/>
      <c r="M167" s="219"/>
      <c r="N167" s="219"/>
      <c r="O167" s="112">
        <v>1</v>
      </c>
      <c r="P167" s="219"/>
      <c r="Q167" s="219"/>
      <c r="R167" s="219"/>
      <c r="S167" s="219"/>
      <c r="T167" s="219"/>
      <c r="U167" s="219"/>
      <c r="V167" s="219"/>
      <c r="W167" s="219"/>
      <c r="X167" s="219"/>
      <c r="Y167" s="214"/>
      <c r="Z167" s="214"/>
      <c r="AA167" s="214"/>
      <c r="AB167" s="214"/>
      <c r="AC167" s="214"/>
      <c r="AD167" s="214"/>
    </row>
    <row r="168" spans="1:30" x14ac:dyDescent="0.3">
      <c r="A168" s="214"/>
      <c r="B168" s="215" t="s">
        <v>234</v>
      </c>
      <c r="C168" s="214"/>
      <c r="D168" s="220">
        <v>39</v>
      </c>
      <c r="E168" s="217" t="s">
        <v>167</v>
      </c>
      <c r="F168" s="214" t="s">
        <v>359</v>
      </c>
      <c r="G168" s="111" t="s">
        <v>98</v>
      </c>
      <c r="H168" s="111" t="s">
        <v>75</v>
      </c>
      <c r="I168" s="111" t="s">
        <v>62</v>
      </c>
      <c r="J168" s="111" t="s">
        <v>102</v>
      </c>
      <c r="K168" s="111">
        <v>0</v>
      </c>
      <c r="L168" s="218">
        <v>2</v>
      </c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4"/>
      <c r="Z168" s="214"/>
      <c r="AA168" s="214"/>
      <c r="AB168" s="214"/>
      <c r="AC168" s="214"/>
      <c r="AD168" s="214"/>
    </row>
    <row r="169" spans="1:30" x14ac:dyDescent="0.3">
      <c r="A169" s="214"/>
      <c r="B169" s="215" t="s">
        <v>234</v>
      </c>
      <c r="C169" s="214"/>
      <c r="D169" s="220">
        <v>115</v>
      </c>
      <c r="E169" s="217" t="s">
        <v>167</v>
      </c>
      <c r="F169" s="214" t="s">
        <v>359</v>
      </c>
      <c r="G169" s="111" t="s">
        <v>98</v>
      </c>
      <c r="H169" s="111" t="s">
        <v>75</v>
      </c>
      <c r="I169" s="111" t="s">
        <v>135</v>
      </c>
      <c r="J169" s="111" t="s">
        <v>112</v>
      </c>
      <c r="K169" s="111">
        <v>0</v>
      </c>
      <c r="L169" s="218">
        <v>2</v>
      </c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4"/>
      <c r="Z169" s="214"/>
      <c r="AA169" s="214"/>
      <c r="AB169" s="214"/>
      <c r="AC169" s="214"/>
      <c r="AD169" s="214"/>
    </row>
    <row r="170" spans="1:30" x14ac:dyDescent="0.3">
      <c r="A170" s="214"/>
      <c r="B170" s="215" t="s">
        <v>234</v>
      </c>
      <c r="C170" s="214"/>
      <c r="D170" s="220">
        <v>165</v>
      </c>
      <c r="E170" s="217" t="s">
        <v>168</v>
      </c>
      <c r="F170" s="214" t="s">
        <v>359</v>
      </c>
      <c r="G170" s="111" t="s">
        <v>98</v>
      </c>
      <c r="H170" s="111" t="s">
        <v>113</v>
      </c>
      <c r="I170" s="111" t="s">
        <v>120</v>
      </c>
      <c r="J170" s="111" t="s">
        <v>115</v>
      </c>
      <c r="K170" s="111">
        <v>0</v>
      </c>
      <c r="L170" s="218">
        <v>2</v>
      </c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4"/>
      <c r="Z170" s="214"/>
      <c r="AA170" s="214"/>
      <c r="AB170" s="214"/>
      <c r="AC170" s="214"/>
      <c r="AD170" s="214"/>
    </row>
    <row r="171" spans="1:30" x14ac:dyDescent="0.3">
      <c r="A171" s="214"/>
      <c r="B171" s="215" t="s">
        <v>234</v>
      </c>
      <c r="C171" s="214"/>
      <c r="D171" s="220">
        <v>165</v>
      </c>
      <c r="E171" s="217" t="s">
        <v>168</v>
      </c>
      <c r="F171" s="214" t="s">
        <v>381</v>
      </c>
      <c r="G171" s="111" t="s">
        <v>98</v>
      </c>
      <c r="H171" s="111" t="s">
        <v>113</v>
      </c>
      <c r="I171" s="111" t="s">
        <v>120</v>
      </c>
      <c r="J171" s="111" t="s">
        <v>115</v>
      </c>
      <c r="K171" s="111">
        <v>0</v>
      </c>
      <c r="L171" s="214"/>
      <c r="M171" s="219"/>
      <c r="N171" s="219"/>
      <c r="O171" s="112">
        <v>1</v>
      </c>
      <c r="P171" s="219"/>
      <c r="Q171" s="219"/>
      <c r="R171" s="219"/>
      <c r="S171" s="219"/>
      <c r="T171" s="219"/>
      <c r="U171" s="219"/>
      <c r="V171" s="219"/>
      <c r="W171" s="219"/>
      <c r="X171" s="219"/>
      <c r="Y171" s="214"/>
      <c r="Z171" s="214"/>
      <c r="AA171" s="214"/>
      <c r="AB171" s="214"/>
      <c r="AC171" s="214"/>
      <c r="AD171" s="214"/>
    </row>
    <row r="172" spans="1:30" hidden="1" x14ac:dyDescent="0.3">
      <c r="A172" s="214"/>
      <c r="B172" s="215" t="s">
        <v>256</v>
      </c>
      <c r="C172" s="214"/>
      <c r="D172" s="216">
        <v>185</v>
      </c>
      <c r="E172" s="217" t="s">
        <v>209</v>
      </c>
      <c r="F172" s="214" t="s">
        <v>366</v>
      </c>
      <c r="G172" s="111" t="s">
        <v>98</v>
      </c>
      <c r="H172" s="111" t="s">
        <v>113</v>
      </c>
      <c r="I172" s="111" t="s">
        <v>142</v>
      </c>
      <c r="J172" s="111" t="s">
        <v>112</v>
      </c>
      <c r="K172" s="111">
        <v>0</v>
      </c>
      <c r="L172" s="218">
        <v>1.5</v>
      </c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4"/>
      <c r="Z172" s="214"/>
      <c r="AA172" s="214"/>
      <c r="AB172" s="214"/>
      <c r="AC172" s="214"/>
      <c r="AD172" s="214"/>
    </row>
    <row r="173" spans="1:30" x14ac:dyDescent="0.3">
      <c r="A173" s="214"/>
      <c r="B173" s="215" t="s">
        <v>318</v>
      </c>
      <c r="C173" s="214"/>
      <c r="D173" s="220">
        <v>2</v>
      </c>
      <c r="E173" s="217" t="s">
        <v>185</v>
      </c>
      <c r="F173" s="214" t="s">
        <v>369</v>
      </c>
      <c r="G173" s="111" t="s">
        <v>98</v>
      </c>
      <c r="H173" s="111" t="s">
        <v>75</v>
      </c>
      <c r="I173" s="111" t="s">
        <v>123</v>
      </c>
      <c r="J173" s="111" t="s">
        <v>115</v>
      </c>
      <c r="K173" s="111">
        <v>2</v>
      </c>
      <c r="L173" s="214"/>
      <c r="M173" s="219"/>
      <c r="N173" s="219"/>
      <c r="O173" s="112">
        <v>1</v>
      </c>
      <c r="P173" s="219"/>
      <c r="Q173" s="219"/>
      <c r="R173" s="219"/>
      <c r="S173" s="219"/>
      <c r="T173" s="219"/>
      <c r="U173" s="219"/>
      <c r="V173" s="219"/>
      <c r="W173" s="219"/>
      <c r="X173" s="219"/>
      <c r="Y173" s="214"/>
      <c r="Z173" s="214"/>
      <c r="AA173" s="214"/>
      <c r="AB173" s="214"/>
      <c r="AC173" s="214"/>
      <c r="AD173" s="214"/>
    </row>
    <row r="174" spans="1:30" x14ac:dyDescent="0.3">
      <c r="A174" s="214"/>
      <c r="B174" s="215" t="s">
        <v>243</v>
      </c>
      <c r="C174" s="214"/>
      <c r="D174" s="220">
        <v>98</v>
      </c>
      <c r="E174" s="217" t="s">
        <v>195</v>
      </c>
      <c r="F174" s="214" t="s">
        <v>362</v>
      </c>
      <c r="G174" s="111" t="s">
        <v>98</v>
      </c>
      <c r="H174" s="111" t="s">
        <v>75</v>
      </c>
      <c r="I174" s="111" t="s">
        <v>104</v>
      </c>
      <c r="J174" s="111" t="s">
        <v>99</v>
      </c>
      <c r="K174" s="111">
        <v>0</v>
      </c>
      <c r="L174" s="214"/>
      <c r="M174" s="219"/>
      <c r="N174" s="219"/>
      <c r="O174" s="112">
        <v>3</v>
      </c>
      <c r="P174" s="219"/>
      <c r="Q174" s="219"/>
      <c r="R174" s="219"/>
      <c r="S174" s="219"/>
      <c r="T174" s="219"/>
      <c r="U174" s="219"/>
      <c r="V174" s="219"/>
      <c r="W174" s="219"/>
      <c r="X174" s="219"/>
      <c r="Y174" s="214"/>
      <c r="Z174" s="214"/>
      <c r="AA174" s="214"/>
      <c r="AB174" s="214"/>
      <c r="AC174" s="214"/>
      <c r="AD174" s="214"/>
    </row>
    <row r="175" spans="1:30" x14ac:dyDescent="0.3">
      <c r="A175" s="214"/>
      <c r="B175" s="215" t="s">
        <v>243</v>
      </c>
      <c r="C175" s="214"/>
      <c r="D175" s="220">
        <v>41</v>
      </c>
      <c r="E175" s="217" t="s">
        <v>111</v>
      </c>
      <c r="F175" s="214" t="s">
        <v>378</v>
      </c>
      <c r="G175" s="111" t="s">
        <v>98</v>
      </c>
      <c r="H175" s="111" t="s">
        <v>75</v>
      </c>
      <c r="I175" s="111" t="s">
        <v>62</v>
      </c>
      <c r="J175" s="111" t="s">
        <v>102</v>
      </c>
      <c r="K175" s="111">
        <v>0</v>
      </c>
      <c r="L175" s="214"/>
      <c r="M175" s="219"/>
      <c r="N175" s="219"/>
      <c r="O175" s="112">
        <v>1</v>
      </c>
      <c r="P175" s="113"/>
      <c r="Q175" s="219"/>
      <c r="R175" s="219"/>
      <c r="S175" s="219"/>
      <c r="T175" s="219"/>
      <c r="U175" s="219"/>
      <c r="V175" s="219"/>
      <c r="W175" s="219"/>
      <c r="X175" s="219"/>
      <c r="Y175" s="214"/>
      <c r="Z175" s="214"/>
      <c r="AA175" s="214"/>
      <c r="AB175" s="214"/>
      <c r="AC175" s="214"/>
      <c r="AD175" s="214"/>
    </row>
    <row r="176" spans="1:30" x14ac:dyDescent="0.3">
      <c r="A176" s="214"/>
      <c r="B176" s="215" t="s">
        <v>243</v>
      </c>
      <c r="C176" s="214"/>
      <c r="D176" s="220">
        <v>41</v>
      </c>
      <c r="E176" s="217" t="s">
        <v>111</v>
      </c>
      <c r="F176" s="214" t="s">
        <v>379</v>
      </c>
      <c r="G176" s="111" t="s">
        <v>98</v>
      </c>
      <c r="H176" s="111" t="s">
        <v>75</v>
      </c>
      <c r="I176" s="111" t="s">
        <v>62</v>
      </c>
      <c r="J176" s="111" t="s">
        <v>102</v>
      </c>
      <c r="K176" s="111">
        <v>0</v>
      </c>
      <c r="L176" s="214"/>
      <c r="M176" s="219"/>
      <c r="N176" s="219"/>
      <c r="O176" s="112">
        <v>2</v>
      </c>
      <c r="P176" s="113"/>
      <c r="Q176" s="219"/>
      <c r="R176" s="219"/>
      <c r="S176" s="219"/>
      <c r="T176" s="219"/>
      <c r="U176" s="219"/>
      <c r="V176" s="219"/>
      <c r="W176" s="219"/>
      <c r="X176" s="219"/>
      <c r="Y176" s="214"/>
      <c r="Z176" s="214"/>
      <c r="AA176" s="214"/>
      <c r="AB176" s="214"/>
      <c r="AC176" s="214"/>
      <c r="AD176" s="214"/>
    </row>
    <row r="177" spans="1:30" x14ac:dyDescent="0.3">
      <c r="A177" s="214"/>
      <c r="B177" s="215" t="s">
        <v>303</v>
      </c>
      <c r="C177" s="214"/>
      <c r="D177" s="220">
        <v>102</v>
      </c>
      <c r="E177" s="217" t="s">
        <v>177</v>
      </c>
      <c r="F177" s="214" t="s">
        <v>385</v>
      </c>
      <c r="G177" s="111" t="s">
        <v>98</v>
      </c>
      <c r="H177" s="111" t="s">
        <v>75</v>
      </c>
      <c r="I177" s="111" t="s">
        <v>104</v>
      </c>
      <c r="J177" s="111" t="s">
        <v>99</v>
      </c>
      <c r="K177" s="111">
        <v>0</v>
      </c>
      <c r="L177" s="214"/>
      <c r="M177" s="219"/>
      <c r="N177" s="219"/>
      <c r="O177" s="112">
        <v>3</v>
      </c>
      <c r="P177" s="113"/>
      <c r="Q177" s="219"/>
      <c r="R177" s="219"/>
      <c r="S177" s="219"/>
      <c r="T177" s="219"/>
      <c r="U177" s="219"/>
      <c r="V177" s="219"/>
      <c r="W177" s="219"/>
      <c r="X177" s="219"/>
      <c r="Y177" s="214"/>
      <c r="Z177" s="214"/>
      <c r="AA177" s="214"/>
      <c r="AB177" s="214"/>
      <c r="AC177" s="214"/>
      <c r="AD177" s="214"/>
    </row>
    <row r="178" spans="1:30" x14ac:dyDescent="0.3">
      <c r="A178" s="214"/>
      <c r="B178" s="215" t="s">
        <v>271</v>
      </c>
      <c r="C178" s="214"/>
      <c r="D178" s="220">
        <v>16</v>
      </c>
      <c r="E178" s="217" t="s">
        <v>141</v>
      </c>
      <c r="F178" s="214" t="s">
        <v>375</v>
      </c>
      <c r="G178" s="111" t="s">
        <v>98</v>
      </c>
      <c r="H178" s="111" t="s">
        <v>75</v>
      </c>
      <c r="I178" s="111" t="s">
        <v>62</v>
      </c>
      <c r="J178" s="111" t="s">
        <v>112</v>
      </c>
      <c r="K178" s="111">
        <v>0</v>
      </c>
      <c r="L178" s="214"/>
      <c r="M178" s="219"/>
      <c r="N178" s="219"/>
      <c r="O178" s="112">
        <v>2</v>
      </c>
      <c r="P178" s="219"/>
      <c r="Q178" s="219"/>
      <c r="R178" s="219"/>
      <c r="S178" s="219"/>
      <c r="T178" s="219"/>
      <c r="U178" s="219"/>
      <c r="V178" s="219"/>
      <c r="W178" s="219"/>
      <c r="X178" s="219"/>
      <c r="Y178" s="214"/>
      <c r="Z178" s="214"/>
      <c r="AA178" s="214"/>
      <c r="AB178" s="214"/>
      <c r="AC178" s="214"/>
      <c r="AD178" s="214"/>
    </row>
    <row r="179" spans="1:30" x14ac:dyDescent="0.3">
      <c r="A179" s="214"/>
      <c r="B179" s="215" t="s">
        <v>297</v>
      </c>
      <c r="C179" s="214"/>
      <c r="D179" s="220">
        <v>38</v>
      </c>
      <c r="E179" s="217" t="s">
        <v>176</v>
      </c>
      <c r="F179" s="214" t="s">
        <v>379</v>
      </c>
      <c r="G179" s="111" t="s">
        <v>98</v>
      </c>
      <c r="H179" s="111" t="s">
        <v>75</v>
      </c>
      <c r="I179" s="111" t="s">
        <v>62</v>
      </c>
      <c r="J179" s="111" t="s">
        <v>102</v>
      </c>
      <c r="K179" s="111">
        <v>0</v>
      </c>
      <c r="L179" s="214"/>
      <c r="M179" s="219"/>
      <c r="N179" s="219"/>
      <c r="O179" s="112">
        <v>2</v>
      </c>
      <c r="P179" s="113"/>
      <c r="Q179" s="219"/>
      <c r="R179" s="219"/>
      <c r="S179" s="219"/>
      <c r="T179" s="219"/>
      <c r="U179" s="219"/>
      <c r="V179" s="219"/>
      <c r="W179" s="219"/>
      <c r="X179" s="219"/>
      <c r="Y179" s="214"/>
      <c r="Z179" s="214"/>
      <c r="AA179" s="214"/>
      <c r="AB179" s="214"/>
      <c r="AC179" s="214"/>
      <c r="AD179" s="214"/>
    </row>
    <row r="180" spans="1:30" x14ac:dyDescent="0.3">
      <c r="A180" s="214"/>
      <c r="B180" s="215" t="s">
        <v>320</v>
      </c>
      <c r="C180" s="214"/>
      <c r="D180" s="220">
        <v>2</v>
      </c>
      <c r="E180" s="217" t="s">
        <v>185</v>
      </c>
      <c r="F180" s="214" t="s">
        <v>369</v>
      </c>
      <c r="G180" s="111" t="s">
        <v>98</v>
      </c>
      <c r="H180" s="111" t="s">
        <v>75</v>
      </c>
      <c r="I180" s="111" t="s">
        <v>123</v>
      </c>
      <c r="J180" s="111" t="s">
        <v>115</v>
      </c>
      <c r="K180" s="111">
        <v>2</v>
      </c>
      <c r="L180" s="214"/>
      <c r="M180" s="219"/>
      <c r="N180" s="219"/>
      <c r="O180" s="112">
        <v>1</v>
      </c>
      <c r="P180" s="219"/>
      <c r="Q180" s="219"/>
      <c r="R180" s="219"/>
      <c r="S180" s="219"/>
      <c r="T180" s="219"/>
      <c r="U180" s="219"/>
      <c r="V180" s="219"/>
      <c r="W180" s="219"/>
      <c r="X180" s="219"/>
      <c r="Y180" s="214"/>
      <c r="Z180" s="214"/>
      <c r="AA180" s="214"/>
      <c r="AB180" s="214"/>
      <c r="AC180" s="214"/>
      <c r="AD180" s="214"/>
    </row>
    <row r="181" spans="1:30" hidden="1" x14ac:dyDescent="0.3">
      <c r="A181" s="214"/>
      <c r="B181" s="215" t="s">
        <v>260</v>
      </c>
      <c r="C181" s="214"/>
      <c r="D181" s="220">
        <v>183</v>
      </c>
      <c r="E181" s="217" t="s">
        <v>218</v>
      </c>
      <c r="F181" s="214" t="s">
        <v>367</v>
      </c>
      <c r="G181" s="111" t="s">
        <v>98</v>
      </c>
      <c r="H181" s="111" t="s">
        <v>113</v>
      </c>
      <c r="I181" s="111" t="s">
        <v>142</v>
      </c>
      <c r="J181" s="111" t="s">
        <v>112</v>
      </c>
      <c r="K181" s="111">
        <v>0</v>
      </c>
      <c r="L181" s="218">
        <v>1.5</v>
      </c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4"/>
      <c r="Z181" s="214"/>
      <c r="AA181" s="214"/>
      <c r="AB181" s="214"/>
      <c r="AC181" s="214"/>
      <c r="AD181" s="214"/>
    </row>
    <row r="182" spans="1:30" hidden="1" x14ac:dyDescent="0.3">
      <c r="A182" s="214"/>
      <c r="B182" s="215" t="s">
        <v>260</v>
      </c>
      <c r="C182" s="214"/>
      <c r="D182" s="220">
        <v>183</v>
      </c>
      <c r="E182" s="217" t="s">
        <v>218</v>
      </c>
      <c r="F182" s="214" t="s">
        <v>382</v>
      </c>
      <c r="G182" s="111" t="s">
        <v>98</v>
      </c>
      <c r="H182" s="111" t="s">
        <v>113</v>
      </c>
      <c r="I182" s="111" t="s">
        <v>142</v>
      </c>
      <c r="J182" s="111" t="s">
        <v>112</v>
      </c>
      <c r="K182" s="111">
        <v>0</v>
      </c>
      <c r="L182" s="214"/>
      <c r="M182" s="219"/>
      <c r="N182" s="219"/>
      <c r="O182" s="112"/>
      <c r="P182" s="113">
        <v>1</v>
      </c>
      <c r="Q182" s="219"/>
      <c r="R182" s="219"/>
      <c r="S182" s="219"/>
      <c r="T182" s="219"/>
      <c r="U182" s="219"/>
      <c r="V182" s="219"/>
      <c r="W182" s="219"/>
      <c r="X182" s="219"/>
      <c r="Y182" s="214"/>
      <c r="Z182" s="214"/>
      <c r="AA182" s="214"/>
      <c r="AB182" s="214"/>
      <c r="AC182" s="214"/>
      <c r="AD182" s="214"/>
    </row>
    <row r="183" spans="1:30" hidden="1" x14ac:dyDescent="0.3">
      <c r="A183" s="214"/>
      <c r="B183" s="215" t="s">
        <v>260</v>
      </c>
      <c r="C183" s="214"/>
      <c r="D183" s="220">
        <v>133</v>
      </c>
      <c r="E183" s="217" t="s">
        <v>132</v>
      </c>
      <c r="F183" s="214" t="s">
        <v>383</v>
      </c>
      <c r="G183" s="111" t="s">
        <v>98</v>
      </c>
      <c r="H183" s="111" t="s">
        <v>113</v>
      </c>
      <c r="I183" s="111" t="s">
        <v>114</v>
      </c>
      <c r="J183" s="111" t="s">
        <v>112</v>
      </c>
      <c r="K183" s="111">
        <v>0</v>
      </c>
      <c r="L183" s="214"/>
      <c r="M183" s="219"/>
      <c r="N183" s="219"/>
      <c r="O183" s="112">
        <v>1</v>
      </c>
      <c r="P183" s="219"/>
      <c r="Q183" s="219"/>
      <c r="R183" s="219"/>
      <c r="S183" s="219"/>
      <c r="T183" s="219"/>
      <c r="U183" s="219"/>
      <c r="V183" s="219"/>
      <c r="W183" s="219"/>
      <c r="X183" s="219"/>
      <c r="Y183" s="214"/>
      <c r="Z183" s="214"/>
      <c r="AA183" s="214"/>
      <c r="AB183" s="214"/>
      <c r="AC183" s="214"/>
      <c r="AD183" s="214"/>
    </row>
    <row r="184" spans="1:30" x14ac:dyDescent="0.3">
      <c r="A184" s="214"/>
      <c r="B184" s="215" t="s">
        <v>281</v>
      </c>
      <c r="C184" s="214"/>
      <c r="D184" s="216">
        <v>115</v>
      </c>
      <c r="E184" s="217" t="s">
        <v>167</v>
      </c>
      <c r="F184" s="214" t="s">
        <v>385</v>
      </c>
      <c r="G184" s="111" t="s">
        <v>98</v>
      </c>
      <c r="H184" s="111" t="s">
        <v>75</v>
      </c>
      <c r="I184" s="111" t="s">
        <v>135</v>
      </c>
      <c r="J184" s="111" t="s">
        <v>112</v>
      </c>
      <c r="K184" s="111">
        <v>0</v>
      </c>
      <c r="L184" s="214"/>
      <c r="M184" s="219"/>
      <c r="N184" s="219"/>
      <c r="O184" s="112">
        <v>2</v>
      </c>
      <c r="P184" s="113">
        <v>2</v>
      </c>
      <c r="Q184" s="219"/>
      <c r="R184" s="219"/>
      <c r="S184" s="219"/>
      <c r="T184" s="219"/>
      <c r="U184" s="219"/>
      <c r="V184" s="219"/>
      <c r="W184" s="219"/>
      <c r="X184" s="219"/>
      <c r="Y184" s="214"/>
      <c r="Z184" s="214"/>
      <c r="AA184" s="214"/>
      <c r="AB184" s="214"/>
      <c r="AC184" s="214"/>
      <c r="AD184" s="214"/>
    </row>
    <row r="185" spans="1:30" x14ac:dyDescent="0.3">
      <c r="A185" s="214"/>
      <c r="B185" s="215" t="s">
        <v>277</v>
      </c>
      <c r="C185" s="214"/>
      <c r="D185" s="220">
        <v>4</v>
      </c>
      <c r="E185" s="217" t="s">
        <v>196</v>
      </c>
      <c r="F185" s="214" t="s">
        <v>363</v>
      </c>
      <c r="G185" s="111" t="s">
        <v>98</v>
      </c>
      <c r="H185" s="111" t="s">
        <v>75</v>
      </c>
      <c r="I185" s="111" t="s">
        <v>123</v>
      </c>
      <c r="J185" s="111" t="s">
        <v>115</v>
      </c>
      <c r="K185" s="111">
        <v>2</v>
      </c>
      <c r="L185" s="218"/>
      <c r="M185" s="219"/>
      <c r="N185" s="219"/>
      <c r="O185" s="112">
        <v>3</v>
      </c>
      <c r="P185" s="219"/>
      <c r="Q185" s="219"/>
      <c r="R185" s="219"/>
      <c r="S185" s="219"/>
      <c r="T185" s="219"/>
      <c r="U185" s="219"/>
      <c r="V185" s="219"/>
      <c r="W185" s="219"/>
      <c r="X185" s="219"/>
      <c r="Y185" s="214"/>
      <c r="Z185" s="214"/>
      <c r="AA185" s="214"/>
      <c r="AB185" s="214"/>
      <c r="AC185" s="214"/>
      <c r="AD185" s="214"/>
    </row>
    <row r="186" spans="1:30" x14ac:dyDescent="0.3">
      <c r="A186" s="214"/>
      <c r="B186" s="215" t="s">
        <v>277</v>
      </c>
      <c r="C186" s="214"/>
      <c r="D186" s="216">
        <v>198</v>
      </c>
      <c r="E186" s="217" t="s">
        <v>186</v>
      </c>
      <c r="F186" s="214" t="s">
        <v>371</v>
      </c>
      <c r="G186" s="111" t="s">
        <v>126</v>
      </c>
      <c r="H186" s="111" t="s">
        <v>75</v>
      </c>
      <c r="I186" s="111" t="s">
        <v>187</v>
      </c>
      <c r="J186" s="111" t="s">
        <v>115</v>
      </c>
      <c r="K186" s="111" t="s">
        <v>187</v>
      </c>
      <c r="L186" s="214"/>
      <c r="M186" s="219"/>
      <c r="N186" s="219"/>
      <c r="O186" s="112">
        <v>1</v>
      </c>
      <c r="P186" s="219"/>
      <c r="Q186" s="219"/>
      <c r="R186" s="219"/>
      <c r="S186" s="219"/>
      <c r="T186" s="219"/>
      <c r="U186" s="219"/>
      <c r="V186" s="219"/>
      <c r="W186" s="219"/>
      <c r="X186" s="219"/>
      <c r="Y186" s="214"/>
      <c r="Z186" s="214"/>
      <c r="AA186" s="214"/>
      <c r="AB186" s="214"/>
      <c r="AC186" s="214"/>
      <c r="AD186" s="214"/>
    </row>
    <row r="187" spans="1:30" x14ac:dyDescent="0.3">
      <c r="A187" s="214"/>
      <c r="B187" s="215" t="s">
        <v>319</v>
      </c>
      <c r="C187" s="214"/>
      <c r="D187" s="220">
        <v>2</v>
      </c>
      <c r="E187" s="217" t="s">
        <v>185</v>
      </c>
      <c r="F187" s="214" t="s">
        <v>369</v>
      </c>
      <c r="G187" s="111" t="s">
        <v>98</v>
      </c>
      <c r="H187" s="111" t="s">
        <v>75</v>
      </c>
      <c r="I187" s="111" t="s">
        <v>123</v>
      </c>
      <c r="J187" s="111" t="s">
        <v>115</v>
      </c>
      <c r="K187" s="111">
        <v>2</v>
      </c>
      <c r="L187" s="214"/>
      <c r="M187" s="219"/>
      <c r="N187" s="219"/>
      <c r="O187" s="112">
        <v>1</v>
      </c>
      <c r="P187" s="219"/>
      <c r="Q187" s="219"/>
      <c r="R187" s="219"/>
      <c r="S187" s="219"/>
      <c r="T187" s="219"/>
      <c r="U187" s="219"/>
      <c r="V187" s="219"/>
      <c r="W187" s="219"/>
      <c r="X187" s="219"/>
      <c r="Y187" s="214"/>
      <c r="Z187" s="214"/>
      <c r="AA187" s="214"/>
      <c r="AB187" s="214"/>
      <c r="AC187" s="214"/>
      <c r="AD187" s="214"/>
    </row>
    <row r="188" spans="1:30" x14ac:dyDescent="0.3">
      <c r="A188" s="214"/>
      <c r="B188" s="215" t="s">
        <v>246</v>
      </c>
      <c r="C188" s="214"/>
      <c r="D188" s="216">
        <v>12</v>
      </c>
      <c r="E188" s="217" t="s">
        <v>197</v>
      </c>
      <c r="F188" s="214" t="s">
        <v>364</v>
      </c>
      <c r="G188" s="111" t="s">
        <v>98</v>
      </c>
      <c r="H188" s="111" t="s">
        <v>75</v>
      </c>
      <c r="I188" s="111" t="s">
        <v>137</v>
      </c>
      <c r="J188" s="111" t="s">
        <v>115</v>
      </c>
      <c r="K188" s="111">
        <v>0</v>
      </c>
      <c r="L188" s="218">
        <v>2</v>
      </c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4"/>
      <c r="Z188" s="214"/>
      <c r="AA188" s="214"/>
      <c r="AB188" s="214"/>
      <c r="AC188" s="214"/>
      <c r="AD188" s="214"/>
    </row>
    <row r="189" spans="1:30" x14ac:dyDescent="0.3">
      <c r="A189" s="214"/>
      <c r="B189" s="215" t="s">
        <v>246</v>
      </c>
      <c r="C189" s="214"/>
      <c r="D189" s="220">
        <v>12</v>
      </c>
      <c r="E189" s="217" t="s">
        <v>197</v>
      </c>
      <c r="F189" s="214" t="s">
        <v>373</v>
      </c>
      <c r="G189" s="111" t="s">
        <v>98</v>
      </c>
      <c r="H189" s="111" t="s">
        <v>75</v>
      </c>
      <c r="I189" s="111" t="s">
        <v>137</v>
      </c>
      <c r="J189" s="111" t="s">
        <v>115</v>
      </c>
      <c r="K189" s="111">
        <v>0</v>
      </c>
      <c r="L189" s="214"/>
      <c r="M189" s="219"/>
      <c r="N189" s="219"/>
      <c r="O189" s="112">
        <v>3</v>
      </c>
      <c r="P189" s="219"/>
      <c r="Q189" s="219"/>
      <c r="R189" s="219"/>
      <c r="S189" s="219"/>
      <c r="T189" s="219"/>
      <c r="U189" s="219"/>
      <c r="V189" s="219"/>
      <c r="W189" s="219"/>
      <c r="X189" s="219"/>
      <c r="Y189" s="214"/>
      <c r="Z189" s="214"/>
      <c r="AA189" s="214"/>
      <c r="AB189" s="214"/>
      <c r="AC189" s="214"/>
      <c r="AD189" s="214"/>
    </row>
    <row r="190" spans="1:30" x14ac:dyDescent="0.3">
      <c r="A190" s="214"/>
      <c r="B190" s="215" t="s">
        <v>246</v>
      </c>
      <c r="C190" s="214"/>
      <c r="D190" s="216">
        <v>12</v>
      </c>
      <c r="E190" s="217" t="s">
        <v>197</v>
      </c>
      <c r="F190" s="214" t="s">
        <v>374</v>
      </c>
      <c r="G190" s="111" t="s">
        <v>98</v>
      </c>
      <c r="H190" s="111" t="s">
        <v>75</v>
      </c>
      <c r="I190" s="111" t="s">
        <v>137</v>
      </c>
      <c r="J190" s="111" t="s">
        <v>115</v>
      </c>
      <c r="K190" s="111">
        <v>0</v>
      </c>
      <c r="L190" s="214"/>
      <c r="M190" s="219"/>
      <c r="N190" s="112"/>
      <c r="O190" s="112">
        <v>2</v>
      </c>
      <c r="P190" s="113"/>
      <c r="Q190" s="219"/>
      <c r="R190" s="219"/>
      <c r="S190" s="219"/>
      <c r="T190" s="219"/>
      <c r="U190" s="219"/>
      <c r="V190" s="219"/>
      <c r="W190" s="219"/>
      <c r="X190" s="219"/>
      <c r="Y190" s="214"/>
      <c r="Z190" s="214"/>
      <c r="AA190" s="214"/>
      <c r="AB190" s="214"/>
      <c r="AC190" s="214"/>
      <c r="AD190" s="214"/>
    </row>
    <row r="191" spans="1:30" hidden="1" x14ac:dyDescent="0.3">
      <c r="A191" s="214"/>
      <c r="B191" s="215" t="s">
        <v>274</v>
      </c>
      <c r="C191" s="214"/>
      <c r="D191" s="216">
        <v>198</v>
      </c>
      <c r="E191" s="217" t="s">
        <v>186</v>
      </c>
      <c r="F191" s="214" t="s">
        <v>371</v>
      </c>
      <c r="G191" s="111" t="s">
        <v>126</v>
      </c>
      <c r="H191" s="111" t="s">
        <v>75</v>
      </c>
      <c r="I191" s="111" t="s">
        <v>187</v>
      </c>
      <c r="J191" s="111" t="s">
        <v>115</v>
      </c>
      <c r="K191" s="111" t="s">
        <v>187</v>
      </c>
      <c r="L191" s="214"/>
      <c r="M191" s="219"/>
      <c r="N191" s="219"/>
      <c r="O191" s="112">
        <v>2</v>
      </c>
      <c r="P191" s="219"/>
      <c r="Q191" s="219"/>
      <c r="R191" s="219"/>
      <c r="S191" s="219"/>
      <c r="T191" s="219"/>
      <c r="U191" s="219"/>
      <c r="V191" s="219"/>
      <c r="W191" s="219"/>
      <c r="X191" s="219"/>
      <c r="Y191" s="214"/>
      <c r="Z191" s="214"/>
      <c r="AA191" s="214"/>
      <c r="AB191" s="214"/>
      <c r="AC191" s="214"/>
      <c r="AD191" s="214"/>
    </row>
    <row r="192" spans="1:30" hidden="1" x14ac:dyDescent="0.3">
      <c r="A192" s="214"/>
      <c r="B192" s="215" t="s">
        <v>274</v>
      </c>
      <c r="C192" s="214"/>
      <c r="D192" s="220">
        <v>15</v>
      </c>
      <c r="E192" s="217" t="s">
        <v>155</v>
      </c>
      <c r="F192" s="214" t="s">
        <v>371</v>
      </c>
      <c r="G192" s="111" t="s">
        <v>98</v>
      </c>
      <c r="H192" s="111" t="s">
        <v>75</v>
      </c>
      <c r="I192" s="111" t="s">
        <v>62</v>
      </c>
      <c r="J192" s="111" t="s">
        <v>112</v>
      </c>
      <c r="K192" s="111">
        <v>0</v>
      </c>
      <c r="L192" s="214"/>
      <c r="M192" s="219"/>
      <c r="N192" s="219"/>
      <c r="O192" s="112">
        <v>1</v>
      </c>
      <c r="P192" s="219"/>
      <c r="Q192" s="219"/>
      <c r="R192" s="219"/>
      <c r="S192" s="219"/>
      <c r="T192" s="219"/>
      <c r="U192" s="219"/>
      <c r="V192" s="219"/>
      <c r="W192" s="219"/>
      <c r="X192" s="219"/>
      <c r="Y192" s="214"/>
      <c r="Z192" s="214"/>
      <c r="AA192" s="214"/>
      <c r="AB192" s="214"/>
      <c r="AC192" s="214"/>
      <c r="AD192" s="214"/>
    </row>
    <row r="193" spans="1:30" hidden="1" x14ac:dyDescent="0.3">
      <c r="A193" s="214"/>
      <c r="B193" s="215" t="s">
        <v>274</v>
      </c>
      <c r="C193" s="214"/>
      <c r="D193" s="216">
        <v>15</v>
      </c>
      <c r="E193" s="217" t="s">
        <v>155</v>
      </c>
      <c r="F193" s="214" t="s">
        <v>375</v>
      </c>
      <c r="G193" s="111" t="s">
        <v>98</v>
      </c>
      <c r="H193" s="111" t="s">
        <v>75</v>
      </c>
      <c r="I193" s="111" t="s">
        <v>62</v>
      </c>
      <c r="J193" s="111" t="s">
        <v>112</v>
      </c>
      <c r="K193" s="111">
        <v>0</v>
      </c>
      <c r="L193" s="214"/>
      <c r="M193" s="219"/>
      <c r="N193" s="219"/>
      <c r="O193" s="112">
        <v>1</v>
      </c>
      <c r="P193" s="219"/>
      <c r="Q193" s="219"/>
      <c r="R193" s="219"/>
      <c r="S193" s="219"/>
      <c r="T193" s="219"/>
      <c r="U193" s="219"/>
      <c r="V193" s="219"/>
      <c r="W193" s="219"/>
      <c r="X193" s="219"/>
      <c r="Y193" s="214"/>
      <c r="Z193" s="214"/>
      <c r="AA193" s="214"/>
      <c r="AB193" s="214"/>
      <c r="AC193" s="214"/>
      <c r="AD193" s="214"/>
    </row>
    <row r="194" spans="1:30" x14ac:dyDescent="0.3">
      <c r="A194" s="214"/>
      <c r="B194" s="215" t="s">
        <v>235</v>
      </c>
      <c r="C194" s="214"/>
      <c r="D194" s="220">
        <v>18</v>
      </c>
      <c r="E194" s="217" t="s">
        <v>169</v>
      </c>
      <c r="F194" s="214" t="s">
        <v>359</v>
      </c>
      <c r="G194" s="111" t="s">
        <v>98</v>
      </c>
      <c r="H194" s="111" t="s">
        <v>75</v>
      </c>
      <c r="I194" s="111" t="s">
        <v>62</v>
      </c>
      <c r="J194" s="111" t="s">
        <v>112</v>
      </c>
      <c r="K194" s="111">
        <v>0</v>
      </c>
      <c r="L194" s="218">
        <v>2.5</v>
      </c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4"/>
      <c r="Z194" s="214"/>
      <c r="AA194" s="214"/>
      <c r="AB194" s="214"/>
      <c r="AC194" s="214"/>
      <c r="AD194" s="214"/>
    </row>
    <row r="195" spans="1:30" x14ac:dyDescent="0.3">
      <c r="A195" s="214"/>
      <c r="B195" s="215" t="s">
        <v>235</v>
      </c>
      <c r="C195" s="214"/>
      <c r="D195" s="216">
        <v>80</v>
      </c>
      <c r="E195" s="217" t="s">
        <v>170</v>
      </c>
      <c r="F195" s="214" t="s">
        <v>360</v>
      </c>
      <c r="G195" s="111" t="s">
        <v>98</v>
      </c>
      <c r="H195" s="111" t="s">
        <v>75</v>
      </c>
      <c r="I195" s="111" t="s">
        <v>62</v>
      </c>
      <c r="J195" s="111" t="s">
        <v>99</v>
      </c>
      <c r="K195" s="111">
        <v>0</v>
      </c>
      <c r="L195" s="218">
        <v>2</v>
      </c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4"/>
      <c r="Z195" s="214"/>
      <c r="AA195" s="214"/>
      <c r="AB195" s="214"/>
      <c r="AC195" s="214"/>
      <c r="AD195" s="214"/>
    </row>
    <row r="196" spans="1:30" x14ac:dyDescent="0.3">
      <c r="A196" s="214"/>
      <c r="B196" s="215" t="s">
        <v>235</v>
      </c>
      <c r="C196" s="214"/>
      <c r="D196" s="220">
        <v>18</v>
      </c>
      <c r="E196" s="217" t="s">
        <v>169</v>
      </c>
      <c r="F196" s="214" t="s">
        <v>375</v>
      </c>
      <c r="G196" s="111" t="s">
        <v>98</v>
      </c>
      <c r="H196" s="111" t="s">
        <v>75</v>
      </c>
      <c r="I196" s="111" t="s">
        <v>62</v>
      </c>
      <c r="J196" s="111" t="s">
        <v>112</v>
      </c>
      <c r="K196" s="111">
        <v>0</v>
      </c>
      <c r="L196" s="214"/>
      <c r="M196" s="219"/>
      <c r="N196" s="219"/>
      <c r="O196" s="112">
        <v>2</v>
      </c>
      <c r="P196" s="219"/>
      <c r="Q196" s="219"/>
      <c r="R196" s="219"/>
      <c r="S196" s="219"/>
      <c r="T196" s="219"/>
      <c r="U196" s="219"/>
      <c r="V196" s="219"/>
      <c r="W196" s="219"/>
      <c r="X196" s="219"/>
      <c r="Y196" s="214"/>
      <c r="Z196" s="214"/>
      <c r="AA196" s="214"/>
      <c r="AB196" s="214"/>
      <c r="AC196" s="214"/>
      <c r="AD196" s="214"/>
    </row>
    <row r="197" spans="1:30" x14ac:dyDescent="0.3">
      <c r="A197" s="214"/>
      <c r="B197" s="215" t="s">
        <v>290</v>
      </c>
      <c r="C197" s="214"/>
      <c r="D197" s="220">
        <v>17</v>
      </c>
      <c r="E197" s="217" t="s">
        <v>160</v>
      </c>
      <c r="F197" s="214" t="s">
        <v>375</v>
      </c>
      <c r="G197" s="111" t="s">
        <v>98</v>
      </c>
      <c r="H197" s="111" t="s">
        <v>75</v>
      </c>
      <c r="I197" s="111" t="s">
        <v>62</v>
      </c>
      <c r="J197" s="111" t="s">
        <v>112</v>
      </c>
      <c r="K197" s="111">
        <v>0</v>
      </c>
      <c r="L197" s="214"/>
      <c r="M197" s="219"/>
      <c r="N197" s="219"/>
      <c r="O197" s="112">
        <v>4</v>
      </c>
      <c r="P197" s="219"/>
      <c r="Q197" s="219"/>
      <c r="R197" s="219"/>
      <c r="S197" s="219"/>
      <c r="T197" s="219"/>
      <c r="U197" s="219"/>
      <c r="V197" s="219"/>
      <c r="W197" s="219"/>
      <c r="X197" s="219"/>
      <c r="Y197" s="214"/>
      <c r="Z197" s="214"/>
      <c r="AA197" s="214"/>
      <c r="AB197" s="214"/>
      <c r="AC197" s="214"/>
      <c r="AD197" s="214"/>
    </row>
    <row r="198" spans="1:30" x14ac:dyDescent="0.3">
      <c r="A198" s="214"/>
      <c r="B198" s="215" t="s">
        <v>290</v>
      </c>
      <c r="C198" s="214"/>
      <c r="D198" s="220">
        <v>199</v>
      </c>
      <c r="E198" s="217" t="s">
        <v>186</v>
      </c>
      <c r="F198" s="214" t="s">
        <v>381</v>
      </c>
      <c r="G198" s="111" t="s">
        <v>126</v>
      </c>
      <c r="H198" s="111" t="s">
        <v>75</v>
      </c>
      <c r="I198" s="111" t="s">
        <v>212</v>
      </c>
      <c r="J198" s="111" t="s">
        <v>115</v>
      </c>
      <c r="K198" s="111" t="s">
        <v>212</v>
      </c>
      <c r="L198" s="214"/>
      <c r="M198" s="219"/>
      <c r="N198" s="219"/>
      <c r="O198" s="112">
        <v>2</v>
      </c>
      <c r="P198" s="219"/>
      <c r="Q198" s="219"/>
      <c r="R198" s="219"/>
      <c r="S198" s="219"/>
      <c r="T198" s="219"/>
      <c r="U198" s="219"/>
      <c r="V198" s="219"/>
      <c r="W198" s="219"/>
      <c r="X198" s="219"/>
      <c r="Y198" s="214"/>
      <c r="Z198" s="214"/>
      <c r="AA198" s="214"/>
      <c r="AB198" s="214"/>
      <c r="AC198" s="214"/>
      <c r="AD198" s="214"/>
    </row>
    <row r="199" spans="1:30" x14ac:dyDescent="0.3">
      <c r="A199" s="214"/>
      <c r="B199" s="215" t="s">
        <v>290</v>
      </c>
      <c r="C199" s="214"/>
      <c r="D199" s="220">
        <v>112</v>
      </c>
      <c r="E199" s="217" t="s">
        <v>166</v>
      </c>
      <c r="F199" s="214" t="s">
        <v>384</v>
      </c>
      <c r="G199" s="111" t="s">
        <v>98</v>
      </c>
      <c r="H199" s="111" t="s">
        <v>75</v>
      </c>
      <c r="I199" s="111" t="s">
        <v>135</v>
      </c>
      <c r="J199" s="111" t="s">
        <v>115</v>
      </c>
      <c r="K199" s="111">
        <v>0</v>
      </c>
      <c r="L199" s="214"/>
      <c r="M199" s="219"/>
      <c r="N199" s="219"/>
      <c r="O199" s="112">
        <v>1</v>
      </c>
      <c r="P199" s="113"/>
      <c r="Q199" s="219"/>
      <c r="R199" s="219"/>
      <c r="S199" s="219"/>
      <c r="T199" s="219"/>
      <c r="U199" s="219"/>
      <c r="V199" s="219"/>
      <c r="W199" s="219"/>
      <c r="X199" s="219"/>
      <c r="Y199" s="214"/>
      <c r="Z199" s="214"/>
      <c r="AA199" s="214"/>
      <c r="AB199" s="214"/>
      <c r="AC199" s="214"/>
      <c r="AD199" s="214"/>
    </row>
    <row r="200" spans="1:30" x14ac:dyDescent="0.3">
      <c r="A200" s="214"/>
      <c r="B200" s="215" t="s">
        <v>290</v>
      </c>
      <c r="C200" s="214"/>
      <c r="D200" s="220">
        <v>112</v>
      </c>
      <c r="E200" s="217" t="s">
        <v>166</v>
      </c>
      <c r="F200" s="214" t="s">
        <v>385</v>
      </c>
      <c r="G200" s="111" t="s">
        <v>98</v>
      </c>
      <c r="H200" s="111" t="s">
        <v>75</v>
      </c>
      <c r="I200" s="111" t="s">
        <v>135</v>
      </c>
      <c r="J200" s="111" t="s">
        <v>115</v>
      </c>
      <c r="K200" s="111">
        <v>0</v>
      </c>
      <c r="L200" s="214"/>
      <c r="M200" s="219"/>
      <c r="N200" s="219"/>
      <c r="O200" s="112">
        <v>2</v>
      </c>
      <c r="P200" s="113"/>
      <c r="Q200" s="219"/>
      <c r="R200" s="219"/>
      <c r="S200" s="219"/>
      <c r="T200" s="219"/>
      <c r="U200" s="219"/>
      <c r="V200" s="219"/>
      <c r="W200" s="219"/>
      <c r="X200" s="219"/>
      <c r="Y200" s="214"/>
      <c r="Z200" s="214"/>
      <c r="AA200" s="214"/>
      <c r="AB200" s="214"/>
      <c r="AC200" s="214"/>
      <c r="AD200" s="214"/>
    </row>
    <row r="201" spans="1:30" x14ac:dyDescent="0.3">
      <c r="A201" s="214"/>
      <c r="B201" s="215" t="s">
        <v>279</v>
      </c>
      <c r="C201" s="214"/>
      <c r="D201" s="220">
        <v>145</v>
      </c>
      <c r="E201" s="217" t="s">
        <v>133</v>
      </c>
      <c r="F201" s="214" t="s">
        <v>383</v>
      </c>
      <c r="G201" s="111" t="s">
        <v>98</v>
      </c>
      <c r="H201" s="111" t="s">
        <v>113</v>
      </c>
      <c r="I201" s="111" t="s">
        <v>125</v>
      </c>
      <c r="J201" s="111" t="s">
        <v>112</v>
      </c>
      <c r="K201" s="111">
        <v>0</v>
      </c>
      <c r="L201" s="214"/>
      <c r="M201" s="219"/>
      <c r="N201" s="219"/>
      <c r="O201" s="112">
        <v>1</v>
      </c>
      <c r="P201" s="219"/>
      <c r="Q201" s="219"/>
      <c r="R201" s="219"/>
      <c r="S201" s="219"/>
      <c r="T201" s="219"/>
      <c r="U201" s="219"/>
      <c r="V201" s="219"/>
      <c r="W201" s="219"/>
      <c r="X201" s="219"/>
      <c r="Y201" s="214"/>
      <c r="Z201" s="214"/>
      <c r="AA201" s="214"/>
      <c r="AB201" s="214"/>
      <c r="AC201" s="214"/>
      <c r="AD201" s="214"/>
    </row>
    <row r="202" spans="1:30" hidden="1" x14ac:dyDescent="0.3">
      <c r="A202" s="214"/>
      <c r="B202" s="215" t="s">
        <v>225</v>
      </c>
      <c r="C202" s="214"/>
      <c r="D202" s="220">
        <v>30</v>
      </c>
      <c r="E202" s="217" t="s">
        <v>144</v>
      </c>
      <c r="F202" s="214" t="s">
        <v>355</v>
      </c>
      <c r="G202" s="111" t="s">
        <v>98</v>
      </c>
      <c r="H202" s="111" t="s">
        <v>75</v>
      </c>
      <c r="I202" s="111" t="s">
        <v>104</v>
      </c>
      <c r="J202" s="111" t="s">
        <v>112</v>
      </c>
      <c r="K202" s="111">
        <v>0</v>
      </c>
      <c r="L202" s="218">
        <v>2</v>
      </c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4"/>
      <c r="Z202" s="214"/>
      <c r="AA202" s="214"/>
      <c r="AB202" s="214"/>
      <c r="AC202" s="214"/>
      <c r="AD202" s="214"/>
    </row>
    <row r="203" spans="1:30" hidden="1" x14ac:dyDescent="0.3">
      <c r="A203" s="214"/>
      <c r="B203" s="215" t="s">
        <v>225</v>
      </c>
      <c r="C203" s="214"/>
      <c r="D203" s="220">
        <v>19</v>
      </c>
      <c r="E203" s="217" t="s">
        <v>145</v>
      </c>
      <c r="F203" s="214" t="s">
        <v>355</v>
      </c>
      <c r="G203" s="111" t="s">
        <v>98</v>
      </c>
      <c r="H203" s="111" t="s">
        <v>75</v>
      </c>
      <c r="I203" s="111" t="s">
        <v>62</v>
      </c>
      <c r="J203" s="111" t="s">
        <v>112</v>
      </c>
      <c r="K203" s="111">
        <v>0</v>
      </c>
      <c r="L203" s="218">
        <v>2</v>
      </c>
      <c r="M203" s="219"/>
      <c r="N203" s="219">
        <v>2</v>
      </c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4"/>
      <c r="Z203" s="214"/>
      <c r="AA203" s="214"/>
      <c r="AB203" s="214"/>
      <c r="AC203" s="214"/>
      <c r="AD203" s="214"/>
    </row>
    <row r="204" spans="1:30" hidden="1" x14ac:dyDescent="0.3">
      <c r="A204" s="214"/>
      <c r="B204" s="215" t="s">
        <v>225</v>
      </c>
      <c r="C204" s="214"/>
      <c r="D204" s="220">
        <v>19</v>
      </c>
      <c r="E204" s="217" t="s">
        <v>145</v>
      </c>
      <c r="F204" s="214" t="s">
        <v>374</v>
      </c>
      <c r="G204" s="111" t="s">
        <v>98</v>
      </c>
      <c r="H204" s="111" t="s">
        <v>75</v>
      </c>
      <c r="I204" s="111" t="s">
        <v>62</v>
      </c>
      <c r="J204" s="111" t="s">
        <v>112</v>
      </c>
      <c r="K204" s="111">
        <v>0</v>
      </c>
      <c r="L204" s="214"/>
      <c r="M204" s="219"/>
      <c r="N204" s="112">
        <v>4</v>
      </c>
      <c r="O204" s="112"/>
      <c r="P204" s="113"/>
      <c r="Q204" s="219"/>
      <c r="R204" s="219"/>
      <c r="S204" s="219"/>
      <c r="T204" s="219"/>
      <c r="U204" s="219"/>
      <c r="V204" s="219"/>
      <c r="W204" s="219"/>
      <c r="X204" s="219"/>
      <c r="Y204" s="214"/>
      <c r="Z204" s="214"/>
      <c r="AA204" s="214"/>
      <c r="AB204" s="214"/>
      <c r="AC204" s="214"/>
      <c r="AD204" s="214"/>
    </row>
    <row r="205" spans="1:30" hidden="1" x14ac:dyDescent="0.3">
      <c r="A205" s="214"/>
      <c r="B205" s="215" t="s">
        <v>225</v>
      </c>
      <c r="C205" s="214"/>
      <c r="D205" s="220">
        <v>30</v>
      </c>
      <c r="E205" s="217" t="s">
        <v>144</v>
      </c>
      <c r="F205" s="214" t="s">
        <v>374</v>
      </c>
      <c r="G205" s="111" t="s">
        <v>98</v>
      </c>
      <c r="H205" s="111" t="s">
        <v>75</v>
      </c>
      <c r="I205" s="111" t="s">
        <v>104</v>
      </c>
      <c r="J205" s="111" t="s">
        <v>112</v>
      </c>
      <c r="K205" s="111">
        <v>0</v>
      </c>
      <c r="L205" s="214"/>
      <c r="M205" s="219"/>
      <c r="N205" s="112">
        <v>3</v>
      </c>
      <c r="O205" s="112"/>
      <c r="P205" s="113"/>
      <c r="Q205" s="219"/>
      <c r="R205" s="219"/>
      <c r="S205" s="219"/>
      <c r="T205" s="219"/>
      <c r="U205" s="219"/>
      <c r="V205" s="219"/>
      <c r="W205" s="219"/>
      <c r="X205" s="219"/>
      <c r="Y205" s="214"/>
      <c r="Z205" s="214"/>
      <c r="AA205" s="214"/>
      <c r="AB205" s="214"/>
      <c r="AC205" s="214"/>
      <c r="AD205" s="214"/>
    </row>
    <row r="206" spans="1:30" x14ac:dyDescent="0.3">
      <c r="A206" s="214"/>
      <c r="B206" s="215" t="s">
        <v>244</v>
      </c>
      <c r="C206" s="214"/>
      <c r="D206" s="220">
        <v>77</v>
      </c>
      <c r="E206" s="217" t="s">
        <v>194</v>
      </c>
      <c r="F206" s="214" t="s">
        <v>374</v>
      </c>
      <c r="G206" s="111" t="s">
        <v>98</v>
      </c>
      <c r="H206" s="111" t="s">
        <v>75</v>
      </c>
      <c r="I206" s="111" t="s">
        <v>62</v>
      </c>
      <c r="J206" s="111" t="s">
        <v>99</v>
      </c>
      <c r="K206" s="111">
        <v>0</v>
      </c>
      <c r="L206" s="214"/>
      <c r="M206" s="219"/>
      <c r="N206" s="112"/>
      <c r="O206" s="112">
        <v>2</v>
      </c>
      <c r="P206" s="113"/>
      <c r="Q206" s="219"/>
      <c r="R206" s="219"/>
      <c r="S206" s="219"/>
      <c r="T206" s="219"/>
      <c r="U206" s="219"/>
      <c r="V206" s="219"/>
      <c r="W206" s="219"/>
      <c r="X206" s="219"/>
      <c r="Y206" s="214"/>
      <c r="Z206" s="214"/>
      <c r="AA206" s="214"/>
      <c r="AB206" s="214"/>
      <c r="AC206" s="214"/>
      <c r="AD206" s="214"/>
    </row>
    <row r="207" spans="1:30" hidden="1" x14ac:dyDescent="0.3">
      <c r="A207" s="214"/>
      <c r="B207" s="215" t="s">
        <v>249</v>
      </c>
      <c r="C207" s="214"/>
      <c r="D207" s="220">
        <v>100</v>
      </c>
      <c r="E207" s="217" t="s">
        <v>202</v>
      </c>
      <c r="F207" s="214" t="s">
        <v>364</v>
      </c>
      <c r="G207" s="111" t="s">
        <v>98</v>
      </c>
      <c r="H207" s="111" t="s">
        <v>75</v>
      </c>
      <c r="I207" s="111" t="s">
        <v>104</v>
      </c>
      <c r="J207" s="111" t="s">
        <v>99</v>
      </c>
      <c r="K207" s="111">
        <v>0</v>
      </c>
      <c r="L207" s="218">
        <v>2</v>
      </c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4"/>
      <c r="Z207" s="214"/>
      <c r="AA207" s="214"/>
      <c r="AB207" s="214"/>
      <c r="AC207" s="214"/>
      <c r="AD207" s="214"/>
    </row>
    <row r="208" spans="1:30" hidden="1" x14ac:dyDescent="0.3">
      <c r="A208" s="214"/>
      <c r="B208" s="215" t="s">
        <v>249</v>
      </c>
      <c r="C208" s="214"/>
      <c r="D208" s="220">
        <v>137</v>
      </c>
      <c r="E208" s="217" t="s">
        <v>205</v>
      </c>
      <c r="F208" s="214" t="s">
        <v>365</v>
      </c>
      <c r="G208" s="111" t="s">
        <v>98</v>
      </c>
      <c r="H208" s="111" t="s">
        <v>113</v>
      </c>
      <c r="I208" s="111" t="s">
        <v>125</v>
      </c>
      <c r="J208" s="111" t="s">
        <v>115</v>
      </c>
      <c r="K208" s="111">
        <v>0</v>
      </c>
      <c r="L208" s="218">
        <v>2</v>
      </c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4"/>
      <c r="Z208" s="214"/>
      <c r="AA208" s="214"/>
      <c r="AB208" s="214"/>
      <c r="AC208" s="214"/>
      <c r="AD208" s="214"/>
    </row>
    <row r="209" spans="1:30" hidden="1" x14ac:dyDescent="0.3">
      <c r="A209" s="214"/>
      <c r="B209" s="215" t="s">
        <v>249</v>
      </c>
      <c r="C209" s="214"/>
      <c r="D209" s="220">
        <v>137</v>
      </c>
      <c r="E209" s="217" t="s">
        <v>205</v>
      </c>
      <c r="F209" s="214" t="s">
        <v>383</v>
      </c>
      <c r="G209" s="111" t="s">
        <v>98</v>
      </c>
      <c r="H209" s="111" t="s">
        <v>113</v>
      </c>
      <c r="I209" s="111" t="s">
        <v>125</v>
      </c>
      <c r="J209" s="111" t="s">
        <v>115</v>
      </c>
      <c r="K209" s="111">
        <v>0</v>
      </c>
      <c r="L209" s="214"/>
      <c r="M209" s="219"/>
      <c r="N209" s="219"/>
      <c r="O209" s="112">
        <v>1</v>
      </c>
      <c r="P209" s="219"/>
      <c r="Q209" s="219"/>
      <c r="R209" s="219"/>
      <c r="S209" s="219"/>
      <c r="T209" s="219"/>
      <c r="U209" s="219"/>
      <c r="V209" s="219"/>
      <c r="W209" s="219"/>
      <c r="X209" s="219"/>
      <c r="Y209" s="214"/>
      <c r="Z209" s="214"/>
      <c r="AA209" s="214"/>
      <c r="AB209" s="214"/>
      <c r="AC209" s="214"/>
      <c r="AD209" s="214"/>
    </row>
    <row r="210" spans="1:30" hidden="1" x14ac:dyDescent="0.3">
      <c r="A210" s="214"/>
      <c r="B210" s="215" t="s">
        <v>249</v>
      </c>
      <c r="C210" s="214"/>
      <c r="D210" s="220">
        <v>100</v>
      </c>
      <c r="E210" s="217" t="s">
        <v>202</v>
      </c>
      <c r="F210" s="214" t="s">
        <v>385</v>
      </c>
      <c r="G210" s="111" t="s">
        <v>98</v>
      </c>
      <c r="H210" s="111" t="s">
        <v>75</v>
      </c>
      <c r="I210" s="111" t="s">
        <v>104</v>
      </c>
      <c r="J210" s="111" t="s">
        <v>99</v>
      </c>
      <c r="K210" s="111">
        <v>0</v>
      </c>
      <c r="L210" s="214"/>
      <c r="M210" s="219"/>
      <c r="N210" s="219"/>
      <c r="O210" s="112">
        <v>3</v>
      </c>
      <c r="P210" s="113"/>
      <c r="Q210" s="219"/>
      <c r="R210" s="219"/>
      <c r="S210" s="219"/>
      <c r="T210" s="219"/>
      <c r="U210" s="219"/>
      <c r="V210" s="219"/>
      <c r="W210" s="219"/>
      <c r="X210" s="219"/>
      <c r="Y210" s="214"/>
      <c r="Z210" s="214"/>
      <c r="AA210" s="214"/>
      <c r="AB210" s="214"/>
      <c r="AC210" s="214"/>
      <c r="AD210" s="214"/>
    </row>
    <row r="211" spans="1:30" hidden="1" x14ac:dyDescent="0.3">
      <c r="A211" s="214"/>
      <c r="B211" s="215" t="s">
        <v>249</v>
      </c>
      <c r="C211" s="214"/>
      <c r="D211" s="216">
        <v>78</v>
      </c>
      <c r="E211" s="217" t="s">
        <v>136</v>
      </c>
      <c r="F211" s="214" t="s">
        <v>390</v>
      </c>
      <c r="G211" s="111" t="s">
        <v>98</v>
      </c>
      <c r="H211" s="111" t="s">
        <v>75</v>
      </c>
      <c r="I211" s="111" t="s">
        <v>62</v>
      </c>
      <c r="J211" s="111" t="s">
        <v>99</v>
      </c>
      <c r="K211" s="111">
        <v>0</v>
      </c>
      <c r="L211" s="214"/>
      <c r="M211" s="219"/>
      <c r="N211" s="219"/>
      <c r="O211" s="112">
        <v>5</v>
      </c>
      <c r="P211" s="113"/>
      <c r="Q211" s="219"/>
      <c r="R211" s="219"/>
      <c r="S211" s="219"/>
      <c r="T211" s="219"/>
      <c r="U211" s="219"/>
      <c r="V211" s="219"/>
      <c r="W211" s="219"/>
      <c r="X211" s="219"/>
      <c r="Y211" s="214"/>
      <c r="Z211" s="214"/>
      <c r="AA211" s="214"/>
      <c r="AB211" s="214"/>
      <c r="AC211" s="214"/>
      <c r="AD211" s="214"/>
    </row>
    <row r="212" spans="1:30" x14ac:dyDescent="0.3">
      <c r="A212" s="214"/>
      <c r="B212" s="215" t="s">
        <v>327</v>
      </c>
      <c r="C212" s="214"/>
      <c r="D212" s="220">
        <v>36</v>
      </c>
      <c r="E212" s="217" t="s">
        <v>178</v>
      </c>
      <c r="F212" s="214" t="s">
        <v>375</v>
      </c>
      <c r="G212" s="111" t="s">
        <v>98</v>
      </c>
      <c r="H212" s="111" t="s">
        <v>75</v>
      </c>
      <c r="I212" s="111" t="s">
        <v>62</v>
      </c>
      <c r="J212" s="111" t="s">
        <v>102</v>
      </c>
      <c r="K212" s="111">
        <v>0</v>
      </c>
      <c r="L212" s="214"/>
      <c r="M212" s="219"/>
      <c r="N212" s="219"/>
      <c r="O212" s="112">
        <v>2</v>
      </c>
      <c r="P212" s="219"/>
      <c r="Q212" s="219"/>
      <c r="R212" s="219"/>
      <c r="S212" s="219"/>
      <c r="T212" s="219"/>
      <c r="U212" s="219"/>
      <c r="V212" s="219"/>
      <c r="W212" s="219"/>
      <c r="X212" s="219"/>
      <c r="Y212" s="214"/>
      <c r="Z212" s="214"/>
      <c r="AA212" s="214"/>
      <c r="AB212" s="214"/>
      <c r="AC212" s="214"/>
      <c r="AD212" s="214"/>
    </row>
    <row r="213" spans="1:30" x14ac:dyDescent="0.3">
      <c r="A213" s="214"/>
      <c r="B213" s="215" t="s">
        <v>327</v>
      </c>
      <c r="C213" s="214"/>
      <c r="D213" s="220">
        <v>36</v>
      </c>
      <c r="E213" s="217" t="s">
        <v>178</v>
      </c>
      <c r="F213" s="214" t="s">
        <v>390</v>
      </c>
      <c r="G213" s="111" t="s">
        <v>98</v>
      </c>
      <c r="H213" s="111" t="s">
        <v>75</v>
      </c>
      <c r="I213" s="111" t="s">
        <v>62</v>
      </c>
      <c r="J213" s="111" t="s">
        <v>102</v>
      </c>
      <c r="K213" s="111">
        <v>0</v>
      </c>
      <c r="L213" s="214"/>
      <c r="M213" s="219"/>
      <c r="N213" s="219"/>
      <c r="O213" s="112">
        <v>1</v>
      </c>
      <c r="P213" s="113"/>
      <c r="Q213" s="219"/>
      <c r="R213" s="219"/>
      <c r="S213" s="219"/>
      <c r="T213" s="219"/>
      <c r="U213" s="219"/>
      <c r="V213" s="219"/>
      <c r="W213" s="219"/>
      <c r="X213" s="219"/>
      <c r="Y213" s="214"/>
      <c r="Z213" s="214"/>
      <c r="AA213" s="214"/>
      <c r="AB213" s="214"/>
      <c r="AC213" s="214"/>
      <c r="AD213" s="214"/>
    </row>
    <row r="214" spans="1:30" x14ac:dyDescent="0.3">
      <c r="A214" s="214"/>
      <c r="B214" s="215" t="s">
        <v>309</v>
      </c>
      <c r="C214" s="214"/>
      <c r="D214" s="220">
        <v>29</v>
      </c>
      <c r="E214" s="217" t="s">
        <v>140</v>
      </c>
      <c r="F214" s="214" t="s">
        <v>377</v>
      </c>
      <c r="G214" s="111" t="s">
        <v>98</v>
      </c>
      <c r="H214" s="111" t="s">
        <v>75</v>
      </c>
      <c r="I214" s="111" t="s">
        <v>104</v>
      </c>
      <c r="J214" s="111" t="s">
        <v>112</v>
      </c>
      <c r="K214" s="111">
        <v>0</v>
      </c>
      <c r="L214" s="214"/>
      <c r="M214" s="219"/>
      <c r="N214" s="219"/>
      <c r="O214" s="112">
        <v>1</v>
      </c>
      <c r="P214" s="219"/>
      <c r="Q214" s="219"/>
      <c r="R214" s="219"/>
      <c r="S214" s="219"/>
      <c r="T214" s="219"/>
      <c r="U214" s="219"/>
      <c r="V214" s="219"/>
      <c r="W214" s="219"/>
      <c r="X214" s="219"/>
      <c r="Y214" s="214"/>
      <c r="Z214" s="214"/>
      <c r="AA214" s="214"/>
      <c r="AB214" s="214"/>
      <c r="AC214" s="214"/>
      <c r="AD214" s="214"/>
    </row>
    <row r="215" spans="1:30" x14ac:dyDescent="0.3">
      <c r="A215" s="214"/>
      <c r="B215" s="215" t="s">
        <v>309</v>
      </c>
      <c r="C215" s="214"/>
      <c r="D215" s="220">
        <v>29</v>
      </c>
      <c r="E215" s="217" t="s">
        <v>140</v>
      </c>
      <c r="F215" s="214" t="s">
        <v>378</v>
      </c>
      <c r="G215" s="111" t="s">
        <v>98</v>
      </c>
      <c r="H215" s="111" t="s">
        <v>75</v>
      </c>
      <c r="I215" s="111" t="s">
        <v>104</v>
      </c>
      <c r="J215" s="111" t="s">
        <v>112</v>
      </c>
      <c r="K215" s="111">
        <v>0</v>
      </c>
      <c r="L215" s="214"/>
      <c r="M215" s="219"/>
      <c r="N215" s="219"/>
      <c r="O215" s="112">
        <v>2</v>
      </c>
      <c r="P215" s="113"/>
      <c r="Q215" s="219"/>
      <c r="R215" s="219"/>
      <c r="S215" s="219"/>
      <c r="T215" s="219"/>
      <c r="U215" s="219"/>
      <c r="V215" s="219"/>
      <c r="W215" s="219"/>
      <c r="X215" s="219"/>
      <c r="Y215" s="214"/>
      <c r="Z215" s="214"/>
      <c r="AA215" s="214"/>
      <c r="AB215" s="214"/>
      <c r="AC215" s="214"/>
      <c r="AD215" s="214"/>
    </row>
    <row r="216" spans="1:30" x14ac:dyDescent="0.3">
      <c r="A216" s="214"/>
      <c r="B216" s="215" t="s">
        <v>294</v>
      </c>
      <c r="C216" s="214"/>
      <c r="D216" s="220">
        <v>38</v>
      </c>
      <c r="E216" s="217" t="s">
        <v>176</v>
      </c>
      <c r="F216" s="214" t="s">
        <v>375</v>
      </c>
      <c r="G216" s="111" t="s">
        <v>98</v>
      </c>
      <c r="H216" s="111" t="s">
        <v>75</v>
      </c>
      <c r="I216" s="111" t="s">
        <v>62</v>
      </c>
      <c r="J216" s="111" t="s">
        <v>102</v>
      </c>
      <c r="K216" s="111">
        <v>0</v>
      </c>
      <c r="L216" s="214"/>
      <c r="M216" s="219"/>
      <c r="N216" s="219"/>
      <c r="O216" s="112">
        <v>1</v>
      </c>
      <c r="P216" s="219"/>
      <c r="Q216" s="219"/>
      <c r="R216" s="219"/>
      <c r="S216" s="219"/>
      <c r="T216" s="219"/>
      <c r="U216" s="219"/>
      <c r="V216" s="219"/>
      <c r="W216" s="219"/>
      <c r="X216" s="219"/>
      <c r="Y216" s="214"/>
      <c r="Z216" s="214"/>
      <c r="AA216" s="214"/>
      <c r="AB216" s="214"/>
      <c r="AC216" s="214"/>
      <c r="AD216" s="214"/>
    </row>
    <row r="217" spans="1:30" hidden="1" x14ac:dyDescent="0.3">
      <c r="A217" s="214"/>
      <c r="B217" s="215" t="s">
        <v>265</v>
      </c>
      <c r="C217" s="214"/>
      <c r="D217" s="220">
        <v>85</v>
      </c>
      <c r="E217" s="217" t="s">
        <v>118</v>
      </c>
      <c r="F217" s="214" t="s">
        <v>386</v>
      </c>
      <c r="G217" s="111" t="s">
        <v>98</v>
      </c>
      <c r="H217" s="111" t="s">
        <v>75</v>
      </c>
      <c r="I217" s="111" t="s">
        <v>62</v>
      </c>
      <c r="J217" s="111" t="s">
        <v>99</v>
      </c>
      <c r="K217" s="111">
        <v>0</v>
      </c>
      <c r="L217" s="214"/>
      <c r="M217" s="219"/>
      <c r="N217" s="219"/>
      <c r="O217" s="112">
        <v>2</v>
      </c>
      <c r="P217" s="219"/>
      <c r="Q217" s="219"/>
      <c r="R217" s="219"/>
      <c r="S217" s="219"/>
      <c r="T217" s="219"/>
      <c r="U217" s="219"/>
      <c r="V217" s="219"/>
      <c r="W217" s="219"/>
      <c r="X217" s="219"/>
      <c r="Y217" s="214"/>
      <c r="Z217" s="214"/>
      <c r="AA217" s="214"/>
      <c r="AB217" s="214"/>
      <c r="AC217" s="214"/>
      <c r="AD217" s="214"/>
    </row>
    <row r="218" spans="1:30" hidden="1" x14ac:dyDescent="0.3">
      <c r="A218" s="214"/>
      <c r="B218" s="215" t="s">
        <v>265</v>
      </c>
      <c r="C218" s="214"/>
      <c r="D218" s="220">
        <v>79</v>
      </c>
      <c r="E218" s="217" t="s">
        <v>117</v>
      </c>
      <c r="F218" s="214" t="s">
        <v>387</v>
      </c>
      <c r="G218" s="111" t="s">
        <v>98</v>
      </c>
      <c r="H218" s="111" t="s">
        <v>75</v>
      </c>
      <c r="I218" s="111" t="s">
        <v>62</v>
      </c>
      <c r="J218" s="111" t="s">
        <v>99</v>
      </c>
      <c r="K218" s="111">
        <v>0</v>
      </c>
      <c r="L218" s="214"/>
      <c r="M218" s="219"/>
      <c r="N218" s="219"/>
      <c r="O218" s="112">
        <v>2</v>
      </c>
      <c r="P218" s="219"/>
      <c r="Q218" s="219"/>
      <c r="R218" s="219"/>
      <c r="S218" s="219"/>
      <c r="T218" s="219"/>
      <c r="U218" s="219"/>
      <c r="V218" s="219"/>
      <c r="W218" s="219"/>
      <c r="X218" s="219"/>
      <c r="Y218" s="214"/>
      <c r="Z218" s="214"/>
      <c r="AA218" s="214"/>
      <c r="AB218" s="214"/>
      <c r="AC218" s="214"/>
      <c r="AD218" s="214"/>
    </row>
    <row r="219" spans="1:30" hidden="1" x14ac:dyDescent="0.3">
      <c r="A219" s="214"/>
      <c r="B219" s="215" t="s">
        <v>238</v>
      </c>
      <c r="C219" s="214"/>
      <c r="D219" s="220">
        <v>146</v>
      </c>
      <c r="E219" s="217" t="s">
        <v>171</v>
      </c>
      <c r="F219" s="214" t="s">
        <v>360</v>
      </c>
      <c r="G219" s="111" t="s">
        <v>98</v>
      </c>
      <c r="H219" s="111" t="s">
        <v>113</v>
      </c>
      <c r="I219" s="111" t="s">
        <v>172</v>
      </c>
      <c r="J219" s="111" t="s">
        <v>112</v>
      </c>
      <c r="K219" s="111">
        <v>0</v>
      </c>
      <c r="L219" s="218">
        <v>2</v>
      </c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4"/>
      <c r="Z219" s="214"/>
      <c r="AA219" s="214"/>
      <c r="AB219" s="214"/>
      <c r="AC219" s="214"/>
      <c r="AD219" s="214"/>
    </row>
    <row r="220" spans="1:30" hidden="1" x14ac:dyDescent="0.3">
      <c r="A220" s="214"/>
      <c r="B220" s="215" t="s">
        <v>238</v>
      </c>
      <c r="C220" s="214"/>
      <c r="D220" s="220">
        <v>138</v>
      </c>
      <c r="E220" s="217" t="s">
        <v>173</v>
      </c>
      <c r="F220" s="214" t="s">
        <v>360</v>
      </c>
      <c r="G220" s="111" t="s">
        <v>98</v>
      </c>
      <c r="H220" s="111" t="s">
        <v>113</v>
      </c>
      <c r="I220" s="111" t="s">
        <v>125</v>
      </c>
      <c r="J220" s="111" t="s">
        <v>115</v>
      </c>
      <c r="K220" s="111">
        <v>0</v>
      </c>
      <c r="L220" s="218">
        <v>2</v>
      </c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4"/>
      <c r="Z220" s="214"/>
      <c r="AA220" s="214"/>
      <c r="AB220" s="214"/>
      <c r="AC220" s="214"/>
      <c r="AD220" s="214"/>
    </row>
    <row r="221" spans="1:30" x14ac:dyDescent="0.3">
      <c r="A221" s="214"/>
      <c r="B221" s="215" t="s">
        <v>264</v>
      </c>
      <c r="C221" s="214"/>
      <c r="D221" s="220">
        <v>99</v>
      </c>
      <c r="E221" s="217" t="s">
        <v>152</v>
      </c>
      <c r="F221" s="214" t="s">
        <v>386</v>
      </c>
      <c r="G221" s="111" t="s">
        <v>98</v>
      </c>
      <c r="H221" s="111" t="s">
        <v>75</v>
      </c>
      <c r="I221" s="111" t="s">
        <v>104</v>
      </c>
      <c r="J221" s="111" t="s">
        <v>99</v>
      </c>
      <c r="K221" s="111">
        <v>0</v>
      </c>
      <c r="L221" s="214"/>
      <c r="M221" s="219"/>
      <c r="N221" s="219"/>
      <c r="O221" s="112">
        <v>4</v>
      </c>
      <c r="P221" s="219"/>
      <c r="Q221" s="219"/>
      <c r="R221" s="219"/>
      <c r="S221" s="219"/>
      <c r="T221" s="219"/>
      <c r="U221" s="219"/>
      <c r="V221" s="219"/>
      <c r="W221" s="219"/>
      <c r="X221" s="219"/>
      <c r="Y221" s="214"/>
      <c r="Z221" s="214"/>
      <c r="AA221" s="214"/>
      <c r="AB221" s="214"/>
      <c r="AC221" s="214"/>
      <c r="AD221" s="214"/>
    </row>
    <row r="222" spans="1:30" x14ac:dyDescent="0.3">
      <c r="A222" s="214"/>
      <c r="B222" s="215" t="s">
        <v>299</v>
      </c>
      <c r="C222" s="214"/>
      <c r="D222" s="220">
        <v>38</v>
      </c>
      <c r="E222" s="217" t="s">
        <v>176</v>
      </c>
      <c r="F222" s="214" t="s">
        <v>391</v>
      </c>
      <c r="G222" s="111" t="s">
        <v>98</v>
      </c>
      <c r="H222" s="111" t="s">
        <v>75</v>
      </c>
      <c r="I222" s="111" t="s">
        <v>62</v>
      </c>
      <c r="J222" s="111" t="s">
        <v>102</v>
      </c>
      <c r="K222" s="111">
        <v>0</v>
      </c>
      <c r="L222" s="214"/>
      <c r="M222" s="219"/>
      <c r="N222" s="219"/>
      <c r="O222" s="112">
        <v>1</v>
      </c>
      <c r="P222" s="113"/>
      <c r="Q222" s="219"/>
      <c r="R222" s="219"/>
      <c r="S222" s="219"/>
      <c r="T222" s="219"/>
      <c r="U222" s="219"/>
      <c r="V222" s="219"/>
      <c r="W222" s="219"/>
      <c r="X222" s="219"/>
      <c r="Y222" s="214"/>
      <c r="Z222" s="214"/>
      <c r="AA222" s="214"/>
      <c r="AB222" s="214"/>
      <c r="AC222" s="214"/>
      <c r="AD222" s="214"/>
    </row>
    <row r="223" spans="1:30" x14ac:dyDescent="0.3">
      <c r="A223" s="214"/>
      <c r="B223" s="215" t="s">
        <v>330</v>
      </c>
      <c r="C223" s="214"/>
      <c r="D223" s="220">
        <v>17</v>
      </c>
      <c r="E223" s="217" t="s">
        <v>160</v>
      </c>
      <c r="F223" s="214" t="s">
        <v>376</v>
      </c>
      <c r="G223" s="111" t="s">
        <v>98</v>
      </c>
      <c r="H223" s="111" t="s">
        <v>75</v>
      </c>
      <c r="I223" s="111" t="s">
        <v>62</v>
      </c>
      <c r="J223" s="111" t="s">
        <v>112</v>
      </c>
      <c r="K223" s="111">
        <v>0</v>
      </c>
      <c r="L223" s="214"/>
      <c r="M223" s="219"/>
      <c r="N223" s="112"/>
      <c r="O223" s="112">
        <v>2</v>
      </c>
      <c r="P223" s="113"/>
      <c r="Q223" s="219"/>
      <c r="R223" s="219"/>
      <c r="S223" s="219"/>
      <c r="T223" s="219"/>
      <c r="U223" s="219"/>
      <c r="V223" s="219"/>
      <c r="W223" s="219"/>
      <c r="X223" s="219"/>
      <c r="Y223" s="214"/>
      <c r="Z223" s="214"/>
      <c r="AA223" s="214"/>
      <c r="AB223" s="214"/>
      <c r="AC223" s="214"/>
      <c r="AD223" s="214"/>
    </row>
    <row r="224" spans="1:30" x14ac:dyDescent="0.3">
      <c r="A224" s="214"/>
      <c r="B224" s="215" t="s">
        <v>291</v>
      </c>
      <c r="C224" s="214"/>
      <c r="D224" s="216">
        <v>17</v>
      </c>
      <c r="E224" s="217" t="s">
        <v>160</v>
      </c>
      <c r="F224" s="214" t="s">
        <v>377</v>
      </c>
      <c r="G224" s="111" t="s">
        <v>98</v>
      </c>
      <c r="H224" s="111" t="s">
        <v>75</v>
      </c>
      <c r="I224" s="111" t="s">
        <v>62</v>
      </c>
      <c r="J224" s="111" t="s">
        <v>112</v>
      </c>
      <c r="K224" s="111">
        <v>0</v>
      </c>
      <c r="L224" s="214"/>
      <c r="M224" s="219"/>
      <c r="N224" s="219"/>
      <c r="O224" s="112">
        <v>4</v>
      </c>
      <c r="P224" s="219"/>
      <c r="Q224" s="219"/>
      <c r="R224" s="219"/>
      <c r="S224" s="219"/>
      <c r="T224" s="219"/>
      <c r="U224" s="219"/>
      <c r="V224" s="219"/>
      <c r="W224" s="219"/>
      <c r="X224" s="219"/>
      <c r="Y224" s="214"/>
      <c r="Z224" s="214"/>
      <c r="AA224" s="214"/>
      <c r="AB224" s="214"/>
      <c r="AC224" s="214"/>
      <c r="AD224" s="214"/>
    </row>
    <row r="225" spans="1:30" x14ac:dyDescent="0.3">
      <c r="A225" s="214"/>
      <c r="B225" s="215" t="s">
        <v>291</v>
      </c>
      <c r="C225" s="214"/>
      <c r="D225" s="220">
        <v>199</v>
      </c>
      <c r="E225" s="217" t="s">
        <v>186</v>
      </c>
      <c r="F225" s="214" t="s">
        <v>380</v>
      </c>
      <c r="G225" s="111" t="s">
        <v>126</v>
      </c>
      <c r="H225" s="111" t="s">
        <v>75</v>
      </c>
      <c r="I225" s="111" t="s">
        <v>212</v>
      </c>
      <c r="J225" s="111" t="s">
        <v>115</v>
      </c>
      <c r="K225" s="111" t="s">
        <v>212</v>
      </c>
      <c r="L225" s="214"/>
      <c r="M225" s="219"/>
      <c r="N225" s="219"/>
      <c r="O225" s="112">
        <v>2</v>
      </c>
      <c r="P225" s="113"/>
      <c r="Q225" s="219"/>
      <c r="R225" s="219"/>
      <c r="S225" s="219"/>
      <c r="T225" s="219"/>
      <c r="U225" s="219"/>
      <c r="V225" s="219"/>
      <c r="W225" s="219"/>
      <c r="X225" s="219"/>
      <c r="Y225" s="214"/>
      <c r="Z225" s="214"/>
      <c r="AA225" s="214"/>
      <c r="AB225" s="214"/>
      <c r="AC225" s="214"/>
      <c r="AD225" s="214"/>
    </row>
    <row r="226" spans="1:30" x14ac:dyDescent="0.3">
      <c r="A226" s="214"/>
      <c r="B226" s="215" t="s">
        <v>291</v>
      </c>
      <c r="C226" s="214"/>
      <c r="D226" s="220">
        <v>112</v>
      </c>
      <c r="E226" s="217" t="s">
        <v>166</v>
      </c>
      <c r="F226" s="214" t="s">
        <v>386</v>
      </c>
      <c r="G226" s="111" t="s">
        <v>98</v>
      </c>
      <c r="H226" s="111" t="s">
        <v>75</v>
      </c>
      <c r="I226" s="111" t="s">
        <v>135</v>
      </c>
      <c r="J226" s="111" t="s">
        <v>115</v>
      </c>
      <c r="K226" s="111">
        <v>0</v>
      </c>
      <c r="L226" s="214"/>
      <c r="M226" s="219"/>
      <c r="N226" s="219"/>
      <c r="O226" s="112">
        <v>3</v>
      </c>
      <c r="P226" s="219"/>
      <c r="Q226" s="219"/>
      <c r="R226" s="219"/>
      <c r="S226" s="219"/>
      <c r="T226" s="219"/>
      <c r="U226" s="219"/>
      <c r="V226" s="219"/>
      <c r="W226" s="219"/>
      <c r="X226" s="219"/>
      <c r="Y226" s="214"/>
      <c r="Z226" s="214"/>
      <c r="AA226" s="214"/>
      <c r="AB226" s="214"/>
      <c r="AC226" s="214"/>
      <c r="AD226" s="214"/>
    </row>
    <row r="227" spans="1:30" x14ac:dyDescent="0.3">
      <c r="A227" s="214"/>
      <c r="B227" s="215" t="s">
        <v>232</v>
      </c>
      <c r="C227" s="214"/>
      <c r="D227" s="220">
        <v>17</v>
      </c>
      <c r="E227" s="217" t="s">
        <v>160</v>
      </c>
      <c r="F227" s="214" t="s">
        <v>358</v>
      </c>
      <c r="G227" s="111" t="s">
        <v>98</v>
      </c>
      <c r="H227" s="111" t="s">
        <v>75</v>
      </c>
      <c r="I227" s="111" t="s">
        <v>62</v>
      </c>
      <c r="J227" s="111" t="s">
        <v>112</v>
      </c>
      <c r="K227" s="111">
        <v>0</v>
      </c>
      <c r="L227" s="218">
        <v>2</v>
      </c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4"/>
      <c r="Z227" s="214"/>
      <c r="AA227" s="214"/>
      <c r="AB227" s="214"/>
      <c r="AC227" s="214"/>
      <c r="AD227" s="214"/>
    </row>
    <row r="228" spans="1:30" x14ac:dyDescent="0.3">
      <c r="A228" s="214"/>
      <c r="B228" s="215" t="s">
        <v>232</v>
      </c>
      <c r="C228" s="214"/>
      <c r="D228" s="220">
        <v>112</v>
      </c>
      <c r="E228" s="217" t="s">
        <v>166</v>
      </c>
      <c r="F228" s="214" t="s">
        <v>359</v>
      </c>
      <c r="G228" s="111" t="s">
        <v>98</v>
      </c>
      <c r="H228" s="111" t="s">
        <v>75</v>
      </c>
      <c r="I228" s="111" t="s">
        <v>135</v>
      </c>
      <c r="J228" s="111" t="s">
        <v>115</v>
      </c>
      <c r="K228" s="111">
        <v>0</v>
      </c>
      <c r="L228" s="218">
        <v>2</v>
      </c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4"/>
      <c r="Z228" s="214"/>
      <c r="AA228" s="214"/>
      <c r="AB228" s="214"/>
      <c r="AC228" s="214"/>
      <c r="AD228" s="214"/>
    </row>
    <row r="229" spans="1:30" x14ac:dyDescent="0.3">
      <c r="A229" s="214"/>
      <c r="B229" s="215" t="s">
        <v>261</v>
      </c>
      <c r="C229" s="214"/>
      <c r="D229" s="220">
        <v>114</v>
      </c>
      <c r="E229" s="217" t="s">
        <v>184</v>
      </c>
      <c r="F229" s="214" t="s">
        <v>376</v>
      </c>
      <c r="G229" s="111" t="s">
        <v>98</v>
      </c>
      <c r="H229" s="111" t="s">
        <v>75</v>
      </c>
      <c r="I229" s="111" t="s">
        <v>135</v>
      </c>
      <c r="J229" s="111" t="s">
        <v>112</v>
      </c>
      <c r="K229" s="111">
        <v>0</v>
      </c>
      <c r="L229" s="214"/>
      <c r="M229" s="219"/>
      <c r="N229" s="112"/>
      <c r="O229" s="112">
        <v>1</v>
      </c>
      <c r="P229" s="113"/>
      <c r="Q229" s="219"/>
      <c r="R229" s="219"/>
      <c r="S229" s="219"/>
      <c r="T229" s="219"/>
      <c r="U229" s="219"/>
      <c r="V229" s="219"/>
      <c r="W229" s="219"/>
      <c r="X229" s="219"/>
      <c r="Y229" s="214"/>
      <c r="Z229" s="214"/>
      <c r="AA229" s="214"/>
      <c r="AB229" s="214"/>
      <c r="AC229" s="214"/>
      <c r="AD229" s="214"/>
    </row>
    <row r="230" spans="1:30" x14ac:dyDescent="0.3">
      <c r="A230" s="214"/>
      <c r="B230" s="215" t="s">
        <v>314</v>
      </c>
      <c r="C230" s="214"/>
      <c r="D230" s="220">
        <v>199</v>
      </c>
      <c r="E230" s="217" t="s">
        <v>186</v>
      </c>
      <c r="F230" s="214" t="s">
        <v>381</v>
      </c>
      <c r="G230" s="111" t="s">
        <v>126</v>
      </c>
      <c r="H230" s="111" t="s">
        <v>75</v>
      </c>
      <c r="I230" s="111" t="s">
        <v>212</v>
      </c>
      <c r="J230" s="111" t="s">
        <v>115</v>
      </c>
      <c r="K230" s="111" t="s">
        <v>212</v>
      </c>
      <c r="L230" s="214"/>
      <c r="M230" s="219"/>
      <c r="N230" s="219"/>
      <c r="O230" s="112">
        <v>1</v>
      </c>
      <c r="P230" s="219"/>
      <c r="Q230" s="219"/>
      <c r="R230" s="219"/>
      <c r="S230" s="219"/>
      <c r="T230" s="219"/>
      <c r="U230" s="219"/>
      <c r="V230" s="219"/>
      <c r="W230" s="219"/>
      <c r="X230" s="219"/>
      <c r="Y230" s="214"/>
      <c r="Z230" s="214"/>
      <c r="AA230" s="214"/>
      <c r="AB230" s="214"/>
      <c r="AC230" s="214"/>
      <c r="AD230" s="214"/>
    </row>
    <row r="231" spans="1:30" x14ac:dyDescent="0.3">
      <c r="A231" s="214"/>
      <c r="B231" s="215" t="s">
        <v>324</v>
      </c>
      <c r="C231" s="214"/>
      <c r="D231" s="220">
        <v>74</v>
      </c>
      <c r="E231" s="217" t="s">
        <v>323</v>
      </c>
      <c r="F231" s="214" t="s">
        <v>374</v>
      </c>
      <c r="G231" s="111" t="s">
        <v>98</v>
      </c>
      <c r="H231" s="111" t="s">
        <v>75</v>
      </c>
      <c r="I231" s="111" t="s">
        <v>62</v>
      </c>
      <c r="J231" s="111" t="s">
        <v>99</v>
      </c>
      <c r="K231" s="111">
        <v>0</v>
      </c>
      <c r="L231" s="214"/>
      <c r="M231" s="219"/>
      <c r="N231" s="112"/>
      <c r="O231" s="112">
        <v>2</v>
      </c>
      <c r="P231" s="113"/>
      <c r="Q231" s="219"/>
      <c r="R231" s="219"/>
      <c r="S231" s="219"/>
      <c r="T231" s="219"/>
      <c r="U231" s="219"/>
      <c r="V231" s="219"/>
      <c r="W231" s="219"/>
      <c r="X231" s="219"/>
      <c r="Y231" s="214"/>
      <c r="Z231" s="214"/>
      <c r="AA231" s="214"/>
      <c r="AB231" s="214"/>
      <c r="AC231" s="214"/>
      <c r="AD231" s="214"/>
    </row>
    <row r="232" spans="1:30" x14ac:dyDescent="0.3">
      <c r="A232" s="214"/>
      <c r="B232" s="215" t="s">
        <v>324</v>
      </c>
      <c r="C232" s="214"/>
      <c r="D232" s="220">
        <v>74</v>
      </c>
      <c r="E232" s="217" t="s">
        <v>323</v>
      </c>
      <c r="F232" s="214" t="s">
        <v>388</v>
      </c>
      <c r="G232" s="111" t="s">
        <v>98</v>
      </c>
      <c r="H232" s="111" t="s">
        <v>75</v>
      </c>
      <c r="I232" s="111" t="s">
        <v>62</v>
      </c>
      <c r="J232" s="111" t="s">
        <v>99</v>
      </c>
      <c r="K232" s="111">
        <v>0</v>
      </c>
      <c r="L232" s="214"/>
      <c r="M232" s="219"/>
      <c r="N232" s="219"/>
      <c r="O232" s="112">
        <v>1</v>
      </c>
      <c r="P232" s="113"/>
      <c r="Q232" s="219"/>
      <c r="R232" s="219"/>
      <c r="S232" s="219"/>
      <c r="T232" s="219"/>
      <c r="U232" s="219"/>
      <c r="V232" s="219"/>
      <c r="W232" s="219"/>
      <c r="X232" s="219"/>
      <c r="Y232" s="214"/>
      <c r="Z232" s="214"/>
      <c r="AA232" s="214"/>
      <c r="AB232" s="214"/>
      <c r="AC232" s="214"/>
      <c r="AD232" s="214"/>
    </row>
    <row r="233" spans="1:30" x14ac:dyDescent="0.3">
      <c r="A233" s="214"/>
      <c r="B233" s="215" t="s">
        <v>293</v>
      </c>
      <c r="C233" s="214"/>
      <c r="D233" s="220">
        <v>179</v>
      </c>
      <c r="E233" s="217" t="s">
        <v>154</v>
      </c>
      <c r="F233" s="214" t="s">
        <v>382</v>
      </c>
      <c r="G233" s="111" t="s">
        <v>98</v>
      </c>
      <c r="H233" s="111" t="s">
        <v>113</v>
      </c>
      <c r="I233" s="111" t="s">
        <v>142</v>
      </c>
      <c r="J233" s="111" t="s">
        <v>115</v>
      </c>
      <c r="K233" s="111">
        <v>0</v>
      </c>
      <c r="L233" s="214"/>
      <c r="M233" s="219"/>
      <c r="N233" s="219"/>
      <c r="O233" s="112"/>
      <c r="P233" s="113">
        <v>2</v>
      </c>
      <c r="Q233" s="219"/>
      <c r="R233" s="219"/>
      <c r="S233" s="219"/>
      <c r="T233" s="219"/>
      <c r="U233" s="219"/>
      <c r="V233" s="219"/>
      <c r="W233" s="219"/>
      <c r="X233" s="219"/>
      <c r="Y233" s="214"/>
      <c r="Z233" s="214"/>
      <c r="AA233" s="214"/>
      <c r="AB233" s="214"/>
      <c r="AC233" s="214"/>
      <c r="AD233" s="214"/>
    </row>
    <row r="234" spans="1:30" x14ac:dyDescent="0.3">
      <c r="A234" s="214"/>
      <c r="B234" s="215" t="s">
        <v>293</v>
      </c>
      <c r="C234" s="214"/>
      <c r="D234" s="220">
        <v>118</v>
      </c>
      <c r="E234" s="217" t="s">
        <v>189</v>
      </c>
      <c r="F234" s="214" t="s">
        <v>384</v>
      </c>
      <c r="G234" s="111" t="s">
        <v>98</v>
      </c>
      <c r="H234" s="111" t="s">
        <v>75</v>
      </c>
      <c r="I234" s="111" t="s">
        <v>135</v>
      </c>
      <c r="J234" s="111" t="s">
        <v>102</v>
      </c>
      <c r="K234" s="111">
        <v>0</v>
      </c>
      <c r="L234" s="214"/>
      <c r="M234" s="219"/>
      <c r="N234" s="219"/>
      <c r="O234" s="112">
        <v>4</v>
      </c>
      <c r="P234" s="113"/>
      <c r="Q234" s="219"/>
      <c r="R234" s="219"/>
      <c r="S234" s="219"/>
      <c r="T234" s="219"/>
      <c r="U234" s="219"/>
      <c r="V234" s="219"/>
      <c r="W234" s="219"/>
      <c r="X234" s="219"/>
      <c r="Y234" s="214"/>
      <c r="Z234" s="214"/>
      <c r="AA234" s="214"/>
      <c r="AB234" s="214"/>
      <c r="AC234" s="214"/>
      <c r="AD234" s="214"/>
    </row>
  </sheetData>
  <mergeCells count="26">
    <mergeCell ref="B1:P1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AC5:AD5"/>
    <mergeCell ref="J3:J6"/>
    <mergeCell ref="K3:K6"/>
    <mergeCell ref="L4:M4"/>
    <mergeCell ref="N4:P4"/>
    <mergeCell ref="Q4:R4"/>
    <mergeCell ref="S4:AD4"/>
    <mergeCell ref="L5:L6"/>
    <mergeCell ref="M5:M6"/>
    <mergeCell ref="Q5:Q6"/>
    <mergeCell ref="R5:R6"/>
    <mergeCell ref="S5:T5"/>
    <mergeCell ref="U5:V5"/>
    <mergeCell ref="W5:X5"/>
    <mergeCell ref="Y5:Z5"/>
    <mergeCell ref="AA5:AB5"/>
  </mergeCells>
  <conditionalFormatting sqref="L12:L14">
    <cfRule type="cellIs" dxfId="29" priority="30" stopIfTrue="1" operator="equal">
      <formula>0</formula>
    </cfRule>
  </conditionalFormatting>
  <conditionalFormatting sqref="L15:L16">
    <cfRule type="cellIs" dxfId="28" priority="29" stopIfTrue="1" operator="equal">
      <formula>0</formula>
    </cfRule>
  </conditionalFormatting>
  <conditionalFormatting sqref="L18">
    <cfRule type="cellIs" dxfId="27" priority="28" stopIfTrue="1" operator="equal">
      <formula>0</formula>
    </cfRule>
  </conditionalFormatting>
  <conditionalFormatting sqref="L22">
    <cfRule type="cellIs" dxfId="26" priority="27" stopIfTrue="1" operator="equal">
      <formula>0</formula>
    </cfRule>
  </conditionalFormatting>
  <conditionalFormatting sqref="L20">
    <cfRule type="cellIs" dxfId="25" priority="26" stopIfTrue="1" operator="equal">
      <formula>0</formula>
    </cfRule>
  </conditionalFormatting>
  <conditionalFormatting sqref="L28">
    <cfRule type="cellIs" dxfId="24" priority="25" stopIfTrue="1" operator="equal">
      <formula>0</formula>
    </cfRule>
  </conditionalFormatting>
  <conditionalFormatting sqref="L25:L26">
    <cfRule type="cellIs" dxfId="23" priority="24" stopIfTrue="1" operator="equal">
      <formula>0</formula>
    </cfRule>
  </conditionalFormatting>
  <conditionalFormatting sqref="L35:L37">
    <cfRule type="cellIs" dxfId="22" priority="23" stopIfTrue="1" operator="equal">
      <formula>0</formula>
    </cfRule>
  </conditionalFormatting>
  <conditionalFormatting sqref="L38:L40">
    <cfRule type="cellIs" dxfId="21" priority="22" stopIfTrue="1" operator="equal">
      <formula>0</formula>
    </cfRule>
  </conditionalFormatting>
  <conditionalFormatting sqref="O38:O40">
    <cfRule type="cellIs" dxfId="20" priority="21" stopIfTrue="1" operator="equal">
      <formula>0</formula>
    </cfRule>
  </conditionalFormatting>
  <conditionalFormatting sqref="O41">
    <cfRule type="cellIs" dxfId="19" priority="20" stopIfTrue="1" operator="equal">
      <formula>0</formula>
    </cfRule>
  </conditionalFormatting>
  <conditionalFormatting sqref="L44">
    <cfRule type="cellIs" dxfId="18" priority="19" stopIfTrue="1" operator="equal">
      <formula>0</formula>
    </cfRule>
  </conditionalFormatting>
  <conditionalFormatting sqref="L42:L43">
    <cfRule type="cellIs" dxfId="17" priority="18" stopIfTrue="1" operator="equal">
      <formula>0</formula>
    </cfRule>
  </conditionalFormatting>
  <conditionalFormatting sqref="O42:O44">
    <cfRule type="cellIs" dxfId="16" priority="17" stopIfTrue="1" operator="equal">
      <formula>0</formula>
    </cfRule>
  </conditionalFormatting>
  <conditionalFormatting sqref="L48">
    <cfRule type="cellIs" dxfId="15" priority="16" stopIfTrue="1" operator="equal">
      <formula>0</formula>
    </cfRule>
  </conditionalFormatting>
  <conditionalFormatting sqref="L45:L46">
    <cfRule type="cellIs" dxfId="14" priority="15" stopIfTrue="1" operator="equal">
      <formula>0</formula>
    </cfRule>
  </conditionalFormatting>
  <conditionalFormatting sqref="L68">
    <cfRule type="cellIs" dxfId="13" priority="14" stopIfTrue="1" operator="equal">
      <formula>0</formula>
    </cfRule>
  </conditionalFormatting>
  <conditionalFormatting sqref="L66">
    <cfRule type="cellIs" dxfId="12" priority="13" stopIfTrue="1" operator="equal">
      <formula>0</formula>
    </cfRule>
  </conditionalFormatting>
  <conditionalFormatting sqref="L64:L65">
    <cfRule type="cellIs" dxfId="11" priority="12" stopIfTrue="1" operator="equal">
      <formula>0</formula>
    </cfRule>
  </conditionalFormatting>
  <conditionalFormatting sqref="O70:O71">
    <cfRule type="cellIs" dxfId="10" priority="11" stopIfTrue="1" operator="equal">
      <formula>0</formula>
    </cfRule>
  </conditionalFormatting>
  <conditionalFormatting sqref="O82">
    <cfRule type="cellIs" dxfId="9" priority="10" stopIfTrue="1" operator="equal">
      <formula>0</formula>
    </cfRule>
  </conditionalFormatting>
  <conditionalFormatting sqref="O77:O81">
    <cfRule type="cellIs" dxfId="8" priority="9" stopIfTrue="1" operator="equal">
      <formula>0</formula>
    </cfRule>
  </conditionalFormatting>
  <conditionalFormatting sqref="O83:O84">
    <cfRule type="cellIs" dxfId="7" priority="8" stopIfTrue="1" operator="equal">
      <formula>0</formula>
    </cfRule>
  </conditionalFormatting>
  <conditionalFormatting sqref="O85:O89">
    <cfRule type="cellIs" dxfId="6" priority="7" stopIfTrue="1" operator="equal">
      <formula>0</formula>
    </cfRule>
  </conditionalFormatting>
  <conditionalFormatting sqref="N94:P94">
    <cfRule type="cellIs" dxfId="5" priority="6" stopIfTrue="1" operator="equal">
      <formula>0</formula>
    </cfRule>
  </conditionalFormatting>
  <conditionalFormatting sqref="N92:P93">
    <cfRule type="cellIs" dxfId="4" priority="5" stopIfTrue="1" operator="equal">
      <formula>0</formula>
    </cfRule>
  </conditionalFormatting>
  <conditionalFormatting sqref="O116:O120">
    <cfRule type="cellIs" dxfId="3" priority="4" stopIfTrue="1" operator="equal">
      <formula>0</formula>
    </cfRule>
  </conditionalFormatting>
  <conditionalFormatting sqref="O167:O168">
    <cfRule type="cellIs" dxfId="2" priority="3" stopIfTrue="1" operator="equal">
      <formula>0</formula>
    </cfRule>
  </conditionalFormatting>
  <conditionalFormatting sqref="O182:P184">
    <cfRule type="cellIs" dxfId="1" priority="2" stopIfTrue="1" operator="equal">
      <formula>0</formula>
    </cfRule>
  </conditionalFormatting>
  <conditionalFormatting sqref="O190:O192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PO sem 1</vt:lpstr>
      <vt:lpstr>Borderou CD sem 1</vt:lpstr>
      <vt:lpstr>Borderou EXT+DRD_sem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Ramona Cioarga</dc:creator>
  <cp:lastModifiedBy>Cornelia Angelescu</cp:lastModifiedBy>
  <dcterms:created xsi:type="dcterms:W3CDTF">2022-09-22T07:22:26Z</dcterms:created>
  <dcterms:modified xsi:type="dcterms:W3CDTF">2022-10-17T10:09:37Z</dcterms:modified>
</cp:coreProperties>
</file>