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-BT-K\6_Fazit\"/>
    </mc:Choice>
  </mc:AlternateContent>
  <bookViews>
    <workbookView xWindow="0" yWindow="0" windowWidth="28740" windowHeight="9480" tabRatio="1000" activeTab="1"/>
  </bookViews>
  <sheets>
    <sheet name="Netzdiagram" sheetId="36" r:id="rId1"/>
    <sheet name="AuswertungNetzdiagramm" sheetId="35" r:id="rId2"/>
    <sheet name="Bewertungen Implementation" sheetId="3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5" l="1"/>
  <c r="E10" i="35"/>
  <c r="F10" i="35"/>
  <c r="E11" i="35"/>
  <c r="F11" i="35"/>
  <c r="D11" i="35"/>
  <c r="D10" i="35" l="1"/>
  <c r="I9" i="35"/>
  <c r="F9" i="35" s="1"/>
  <c r="H9" i="35"/>
  <c r="E9" i="35" s="1"/>
  <c r="G9" i="35"/>
  <c r="E8" i="35"/>
  <c r="F8" i="35"/>
  <c r="D8" i="35"/>
  <c r="I8" i="35"/>
  <c r="H8" i="35"/>
  <c r="G8" i="35"/>
  <c r="E7" i="35"/>
  <c r="F7" i="35"/>
  <c r="D7" i="35"/>
  <c r="G7" i="35"/>
  <c r="H7" i="35"/>
  <c r="I7" i="35"/>
  <c r="E8" i="37" l="1"/>
  <c r="F8" i="37" s="1"/>
  <c r="G8" i="37" s="1"/>
  <c r="H8" i="37" s="1"/>
  <c r="I7" i="37"/>
  <c r="G7" i="37"/>
  <c r="H7" i="37" s="1"/>
  <c r="F7" i="37"/>
  <c r="H58" i="37"/>
  <c r="D48" i="37"/>
  <c r="D47" i="37"/>
  <c r="D46" i="37"/>
  <c r="D45" i="37"/>
  <c r="D44" i="37"/>
  <c r="D43" i="37"/>
  <c r="D42" i="37"/>
  <c r="D41" i="37"/>
  <c r="D40" i="37"/>
  <c r="D39" i="37"/>
  <c r="H48" i="37"/>
  <c r="H47" i="37"/>
  <c r="H46" i="37"/>
  <c r="H45" i="37"/>
  <c r="H44" i="37"/>
  <c r="H43" i="37"/>
  <c r="H42" i="37"/>
  <c r="H41" i="37"/>
  <c r="H40" i="37"/>
  <c r="H39" i="37"/>
  <c r="F40" i="37"/>
  <c r="F41" i="37"/>
  <c r="F42" i="37"/>
  <c r="F43" i="37"/>
  <c r="F44" i="37"/>
  <c r="F45" i="37"/>
  <c r="F46" i="37"/>
  <c r="F47" i="37"/>
  <c r="F48" i="37"/>
  <c r="F39" i="37"/>
  <c r="H24" i="37"/>
  <c r="H25" i="37"/>
  <c r="H26" i="37"/>
  <c r="H27" i="37"/>
  <c r="H28" i="37"/>
  <c r="H29" i="37"/>
  <c r="H30" i="37"/>
  <c r="H31" i="37"/>
  <c r="H32" i="37"/>
  <c r="H23" i="37"/>
  <c r="F24" i="37"/>
  <c r="F25" i="37"/>
  <c r="F26" i="37"/>
  <c r="F27" i="37"/>
  <c r="F28" i="37"/>
  <c r="F29" i="37"/>
  <c r="F30" i="37"/>
  <c r="F31" i="37"/>
  <c r="F32" i="37"/>
  <c r="F23" i="37"/>
  <c r="D24" i="37"/>
  <c r="D25" i="37"/>
  <c r="D26" i="37"/>
  <c r="D27" i="37"/>
  <c r="D28" i="37"/>
  <c r="D29" i="37"/>
  <c r="D30" i="37"/>
  <c r="D31" i="37"/>
  <c r="D32" i="37"/>
  <c r="D23" i="37"/>
  <c r="H66" i="37"/>
  <c r="F66" i="37"/>
  <c r="D66" i="37"/>
  <c r="H65" i="37"/>
  <c r="F65" i="37"/>
  <c r="D65" i="37"/>
  <c r="H64" i="37"/>
  <c r="F64" i="37"/>
  <c r="D64" i="37"/>
  <c r="H63" i="37"/>
  <c r="F63" i="37"/>
  <c r="D63" i="37"/>
  <c r="H62" i="37"/>
  <c r="F62" i="37"/>
  <c r="D62" i="37"/>
  <c r="H61" i="37"/>
  <c r="F61" i="37"/>
  <c r="D61" i="37"/>
  <c r="H60" i="37"/>
  <c r="F60" i="37"/>
  <c r="D60" i="37"/>
  <c r="H59" i="37"/>
  <c r="F59" i="37"/>
  <c r="D59" i="37"/>
  <c r="F58" i="37"/>
  <c r="D58" i="37"/>
  <c r="H57" i="37"/>
  <c r="F57" i="37"/>
  <c r="D57" i="37"/>
  <c r="D67" i="37" l="1"/>
  <c r="D68" i="37" s="1"/>
  <c r="F33" i="37"/>
  <c r="F34" i="37" s="1"/>
  <c r="H67" i="37"/>
  <c r="H68" i="37" s="1"/>
  <c r="D33" i="37"/>
  <c r="D34" i="37" s="1"/>
  <c r="H33" i="37"/>
  <c r="H34" i="37" s="1"/>
  <c r="F67" i="37"/>
  <c r="F68" i="37" s="1"/>
  <c r="H49" i="37"/>
  <c r="H50" i="37" s="1"/>
  <c r="D49" i="37"/>
  <c r="D50" i="37" s="1"/>
  <c r="F49" i="37"/>
  <c r="F50" i="37" s="1"/>
</calcChain>
</file>

<file path=xl/sharedStrings.xml><?xml version="1.0" encoding="utf-8"?>
<sst xmlns="http://schemas.openxmlformats.org/spreadsheetml/2006/main" count="102" uniqueCount="69">
  <si>
    <t>iText</t>
  </si>
  <si>
    <t>Ressoucen</t>
  </si>
  <si>
    <t>Implementation</t>
  </si>
  <si>
    <t>Layout Ergebnis</t>
  </si>
  <si>
    <t>API</t>
  </si>
  <si>
    <t>Usability</t>
  </si>
  <si>
    <t>JasperReports</t>
  </si>
  <si>
    <t>Apache PDFBox</t>
  </si>
  <si>
    <t>Performance</t>
  </si>
  <si>
    <t>from</t>
  </si>
  <si>
    <t>to</t>
  </si>
  <si>
    <t>Note</t>
  </si>
  <si>
    <t>unendl.</t>
  </si>
  <si>
    <t>*1</t>
  </si>
  <si>
    <t>1. I think that I would like to use this system frequently.</t>
  </si>
  <si>
    <t>2. I found the system unnecessarily complex.</t>
  </si>
  <si>
    <t>3. I thought the system was easy to use.</t>
  </si>
  <si>
    <t>4. I think that I would need the support of a technical person to be able to use this system.</t>
  </si>
  <si>
    <t>5. I found the various functions in this system were well integrated.</t>
  </si>
  <si>
    <t>6. I thought there was too much inconsistency in this system.</t>
  </si>
  <si>
    <t>7. I would imagine that most people would learn to use this system very quickly.</t>
  </si>
  <si>
    <t>8. I found the system very cumbersome to use.</t>
  </si>
  <si>
    <t>9. I felt very confident using the system.</t>
  </si>
  <si>
    <t>10. I needed to learn a lot of things before I could get going with this system.</t>
  </si>
  <si>
    <t>SUS - Grade  (https://measuringu.com/sus/)</t>
  </si>
  <si>
    <t>out of 100</t>
  </si>
  <si>
    <t>Jasper Report</t>
  </si>
  <si>
    <t>out of 6</t>
  </si>
  <si>
    <t xml:space="preserve">Grades 1 (strongly disagree) - 5 (strongly agree) </t>
  </si>
  <si>
    <t xml:space="preserve">Score </t>
  </si>
  <si>
    <t>Score</t>
  </si>
  <si>
    <t>API (*2)</t>
  </si>
  <si>
    <t>*2</t>
  </si>
  <si>
    <t>1. Layout gelang ohne weiter mühe</t>
  </si>
  <si>
    <t>2. Es gab überhaupt keine Probleme mit der Fusszeile</t>
  </si>
  <si>
    <t>3.Es gab überhaupt keine Probleme mit den Schriftzeichen</t>
  </si>
  <si>
    <t>4. Das Erstellen des PDFs gelang mühelos.</t>
  </si>
  <si>
    <t>5. Hintergrundfarbe haben keine Sorgen gemacht</t>
  </si>
  <si>
    <t>6.Es gab kein Probleme mit dem Textfluss</t>
  </si>
  <si>
    <t>7. Es gabr keine Probleme mit mehrzeiligem Inhalten</t>
  </si>
  <si>
    <t>8.Die Metadaten wurden ohne Probleme erfasst</t>
  </si>
  <si>
    <t>9. Tabellen erstellen war mühelos</t>
  </si>
  <si>
    <t>10. Bilder darstellen war problemlos</t>
  </si>
  <si>
    <t>Es ist einfach Tabellen zu definieren</t>
  </si>
  <si>
    <t xml:space="preserve">Ein Seitenlayout zu definieren ist einfach </t>
  </si>
  <si>
    <t>Canvas Zeichnungen umzusetzen ist einfach</t>
  </si>
  <si>
    <t>Paragraphen umzusetzen ist einfach</t>
  </si>
  <si>
    <t>Stylen von Text ist einfach</t>
  </si>
  <si>
    <t>Bilder zu bearbeiten ist einfach</t>
  </si>
  <si>
    <t>Das API ist gut dokumentiert</t>
  </si>
  <si>
    <t xml:space="preserve">Zellen formatieren geht einfach </t>
  </si>
  <si>
    <t>Bilder in Tabellen integrieren ist leicht zu implementieren</t>
  </si>
  <si>
    <t>Unterreports zu definieren ist einfach</t>
  </si>
  <si>
    <t>Layout Ergebnis (*1)</t>
  </si>
  <si>
    <t>Usability (*3)</t>
  </si>
  <si>
    <t>*3</t>
  </si>
  <si>
    <t>Verfügbarkeit  (avg. Aller Szenarien / Prozent)</t>
  </si>
  <si>
    <t>CPU (LoadAvg1m / Anz. Prozesse)</t>
  </si>
  <si>
    <t>Latenzzeit ( min. Aller Szenarien / Millisekunden)</t>
  </si>
  <si>
    <t>Finales Fazit</t>
  </si>
  <si>
    <t>Werte</t>
  </si>
  <si>
    <t>Maximale Punkte</t>
  </si>
  <si>
    <t>Memory 
(max. total Memory in MB)</t>
  </si>
  <si>
    <t>Latenzzeit (min)</t>
  </si>
  <si>
    <t>Memory (max)</t>
  </si>
  <si>
    <t>Durchsatz (max)</t>
  </si>
  <si>
    <t>Durchsatz (max. Aller Szenarien  / Anzahl)</t>
  </si>
  <si>
    <t>CPU (avg)</t>
  </si>
  <si>
    <t>Verfügbarkeit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</si>
</sst>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/>
    <xf numFmtId="9" fontId="1" fillId="0" borderId="0" xfId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 applyAlignment="1">
      <alignment horizontal="left" vertical="top" wrapText="1"/>
    </xf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9" fontId="0" fillId="0" borderId="0" xfId="1" applyFont="1" applyBorder="1"/>
    <xf numFmtId="9" fontId="0" fillId="0" borderId="5" xfId="1" applyFont="1" applyBorder="1"/>
    <xf numFmtId="0" fontId="0" fillId="0" borderId="6" xfId="0" applyBorder="1" applyAlignment="1">
      <alignment horizontal="left" vertical="top" wrapText="1"/>
    </xf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6" fillId="0" borderId="0" xfId="0" applyFont="1"/>
    <xf numFmtId="0" fontId="1" fillId="0" borderId="2" xfId="0" applyFont="1" applyBorder="1"/>
    <xf numFmtId="0" fontId="0" fillId="0" borderId="0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8"/>
                <c:pt idx="0">
                  <c:v>4.53125</c:v>
                </c:pt>
                <c:pt idx="1">
                  <c:v>4.6857142857142851</c:v>
                </c:pt>
                <c:pt idx="2">
                  <c:v>4.6692307692307686</c:v>
                </c:pt>
                <c:pt idx="3">
                  <c:v>2.875</c:v>
                </c:pt>
                <c:pt idx="4">
                  <c:v>5.8311826913747939</c:v>
                </c:pt>
                <c:pt idx="5">
                  <c:v>4.8000000000000007</c:v>
                </c:pt>
                <c:pt idx="6">
                  <c:v>5.4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4-4778-BA40-2279BFFD4EED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8"/>
                <c:pt idx="0">
                  <c:v>3.0562499999999999</c:v>
                </c:pt>
                <c:pt idx="1">
                  <c:v>2.0785714285714287</c:v>
                </c:pt>
                <c:pt idx="2">
                  <c:v>1.2115384615384615</c:v>
                </c:pt>
                <c:pt idx="3">
                  <c:v>1.559375</c:v>
                </c:pt>
                <c:pt idx="4">
                  <c:v>3.3801065719360572</c:v>
                </c:pt>
                <c:pt idx="5">
                  <c:v>5.6999999999999993</c:v>
                </c:pt>
                <c:pt idx="6">
                  <c:v>5.5500000000000007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4-4778-BA40-2279BFFD4EED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8"/>
                <c:pt idx="0">
                  <c:v>5.4125000000000005</c:v>
                </c:pt>
                <c:pt idx="1">
                  <c:v>4.9642857142857144</c:v>
                </c:pt>
                <c:pt idx="2">
                  <c:v>5.3538461538461535</c:v>
                </c:pt>
                <c:pt idx="3">
                  <c:v>5.71875</c:v>
                </c:pt>
                <c:pt idx="4">
                  <c:v>5.783794505603491</c:v>
                </c:pt>
                <c:pt idx="5">
                  <c:v>2.8499999999999996</c:v>
                </c:pt>
                <c:pt idx="6">
                  <c:v>3.5999999999999996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4-4778-BA40-2279BFFD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  <a:alpha val="8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8"/>
                <c:pt idx="0">
                  <c:v>4.53125</c:v>
                </c:pt>
                <c:pt idx="1">
                  <c:v>4.6857142857142851</c:v>
                </c:pt>
                <c:pt idx="2">
                  <c:v>4.6692307692307686</c:v>
                </c:pt>
                <c:pt idx="3">
                  <c:v>2.875</c:v>
                </c:pt>
                <c:pt idx="4">
                  <c:v>5.8311826913747939</c:v>
                </c:pt>
                <c:pt idx="5">
                  <c:v>4.8000000000000007</c:v>
                </c:pt>
                <c:pt idx="6">
                  <c:v>5.4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A-485E-97D9-1A0BED77FFD4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8"/>
                <c:pt idx="0">
                  <c:v>3.0562499999999999</c:v>
                </c:pt>
                <c:pt idx="1">
                  <c:v>2.0785714285714287</c:v>
                </c:pt>
                <c:pt idx="2">
                  <c:v>1.2115384615384615</c:v>
                </c:pt>
                <c:pt idx="3">
                  <c:v>1.559375</c:v>
                </c:pt>
                <c:pt idx="4">
                  <c:v>3.3801065719360572</c:v>
                </c:pt>
                <c:pt idx="5">
                  <c:v>5.6999999999999993</c:v>
                </c:pt>
                <c:pt idx="6">
                  <c:v>5.5500000000000007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A-485E-97D9-1A0BED77FFD4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8"/>
                <c:pt idx="0">
                  <c:v>5.4125000000000005</c:v>
                </c:pt>
                <c:pt idx="1">
                  <c:v>4.9642857142857144</c:v>
                </c:pt>
                <c:pt idx="2">
                  <c:v>5.3538461538461535</c:v>
                </c:pt>
                <c:pt idx="3">
                  <c:v>5.71875</c:v>
                </c:pt>
                <c:pt idx="4">
                  <c:v>5.783794505603491</c:v>
                </c:pt>
                <c:pt idx="5">
                  <c:v>2.8499999999999996</c:v>
                </c:pt>
                <c:pt idx="6">
                  <c:v>3.5999999999999996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A-485E-97D9-1A0BED77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-0.249977111117893"/>
  </sheetPr>
  <sheetViews>
    <sheetView workbookViewId="0"/>
  </sheetViews>
  <pageMargins left="0.7" right="0.7" top="0.78740157499999996" bottom="0.78740157499999996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DEE0A2-F761-4E99-A211-020ABD4CD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7625" y="2552700"/>
    <xdr:ext cx="7934324" cy="4972050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8E0089-C60F-4F22-BBED-36F240DE54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11</xdr:col>
      <xdr:colOff>133350</xdr:colOff>
      <xdr:row>14</xdr:row>
      <xdr:rowOff>114300</xdr:rowOff>
    </xdr:from>
    <xdr:to>
      <xdr:col>20</xdr:col>
      <xdr:colOff>787073</xdr:colOff>
      <xdr:row>45</xdr:row>
      <xdr:rowOff>75489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B2D36CC-0B36-46B4-9DB7-0A4AC2336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2514600"/>
          <a:ext cx="7949873" cy="498086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19</xdr:col>
      <xdr:colOff>510848</xdr:colOff>
      <xdr:row>79</xdr:row>
      <xdr:rowOff>123114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5EBB6DD3-7E23-42BA-BB6B-E0003DD0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1475" y="8067675"/>
          <a:ext cx="7949873" cy="4980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A27"/>
  <sheetViews>
    <sheetView tabSelected="1" topLeftCell="A15" zoomScaleNormal="100" workbookViewId="0">
      <selection activeCell="K50" sqref="K50"/>
    </sheetView>
  </sheetViews>
  <sheetFormatPr baseColWidth="10" defaultRowHeight="12.75" x14ac:dyDescent="0.2"/>
  <cols>
    <col min="2" max="2" width="13.5703125" bestFit="1" customWidth="1"/>
    <col min="3" max="3" width="14.42578125" bestFit="1" customWidth="1"/>
    <col min="4" max="4" width="6.85546875" bestFit="1" customWidth="1"/>
    <col min="5" max="5" width="13.5703125" bestFit="1" customWidth="1"/>
    <col min="6" max="6" width="14.85546875" bestFit="1" customWidth="1"/>
    <col min="7" max="7" width="6" bestFit="1" customWidth="1"/>
    <col min="8" max="8" width="12.85546875" bestFit="1" customWidth="1"/>
    <col min="9" max="9" width="14.85546875" bestFit="1" customWidth="1"/>
    <col min="11" max="11" width="14.42578125" bestFit="1" customWidth="1"/>
    <col min="12" max="12" width="5.140625" bestFit="1" customWidth="1"/>
    <col min="13" max="13" width="15" bestFit="1" customWidth="1"/>
    <col min="14" max="17" width="14" bestFit="1" customWidth="1"/>
    <col min="18" max="18" width="9.5703125" bestFit="1" customWidth="1"/>
    <col min="20" max="20" width="12.28515625" bestFit="1" customWidth="1"/>
    <col min="21" max="21" width="13.85546875" bestFit="1" customWidth="1"/>
    <col min="22" max="22" width="13.85546875" customWidth="1"/>
    <col min="23" max="23" width="14.42578125" bestFit="1" customWidth="1"/>
  </cols>
  <sheetData>
    <row r="1" spans="1:11" ht="23.25" x14ac:dyDescent="0.35">
      <c r="A1" s="28" t="s">
        <v>59</v>
      </c>
    </row>
    <row r="4" spans="1:11" x14ac:dyDescent="0.2">
      <c r="G4" t="s">
        <v>60</v>
      </c>
    </row>
    <row r="5" spans="1:11" x14ac:dyDescent="0.2">
      <c r="D5" t="s">
        <v>0</v>
      </c>
      <c r="E5" t="s">
        <v>6</v>
      </c>
      <c r="F5" t="s">
        <v>7</v>
      </c>
      <c r="G5" t="s">
        <v>0</v>
      </c>
      <c r="H5" t="s">
        <v>6</v>
      </c>
      <c r="I5" t="s">
        <v>7</v>
      </c>
      <c r="K5" t="s">
        <v>61</v>
      </c>
    </row>
    <row r="7" spans="1:11" x14ac:dyDescent="0.2">
      <c r="B7" s="29" t="s">
        <v>1</v>
      </c>
      <c r="C7" s="15" t="s">
        <v>67</v>
      </c>
      <c r="D7" s="15">
        <f>(G7*5/$K7)+1</f>
        <v>4.53125</v>
      </c>
      <c r="E7" s="15">
        <f t="shared" ref="E7:F8" si="0">(H7*5/$K7)+1</f>
        <v>3.0562499999999999</v>
      </c>
      <c r="F7" s="15">
        <f t="shared" si="0"/>
        <v>5.4125000000000005</v>
      </c>
      <c r="G7" s="30">
        <f>$K7-2.35</f>
        <v>5.65</v>
      </c>
      <c r="H7" s="30">
        <f>$K7-4.71</f>
        <v>3.29</v>
      </c>
      <c r="I7" s="30">
        <f>$K7-0.94</f>
        <v>7.0600000000000005</v>
      </c>
      <c r="K7">
        <v>8</v>
      </c>
    </row>
    <row r="8" spans="1:11" x14ac:dyDescent="0.2">
      <c r="B8" s="2"/>
      <c r="C8" t="s">
        <v>64</v>
      </c>
      <c r="D8" s="15">
        <f>(G8*10/$K8)+2</f>
        <v>4.6857142857142851</v>
      </c>
      <c r="E8" s="15">
        <f t="shared" ref="E8:F8" si="1">(H8*10/$K8)+2</f>
        <v>2.0785714285714287</v>
      </c>
      <c r="F8" s="15">
        <f t="shared" si="1"/>
        <v>4.9642857142857144</v>
      </c>
      <c r="G8" s="30">
        <f>$K8-1024</f>
        <v>376</v>
      </c>
      <c r="H8" s="30">
        <f>$K8-1389</f>
        <v>11</v>
      </c>
      <c r="I8" s="30">
        <f>$K8-985</f>
        <v>415</v>
      </c>
      <c r="K8">
        <v>1400</v>
      </c>
    </row>
    <row r="9" spans="1:11" x14ac:dyDescent="0.2">
      <c r="B9" s="29" t="s">
        <v>8</v>
      </c>
      <c r="C9" s="15" t="s">
        <v>63</v>
      </c>
      <c r="D9" s="15">
        <f>(G9*5/$K9)+1</f>
        <v>4.6692307692307686</v>
      </c>
      <c r="E9" s="15">
        <f t="shared" ref="E9:F11" si="2">(H9*5/$K9)+1</f>
        <v>1.2115384615384615</v>
      </c>
      <c r="F9" s="15">
        <f t="shared" si="2"/>
        <v>5.3538461538461535</v>
      </c>
      <c r="G9" s="30">
        <f>$K9-346</f>
        <v>954</v>
      </c>
      <c r="H9" s="30">
        <f>$K9-1245</f>
        <v>55</v>
      </c>
      <c r="I9" s="30">
        <f>$K9-168</f>
        <v>1132</v>
      </c>
      <c r="K9">
        <v>1300</v>
      </c>
    </row>
    <row r="10" spans="1:11" x14ac:dyDescent="0.2">
      <c r="B10" s="2"/>
      <c r="C10" t="s">
        <v>65</v>
      </c>
      <c r="D10" s="15">
        <f>(G10*5/$K10)+1</f>
        <v>2.875</v>
      </c>
      <c r="E10" s="15">
        <f t="shared" si="2"/>
        <v>1.559375</v>
      </c>
      <c r="F10" s="15">
        <f t="shared" si="2"/>
        <v>5.71875</v>
      </c>
      <c r="G10">
        <v>60</v>
      </c>
      <c r="H10">
        <v>17.899999999999999</v>
      </c>
      <c r="I10">
        <v>151</v>
      </c>
      <c r="K10">
        <v>160</v>
      </c>
    </row>
    <row r="11" spans="1:11" x14ac:dyDescent="0.2">
      <c r="B11" s="2"/>
      <c r="C11" t="s">
        <v>68</v>
      </c>
      <c r="D11" s="15">
        <f>(G11*5/$K11)+1</f>
        <v>5.8311826913747939</v>
      </c>
      <c r="E11" s="15">
        <f t="shared" si="2"/>
        <v>3.3801065719360572</v>
      </c>
      <c r="F11" s="15">
        <f t="shared" si="2"/>
        <v>5.783794505603491</v>
      </c>
      <c r="G11">
        <v>0.96623653827495881</v>
      </c>
      <c r="H11">
        <v>0.4760213143872114</v>
      </c>
      <c r="I11">
        <v>0.95675890112069817</v>
      </c>
      <c r="K11">
        <v>1</v>
      </c>
    </row>
    <row r="12" spans="1:11" x14ac:dyDescent="0.2">
      <c r="B12" s="29" t="s">
        <v>2</v>
      </c>
      <c r="C12" s="15" t="s">
        <v>3</v>
      </c>
      <c r="D12" s="15">
        <v>4.8000000000000007</v>
      </c>
      <c r="E12" s="15">
        <v>5.6999999999999993</v>
      </c>
      <c r="F12" s="15">
        <v>2.8499999999999996</v>
      </c>
    </row>
    <row r="13" spans="1:11" x14ac:dyDescent="0.2">
      <c r="C13" t="s">
        <v>4</v>
      </c>
      <c r="D13">
        <v>5.4</v>
      </c>
      <c r="E13">
        <v>5.5500000000000007</v>
      </c>
      <c r="F13">
        <v>3.5999999999999996</v>
      </c>
    </row>
    <row r="14" spans="1:11" x14ac:dyDescent="0.2">
      <c r="C14" t="s">
        <v>5</v>
      </c>
      <c r="D14">
        <v>5</v>
      </c>
      <c r="E14">
        <v>6</v>
      </c>
      <c r="F14">
        <v>4</v>
      </c>
    </row>
    <row r="18" spans="11:27" x14ac:dyDescent="0.2"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1:27" x14ac:dyDescent="0.2">
      <c r="K19" s="2"/>
    </row>
    <row r="20" spans="11:27" x14ac:dyDescent="0.2"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1:27" x14ac:dyDescent="0.2"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1:27" x14ac:dyDescent="0.2"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1:27" x14ac:dyDescent="0.2"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1:27" x14ac:dyDescent="0.2"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1:27" x14ac:dyDescent="0.2"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1:27" x14ac:dyDescent="0.2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1:27" x14ac:dyDescent="0.2">
      <c r="K27" s="1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</sheetData>
  <mergeCells count="8">
    <mergeCell ref="X18:Y18"/>
    <mergeCell ref="Z18:AA18"/>
    <mergeCell ref="L18:M18"/>
    <mergeCell ref="N18:O18"/>
    <mergeCell ref="P18:Q18"/>
    <mergeCell ref="R18:S18"/>
    <mergeCell ref="T18:U18"/>
    <mergeCell ref="V18:W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68"/>
  <sheetViews>
    <sheetView topLeftCell="B1" workbookViewId="0">
      <selection activeCell="E4" sqref="E4"/>
    </sheetView>
  </sheetViews>
  <sheetFormatPr baseColWidth="10" defaultRowHeight="12.75" x14ac:dyDescent="0.2"/>
  <cols>
    <col min="2" max="2" width="38.140625" style="12" customWidth="1"/>
    <col min="12" max="16" width="2.42578125" customWidth="1"/>
    <col min="17" max="17" width="36.5703125" style="7" customWidth="1"/>
  </cols>
  <sheetData>
    <row r="4" spans="2:11" ht="15.75" x14ac:dyDescent="0.25">
      <c r="C4" s="8" t="s">
        <v>11</v>
      </c>
      <c r="D4" s="9">
        <v>6</v>
      </c>
      <c r="E4" s="9">
        <v>5</v>
      </c>
      <c r="F4" s="9">
        <v>4</v>
      </c>
      <c r="G4" s="9">
        <v>3</v>
      </c>
      <c r="H4" s="9">
        <v>2</v>
      </c>
      <c r="I4" s="9">
        <v>1</v>
      </c>
      <c r="J4" s="10"/>
      <c r="K4" s="10"/>
    </row>
    <row r="5" spans="2:11" x14ac:dyDescent="0.2">
      <c r="B5" s="14" t="s">
        <v>57</v>
      </c>
      <c r="C5" s="15" t="s">
        <v>9</v>
      </c>
      <c r="D5" s="16">
        <v>0</v>
      </c>
      <c r="E5" s="16">
        <v>1</v>
      </c>
      <c r="F5" s="16">
        <v>3</v>
      </c>
      <c r="G5" s="16">
        <v>4</v>
      </c>
      <c r="H5" s="16">
        <v>5</v>
      </c>
      <c r="I5" s="17">
        <v>6</v>
      </c>
      <c r="J5" s="1"/>
      <c r="K5" s="1"/>
    </row>
    <row r="6" spans="2:11" x14ac:dyDescent="0.2">
      <c r="B6" s="18"/>
      <c r="C6" s="19" t="s">
        <v>10</v>
      </c>
      <c r="D6" s="20">
        <v>1</v>
      </c>
      <c r="E6" s="20">
        <v>2</v>
      </c>
      <c r="F6" s="20">
        <v>4</v>
      </c>
      <c r="G6" s="20">
        <v>5</v>
      </c>
      <c r="H6" s="20">
        <v>6</v>
      </c>
      <c r="I6" s="21" t="s">
        <v>12</v>
      </c>
      <c r="J6" s="1"/>
    </row>
    <row r="7" spans="2:11" x14ac:dyDescent="0.2">
      <c r="B7" s="18" t="s">
        <v>62</v>
      </c>
      <c r="C7" s="19" t="s">
        <v>9</v>
      </c>
      <c r="D7" s="20">
        <v>0</v>
      </c>
      <c r="E7" s="20">
        <v>1024</v>
      </c>
      <c r="F7" s="20">
        <f>E7+122</f>
        <v>1146</v>
      </c>
      <c r="G7" s="20">
        <f t="shared" ref="F7:I8" si="0">F7+122</f>
        <v>1268</v>
      </c>
      <c r="H7" s="20">
        <f t="shared" si="0"/>
        <v>1390</v>
      </c>
      <c r="I7" s="20">
        <f t="shared" si="0"/>
        <v>1512</v>
      </c>
      <c r="J7" s="1"/>
      <c r="K7" s="1"/>
    </row>
    <row r="8" spans="2:11" x14ac:dyDescent="0.2">
      <c r="B8" s="18"/>
      <c r="C8" s="19" t="s">
        <v>10</v>
      </c>
      <c r="D8" s="20">
        <v>1024</v>
      </c>
      <c r="E8" s="20">
        <f>D8+122</f>
        <v>1146</v>
      </c>
      <c r="F8" s="20">
        <f t="shared" si="0"/>
        <v>1268</v>
      </c>
      <c r="G8" s="20">
        <f t="shared" si="0"/>
        <v>1390</v>
      </c>
      <c r="H8" s="20">
        <f t="shared" si="0"/>
        <v>1512</v>
      </c>
      <c r="I8" s="21" t="s">
        <v>12</v>
      </c>
      <c r="J8" s="1"/>
      <c r="K8" s="1"/>
    </row>
    <row r="9" spans="2:11" x14ac:dyDescent="0.2">
      <c r="B9" s="18" t="s">
        <v>58</v>
      </c>
      <c r="C9" s="19" t="s">
        <v>9</v>
      </c>
      <c r="D9" s="20">
        <v>0</v>
      </c>
      <c r="E9" s="20">
        <v>300</v>
      </c>
      <c r="F9" s="20">
        <v>600</v>
      </c>
      <c r="G9" s="20">
        <v>900</v>
      </c>
      <c r="H9" s="20">
        <v>1200</v>
      </c>
      <c r="I9" s="20">
        <v>1500</v>
      </c>
      <c r="J9" s="1"/>
      <c r="K9" s="1"/>
    </row>
    <row r="10" spans="2:11" x14ac:dyDescent="0.2">
      <c r="B10" s="18"/>
      <c r="C10" s="19" t="s">
        <v>10</v>
      </c>
      <c r="D10" s="20">
        <v>300</v>
      </c>
      <c r="E10" s="20">
        <v>600</v>
      </c>
      <c r="F10" s="20">
        <v>900</v>
      </c>
      <c r="G10" s="20">
        <v>1200</v>
      </c>
      <c r="H10" s="20">
        <v>1500</v>
      </c>
      <c r="I10" s="21" t="s">
        <v>12</v>
      </c>
      <c r="J10" s="1"/>
      <c r="K10" s="1"/>
    </row>
    <row r="11" spans="2:11" x14ac:dyDescent="0.2">
      <c r="B11" s="18" t="s">
        <v>66</v>
      </c>
      <c r="C11" s="19" t="s">
        <v>9</v>
      </c>
      <c r="D11" s="20">
        <v>150</v>
      </c>
      <c r="E11" s="20">
        <v>130</v>
      </c>
      <c r="F11" s="20"/>
      <c r="G11" s="20"/>
      <c r="H11" s="20"/>
      <c r="I11" s="21"/>
      <c r="J11" s="1"/>
      <c r="K11" s="1"/>
    </row>
    <row r="12" spans="2:11" x14ac:dyDescent="0.2">
      <c r="B12" s="18"/>
      <c r="C12" s="19" t="s">
        <v>10</v>
      </c>
      <c r="D12" s="20" t="s">
        <v>12</v>
      </c>
      <c r="E12" s="20">
        <v>150</v>
      </c>
      <c r="F12" s="20">
        <v>100</v>
      </c>
      <c r="G12" s="20">
        <v>70</v>
      </c>
      <c r="H12" s="20">
        <v>40</v>
      </c>
      <c r="I12" s="21">
        <v>10</v>
      </c>
      <c r="J12" s="1"/>
      <c r="K12" s="1"/>
    </row>
    <row r="13" spans="2:11" x14ac:dyDescent="0.2">
      <c r="B13" s="18" t="s">
        <v>56</v>
      </c>
      <c r="C13" s="19" t="s">
        <v>9</v>
      </c>
      <c r="D13" s="22">
        <v>1</v>
      </c>
      <c r="E13" s="22">
        <v>0.95</v>
      </c>
      <c r="F13" s="22">
        <v>0.9</v>
      </c>
      <c r="G13" s="22">
        <v>0.85</v>
      </c>
      <c r="H13" s="22">
        <v>0.8</v>
      </c>
      <c r="I13" s="23">
        <v>0.75</v>
      </c>
      <c r="J13" s="1"/>
      <c r="K13" s="1"/>
    </row>
    <row r="14" spans="2:11" x14ac:dyDescent="0.2">
      <c r="B14" s="18"/>
      <c r="C14" s="19" t="s">
        <v>10</v>
      </c>
      <c r="D14" s="22">
        <v>0.95</v>
      </c>
      <c r="E14" s="22">
        <v>0.9</v>
      </c>
      <c r="F14" s="22">
        <v>0.85</v>
      </c>
      <c r="G14" s="22">
        <v>0.8</v>
      </c>
      <c r="H14" s="22">
        <v>0.75</v>
      </c>
      <c r="I14" s="23">
        <v>0</v>
      </c>
      <c r="J14" s="1"/>
      <c r="K14" s="1"/>
    </row>
    <row r="15" spans="2:11" x14ac:dyDescent="0.2">
      <c r="B15" s="18" t="s">
        <v>53</v>
      </c>
      <c r="C15" s="19"/>
      <c r="D15" s="20"/>
      <c r="E15" s="20"/>
      <c r="F15" s="20"/>
      <c r="G15" s="20"/>
      <c r="H15" s="20"/>
      <c r="I15" s="21"/>
      <c r="J15" s="1"/>
      <c r="K15" s="1"/>
    </row>
    <row r="16" spans="2:11" x14ac:dyDescent="0.2">
      <c r="B16" s="18"/>
      <c r="C16" s="19"/>
      <c r="D16" s="20"/>
      <c r="E16" s="20"/>
      <c r="F16" s="20"/>
      <c r="G16" s="20"/>
      <c r="H16" s="20"/>
      <c r="I16" s="21"/>
      <c r="J16" s="1"/>
      <c r="K16" s="1"/>
    </row>
    <row r="17" spans="2:11" x14ac:dyDescent="0.2">
      <c r="B17" s="18" t="s">
        <v>31</v>
      </c>
      <c r="C17" s="19"/>
      <c r="D17" s="20"/>
      <c r="E17" s="20"/>
      <c r="F17" s="20"/>
      <c r="G17" s="20"/>
      <c r="H17" s="20"/>
      <c r="I17" s="21"/>
      <c r="J17" s="1"/>
      <c r="K17" s="1"/>
    </row>
    <row r="18" spans="2:11" x14ac:dyDescent="0.2">
      <c r="B18" s="18"/>
      <c r="C18" s="19"/>
      <c r="D18" s="20"/>
      <c r="E18" s="20"/>
      <c r="F18" s="20"/>
      <c r="G18" s="20"/>
      <c r="H18" s="20"/>
      <c r="I18" s="21"/>
      <c r="J18" s="1"/>
      <c r="K18" s="1"/>
    </row>
    <row r="19" spans="2:11" x14ac:dyDescent="0.2">
      <c r="B19" s="18" t="s">
        <v>54</v>
      </c>
      <c r="C19" s="19"/>
      <c r="D19" s="20"/>
      <c r="E19" s="20"/>
      <c r="F19" s="20"/>
      <c r="G19" s="20"/>
      <c r="H19" s="20"/>
      <c r="I19" s="21"/>
      <c r="J19" s="1"/>
      <c r="K19" s="1"/>
    </row>
    <row r="20" spans="2:11" x14ac:dyDescent="0.2">
      <c r="B20" s="24"/>
      <c r="C20" s="25"/>
      <c r="D20" s="26"/>
      <c r="E20" s="26"/>
      <c r="F20" s="26"/>
      <c r="G20" s="26"/>
      <c r="H20" s="26"/>
      <c r="I20" s="27"/>
      <c r="J20" s="1"/>
      <c r="K20" s="1"/>
    </row>
    <row r="22" spans="2:11" x14ac:dyDescent="0.2">
      <c r="B22" s="12" t="s">
        <v>13</v>
      </c>
      <c r="C22" s="2" t="s">
        <v>0</v>
      </c>
      <c r="D22" s="4" t="s">
        <v>29</v>
      </c>
      <c r="E22" s="2" t="s">
        <v>26</v>
      </c>
      <c r="F22" s="4" t="s">
        <v>30</v>
      </c>
      <c r="G22" s="2" t="s">
        <v>7</v>
      </c>
      <c r="H22" s="4" t="s">
        <v>30</v>
      </c>
    </row>
    <row r="23" spans="2:11" x14ac:dyDescent="0.2">
      <c r="B23" s="12" t="s">
        <v>33</v>
      </c>
      <c r="C23">
        <v>5</v>
      </c>
      <c r="D23">
        <f>C23-1</f>
        <v>4</v>
      </c>
      <c r="E23">
        <v>5</v>
      </c>
      <c r="F23">
        <f>E23-1</f>
        <v>4</v>
      </c>
      <c r="G23">
        <v>3</v>
      </c>
      <c r="H23">
        <f>G23-1</f>
        <v>2</v>
      </c>
    </row>
    <row r="24" spans="2:11" ht="25.5" x14ac:dyDescent="0.2">
      <c r="B24" s="12" t="s">
        <v>34</v>
      </c>
      <c r="C24">
        <v>2</v>
      </c>
      <c r="D24">
        <f t="shared" ref="D24:D32" si="1">C24-1</f>
        <v>1</v>
      </c>
      <c r="E24">
        <v>5</v>
      </c>
      <c r="F24">
        <f t="shared" ref="F24:F32" si="2">E24-1</f>
        <v>4</v>
      </c>
      <c r="G24">
        <v>4</v>
      </c>
      <c r="H24">
        <f t="shared" ref="H24:H32" si="3">G24-1</f>
        <v>3</v>
      </c>
    </row>
    <row r="25" spans="2:11" ht="25.5" x14ac:dyDescent="0.2">
      <c r="B25" s="12" t="s">
        <v>35</v>
      </c>
      <c r="C25">
        <v>4</v>
      </c>
      <c r="D25">
        <f t="shared" si="1"/>
        <v>3</v>
      </c>
      <c r="E25">
        <v>4</v>
      </c>
      <c r="F25">
        <f t="shared" si="2"/>
        <v>3</v>
      </c>
      <c r="G25">
        <v>3</v>
      </c>
      <c r="H25">
        <f t="shared" si="3"/>
        <v>2</v>
      </c>
    </row>
    <row r="26" spans="2:11" x14ac:dyDescent="0.2">
      <c r="B26" s="12" t="s">
        <v>36</v>
      </c>
      <c r="C26">
        <v>5</v>
      </c>
      <c r="D26">
        <f t="shared" si="1"/>
        <v>4</v>
      </c>
      <c r="E26">
        <v>5</v>
      </c>
      <c r="F26">
        <f t="shared" si="2"/>
        <v>4</v>
      </c>
      <c r="G26">
        <v>3</v>
      </c>
      <c r="H26">
        <f t="shared" si="3"/>
        <v>2</v>
      </c>
    </row>
    <row r="27" spans="2:11" ht="25.5" x14ac:dyDescent="0.2">
      <c r="B27" s="12" t="s">
        <v>37</v>
      </c>
      <c r="C27">
        <v>5</v>
      </c>
      <c r="D27">
        <f t="shared" si="1"/>
        <v>4</v>
      </c>
      <c r="E27">
        <v>5</v>
      </c>
      <c r="F27">
        <f t="shared" si="2"/>
        <v>4</v>
      </c>
      <c r="G27">
        <v>2</v>
      </c>
      <c r="H27">
        <f t="shared" si="3"/>
        <v>1</v>
      </c>
    </row>
    <row r="28" spans="2:11" x14ac:dyDescent="0.2">
      <c r="B28" s="12" t="s">
        <v>38</v>
      </c>
      <c r="C28">
        <v>4</v>
      </c>
      <c r="D28">
        <f t="shared" si="1"/>
        <v>3</v>
      </c>
      <c r="E28">
        <v>4</v>
      </c>
      <c r="F28">
        <f t="shared" si="2"/>
        <v>3</v>
      </c>
      <c r="G28">
        <v>2</v>
      </c>
      <c r="H28">
        <f t="shared" si="3"/>
        <v>1</v>
      </c>
    </row>
    <row r="29" spans="2:11" ht="25.5" x14ac:dyDescent="0.2">
      <c r="B29" s="12" t="s">
        <v>39</v>
      </c>
      <c r="C29">
        <v>4</v>
      </c>
      <c r="D29">
        <f t="shared" si="1"/>
        <v>3</v>
      </c>
      <c r="E29">
        <v>5</v>
      </c>
      <c r="F29">
        <f t="shared" si="2"/>
        <v>4</v>
      </c>
      <c r="G29">
        <v>1</v>
      </c>
      <c r="H29">
        <f t="shared" si="3"/>
        <v>0</v>
      </c>
    </row>
    <row r="30" spans="2:11" ht="25.5" x14ac:dyDescent="0.2">
      <c r="B30" s="12" t="s">
        <v>40</v>
      </c>
      <c r="C30">
        <v>5</v>
      </c>
      <c r="D30">
        <f t="shared" si="1"/>
        <v>4</v>
      </c>
      <c r="E30">
        <v>5</v>
      </c>
      <c r="F30">
        <f t="shared" si="2"/>
        <v>4</v>
      </c>
      <c r="G30">
        <v>5</v>
      </c>
      <c r="H30">
        <f t="shared" si="3"/>
        <v>4</v>
      </c>
    </row>
    <row r="31" spans="2:11" x14ac:dyDescent="0.2">
      <c r="B31" s="12" t="s">
        <v>41</v>
      </c>
      <c r="C31">
        <v>5</v>
      </c>
      <c r="D31">
        <f t="shared" si="1"/>
        <v>4</v>
      </c>
      <c r="E31">
        <v>5</v>
      </c>
      <c r="F31">
        <f t="shared" si="2"/>
        <v>4</v>
      </c>
      <c r="G31">
        <v>2</v>
      </c>
      <c r="H31">
        <f t="shared" si="3"/>
        <v>1</v>
      </c>
    </row>
    <row r="32" spans="2:11" x14ac:dyDescent="0.2">
      <c r="B32" s="12" t="s">
        <v>42</v>
      </c>
      <c r="C32">
        <v>3</v>
      </c>
      <c r="D32">
        <f t="shared" si="1"/>
        <v>2</v>
      </c>
      <c r="E32">
        <v>5</v>
      </c>
      <c r="F32">
        <f t="shared" si="2"/>
        <v>4</v>
      </c>
      <c r="G32">
        <v>4</v>
      </c>
      <c r="H32">
        <f t="shared" si="3"/>
        <v>3</v>
      </c>
    </row>
    <row r="33" spans="2:8" x14ac:dyDescent="0.2">
      <c r="B33" s="13" t="s">
        <v>25</v>
      </c>
      <c r="C33" s="2"/>
      <c r="D33" s="11">
        <f>SUM(D23:D32)*2.5/100</f>
        <v>0.8</v>
      </c>
      <c r="E33" s="11"/>
      <c r="F33" s="11">
        <f>SUM(F23:F32)*2.5/100</f>
        <v>0.95</v>
      </c>
      <c r="G33" s="11"/>
      <c r="H33" s="11">
        <f>SUM(H23:H32)*2.5/100</f>
        <v>0.47499999999999998</v>
      </c>
    </row>
    <row r="34" spans="2:8" x14ac:dyDescent="0.2">
      <c r="B34" s="13" t="s">
        <v>27</v>
      </c>
      <c r="C34" s="2"/>
      <c r="D34" s="2">
        <f>D33*6</f>
        <v>4.8000000000000007</v>
      </c>
      <c r="E34" s="2"/>
      <c r="F34" s="2">
        <f>F33*6</f>
        <v>5.6999999999999993</v>
      </c>
      <c r="G34" s="2"/>
      <c r="H34" s="2">
        <f>H33*6</f>
        <v>2.8499999999999996</v>
      </c>
    </row>
    <row r="37" spans="2:8" x14ac:dyDescent="0.2">
      <c r="B37" s="12" t="s">
        <v>32</v>
      </c>
    </row>
    <row r="38" spans="2:8" x14ac:dyDescent="0.2">
      <c r="C38" s="2" t="s">
        <v>0</v>
      </c>
      <c r="D38" s="4" t="s">
        <v>29</v>
      </c>
      <c r="E38" s="2" t="s">
        <v>26</v>
      </c>
      <c r="F38" s="4" t="s">
        <v>30</v>
      </c>
      <c r="G38" s="2" t="s">
        <v>7</v>
      </c>
      <c r="H38" s="4" t="s">
        <v>30</v>
      </c>
    </row>
    <row r="39" spans="2:8" x14ac:dyDescent="0.2">
      <c r="B39" s="12" t="s">
        <v>49</v>
      </c>
      <c r="C39">
        <v>4</v>
      </c>
      <c r="D39">
        <f>C39-1</f>
        <v>3</v>
      </c>
      <c r="E39">
        <v>5</v>
      </c>
      <c r="F39">
        <f>E39-1</f>
        <v>4</v>
      </c>
      <c r="G39">
        <v>5</v>
      </c>
      <c r="H39">
        <f>G39-1</f>
        <v>4</v>
      </c>
    </row>
    <row r="40" spans="2:8" x14ac:dyDescent="0.2">
      <c r="B40" s="12" t="s">
        <v>43</v>
      </c>
      <c r="C40">
        <v>5</v>
      </c>
      <c r="D40">
        <f t="shared" ref="D40" si="4">C40-1</f>
        <v>4</v>
      </c>
      <c r="E40">
        <v>5</v>
      </c>
      <c r="F40">
        <f t="shared" ref="F40:H48" si="5">E40-1</f>
        <v>4</v>
      </c>
      <c r="G40">
        <v>2</v>
      </c>
      <c r="H40">
        <f t="shared" si="5"/>
        <v>1</v>
      </c>
    </row>
    <row r="41" spans="2:8" x14ac:dyDescent="0.2">
      <c r="B41" s="12" t="s">
        <v>44</v>
      </c>
      <c r="C41">
        <v>5</v>
      </c>
      <c r="D41">
        <f t="shared" ref="D41" si="6">C41-1</f>
        <v>4</v>
      </c>
      <c r="E41">
        <v>5</v>
      </c>
      <c r="F41">
        <f t="shared" si="5"/>
        <v>4</v>
      </c>
      <c r="G41">
        <v>4</v>
      </c>
      <c r="H41">
        <f t="shared" si="5"/>
        <v>3</v>
      </c>
    </row>
    <row r="42" spans="2:8" x14ac:dyDescent="0.2">
      <c r="B42" s="12" t="s">
        <v>52</v>
      </c>
      <c r="C42">
        <v>4</v>
      </c>
      <c r="D42">
        <f t="shared" ref="D42" si="7">C42-1</f>
        <v>3</v>
      </c>
      <c r="E42">
        <v>3</v>
      </c>
      <c r="F42">
        <f t="shared" si="5"/>
        <v>2</v>
      </c>
      <c r="G42">
        <v>3</v>
      </c>
      <c r="H42">
        <f t="shared" si="5"/>
        <v>2</v>
      </c>
    </row>
    <row r="43" spans="2:8" x14ac:dyDescent="0.2">
      <c r="B43" s="12" t="s">
        <v>47</v>
      </c>
      <c r="C43">
        <v>5</v>
      </c>
      <c r="D43">
        <f t="shared" ref="D43" si="8">C43-1</f>
        <v>4</v>
      </c>
      <c r="E43">
        <v>5</v>
      </c>
      <c r="F43">
        <f t="shared" si="5"/>
        <v>4</v>
      </c>
      <c r="G43">
        <v>2</v>
      </c>
      <c r="H43">
        <f t="shared" si="5"/>
        <v>1</v>
      </c>
    </row>
    <row r="44" spans="2:8" x14ac:dyDescent="0.2">
      <c r="B44" s="12" t="s">
        <v>50</v>
      </c>
      <c r="C44">
        <v>5</v>
      </c>
      <c r="D44">
        <f t="shared" ref="D44" si="9">C44-1</f>
        <v>4</v>
      </c>
      <c r="E44">
        <v>5</v>
      </c>
      <c r="F44">
        <f t="shared" si="5"/>
        <v>4</v>
      </c>
      <c r="G44">
        <v>2</v>
      </c>
      <c r="H44">
        <f t="shared" si="5"/>
        <v>1</v>
      </c>
    </row>
    <row r="45" spans="2:8" ht="25.5" x14ac:dyDescent="0.2">
      <c r="B45" s="12" t="s">
        <v>45</v>
      </c>
      <c r="C45">
        <v>5</v>
      </c>
      <c r="D45">
        <f t="shared" ref="D45" si="10">C45-1</f>
        <v>4</v>
      </c>
      <c r="E45">
        <v>5</v>
      </c>
      <c r="F45">
        <f t="shared" si="5"/>
        <v>4</v>
      </c>
      <c r="G45">
        <v>4</v>
      </c>
      <c r="H45">
        <f t="shared" si="5"/>
        <v>3</v>
      </c>
    </row>
    <row r="46" spans="2:8" ht="25.5" x14ac:dyDescent="0.2">
      <c r="B46" s="12" t="s">
        <v>51</v>
      </c>
      <c r="C46">
        <v>4</v>
      </c>
      <c r="D46">
        <f t="shared" ref="D46" si="11">C46-1</f>
        <v>3</v>
      </c>
      <c r="E46">
        <v>4</v>
      </c>
      <c r="F46">
        <f t="shared" si="5"/>
        <v>3</v>
      </c>
      <c r="G46">
        <v>3</v>
      </c>
      <c r="H46">
        <f t="shared" si="5"/>
        <v>2</v>
      </c>
    </row>
    <row r="47" spans="2:8" x14ac:dyDescent="0.2">
      <c r="B47" s="12" t="s">
        <v>46</v>
      </c>
      <c r="C47">
        <v>5</v>
      </c>
      <c r="D47">
        <f t="shared" ref="D47" si="12">C47-1</f>
        <v>4</v>
      </c>
      <c r="E47">
        <v>5</v>
      </c>
      <c r="F47">
        <f t="shared" si="5"/>
        <v>4</v>
      </c>
      <c r="G47">
        <v>4</v>
      </c>
      <c r="H47">
        <f t="shared" si="5"/>
        <v>3</v>
      </c>
    </row>
    <row r="48" spans="2:8" x14ac:dyDescent="0.2">
      <c r="B48" s="12" t="s">
        <v>48</v>
      </c>
      <c r="C48">
        <v>4</v>
      </c>
      <c r="D48">
        <f t="shared" ref="D48" si="13">C48-1</f>
        <v>3</v>
      </c>
      <c r="E48">
        <v>5</v>
      </c>
      <c r="F48">
        <f t="shared" si="5"/>
        <v>4</v>
      </c>
      <c r="G48">
        <v>5</v>
      </c>
      <c r="H48">
        <f t="shared" si="5"/>
        <v>4</v>
      </c>
    </row>
    <row r="49" spans="2:8" x14ac:dyDescent="0.2">
      <c r="B49" s="13" t="s">
        <v>25</v>
      </c>
      <c r="C49" s="2"/>
      <c r="D49" s="11">
        <f>SUM(D39:D48)*2.5/100</f>
        <v>0.9</v>
      </c>
      <c r="E49" s="11"/>
      <c r="F49" s="11">
        <f>SUM(F39:F48)*2.5/100</f>
        <v>0.92500000000000004</v>
      </c>
      <c r="G49" s="11"/>
      <c r="H49" s="11">
        <f>SUM(H39:H48)*2.5/100</f>
        <v>0.6</v>
      </c>
    </row>
    <row r="50" spans="2:8" x14ac:dyDescent="0.2">
      <c r="B50" s="13" t="s">
        <v>27</v>
      </c>
      <c r="C50" s="2"/>
      <c r="D50" s="2">
        <f>D49*6</f>
        <v>5.4</v>
      </c>
      <c r="E50" s="2"/>
      <c r="F50" s="2">
        <f>F49*6</f>
        <v>5.5500000000000007</v>
      </c>
      <c r="G50" s="2"/>
      <c r="H50" s="2">
        <f>H49*6</f>
        <v>3.5999999999999996</v>
      </c>
    </row>
    <row r="54" spans="2:8" x14ac:dyDescent="0.2">
      <c r="B54" s="12" t="s">
        <v>55</v>
      </c>
    </row>
    <row r="55" spans="2:8" ht="25.5" x14ac:dyDescent="0.2">
      <c r="B55" s="12" t="s">
        <v>24</v>
      </c>
      <c r="C55" s="5" t="s">
        <v>28</v>
      </c>
      <c r="D55" s="5"/>
      <c r="E55" s="5"/>
      <c r="F55" s="5"/>
      <c r="G55" s="5"/>
    </row>
    <row r="56" spans="2:8" x14ac:dyDescent="0.2">
      <c r="C56" s="2" t="s">
        <v>0</v>
      </c>
      <c r="D56" s="4" t="s">
        <v>29</v>
      </c>
      <c r="E56" s="2" t="s">
        <v>26</v>
      </c>
      <c r="F56" s="4" t="s">
        <v>30</v>
      </c>
      <c r="G56" s="2" t="s">
        <v>7</v>
      </c>
      <c r="H56" s="4" t="s">
        <v>30</v>
      </c>
    </row>
    <row r="57" spans="2:8" ht="25.5" x14ac:dyDescent="0.2">
      <c r="B57" s="12" t="s">
        <v>14</v>
      </c>
      <c r="C57">
        <v>5</v>
      </c>
      <c r="D57">
        <f>C57-1</f>
        <v>4</v>
      </c>
      <c r="E57">
        <v>5</v>
      </c>
      <c r="F57">
        <f>E57-1</f>
        <v>4</v>
      </c>
      <c r="G57">
        <v>2</v>
      </c>
      <c r="H57">
        <f>G57-1</f>
        <v>1</v>
      </c>
    </row>
    <row r="58" spans="2:8" ht="25.5" x14ac:dyDescent="0.2">
      <c r="B58" s="12" t="s">
        <v>15</v>
      </c>
      <c r="C58">
        <v>2</v>
      </c>
      <c r="D58">
        <f>5-C58</f>
        <v>3</v>
      </c>
      <c r="E58">
        <v>1</v>
      </c>
      <c r="F58">
        <f>5-E58</f>
        <v>4</v>
      </c>
      <c r="G58">
        <v>4</v>
      </c>
      <c r="H58">
        <f>5-G58</f>
        <v>1</v>
      </c>
    </row>
    <row r="59" spans="2:8" x14ac:dyDescent="0.2">
      <c r="B59" s="12" t="s">
        <v>16</v>
      </c>
      <c r="C59">
        <v>5</v>
      </c>
      <c r="D59">
        <f>C59-1</f>
        <v>4</v>
      </c>
      <c r="E59">
        <v>5</v>
      </c>
      <c r="F59">
        <f>E59-1</f>
        <v>4</v>
      </c>
      <c r="G59">
        <v>4</v>
      </c>
      <c r="H59">
        <f>G59-1</f>
        <v>3</v>
      </c>
    </row>
    <row r="60" spans="2:8" ht="38.25" x14ac:dyDescent="0.2">
      <c r="B60" s="12" t="s">
        <v>17</v>
      </c>
      <c r="C60">
        <v>1</v>
      </c>
      <c r="D60">
        <f>5-C60</f>
        <v>4</v>
      </c>
      <c r="E60">
        <v>1</v>
      </c>
      <c r="F60">
        <f>5-E60</f>
        <v>4</v>
      </c>
      <c r="G60">
        <v>1</v>
      </c>
      <c r="H60">
        <f>5-G60</f>
        <v>4</v>
      </c>
    </row>
    <row r="61" spans="2:8" ht="25.5" x14ac:dyDescent="0.2">
      <c r="B61" s="12" t="s">
        <v>18</v>
      </c>
      <c r="C61">
        <v>3</v>
      </c>
      <c r="D61">
        <f>C61-1</f>
        <v>2</v>
      </c>
      <c r="E61">
        <v>5</v>
      </c>
      <c r="F61">
        <f>E61-1</f>
        <v>4</v>
      </c>
      <c r="G61">
        <v>3</v>
      </c>
      <c r="H61">
        <f>G61-1</f>
        <v>2</v>
      </c>
    </row>
    <row r="62" spans="2:8" ht="25.5" x14ac:dyDescent="0.2">
      <c r="B62" s="12" t="s">
        <v>19</v>
      </c>
      <c r="C62">
        <v>1</v>
      </c>
      <c r="D62">
        <f>5-C62</f>
        <v>4</v>
      </c>
      <c r="E62">
        <v>1</v>
      </c>
      <c r="F62">
        <f>5-E62</f>
        <v>4</v>
      </c>
      <c r="G62">
        <v>1</v>
      </c>
      <c r="H62">
        <f>5-G62</f>
        <v>4</v>
      </c>
    </row>
    <row r="63" spans="2:8" ht="25.5" x14ac:dyDescent="0.2">
      <c r="B63" s="12" t="s">
        <v>20</v>
      </c>
      <c r="C63">
        <v>3</v>
      </c>
      <c r="D63">
        <f>C63-1</f>
        <v>2</v>
      </c>
      <c r="E63">
        <v>5</v>
      </c>
      <c r="F63">
        <f>E63-1</f>
        <v>4</v>
      </c>
      <c r="G63">
        <v>4</v>
      </c>
      <c r="H63">
        <f>G63-1</f>
        <v>3</v>
      </c>
    </row>
    <row r="64" spans="2:8" ht="25.5" x14ac:dyDescent="0.2">
      <c r="B64" s="12" t="s">
        <v>21</v>
      </c>
      <c r="C64">
        <v>2</v>
      </c>
      <c r="D64">
        <f>5-C64</f>
        <v>3</v>
      </c>
      <c r="E64">
        <v>1</v>
      </c>
      <c r="F64">
        <f>5-E64</f>
        <v>4</v>
      </c>
      <c r="G64">
        <v>5</v>
      </c>
      <c r="H64" s="2">
        <f>5-G64</f>
        <v>0</v>
      </c>
    </row>
    <row r="65" spans="2:8" x14ac:dyDescent="0.2">
      <c r="B65" s="12" t="s">
        <v>22</v>
      </c>
      <c r="C65">
        <v>3</v>
      </c>
      <c r="D65">
        <f>C65-1</f>
        <v>2</v>
      </c>
      <c r="E65">
        <v>5</v>
      </c>
      <c r="F65">
        <f>E65-1</f>
        <v>4</v>
      </c>
      <c r="G65">
        <v>5</v>
      </c>
      <c r="H65">
        <f>G65-1</f>
        <v>4</v>
      </c>
    </row>
    <row r="66" spans="2:8" ht="25.5" x14ac:dyDescent="0.2">
      <c r="B66" s="12" t="s">
        <v>23</v>
      </c>
      <c r="C66">
        <v>1</v>
      </c>
      <c r="D66">
        <f>5-C66</f>
        <v>4</v>
      </c>
      <c r="E66">
        <v>2</v>
      </c>
      <c r="F66">
        <f>5-E66</f>
        <v>3</v>
      </c>
      <c r="G66">
        <v>1</v>
      </c>
      <c r="H66">
        <f>5-G66</f>
        <v>4</v>
      </c>
    </row>
    <row r="67" spans="2:8" x14ac:dyDescent="0.2">
      <c r="B67" s="13" t="s">
        <v>25</v>
      </c>
      <c r="C67" s="2"/>
      <c r="D67" s="11">
        <f>SUM(D57:D66)*2.5/100</f>
        <v>0.8</v>
      </c>
      <c r="E67" s="11"/>
      <c r="F67" s="11">
        <f>SUM(F57:F66)*2.5/100</f>
        <v>0.97499999999999998</v>
      </c>
      <c r="G67" s="11"/>
      <c r="H67" s="11">
        <f>SUM(H57:H66)*2.5/100</f>
        <v>0.65</v>
      </c>
    </row>
    <row r="68" spans="2:8" x14ac:dyDescent="0.2">
      <c r="B68" s="13" t="s">
        <v>27</v>
      </c>
      <c r="C68" s="2"/>
      <c r="D68" s="2">
        <f>D67*6</f>
        <v>4.8000000000000007</v>
      </c>
      <c r="E68" s="2"/>
      <c r="F68" s="2">
        <f>F67*6</f>
        <v>5.85</v>
      </c>
      <c r="G68" s="2"/>
      <c r="H68" s="2">
        <f>H67*6</f>
        <v>3.9000000000000004</v>
      </c>
    </row>
  </sheetData>
  <mergeCells count="9">
    <mergeCell ref="C55:G55"/>
    <mergeCell ref="B11:B12"/>
    <mergeCell ref="B13:B14"/>
    <mergeCell ref="B15:B16"/>
    <mergeCell ref="B17:B18"/>
    <mergeCell ref="B19:B20"/>
    <mergeCell ref="B5:B6"/>
    <mergeCell ref="B7:B8"/>
    <mergeCell ref="B9:B10"/>
  </mergeCells>
  <conditionalFormatting sqref="D23:D32 D39:D48 F23:F32 F39:F48 H23:H32 H39:H48 D57:D66 F57:F66 H57:H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{21AE9D22-26DE-4FD7-B443-C47FBDFF26B9}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E9D22-26DE-4FD7-B443-C47FBDFF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D23:D32 D39:D48 F23:F32 F39:F48 H23:H32 H39:H48 D57:D66 F57:F66 H57:H66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AuswertungNetzdiagramm</vt:lpstr>
      <vt:lpstr>Bewertungen Implementation</vt:lpstr>
      <vt:lpstr>Netzdiagram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2018-02-28T22:55:29Z</dcterms:modified>
</cp:coreProperties>
</file>