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ModelagemCustoBlockchain\resultados\"/>
    </mc:Choice>
  </mc:AlternateContent>
  <xr:revisionPtr revIDLastSave="0" documentId="13_ncr:1_{56A7A05E-3377-46D1-8531-079A3C3F1927}" xr6:coauthVersionLast="45" xr6:coauthVersionMax="45" xr10:uidLastSave="{00000000-0000-0000-0000-000000000000}"/>
  <bookViews>
    <workbookView xWindow="-108" yWindow="-108" windowWidth="23256" windowHeight="12576" xr2:uid="{A7E02D67-D0B6-4D7F-8379-AC1D71FCD515}"/>
  </bookViews>
  <sheets>
    <sheet name="Gasto Aws" sheetId="6" r:id="rId1"/>
    <sheet name="Tempo" sheetId="1" r:id="rId2"/>
    <sheet name="Disco" sheetId="2" r:id="rId3"/>
    <sheet name="Cpu" sheetId="3" r:id="rId4"/>
    <sheet name="NetIn" sheetId="4" r:id="rId5"/>
    <sheet name="NetOu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6" l="1"/>
  <c r="L5" i="6"/>
  <c r="L6" i="6"/>
  <c r="M6" i="6" s="1"/>
  <c r="K6" i="6" s="1"/>
  <c r="L7" i="6"/>
  <c r="L8" i="6"/>
  <c r="M8" i="6" s="1"/>
  <c r="K8" i="6" s="1"/>
  <c r="L9" i="6"/>
  <c r="M9" i="6" s="1"/>
  <c r="K9" i="6" s="1"/>
  <c r="L10" i="6"/>
  <c r="M10" i="6" s="1"/>
  <c r="K10" i="6" s="1"/>
  <c r="L11" i="6"/>
  <c r="M11" i="6" s="1"/>
  <c r="K11" i="6" s="1"/>
  <c r="L12" i="6"/>
  <c r="L13" i="6"/>
  <c r="L14" i="6"/>
  <c r="M14" i="6" s="1"/>
  <c r="K14" i="6" s="1"/>
  <c r="L15" i="6"/>
  <c r="L16" i="6"/>
  <c r="M16" i="6" s="1"/>
  <c r="K16" i="6" s="1"/>
  <c r="L3" i="6"/>
  <c r="M3" i="6" s="1"/>
  <c r="K3" i="6" s="1"/>
  <c r="M4" i="6"/>
  <c r="K4" i="6" s="1"/>
  <c r="M5" i="6"/>
  <c r="K5" i="6" s="1"/>
  <c r="M7" i="6"/>
  <c r="M12" i="6"/>
  <c r="K12" i="6" s="1"/>
  <c r="M13" i="6"/>
  <c r="K13" i="6" s="1"/>
  <c r="M15" i="6"/>
  <c r="K7" i="6"/>
  <c r="K15" i="6"/>
  <c r="I3" i="6"/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3" i="6"/>
  <c r="H3" i="6" s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B3" i="6"/>
  <c r="C31" i="6" l="1"/>
  <c r="AD64" i="6" l="1"/>
  <c r="AC64" i="6"/>
  <c r="AB64" i="6"/>
  <c r="AA64" i="6"/>
  <c r="Z64" i="6"/>
  <c r="Y64" i="6"/>
  <c r="X64" i="6"/>
  <c r="W64" i="6"/>
  <c r="V64" i="6"/>
  <c r="U64" i="6"/>
  <c r="T64" i="6"/>
  <c r="G61" i="6"/>
  <c r="S64" i="6"/>
  <c r="T63" i="6"/>
  <c r="U63" i="6"/>
  <c r="V63" i="6"/>
  <c r="W63" i="6"/>
  <c r="X63" i="6"/>
  <c r="Y63" i="6"/>
  <c r="Z63" i="6"/>
  <c r="AA63" i="6"/>
  <c r="AB63" i="6"/>
  <c r="AC63" i="6"/>
  <c r="AD63" i="6"/>
  <c r="S63" i="6"/>
  <c r="T62" i="6"/>
  <c r="U62" i="6"/>
  <c r="V62" i="6"/>
  <c r="W62" i="6"/>
  <c r="X62" i="6"/>
  <c r="Y62" i="6"/>
  <c r="Z62" i="6"/>
  <c r="AA62" i="6"/>
  <c r="AB62" i="6"/>
  <c r="AC62" i="6"/>
  <c r="AD62" i="6"/>
  <c r="S62" i="6"/>
  <c r="T61" i="6"/>
  <c r="U61" i="6"/>
  <c r="V61" i="6"/>
  <c r="W61" i="6"/>
  <c r="X61" i="6"/>
  <c r="Y61" i="6"/>
  <c r="Z61" i="6"/>
  <c r="AA61" i="6"/>
  <c r="AB61" i="6"/>
  <c r="AC61" i="6"/>
  <c r="AD61" i="6"/>
  <c r="S61" i="6"/>
  <c r="T57" i="6"/>
  <c r="U57" i="6"/>
  <c r="V57" i="6"/>
  <c r="W57" i="6"/>
  <c r="X57" i="6"/>
  <c r="Y57" i="6"/>
  <c r="Z57" i="6"/>
  <c r="AA57" i="6"/>
  <c r="AB57" i="6"/>
  <c r="AC57" i="6"/>
  <c r="AD57" i="6"/>
  <c r="S57" i="6"/>
  <c r="S56" i="6"/>
  <c r="T56" i="6"/>
  <c r="U56" i="6"/>
  <c r="V56" i="6"/>
  <c r="W56" i="6"/>
  <c r="X56" i="6"/>
  <c r="Y56" i="6"/>
  <c r="Z56" i="6"/>
  <c r="AA56" i="6"/>
  <c r="AB56" i="6"/>
  <c r="AC56" i="6"/>
  <c r="AD56" i="6"/>
  <c r="T55" i="6"/>
  <c r="U55" i="6"/>
  <c r="V55" i="6"/>
  <c r="W55" i="6"/>
  <c r="X55" i="6"/>
  <c r="Y55" i="6"/>
  <c r="Z55" i="6"/>
  <c r="AA55" i="6"/>
  <c r="AB55" i="6"/>
  <c r="AC55" i="6"/>
  <c r="AD55" i="6"/>
  <c r="S55" i="6"/>
  <c r="T54" i="6"/>
  <c r="U54" i="6"/>
  <c r="V54" i="6"/>
  <c r="W54" i="6"/>
  <c r="X54" i="6"/>
  <c r="Y54" i="6"/>
  <c r="Z54" i="6"/>
  <c r="AA54" i="6"/>
  <c r="AB54" i="6"/>
  <c r="AC54" i="6"/>
  <c r="AD54" i="6"/>
  <c r="S54" i="6"/>
  <c r="T48" i="6"/>
  <c r="U48" i="6"/>
  <c r="V48" i="6"/>
  <c r="W48" i="6"/>
  <c r="X48" i="6"/>
  <c r="Y48" i="6"/>
  <c r="Z48" i="6"/>
  <c r="AA48" i="6"/>
  <c r="AB48" i="6"/>
  <c r="AC48" i="6"/>
  <c r="AD48" i="6"/>
  <c r="S48" i="6"/>
  <c r="T47" i="6"/>
  <c r="U47" i="6"/>
  <c r="V47" i="6"/>
  <c r="W47" i="6"/>
  <c r="X47" i="6"/>
  <c r="Y47" i="6"/>
  <c r="Z47" i="6"/>
  <c r="AA47" i="6"/>
  <c r="AB47" i="6"/>
  <c r="AC47" i="6"/>
  <c r="AD47" i="6"/>
  <c r="S47" i="6"/>
  <c r="T45" i="6"/>
  <c r="T46" i="6"/>
  <c r="U46" i="6"/>
  <c r="V46" i="6"/>
  <c r="W46" i="6"/>
  <c r="X46" i="6"/>
  <c r="Y46" i="6"/>
  <c r="Z46" i="6"/>
  <c r="AA46" i="6"/>
  <c r="AB46" i="6"/>
  <c r="AC46" i="6"/>
  <c r="AD46" i="6"/>
  <c r="S46" i="6"/>
  <c r="U45" i="6"/>
  <c r="V45" i="6"/>
  <c r="W45" i="6"/>
  <c r="X45" i="6"/>
  <c r="Y45" i="6"/>
  <c r="Z45" i="6"/>
  <c r="AA45" i="6"/>
  <c r="AB45" i="6"/>
  <c r="AC45" i="6"/>
  <c r="AD45" i="6"/>
  <c r="S45" i="6"/>
  <c r="T40" i="6"/>
  <c r="U40" i="6"/>
  <c r="V40" i="6"/>
  <c r="W40" i="6"/>
  <c r="X40" i="6"/>
  <c r="Y40" i="6"/>
  <c r="Z40" i="6"/>
  <c r="AA40" i="6"/>
  <c r="AB40" i="6"/>
  <c r="AC40" i="6"/>
  <c r="AD40" i="6"/>
  <c r="S40" i="6"/>
  <c r="T39" i="6"/>
  <c r="U39" i="6"/>
  <c r="V39" i="6"/>
  <c r="W39" i="6"/>
  <c r="X39" i="6"/>
  <c r="Y39" i="6"/>
  <c r="Z39" i="6"/>
  <c r="AA39" i="6"/>
  <c r="AB39" i="6"/>
  <c r="AC39" i="6"/>
  <c r="AD39" i="6"/>
  <c r="S39" i="6"/>
  <c r="T38" i="6"/>
  <c r="U38" i="6"/>
  <c r="V38" i="6"/>
  <c r="W38" i="6"/>
  <c r="X38" i="6"/>
  <c r="Y38" i="6"/>
  <c r="Z38" i="6"/>
  <c r="AA38" i="6"/>
  <c r="AB38" i="6"/>
  <c r="AC38" i="6"/>
  <c r="AD38" i="6"/>
  <c r="S38" i="6"/>
  <c r="T37" i="6"/>
  <c r="U37" i="6"/>
  <c r="V37" i="6"/>
  <c r="W37" i="6"/>
  <c r="X37" i="6"/>
  <c r="Y37" i="6"/>
  <c r="Z37" i="6"/>
  <c r="AA37" i="6"/>
  <c r="AB37" i="6"/>
  <c r="AC37" i="6"/>
  <c r="AD37" i="6"/>
  <c r="S37" i="6"/>
  <c r="H64" i="6"/>
  <c r="I64" i="6"/>
  <c r="J64" i="6"/>
  <c r="K64" i="6"/>
  <c r="L64" i="6"/>
  <c r="M64" i="6"/>
  <c r="N64" i="6"/>
  <c r="O64" i="6"/>
  <c r="P64" i="6"/>
  <c r="Q64" i="6"/>
  <c r="R64" i="6"/>
  <c r="G64" i="6"/>
  <c r="H63" i="6"/>
  <c r="I63" i="6"/>
  <c r="J63" i="6"/>
  <c r="K63" i="6"/>
  <c r="L63" i="6"/>
  <c r="M63" i="6"/>
  <c r="N63" i="6"/>
  <c r="O63" i="6"/>
  <c r="P63" i="6"/>
  <c r="Q63" i="6"/>
  <c r="R63" i="6"/>
  <c r="G63" i="6"/>
  <c r="H62" i="6"/>
  <c r="I62" i="6"/>
  <c r="J62" i="6"/>
  <c r="K62" i="6"/>
  <c r="L62" i="6"/>
  <c r="M62" i="6"/>
  <c r="N62" i="6"/>
  <c r="O62" i="6"/>
  <c r="P62" i="6"/>
  <c r="Q62" i="6"/>
  <c r="R62" i="6"/>
  <c r="G62" i="6"/>
  <c r="H61" i="6"/>
  <c r="I61" i="6"/>
  <c r="J61" i="6"/>
  <c r="K61" i="6"/>
  <c r="L61" i="6"/>
  <c r="M61" i="6"/>
  <c r="N61" i="6"/>
  <c r="O61" i="6"/>
  <c r="P61" i="6"/>
  <c r="Q61" i="6"/>
  <c r="R61" i="6"/>
  <c r="H57" i="6"/>
  <c r="I57" i="6"/>
  <c r="J57" i="6"/>
  <c r="K57" i="6"/>
  <c r="L57" i="6"/>
  <c r="M57" i="6"/>
  <c r="N57" i="6"/>
  <c r="O57" i="6"/>
  <c r="P57" i="6"/>
  <c r="Q57" i="6"/>
  <c r="R57" i="6"/>
  <c r="G57" i="6"/>
  <c r="H56" i="6"/>
  <c r="I56" i="6"/>
  <c r="J56" i="6"/>
  <c r="K56" i="6"/>
  <c r="L56" i="6"/>
  <c r="M56" i="6"/>
  <c r="N56" i="6"/>
  <c r="O56" i="6"/>
  <c r="P56" i="6"/>
  <c r="Q56" i="6"/>
  <c r="R56" i="6"/>
  <c r="G56" i="6"/>
  <c r="H55" i="6"/>
  <c r="I55" i="6"/>
  <c r="J55" i="6"/>
  <c r="K55" i="6"/>
  <c r="L55" i="6"/>
  <c r="M55" i="6"/>
  <c r="N55" i="6"/>
  <c r="O55" i="6"/>
  <c r="P55" i="6"/>
  <c r="Q55" i="6"/>
  <c r="R55" i="6"/>
  <c r="G55" i="6"/>
  <c r="H54" i="6"/>
  <c r="I54" i="6"/>
  <c r="J54" i="6"/>
  <c r="K54" i="6"/>
  <c r="L54" i="6"/>
  <c r="M54" i="6"/>
  <c r="N54" i="6"/>
  <c r="O54" i="6"/>
  <c r="P54" i="6"/>
  <c r="Q54" i="6"/>
  <c r="R54" i="6"/>
  <c r="G54" i="6"/>
  <c r="E54" i="6"/>
  <c r="D54" i="6"/>
  <c r="D45" i="6"/>
  <c r="F45" i="6"/>
  <c r="E45" i="6"/>
  <c r="N45" i="6" s="1"/>
  <c r="H48" i="6"/>
  <c r="I48" i="6"/>
  <c r="J48" i="6"/>
  <c r="K48" i="6"/>
  <c r="L48" i="6"/>
  <c r="M48" i="6"/>
  <c r="N48" i="6"/>
  <c r="O48" i="6"/>
  <c r="P48" i="6"/>
  <c r="Q48" i="6"/>
  <c r="R48" i="6"/>
  <c r="G48" i="6"/>
  <c r="H47" i="6"/>
  <c r="I47" i="6"/>
  <c r="J47" i="6"/>
  <c r="K47" i="6"/>
  <c r="L47" i="6"/>
  <c r="M47" i="6"/>
  <c r="N47" i="6"/>
  <c r="O47" i="6"/>
  <c r="P47" i="6"/>
  <c r="Q47" i="6"/>
  <c r="R47" i="6"/>
  <c r="G47" i="6"/>
  <c r="H46" i="6"/>
  <c r="I46" i="6"/>
  <c r="J46" i="6"/>
  <c r="K46" i="6"/>
  <c r="L46" i="6"/>
  <c r="M46" i="6"/>
  <c r="N46" i="6"/>
  <c r="O46" i="6"/>
  <c r="P46" i="6"/>
  <c r="Q46" i="6"/>
  <c r="R46" i="6"/>
  <c r="G46" i="6"/>
  <c r="E46" i="6"/>
  <c r="E47" i="6"/>
  <c r="E48" i="6"/>
  <c r="E37" i="6"/>
  <c r="D46" i="6"/>
  <c r="D47" i="6"/>
  <c r="D48" i="6"/>
  <c r="F46" i="6"/>
  <c r="F47" i="6"/>
  <c r="F48" i="6"/>
  <c r="F37" i="6"/>
  <c r="D37" i="6"/>
  <c r="C48" i="6"/>
  <c r="C47" i="6"/>
  <c r="C46" i="6"/>
  <c r="C45" i="6"/>
  <c r="D31" i="6"/>
  <c r="D32" i="6"/>
  <c r="D33" i="6"/>
  <c r="D30" i="6"/>
  <c r="G38" i="6"/>
  <c r="H40" i="6"/>
  <c r="I40" i="6"/>
  <c r="J40" i="6"/>
  <c r="K40" i="6"/>
  <c r="L40" i="6"/>
  <c r="M40" i="6"/>
  <c r="N40" i="6"/>
  <c r="O40" i="6"/>
  <c r="P40" i="6"/>
  <c r="Q40" i="6"/>
  <c r="R40" i="6"/>
  <c r="G40" i="6"/>
  <c r="R39" i="6"/>
  <c r="H39" i="6"/>
  <c r="I39" i="6"/>
  <c r="J39" i="6"/>
  <c r="K39" i="6"/>
  <c r="L39" i="6"/>
  <c r="M39" i="6"/>
  <c r="N39" i="6"/>
  <c r="O39" i="6"/>
  <c r="P39" i="6"/>
  <c r="Q39" i="6"/>
  <c r="G39" i="6"/>
  <c r="H38" i="6"/>
  <c r="I38" i="6"/>
  <c r="J38" i="6"/>
  <c r="K38" i="6"/>
  <c r="L38" i="6"/>
  <c r="M38" i="6"/>
  <c r="N38" i="6"/>
  <c r="O38" i="6"/>
  <c r="P38" i="6"/>
  <c r="Q38" i="6"/>
  <c r="R38" i="6"/>
  <c r="M45" i="6" l="1"/>
  <c r="L45" i="6"/>
  <c r="G45" i="6"/>
  <c r="R45" i="6"/>
  <c r="Q45" i="6"/>
  <c r="P45" i="6"/>
  <c r="H45" i="6"/>
  <c r="K45" i="6"/>
  <c r="J45" i="6"/>
  <c r="I45" i="6"/>
  <c r="O45" i="6"/>
  <c r="F62" i="6"/>
  <c r="F63" i="6"/>
  <c r="F64" i="6"/>
  <c r="F61" i="6"/>
  <c r="F55" i="6"/>
  <c r="F56" i="6"/>
  <c r="F57" i="6"/>
  <c r="F54" i="6"/>
  <c r="C64" i="6"/>
  <c r="D64" i="6" s="1"/>
  <c r="E64" i="6" s="1"/>
  <c r="C63" i="6"/>
  <c r="D63" i="6" s="1"/>
  <c r="E63" i="6" s="1"/>
  <c r="C62" i="6"/>
  <c r="D62" i="6" s="1"/>
  <c r="E62" i="6" s="1"/>
  <c r="C61" i="6"/>
  <c r="D61" i="6" s="1"/>
  <c r="E61" i="6" s="1"/>
  <c r="D55" i="6"/>
  <c r="E55" i="6" s="1"/>
  <c r="D56" i="6"/>
  <c r="E56" i="6" s="1"/>
  <c r="C57" i="6"/>
  <c r="D57" i="6" s="1"/>
  <c r="E57" i="6" s="1"/>
  <c r="C56" i="6"/>
  <c r="C55" i="6"/>
  <c r="C54" i="6"/>
  <c r="F31" i="6"/>
  <c r="F32" i="6"/>
  <c r="F33" i="6"/>
  <c r="F30" i="6"/>
  <c r="E31" i="6"/>
  <c r="E32" i="6"/>
  <c r="E33" i="6"/>
  <c r="E30" i="6"/>
  <c r="F38" i="6"/>
  <c r="F39" i="6"/>
  <c r="F40" i="6"/>
  <c r="E40" i="6"/>
  <c r="E39" i="6"/>
  <c r="E38" i="6"/>
  <c r="D38" i="6"/>
  <c r="D39" i="6"/>
  <c r="D40" i="6"/>
  <c r="C40" i="6"/>
  <c r="C39" i="6"/>
  <c r="C38" i="6"/>
  <c r="C37" i="6"/>
  <c r="B22" i="6"/>
  <c r="E16" i="6"/>
  <c r="C16" i="6"/>
  <c r="E15" i="6"/>
  <c r="C15" i="6"/>
  <c r="E14" i="6"/>
  <c r="C14" i="6"/>
  <c r="E13" i="6"/>
  <c r="C13" i="6"/>
  <c r="E12" i="6"/>
  <c r="C12" i="6"/>
  <c r="E11" i="6"/>
  <c r="C11" i="6"/>
  <c r="E10" i="6"/>
  <c r="C10" i="6"/>
  <c r="E9" i="6"/>
  <c r="C9" i="6"/>
  <c r="E8" i="6"/>
  <c r="C8" i="6"/>
  <c r="E7" i="6"/>
  <c r="C7" i="6"/>
  <c r="E6" i="6"/>
  <c r="C6" i="6"/>
  <c r="E5" i="6"/>
  <c r="C5" i="6"/>
  <c r="E4" i="6"/>
  <c r="C4" i="6"/>
  <c r="G3" i="6"/>
  <c r="G5" i="6" s="1"/>
  <c r="F3" i="6"/>
  <c r="F16" i="6" s="1"/>
  <c r="D3" i="6"/>
  <c r="D15" i="6" s="1"/>
  <c r="P37" i="6" l="1"/>
  <c r="N37" i="6"/>
  <c r="Q37" i="6"/>
  <c r="O37" i="6"/>
  <c r="J37" i="6"/>
  <c r="R37" i="6"/>
  <c r="I37" i="6"/>
  <c r="M37" i="6"/>
  <c r="K37" i="6"/>
  <c r="H37" i="6"/>
  <c r="G37" i="6"/>
  <c r="L37" i="6"/>
  <c r="C33" i="6"/>
  <c r="C30" i="6"/>
  <c r="C32" i="6"/>
  <c r="G4" i="6"/>
  <c r="G8" i="6"/>
  <c r="G12" i="6"/>
  <c r="G16" i="6"/>
  <c r="F11" i="6"/>
  <c r="G7" i="6"/>
  <c r="G11" i="6"/>
  <c r="G15" i="6"/>
  <c r="D5" i="6"/>
  <c r="F6" i="6"/>
  <c r="D9" i="6"/>
  <c r="F10" i="6"/>
  <c r="D13" i="6"/>
  <c r="F14" i="6"/>
  <c r="F7" i="6"/>
  <c r="G14" i="6"/>
  <c r="D4" i="6"/>
  <c r="F5" i="6"/>
  <c r="D8" i="6"/>
  <c r="F9" i="6"/>
  <c r="D12" i="6"/>
  <c r="F13" i="6"/>
  <c r="D16" i="6"/>
  <c r="D14" i="6"/>
  <c r="G9" i="6"/>
  <c r="G13" i="6"/>
  <c r="D6" i="6"/>
  <c r="D10" i="6"/>
  <c r="F15" i="6"/>
  <c r="G6" i="6"/>
  <c r="G10" i="6"/>
  <c r="F4" i="6"/>
  <c r="D7" i="6"/>
  <c r="F8" i="6"/>
  <c r="D11" i="6"/>
  <c r="F12" i="6"/>
  <c r="B14" i="6" l="1"/>
  <c r="B10" i="6"/>
  <c r="B6" i="6"/>
  <c r="B13" i="6"/>
  <c r="B9" i="6"/>
  <c r="B15" i="6"/>
  <c r="B11" i="6"/>
  <c r="B7" i="6"/>
  <c r="B16" i="6"/>
  <c r="B12" i="6"/>
  <c r="B8" i="6"/>
  <c r="B4" i="6"/>
  <c r="B5" i="6"/>
  <c r="D10" i="2" l="1"/>
  <c r="D11" i="2"/>
  <c r="D12" i="2"/>
  <c r="D9" i="2"/>
</calcChain>
</file>

<file path=xl/sharedStrings.xml><?xml version="1.0" encoding="utf-8"?>
<sst xmlns="http://schemas.openxmlformats.org/spreadsheetml/2006/main" count="249" uniqueCount="74">
  <si>
    <t>Txt1000_1node</t>
  </si>
  <si>
    <t>Txt1000_2nodes</t>
  </si>
  <si>
    <t>Txt1000_3nodes</t>
  </si>
  <si>
    <t>Txt1000_4nodes</t>
  </si>
  <si>
    <t>Wilcoxon (greater)</t>
  </si>
  <si>
    <t>2.2e-16</t>
  </si>
  <si>
    <t>0.04335</t>
  </si>
  <si>
    <t>Wilcoxon (two sided)</t>
  </si>
  <si>
    <t>0.0867</t>
  </si>
  <si>
    <t>alpha = 0,05</t>
  </si>
  <si>
    <t>-</t>
  </si>
  <si>
    <t>Min</t>
  </si>
  <si>
    <t>1st Qu.</t>
  </si>
  <si>
    <t>Median</t>
  </si>
  <si>
    <t>Mean</t>
  </si>
  <si>
    <t>3rd Qu.</t>
  </si>
  <si>
    <t>Max</t>
  </si>
  <si>
    <t>Test</t>
  </si>
  <si>
    <t>Summary</t>
  </si>
  <si>
    <t>MB</t>
  </si>
  <si>
    <t>Variância Total (1000)</t>
  </si>
  <si>
    <t>Média por txt</t>
  </si>
  <si>
    <t>Preço da Instância t2.medium (Oregon)</t>
  </si>
  <si>
    <t>Preço do Armazenamento EBS (Oregon)</t>
  </si>
  <si>
    <t>Quantidade de Instâncias</t>
  </si>
  <si>
    <t>Preço da Instância (mês/USD)</t>
  </si>
  <si>
    <t>Preço da Instância (hora/USD)</t>
  </si>
  <si>
    <t>Preço da Instância (segundo/USD)</t>
  </si>
  <si>
    <t>Preço Armazenamento (GB/mês)</t>
  </si>
  <si>
    <t>Preço Armazenamento (GB/hora)</t>
  </si>
  <si>
    <t>Preço Armazenamento (GB/segundo)</t>
  </si>
  <si>
    <t>Segundos/mês</t>
  </si>
  <si>
    <t>Segundos/dia</t>
  </si>
  <si>
    <t>Segundos/txt</t>
  </si>
  <si>
    <t>Total MB / mês (GB)</t>
  </si>
  <si>
    <t>Custo de Armazenamento/ mês</t>
  </si>
  <si>
    <t>Nodes</t>
  </si>
  <si>
    <t>Custo de Instância/ mês</t>
  </si>
  <si>
    <t>Uso total de Transações</t>
  </si>
  <si>
    <t>Transações</t>
  </si>
  <si>
    <t>Mês/txt (50%)</t>
  </si>
  <si>
    <t>Mês/txt (100%)</t>
  </si>
  <si>
    <t>Mês/txt (25%)</t>
  </si>
  <si>
    <t>Uso de 50% de Transações</t>
  </si>
  <si>
    <t>Custo Total (1 mês)</t>
  </si>
  <si>
    <t>Uso de 25% de Transações</t>
  </si>
  <si>
    <t>Mêses</t>
  </si>
  <si>
    <t>Mês/txt (75%)</t>
  </si>
  <si>
    <t>Uso de 75% de Transações</t>
  </si>
  <si>
    <t>Custo Armazenamento (1 mês)</t>
  </si>
  <si>
    <t>Custo Total (2 meses)</t>
  </si>
  <si>
    <t>Custo Total (3 meses)</t>
  </si>
  <si>
    <t>Custo Total (4 meses)</t>
  </si>
  <si>
    <t>Custo Total (5 meses)</t>
  </si>
  <si>
    <t>Custo Total (6 meses)</t>
  </si>
  <si>
    <t>Custo Total (7 meses)</t>
  </si>
  <si>
    <t>Custo Total (8 meses)</t>
  </si>
  <si>
    <t>Custo Total (9 meses)</t>
  </si>
  <si>
    <t>Custo Total (10 meses)</t>
  </si>
  <si>
    <t>Custo Total (11 meses)</t>
  </si>
  <si>
    <t>Custo Total (12 meses)</t>
  </si>
  <si>
    <t>Custo Armazenamento (2 meses)</t>
  </si>
  <si>
    <t>Custo Armazenamento (3 meses)</t>
  </si>
  <si>
    <t>Custo Armazenamento (4 meses)</t>
  </si>
  <si>
    <t>Custo Armazenamento (5 meses)</t>
  </si>
  <si>
    <t>Custo Armazenamento (6 meses)</t>
  </si>
  <si>
    <t>Custo Armazenamento (7 meses)</t>
  </si>
  <si>
    <t>Custo Armazenamento (8 meses)</t>
  </si>
  <si>
    <t>Custo Armazenamento (9 meses)</t>
  </si>
  <si>
    <t>Custo Armazenamento (10 meses)</t>
  </si>
  <si>
    <t>Custo Armazenamento (11 meses)</t>
  </si>
  <si>
    <t>Custo Armazenamento (12 meses)</t>
  </si>
  <si>
    <t>Preço da Instância t2.large (Oregon)</t>
  </si>
  <si>
    <t>Preço da Instância t2.xlarge (Oregon)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</si>
</sst>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0"/>
    <numFmt numFmtId="165" formatCode="_-* #,##0.0000_-;\-* #,##0.0000_-;_-* &quot;-&quot;??_-;_-@_-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Lucida Console"/>
      <family val="3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0" fillId="0" borderId="1" xfId="1" applyNumberFormat="1" applyFont="1" applyBorder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 Total - 100% Uso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Node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'Gasto Aws'!$G$37:$R$37</c:f>
              <c:numCache>
                <c:formatCode>General</c:formatCode>
                <c:ptCount val="12"/>
                <c:pt idx="0">
                  <c:v>35.138159999999992</c:v>
                </c:pt>
                <c:pt idx="1">
                  <c:v>36.868319999999997</c:v>
                </c:pt>
                <c:pt idx="2">
                  <c:v>38.598479999999995</c:v>
                </c:pt>
                <c:pt idx="3">
                  <c:v>40.328639999999993</c:v>
                </c:pt>
                <c:pt idx="4">
                  <c:v>42.058799999999991</c:v>
                </c:pt>
                <c:pt idx="5">
                  <c:v>43.788959999999989</c:v>
                </c:pt>
                <c:pt idx="6">
                  <c:v>45.519119999999994</c:v>
                </c:pt>
                <c:pt idx="7">
                  <c:v>47.249279999999992</c:v>
                </c:pt>
                <c:pt idx="8">
                  <c:v>48.97943999999999</c:v>
                </c:pt>
                <c:pt idx="9">
                  <c:v>50.709599999999995</c:v>
                </c:pt>
                <c:pt idx="10">
                  <c:v>52.439759999999993</c:v>
                </c:pt>
                <c:pt idx="11">
                  <c:v>54.169919999999991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1-4209-8143-FEB2F7005D7D}"/>
            </c:ext>
          </c:extLst>
        </c:ser>
        <c:ser>
          <c:idx val="1"/>
          <c:order val="1"/>
          <c:tx>
            <c:v>2 Nodes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'Gasto Aws'!$G$38:$R$38</c:f>
              <c:numCache>
                <c:formatCode>General</c:formatCode>
                <c:ptCount val="12"/>
                <c:pt idx="0">
                  <c:v>79.879679999999993</c:v>
                </c:pt>
                <c:pt idx="1">
                  <c:v>92.943359999999984</c:v>
                </c:pt>
                <c:pt idx="2">
                  <c:v>106.00703999999999</c:v>
                </c:pt>
                <c:pt idx="3">
                  <c:v>119.07071999999999</c:v>
                </c:pt>
                <c:pt idx="4">
                  <c:v>132.13439999999997</c:v>
                </c:pt>
                <c:pt idx="5">
                  <c:v>145.19808</c:v>
                </c:pt>
                <c:pt idx="6">
                  <c:v>158.26175999999998</c:v>
                </c:pt>
                <c:pt idx="7">
                  <c:v>171.32543999999999</c:v>
                </c:pt>
                <c:pt idx="8">
                  <c:v>184.38911999999999</c:v>
                </c:pt>
                <c:pt idx="9">
                  <c:v>197.45279999999997</c:v>
                </c:pt>
                <c:pt idx="10">
                  <c:v>210.51648</c:v>
                </c:pt>
                <c:pt idx="11">
                  <c:v>223.58015999999998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1-4209-8143-FEB2F7005D7D}"/>
            </c:ext>
          </c:extLst>
        </c:ser>
        <c:ser>
          <c:idx val="2"/>
          <c:order val="2"/>
          <c:tx>
            <c:v>3 Nodes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'Gasto Aws'!$G$39:$R$39</c:f>
              <c:numCache>
                <c:formatCode>General</c:formatCode>
                <c:ptCount val="12"/>
                <c:pt idx="0">
                  <c:v>135.68256</c:v>
                </c:pt>
                <c:pt idx="1">
                  <c:v>171.14112</c:v>
                </c:pt>
                <c:pt idx="2">
                  <c:v>206.59968000000001</c:v>
                </c:pt>
                <c:pt idx="3">
                  <c:v>242.05824000000001</c:v>
                </c:pt>
                <c:pt idx="4">
                  <c:v>277.51679999999999</c:v>
                </c:pt>
                <c:pt idx="5">
                  <c:v>312.97536000000002</c:v>
                </c:pt>
                <c:pt idx="6">
                  <c:v>348.43392000000006</c:v>
                </c:pt>
                <c:pt idx="7">
                  <c:v>383.89248000000003</c:v>
                </c:pt>
                <c:pt idx="8">
                  <c:v>419.35104000000007</c:v>
                </c:pt>
                <c:pt idx="9">
                  <c:v>454.80960000000005</c:v>
                </c:pt>
                <c:pt idx="10">
                  <c:v>490.26816000000002</c:v>
                </c:pt>
                <c:pt idx="11">
                  <c:v>525.72672000000011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1-4209-8143-FEB2F7005D7D}"/>
            </c:ext>
          </c:extLst>
        </c:ser>
        <c:ser>
          <c:idx val="3"/>
          <c:order val="3"/>
          <c:tx>
            <c:v>4 Nodes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'Gasto Aws'!$G$40:$R$40</c:f>
              <c:numCache>
                <c:formatCode>General</c:formatCode>
                <c:ptCount val="12"/>
                <c:pt idx="0">
                  <c:v>197.08416</c:v>
                </c:pt>
                <c:pt idx="1">
                  <c:v>260.53632000000005</c:v>
                </c:pt>
                <c:pt idx="2">
                  <c:v>323.98848000000004</c:v>
                </c:pt>
                <c:pt idx="3">
                  <c:v>387.44064000000003</c:v>
                </c:pt>
                <c:pt idx="4">
                  <c:v>450.89280000000008</c:v>
                </c:pt>
                <c:pt idx="5">
                  <c:v>514.34496000000013</c:v>
                </c:pt>
                <c:pt idx="6">
                  <c:v>577.79712000000006</c:v>
                </c:pt>
                <c:pt idx="7">
                  <c:v>641.24928000000011</c:v>
                </c:pt>
                <c:pt idx="8">
                  <c:v>704.70144000000016</c:v>
                </c:pt>
                <c:pt idx="9">
                  <c:v>768.15360000000021</c:v>
                </c:pt>
                <c:pt idx="10">
                  <c:v>831.60576000000015</c:v>
                </c:pt>
                <c:pt idx="11">
                  <c:v>895.05792000000019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B1-4209-8143-FEB2F7005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23160"/>
        <c:axId val="451817256"/>
      </c:lineChart>
      <c:catAx>
        <c:axId val="45182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817256"/>
        <c:crosses val="autoZero"/>
        <c:auto val="1"/>
        <c:lblAlgn val="ctr"/>
        <c:lblOffset val="100"/>
        <c:noMultiLvlLbl val="0"/>
      </c:catAx>
      <c:valAx>
        <c:axId val="45181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82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 Disco - 100% Uso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'Gasto Aws'!$S$37:$AD$37</c:f>
              <c:numCache>
                <c:formatCode>General</c:formatCode>
                <c:ptCount val="12"/>
                <c:pt idx="0">
                  <c:v>1.7301599999999997</c:v>
                </c:pt>
                <c:pt idx="1">
                  <c:v>3.4603199999999994</c:v>
                </c:pt>
                <c:pt idx="2">
                  <c:v>5.1904799999999991</c:v>
                </c:pt>
                <c:pt idx="3">
                  <c:v>6.9206399999999988</c:v>
                </c:pt>
                <c:pt idx="4">
                  <c:v>8.6507999999999985</c:v>
                </c:pt>
                <c:pt idx="5">
                  <c:v>10.380959999999998</c:v>
                </c:pt>
                <c:pt idx="6">
                  <c:v>12.111119999999998</c:v>
                </c:pt>
                <c:pt idx="7">
                  <c:v>13.841279999999998</c:v>
                </c:pt>
                <c:pt idx="8">
                  <c:v>15.571439999999997</c:v>
                </c:pt>
                <c:pt idx="9">
                  <c:v>17.301599999999997</c:v>
                </c:pt>
                <c:pt idx="10">
                  <c:v>19.031759999999998</c:v>
                </c:pt>
                <c:pt idx="11">
                  <c:v>20.761919999999996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B-4226-B0B4-CAEFA1AA7E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'Gasto Aws'!$S$38:$AD$38</c:f>
              <c:numCache>
                <c:formatCode>General</c:formatCode>
                <c:ptCount val="12"/>
                <c:pt idx="0">
                  <c:v>13.06368</c:v>
                </c:pt>
                <c:pt idx="1">
                  <c:v>26.127359999999999</c:v>
                </c:pt>
                <c:pt idx="2">
                  <c:v>39.191040000000001</c:v>
                </c:pt>
                <c:pt idx="3">
                  <c:v>52.254719999999999</c:v>
                </c:pt>
                <c:pt idx="4">
                  <c:v>65.318399999999997</c:v>
                </c:pt>
                <c:pt idx="5">
                  <c:v>78.382080000000002</c:v>
                </c:pt>
                <c:pt idx="6">
                  <c:v>91.445759999999993</c:v>
                </c:pt>
                <c:pt idx="7">
                  <c:v>104.50944</c:v>
                </c:pt>
                <c:pt idx="8">
                  <c:v>117.57312</c:v>
                </c:pt>
                <c:pt idx="9">
                  <c:v>130.63679999999999</c:v>
                </c:pt>
                <c:pt idx="10">
                  <c:v>143.70048</c:v>
                </c:pt>
                <c:pt idx="11">
                  <c:v>156.76416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B-4226-B0B4-CAEFA1AA7E8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'Gasto Aws'!$S$39:$AD$39</c:f>
              <c:numCache>
                <c:formatCode>General</c:formatCode>
                <c:ptCount val="12"/>
                <c:pt idx="0">
                  <c:v>35.458560000000006</c:v>
                </c:pt>
                <c:pt idx="1">
                  <c:v>70.917120000000011</c:v>
                </c:pt>
                <c:pt idx="2">
                  <c:v>106.37568000000002</c:v>
                </c:pt>
                <c:pt idx="3">
                  <c:v>141.83424000000002</c:v>
                </c:pt>
                <c:pt idx="4">
                  <c:v>177.29280000000003</c:v>
                </c:pt>
                <c:pt idx="5">
                  <c:v>212.75136000000003</c:v>
                </c:pt>
                <c:pt idx="6">
                  <c:v>248.20992000000004</c:v>
                </c:pt>
                <c:pt idx="7">
                  <c:v>283.66848000000005</c:v>
                </c:pt>
                <c:pt idx="8">
                  <c:v>319.12704000000008</c:v>
                </c:pt>
                <c:pt idx="9">
                  <c:v>354.58560000000006</c:v>
                </c:pt>
                <c:pt idx="10">
                  <c:v>390.04416000000003</c:v>
                </c:pt>
                <c:pt idx="11">
                  <c:v>425.50272000000007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B-4226-B0B4-CAEFA1AA7E8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'Gasto Aws'!$S$40:$AD$40</c:f>
              <c:numCache>
                <c:formatCode>General</c:formatCode>
                <c:ptCount val="12"/>
                <c:pt idx="0">
                  <c:v>63.452160000000021</c:v>
                </c:pt>
                <c:pt idx="1">
                  <c:v>126.90432000000004</c:v>
                </c:pt>
                <c:pt idx="2">
                  <c:v>190.35648000000006</c:v>
                </c:pt>
                <c:pt idx="3">
                  <c:v>253.80864000000008</c:v>
                </c:pt>
                <c:pt idx="4">
                  <c:v>317.26080000000013</c:v>
                </c:pt>
                <c:pt idx="5">
                  <c:v>380.71296000000012</c:v>
                </c:pt>
                <c:pt idx="6">
                  <c:v>444.16512000000012</c:v>
                </c:pt>
                <c:pt idx="7">
                  <c:v>507.61728000000016</c:v>
                </c:pt>
                <c:pt idx="8">
                  <c:v>571.06944000000021</c:v>
                </c:pt>
                <c:pt idx="9">
                  <c:v>634.52160000000026</c:v>
                </c:pt>
                <c:pt idx="10">
                  <c:v>697.9737600000002</c:v>
                </c:pt>
                <c:pt idx="11">
                  <c:v>761.42592000000025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B-4226-B0B4-CAEFA1AA7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203872"/>
        <c:axId val="456212728"/>
      </c:lineChart>
      <c:catAx>
        <c:axId val="45620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212728"/>
        <c:crosses val="autoZero"/>
        <c:auto val="1"/>
        <c:lblAlgn val="ctr"/>
        <c:lblOffset val="100"/>
        <c:noMultiLvlLbl val="0"/>
      </c:catAx>
      <c:valAx>
        <c:axId val="45621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20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Custo Total - 75% Uso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'Gasto Aws'!$G$45:$R$45</c:f>
              <c:numCache>
                <c:formatCode>General</c:formatCode>
                <c:ptCount val="12"/>
                <c:pt idx="0">
                  <c:v>34.705619999999996</c:v>
                </c:pt>
                <c:pt idx="1">
                  <c:v>36.003239999999991</c:v>
                </c:pt>
                <c:pt idx="2">
                  <c:v>37.300859999999993</c:v>
                </c:pt>
                <c:pt idx="3">
                  <c:v>38.598479999999995</c:v>
                </c:pt>
                <c:pt idx="4">
                  <c:v>39.896099999999997</c:v>
                </c:pt>
                <c:pt idx="5">
                  <c:v>41.193719999999992</c:v>
                </c:pt>
                <c:pt idx="6">
                  <c:v>42.491339999999994</c:v>
                </c:pt>
                <c:pt idx="7">
                  <c:v>43.788959999999996</c:v>
                </c:pt>
                <c:pt idx="8">
                  <c:v>45.086579999999998</c:v>
                </c:pt>
                <c:pt idx="9">
                  <c:v>46.384199999999993</c:v>
                </c:pt>
                <c:pt idx="10">
                  <c:v>47.681819999999995</c:v>
                </c:pt>
                <c:pt idx="11">
                  <c:v>48.979439999999997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C-46CE-A1BA-833948D28A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'Gasto Aws'!$G$46:$R$46</c:f>
              <c:numCache>
                <c:formatCode>General</c:formatCode>
                <c:ptCount val="12"/>
                <c:pt idx="0">
                  <c:v>76.613759999999985</c:v>
                </c:pt>
                <c:pt idx="1">
                  <c:v>86.411519999999996</c:v>
                </c:pt>
                <c:pt idx="2">
                  <c:v>96.209279999999993</c:v>
                </c:pt>
                <c:pt idx="3">
                  <c:v>106.00703999999999</c:v>
                </c:pt>
                <c:pt idx="4">
                  <c:v>115.8048</c:v>
                </c:pt>
                <c:pt idx="5">
                  <c:v>125.60256</c:v>
                </c:pt>
                <c:pt idx="6">
                  <c:v>135.40032000000002</c:v>
                </c:pt>
                <c:pt idx="7">
                  <c:v>145.19808</c:v>
                </c:pt>
                <c:pt idx="8">
                  <c:v>154.99583999999999</c:v>
                </c:pt>
                <c:pt idx="9">
                  <c:v>164.79360000000003</c:v>
                </c:pt>
                <c:pt idx="10">
                  <c:v>174.59136000000001</c:v>
                </c:pt>
                <c:pt idx="11">
                  <c:v>184.38911999999999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C-46CE-A1BA-833948D28A7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'Gasto Aws'!$G$47:$R$47</c:f>
              <c:numCache>
                <c:formatCode>General</c:formatCode>
                <c:ptCount val="12"/>
                <c:pt idx="0">
                  <c:v>126.81791999999999</c:v>
                </c:pt>
                <c:pt idx="1">
                  <c:v>153.41183999999998</c:v>
                </c:pt>
                <c:pt idx="2">
                  <c:v>180.00576000000001</c:v>
                </c:pt>
                <c:pt idx="3">
                  <c:v>206.59968000000001</c:v>
                </c:pt>
                <c:pt idx="4">
                  <c:v>233.1936</c:v>
                </c:pt>
                <c:pt idx="5">
                  <c:v>259.78752000000003</c:v>
                </c:pt>
                <c:pt idx="6">
                  <c:v>286.38144</c:v>
                </c:pt>
                <c:pt idx="7">
                  <c:v>312.97536000000002</c:v>
                </c:pt>
                <c:pt idx="8">
                  <c:v>339.56928000000005</c:v>
                </c:pt>
                <c:pt idx="9">
                  <c:v>366.16320000000002</c:v>
                </c:pt>
                <c:pt idx="10">
                  <c:v>392.75712000000004</c:v>
                </c:pt>
                <c:pt idx="11">
                  <c:v>419.35104000000007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C-46CE-A1BA-833948D28A7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'Gasto Aws'!$G$48:$R$48</c:f>
              <c:numCache>
                <c:formatCode>General</c:formatCode>
                <c:ptCount val="12"/>
                <c:pt idx="0">
                  <c:v>181.22111999999998</c:v>
                </c:pt>
                <c:pt idx="1">
                  <c:v>228.81023999999999</c:v>
                </c:pt>
                <c:pt idx="2">
                  <c:v>276.39936</c:v>
                </c:pt>
                <c:pt idx="3">
                  <c:v>323.98847999999998</c:v>
                </c:pt>
                <c:pt idx="4">
                  <c:v>371.57760000000002</c:v>
                </c:pt>
                <c:pt idx="5">
                  <c:v>419.16672000000005</c:v>
                </c:pt>
                <c:pt idx="6">
                  <c:v>466.75584000000003</c:v>
                </c:pt>
                <c:pt idx="7">
                  <c:v>514.34496000000001</c:v>
                </c:pt>
                <c:pt idx="8">
                  <c:v>561.93407999999999</c:v>
                </c:pt>
                <c:pt idx="9">
                  <c:v>609.52320000000009</c:v>
                </c:pt>
                <c:pt idx="10">
                  <c:v>657.11232000000007</c:v>
                </c:pt>
                <c:pt idx="11">
                  <c:v>704.70144000000005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C-46CE-A1BA-833948D28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29064"/>
        <c:axId val="451829392"/>
      </c:lineChart>
      <c:catAx>
        <c:axId val="451829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829392"/>
        <c:crosses val="autoZero"/>
        <c:auto val="1"/>
        <c:lblAlgn val="ctr"/>
        <c:lblOffset val="100"/>
        <c:noMultiLvlLbl val="0"/>
      </c:catAx>
      <c:valAx>
        <c:axId val="4518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82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Custo Disco - 75% Uso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'Gasto Aws'!$S$45:$AD$45</c:f>
              <c:numCache>
                <c:formatCode>General</c:formatCode>
                <c:ptCount val="12"/>
                <c:pt idx="0">
                  <c:v>1.29762</c:v>
                </c:pt>
                <c:pt idx="1">
                  <c:v>2.59524</c:v>
                </c:pt>
                <c:pt idx="2">
                  <c:v>3.8928599999999998</c:v>
                </c:pt>
                <c:pt idx="3">
                  <c:v>5.19048</c:v>
                </c:pt>
                <c:pt idx="4">
                  <c:v>6.4881000000000002</c:v>
                </c:pt>
                <c:pt idx="5">
                  <c:v>7.7857199999999995</c:v>
                </c:pt>
                <c:pt idx="6">
                  <c:v>9.0833399999999997</c:v>
                </c:pt>
                <c:pt idx="7">
                  <c:v>10.38096</c:v>
                </c:pt>
                <c:pt idx="8">
                  <c:v>11.67858</c:v>
                </c:pt>
                <c:pt idx="9">
                  <c:v>12.9762</c:v>
                </c:pt>
                <c:pt idx="10">
                  <c:v>14.273820000000001</c:v>
                </c:pt>
                <c:pt idx="11">
                  <c:v>15.571439999999999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C-4617-9093-50F64CC92E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'Gasto Aws'!$S$46:$AD$46</c:f>
              <c:numCache>
                <c:formatCode>General</c:formatCode>
                <c:ptCount val="12"/>
                <c:pt idx="0">
                  <c:v>9.797760000000002</c:v>
                </c:pt>
                <c:pt idx="1">
                  <c:v>19.595520000000004</c:v>
                </c:pt>
                <c:pt idx="2">
                  <c:v>29.393280000000004</c:v>
                </c:pt>
                <c:pt idx="3">
                  <c:v>39.191040000000008</c:v>
                </c:pt>
                <c:pt idx="4">
                  <c:v>48.988800000000012</c:v>
                </c:pt>
                <c:pt idx="5">
                  <c:v>58.786560000000009</c:v>
                </c:pt>
                <c:pt idx="6">
                  <c:v>68.584320000000019</c:v>
                </c:pt>
                <c:pt idx="7">
                  <c:v>78.382080000000016</c:v>
                </c:pt>
                <c:pt idx="8">
                  <c:v>88.179840000000013</c:v>
                </c:pt>
                <c:pt idx="9">
                  <c:v>97.977600000000024</c:v>
                </c:pt>
                <c:pt idx="10">
                  <c:v>107.77536000000002</c:v>
                </c:pt>
                <c:pt idx="11">
                  <c:v>117.57312000000002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C-4617-9093-50F64CC92E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'Gasto Aws'!$S$47:$AD$47</c:f>
              <c:numCache>
                <c:formatCode>General</c:formatCode>
                <c:ptCount val="12"/>
                <c:pt idx="0">
                  <c:v>26.593920000000004</c:v>
                </c:pt>
                <c:pt idx="1">
                  <c:v>53.187840000000008</c:v>
                </c:pt>
                <c:pt idx="2">
                  <c:v>79.78176000000002</c:v>
                </c:pt>
                <c:pt idx="3">
                  <c:v>106.37568000000002</c:v>
                </c:pt>
                <c:pt idx="4">
                  <c:v>132.96960000000001</c:v>
                </c:pt>
                <c:pt idx="5">
                  <c:v>159.56352000000004</c:v>
                </c:pt>
                <c:pt idx="6">
                  <c:v>186.15744000000004</c:v>
                </c:pt>
                <c:pt idx="7">
                  <c:v>212.75136000000003</c:v>
                </c:pt>
                <c:pt idx="8">
                  <c:v>239.34528000000003</c:v>
                </c:pt>
                <c:pt idx="9">
                  <c:v>265.93920000000003</c:v>
                </c:pt>
                <c:pt idx="10">
                  <c:v>292.53312000000005</c:v>
                </c:pt>
                <c:pt idx="11">
                  <c:v>319.12704000000008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C-4617-9093-50F64CC92E0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'Gasto Aws'!$S$48:$AD$48</c:f>
              <c:numCache>
                <c:formatCode>General</c:formatCode>
                <c:ptCount val="12"/>
                <c:pt idx="0">
                  <c:v>47.589120000000008</c:v>
                </c:pt>
                <c:pt idx="1">
                  <c:v>95.178240000000017</c:v>
                </c:pt>
                <c:pt idx="2">
                  <c:v>142.76736000000002</c:v>
                </c:pt>
                <c:pt idx="3">
                  <c:v>190.35648000000003</c:v>
                </c:pt>
                <c:pt idx="4">
                  <c:v>237.94560000000004</c:v>
                </c:pt>
                <c:pt idx="5">
                  <c:v>285.53472000000005</c:v>
                </c:pt>
                <c:pt idx="6">
                  <c:v>333.12384000000009</c:v>
                </c:pt>
                <c:pt idx="7">
                  <c:v>380.71296000000007</c:v>
                </c:pt>
                <c:pt idx="8">
                  <c:v>428.30208000000005</c:v>
                </c:pt>
                <c:pt idx="9">
                  <c:v>475.89120000000008</c:v>
                </c:pt>
                <c:pt idx="10">
                  <c:v>523.48032000000012</c:v>
                </c:pt>
                <c:pt idx="11">
                  <c:v>571.0694400000001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4C-4617-9093-50F64CC92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52480"/>
        <c:axId val="332955104"/>
      </c:lineChart>
      <c:catAx>
        <c:axId val="33295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955104"/>
        <c:crosses val="autoZero"/>
        <c:auto val="1"/>
        <c:lblAlgn val="ctr"/>
        <c:lblOffset val="100"/>
        <c:noMultiLvlLbl val="0"/>
      </c:catAx>
      <c:valAx>
        <c:axId val="3329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95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Custo Total - 50% Uso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'Gasto Aws'!$G$54:$R$54</c:f>
              <c:numCache>
                <c:formatCode>General</c:formatCode>
                <c:ptCount val="12"/>
                <c:pt idx="0">
                  <c:v>34.273079999999993</c:v>
                </c:pt>
                <c:pt idx="1">
                  <c:v>35.138159999999992</c:v>
                </c:pt>
                <c:pt idx="2">
                  <c:v>36.003239999999991</c:v>
                </c:pt>
                <c:pt idx="3">
                  <c:v>36.868319999999997</c:v>
                </c:pt>
                <c:pt idx="4">
                  <c:v>37.733399999999996</c:v>
                </c:pt>
                <c:pt idx="5">
                  <c:v>38.598479999999995</c:v>
                </c:pt>
                <c:pt idx="6">
                  <c:v>39.463559999999994</c:v>
                </c:pt>
                <c:pt idx="7">
                  <c:v>40.328639999999993</c:v>
                </c:pt>
                <c:pt idx="8">
                  <c:v>41.193719999999992</c:v>
                </c:pt>
                <c:pt idx="9">
                  <c:v>42.058799999999991</c:v>
                </c:pt>
                <c:pt idx="10">
                  <c:v>42.923879999999997</c:v>
                </c:pt>
                <c:pt idx="11">
                  <c:v>43.788959999999989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8-4830-ACC9-2DE5B2E405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'Gasto Aws'!$G$55:$R$55</c:f>
              <c:numCache>
                <c:formatCode>General</c:formatCode>
                <c:ptCount val="12"/>
                <c:pt idx="0">
                  <c:v>73.347839999999991</c:v>
                </c:pt>
                <c:pt idx="1">
                  <c:v>79.879679999999993</c:v>
                </c:pt>
                <c:pt idx="2">
                  <c:v>86.411519999999996</c:v>
                </c:pt>
                <c:pt idx="3">
                  <c:v>92.943359999999984</c:v>
                </c:pt>
                <c:pt idx="4">
                  <c:v>99.475199999999987</c:v>
                </c:pt>
                <c:pt idx="5">
                  <c:v>106.00703999999999</c:v>
                </c:pt>
                <c:pt idx="6">
                  <c:v>112.53887999999998</c:v>
                </c:pt>
                <c:pt idx="7">
                  <c:v>119.07071999999999</c:v>
                </c:pt>
                <c:pt idx="8">
                  <c:v>125.60255999999998</c:v>
                </c:pt>
                <c:pt idx="9">
                  <c:v>132.13439999999997</c:v>
                </c:pt>
                <c:pt idx="10">
                  <c:v>138.66623999999999</c:v>
                </c:pt>
                <c:pt idx="11">
                  <c:v>145.19808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8-4830-ACC9-2DE5B2E405F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'Gasto Aws'!$G$56:$R$56</c:f>
              <c:numCache>
                <c:formatCode>General</c:formatCode>
                <c:ptCount val="12"/>
                <c:pt idx="0">
                  <c:v>117.95327999999999</c:v>
                </c:pt>
                <c:pt idx="1">
                  <c:v>135.68256</c:v>
                </c:pt>
                <c:pt idx="2">
                  <c:v>153.41183999999998</c:v>
                </c:pt>
                <c:pt idx="3">
                  <c:v>171.14112</c:v>
                </c:pt>
                <c:pt idx="4">
                  <c:v>188.87040000000002</c:v>
                </c:pt>
                <c:pt idx="5">
                  <c:v>206.59968000000001</c:v>
                </c:pt>
                <c:pt idx="6">
                  <c:v>224.32896</c:v>
                </c:pt>
                <c:pt idx="7">
                  <c:v>242.05824000000001</c:v>
                </c:pt>
                <c:pt idx="8">
                  <c:v>259.78752000000003</c:v>
                </c:pt>
                <c:pt idx="9">
                  <c:v>277.51679999999999</c:v>
                </c:pt>
                <c:pt idx="10">
                  <c:v>295.24608000000001</c:v>
                </c:pt>
                <c:pt idx="11">
                  <c:v>312.97536000000002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8-4830-ACC9-2DE5B2E405F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'Gasto Aws'!$G$57:$R$57</c:f>
              <c:numCache>
                <c:formatCode>General</c:formatCode>
                <c:ptCount val="12"/>
                <c:pt idx="0">
                  <c:v>165.35807999999997</c:v>
                </c:pt>
                <c:pt idx="1">
                  <c:v>197.08416</c:v>
                </c:pt>
                <c:pt idx="2">
                  <c:v>228.81024000000002</c:v>
                </c:pt>
                <c:pt idx="3">
                  <c:v>260.53632000000005</c:v>
                </c:pt>
                <c:pt idx="4">
                  <c:v>292.26240000000007</c:v>
                </c:pt>
                <c:pt idx="5">
                  <c:v>323.98848000000004</c:v>
                </c:pt>
                <c:pt idx="6">
                  <c:v>355.71456000000001</c:v>
                </c:pt>
                <c:pt idx="7">
                  <c:v>387.44064000000003</c:v>
                </c:pt>
                <c:pt idx="8">
                  <c:v>419.16672000000005</c:v>
                </c:pt>
                <c:pt idx="9">
                  <c:v>450.89280000000008</c:v>
                </c:pt>
                <c:pt idx="10">
                  <c:v>482.6188800000001</c:v>
                </c:pt>
                <c:pt idx="11">
                  <c:v>514.34496000000013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E8-4830-ACC9-2DE5B2E40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423728"/>
        <c:axId val="523420120"/>
      </c:lineChart>
      <c:catAx>
        <c:axId val="52342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420120"/>
        <c:crosses val="autoZero"/>
        <c:auto val="1"/>
        <c:lblAlgn val="ctr"/>
        <c:lblOffset val="100"/>
        <c:noMultiLvlLbl val="0"/>
      </c:catAx>
      <c:valAx>
        <c:axId val="5234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4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Custo Disco - 50% Uso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'Gasto Aws'!$S$54:$AD$54</c:f>
              <c:numCache>
                <c:formatCode>General</c:formatCode>
                <c:ptCount val="12"/>
                <c:pt idx="0">
                  <c:v>0.86507999999999985</c:v>
                </c:pt>
                <c:pt idx="1">
                  <c:v>1.7301599999999997</c:v>
                </c:pt>
                <c:pt idx="2">
                  <c:v>2.5952399999999995</c:v>
                </c:pt>
                <c:pt idx="3">
                  <c:v>3.4603199999999994</c:v>
                </c:pt>
                <c:pt idx="4">
                  <c:v>4.3253999999999992</c:v>
                </c:pt>
                <c:pt idx="5">
                  <c:v>5.1904799999999991</c:v>
                </c:pt>
                <c:pt idx="6">
                  <c:v>6.0555599999999989</c:v>
                </c:pt>
                <c:pt idx="7">
                  <c:v>6.9206399999999988</c:v>
                </c:pt>
                <c:pt idx="8">
                  <c:v>7.7857199999999986</c:v>
                </c:pt>
                <c:pt idx="9">
                  <c:v>8.6507999999999985</c:v>
                </c:pt>
                <c:pt idx="10">
                  <c:v>9.5158799999999992</c:v>
                </c:pt>
                <c:pt idx="11">
                  <c:v>10.380959999999998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D-440A-9A39-2B404FCB54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'Gasto Aws'!$S$55:$AD$55</c:f>
              <c:numCache>
                <c:formatCode>General</c:formatCode>
                <c:ptCount val="12"/>
                <c:pt idx="0">
                  <c:v>6.5318399999999999</c:v>
                </c:pt>
                <c:pt idx="1">
                  <c:v>13.06368</c:v>
                </c:pt>
                <c:pt idx="2">
                  <c:v>19.59552</c:v>
                </c:pt>
                <c:pt idx="3">
                  <c:v>26.127359999999999</c:v>
                </c:pt>
                <c:pt idx="4">
                  <c:v>32.659199999999998</c:v>
                </c:pt>
                <c:pt idx="5">
                  <c:v>39.191040000000001</c:v>
                </c:pt>
                <c:pt idx="6">
                  <c:v>45.722879999999996</c:v>
                </c:pt>
                <c:pt idx="7">
                  <c:v>52.254719999999999</c:v>
                </c:pt>
                <c:pt idx="8">
                  <c:v>58.786560000000001</c:v>
                </c:pt>
                <c:pt idx="9">
                  <c:v>65.318399999999997</c:v>
                </c:pt>
                <c:pt idx="10">
                  <c:v>71.850239999999999</c:v>
                </c:pt>
                <c:pt idx="11">
                  <c:v>78.382080000000002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D-440A-9A39-2B404FCB549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'Gasto Aws'!$S$56:$AD$56</c:f>
              <c:numCache>
                <c:formatCode>General</c:formatCode>
                <c:ptCount val="12"/>
                <c:pt idx="0">
                  <c:v>17.729280000000003</c:v>
                </c:pt>
                <c:pt idx="1">
                  <c:v>35.458560000000006</c:v>
                </c:pt>
                <c:pt idx="2">
                  <c:v>53.187840000000008</c:v>
                </c:pt>
                <c:pt idx="3">
                  <c:v>70.917120000000011</c:v>
                </c:pt>
                <c:pt idx="4">
                  <c:v>88.646400000000014</c:v>
                </c:pt>
                <c:pt idx="5">
                  <c:v>106.37568000000002</c:v>
                </c:pt>
                <c:pt idx="6">
                  <c:v>124.10496000000002</c:v>
                </c:pt>
                <c:pt idx="7">
                  <c:v>141.83424000000002</c:v>
                </c:pt>
                <c:pt idx="8">
                  <c:v>159.56352000000004</c:v>
                </c:pt>
                <c:pt idx="9">
                  <c:v>177.29280000000003</c:v>
                </c:pt>
                <c:pt idx="10">
                  <c:v>195.02208000000002</c:v>
                </c:pt>
                <c:pt idx="11">
                  <c:v>212.75136000000003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D-440A-9A39-2B404FCB549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'Gasto Aws'!$S$57:$AD$57</c:f>
              <c:numCache>
                <c:formatCode>General</c:formatCode>
                <c:ptCount val="12"/>
                <c:pt idx="0">
                  <c:v>31.72608000000001</c:v>
                </c:pt>
                <c:pt idx="1">
                  <c:v>63.452160000000021</c:v>
                </c:pt>
                <c:pt idx="2">
                  <c:v>95.178240000000031</c:v>
                </c:pt>
                <c:pt idx="3">
                  <c:v>126.90432000000004</c:v>
                </c:pt>
                <c:pt idx="4">
                  <c:v>158.63040000000007</c:v>
                </c:pt>
                <c:pt idx="5">
                  <c:v>190.35648000000006</c:v>
                </c:pt>
                <c:pt idx="6">
                  <c:v>222.08256000000006</c:v>
                </c:pt>
                <c:pt idx="7">
                  <c:v>253.80864000000008</c:v>
                </c:pt>
                <c:pt idx="8">
                  <c:v>285.53472000000011</c:v>
                </c:pt>
                <c:pt idx="9">
                  <c:v>317.26080000000013</c:v>
                </c:pt>
                <c:pt idx="10">
                  <c:v>348.9868800000001</c:v>
                </c:pt>
                <c:pt idx="11">
                  <c:v>380.71296000000012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D-440A-9A39-2B404FCB5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423400"/>
        <c:axId val="523427664"/>
      </c:lineChart>
      <c:catAx>
        <c:axId val="523423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427664"/>
        <c:crosses val="autoZero"/>
        <c:auto val="1"/>
        <c:lblAlgn val="ctr"/>
        <c:lblOffset val="100"/>
        <c:noMultiLvlLbl val="0"/>
      </c:catAx>
      <c:valAx>
        <c:axId val="523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42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Custo Total - 25% Uso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'Gasto Aws'!$G$61:$R$61</c:f>
              <c:numCache>
                <c:formatCode>General</c:formatCode>
                <c:ptCount val="12"/>
                <c:pt idx="0">
                  <c:v>33.840539999999997</c:v>
                </c:pt>
                <c:pt idx="1">
                  <c:v>34.273079999999993</c:v>
                </c:pt>
                <c:pt idx="2">
                  <c:v>34.705619999999996</c:v>
                </c:pt>
                <c:pt idx="3">
                  <c:v>35.138159999999992</c:v>
                </c:pt>
                <c:pt idx="4">
                  <c:v>35.570699999999995</c:v>
                </c:pt>
                <c:pt idx="5">
                  <c:v>36.003239999999991</c:v>
                </c:pt>
                <c:pt idx="6">
                  <c:v>36.435779999999994</c:v>
                </c:pt>
                <c:pt idx="7">
                  <c:v>36.868319999999997</c:v>
                </c:pt>
                <c:pt idx="8">
                  <c:v>37.300859999999993</c:v>
                </c:pt>
                <c:pt idx="9">
                  <c:v>37.733399999999996</c:v>
                </c:pt>
                <c:pt idx="10">
                  <c:v>38.165939999999992</c:v>
                </c:pt>
                <c:pt idx="11">
                  <c:v>38.598479999999995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2-4EEE-9891-12096F8B08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'Gasto Aws'!$G$62:$R$62</c:f>
              <c:numCache>
                <c:formatCode>General</c:formatCode>
                <c:ptCount val="12"/>
                <c:pt idx="0">
                  <c:v>70.081919999999982</c:v>
                </c:pt>
                <c:pt idx="1">
                  <c:v>73.347839999999991</c:v>
                </c:pt>
                <c:pt idx="2">
                  <c:v>76.613759999999985</c:v>
                </c:pt>
                <c:pt idx="3">
                  <c:v>79.879679999999993</c:v>
                </c:pt>
                <c:pt idx="4">
                  <c:v>83.145599999999988</c:v>
                </c:pt>
                <c:pt idx="5">
                  <c:v>86.411519999999996</c:v>
                </c:pt>
                <c:pt idx="6">
                  <c:v>89.67743999999999</c:v>
                </c:pt>
                <c:pt idx="7">
                  <c:v>92.943359999999984</c:v>
                </c:pt>
                <c:pt idx="8">
                  <c:v>96.209279999999993</c:v>
                </c:pt>
                <c:pt idx="9">
                  <c:v>99.475199999999987</c:v>
                </c:pt>
                <c:pt idx="10">
                  <c:v>102.74112</c:v>
                </c:pt>
                <c:pt idx="11">
                  <c:v>106.00703999999999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2-4EEE-9891-12096F8B081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'Gasto Aws'!$G$63:$R$63</c:f>
              <c:numCache>
                <c:formatCode>General</c:formatCode>
                <c:ptCount val="12"/>
                <c:pt idx="0">
                  <c:v>109.08864</c:v>
                </c:pt>
                <c:pt idx="1">
                  <c:v>117.95327999999999</c:v>
                </c:pt>
                <c:pt idx="2">
                  <c:v>126.81791999999999</c:v>
                </c:pt>
                <c:pt idx="3">
                  <c:v>135.68256</c:v>
                </c:pt>
                <c:pt idx="4">
                  <c:v>144.5472</c:v>
                </c:pt>
                <c:pt idx="5">
                  <c:v>153.41183999999998</c:v>
                </c:pt>
                <c:pt idx="6">
                  <c:v>162.27647999999999</c:v>
                </c:pt>
                <c:pt idx="7">
                  <c:v>171.14112</c:v>
                </c:pt>
                <c:pt idx="8">
                  <c:v>180.00576000000001</c:v>
                </c:pt>
                <c:pt idx="9">
                  <c:v>188.87040000000002</c:v>
                </c:pt>
                <c:pt idx="10">
                  <c:v>197.73504</c:v>
                </c:pt>
                <c:pt idx="11">
                  <c:v>206.59968000000001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2-4EEE-9891-12096F8B081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'Gasto Aws'!$G$64:$R$64</c:f>
              <c:numCache>
                <c:formatCode>General</c:formatCode>
                <c:ptCount val="12"/>
                <c:pt idx="0">
                  <c:v>149.49503999999999</c:v>
                </c:pt>
                <c:pt idx="1">
                  <c:v>165.35807999999997</c:v>
                </c:pt>
                <c:pt idx="2">
                  <c:v>181.22111999999998</c:v>
                </c:pt>
                <c:pt idx="3">
                  <c:v>197.08416</c:v>
                </c:pt>
                <c:pt idx="4">
                  <c:v>212.94720000000001</c:v>
                </c:pt>
                <c:pt idx="5">
                  <c:v>228.81024000000002</c:v>
                </c:pt>
                <c:pt idx="6">
                  <c:v>244.67328000000001</c:v>
                </c:pt>
                <c:pt idx="7">
                  <c:v>260.53632000000005</c:v>
                </c:pt>
                <c:pt idx="8">
                  <c:v>276.39936</c:v>
                </c:pt>
                <c:pt idx="9">
                  <c:v>292.26240000000007</c:v>
                </c:pt>
                <c:pt idx="10">
                  <c:v>308.12544000000003</c:v>
                </c:pt>
                <c:pt idx="11">
                  <c:v>323.98848000000004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2-4EEE-9891-12096F8B0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513624"/>
        <c:axId val="529520184"/>
      </c:lineChart>
      <c:catAx>
        <c:axId val="529513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520184"/>
        <c:crosses val="autoZero"/>
        <c:auto val="1"/>
        <c:lblAlgn val="ctr"/>
        <c:lblOffset val="100"/>
        <c:noMultiLvlLbl val="0"/>
      </c:catAx>
      <c:valAx>
        <c:axId val="5295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51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Custo Disco - 25% Uso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'Gasto Aws'!$S$61:$AD$61</c:f>
              <c:numCache>
                <c:formatCode>General</c:formatCode>
                <c:ptCount val="12"/>
                <c:pt idx="0">
                  <c:v>0.43253999999999992</c:v>
                </c:pt>
                <c:pt idx="1">
                  <c:v>0.86507999999999985</c:v>
                </c:pt>
                <c:pt idx="2">
                  <c:v>1.2976199999999998</c:v>
                </c:pt>
                <c:pt idx="3">
                  <c:v>1.7301599999999997</c:v>
                </c:pt>
                <c:pt idx="4">
                  <c:v>2.1626999999999996</c:v>
                </c:pt>
                <c:pt idx="5">
                  <c:v>2.5952399999999995</c:v>
                </c:pt>
                <c:pt idx="6">
                  <c:v>3.0277799999999995</c:v>
                </c:pt>
                <c:pt idx="7">
                  <c:v>3.4603199999999994</c:v>
                </c:pt>
                <c:pt idx="8">
                  <c:v>3.8928599999999993</c:v>
                </c:pt>
                <c:pt idx="9">
                  <c:v>4.3253999999999992</c:v>
                </c:pt>
                <c:pt idx="10">
                  <c:v>4.7579399999999996</c:v>
                </c:pt>
                <c:pt idx="11">
                  <c:v>5.1904799999999991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6-455B-8DBD-0F3355712D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'Gasto Aws'!$S$62:$AD$62</c:f>
              <c:numCache>
                <c:formatCode>General</c:formatCode>
                <c:ptCount val="12"/>
                <c:pt idx="0">
                  <c:v>3.2659199999999999</c:v>
                </c:pt>
                <c:pt idx="1">
                  <c:v>6.5318399999999999</c:v>
                </c:pt>
                <c:pt idx="2">
                  <c:v>9.7977600000000002</c:v>
                </c:pt>
                <c:pt idx="3">
                  <c:v>13.06368</c:v>
                </c:pt>
                <c:pt idx="4">
                  <c:v>16.329599999999999</c:v>
                </c:pt>
                <c:pt idx="5">
                  <c:v>19.59552</c:v>
                </c:pt>
                <c:pt idx="6">
                  <c:v>22.861439999999998</c:v>
                </c:pt>
                <c:pt idx="7">
                  <c:v>26.127359999999999</c:v>
                </c:pt>
                <c:pt idx="8">
                  <c:v>29.393280000000001</c:v>
                </c:pt>
                <c:pt idx="9">
                  <c:v>32.659199999999998</c:v>
                </c:pt>
                <c:pt idx="10">
                  <c:v>35.92512</c:v>
                </c:pt>
                <c:pt idx="11">
                  <c:v>39.191040000000001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6-455B-8DBD-0F3355712D5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'Gasto Aws'!$S$63:$AD$63</c:f>
              <c:numCache>
                <c:formatCode>General</c:formatCode>
                <c:ptCount val="12"/>
                <c:pt idx="0">
                  <c:v>8.8646400000000014</c:v>
                </c:pt>
                <c:pt idx="1">
                  <c:v>17.729280000000003</c:v>
                </c:pt>
                <c:pt idx="2">
                  <c:v>26.593920000000004</c:v>
                </c:pt>
                <c:pt idx="3">
                  <c:v>35.458560000000006</c:v>
                </c:pt>
                <c:pt idx="4">
                  <c:v>44.323200000000007</c:v>
                </c:pt>
                <c:pt idx="5">
                  <c:v>53.187840000000008</c:v>
                </c:pt>
                <c:pt idx="6">
                  <c:v>62.05248000000001</c:v>
                </c:pt>
                <c:pt idx="7">
                  <c:v>70.917120000000011</c:v>
                </c:pt>
                <c:pt idx="8">
                  <c:v>79.78176000000002</c:v>
                </c:pt>
                <c:pt idx="9">
                  <c:v>88.646400000000014</c:v>
                </c:pt>
                <c:pt idx="10">
                  <c:v>97.511040000000008</c:v>
                </c:pt>
                <c:pt idx="11">
                  <c:v>106.37568000000002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26-455B-8DBD-0F3355712D5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'Gasto Aws'!$S$64:$AD$64</c:f>
              <c:numCache>
                <c:formatCode>General</c:formatCode>
                <c:ptCount val="12"/>
                <c:pt idx="0">
                  <c:v>15.863040000000005</c:v>
                </c:pt>
                <c:pt idx="1">
                  <c:v>31.72608000000001</c:v>
                </c:pt>
                <c:pt idx="2">
                  <c:v>47.589120000000015</c:v>
                </c:pt>
                <c:pt idx="3">
                  <c:v>63.452160000000021</c:v>
                </c:pt>
                <c:pt idx="4">
                  <c:v>79.315200000000033</c:v>
                </c:pt>
                <c:pt idx="5">
                  <c:v>95.178240000000031</c:v>
                </c:pt>
                <c:pt idx="6">
                  <c:v>111.04128000000003</c:v>
                </c:pt>
                <c:pt idx="7">
                  <c:v>126.90432000000004</c:v>
                </c:pt>
                <c:pt idx="8">
                  <c:v>142.76736000000005</c:v>
                </c:pt>
                <c:pt idx="9">
                  <c:v>158.63040000000007</c:v>
                </c:pt>
                <c:pt idx="10">
                  <c:v>174.49344000000005</c:v>
                </c:pt>
                <c:pt idx="11">
                  <c:v>190.35648000000006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26-455B-8DBD-0F3355712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54448"/>
        <c:axId val="332950840"/>
      </c:lineChart>
      <c:catAx>
        <c:axId val="33295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950840"/>
        <c:crosses val="autoZero"/>
        <c:auto val="1"/>
        <c:lblAlgn val="ctr"/>
        <c:lblOffset val="100"/>
        <c:noMultiLvlLbl val="0"/>
      </c:catAx>
      <c:valAx>
        <c:axId val="33295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9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1778725</xdr:colOff>
      <xdr:row>25</xdr:row>
      <xdr:rowOff>61504</xdr:rowOff>
    </xdr:from>
    <xdr:to>
      <xdr:col>7</xdr:col>
      <xdr:colOff>333103</xdr:colOff>
      <xdr:row>40</xdr:row>
      <xdr:rowOff>61504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8C5DD3-65B0-41BD-9DBB-21A8576FE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891540</xdr:colOff>
      <xdr:row>0</xdr:row>
      <xdr:rowOff>45720</xdr:rowOff>
    </xdr:from>
    <xdr:to>
      <xdr:col>18</xdr:col>
      <xdr:colOff>1417320</xdr:colOff>
      <xdr:row>15</xdr:row>
      <xdr:rowOff>45720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225E00-F410-45AE-97D6-8C0F0AD5D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1417320</xdr:colOff>
      <xdr:row>0</xdr:row>
      <xdr:rowOff>57150</xdr:rowOff>
    </xdr:from>
    <xdr:to>
      <xdr:col>21</xdr:col>
      <xdr:colOff>327660</xdr:colOff>
      <xdr:row>15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DA14CE7-9BFB-4AEB-AD98-8DC8755CF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335280</xdr:colOff>
      <xdr:row>0</xdr:row>
      <xdr:rowOff>57150</xdr:rowOff>
    </xdr:from>
    <xdr:to>
      <xdr:col>23</xdr:col>
      <xdr:colOff>1196340</xdr:colOff>
      <xdr:row>15</xdr:row>
      <xdr:rowOff>91440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B48A2AF-6770-415D-AF99-DB0C0C227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1840774</xdr:colOff>
      <xdr:row>27</xdr:row>
      <xdr:rowOff>13607</xdr:rowOff>
    </xdr:from>
    <xdr:to>
      <xdr:col>11</xdr:col>
      <xdr:colOff>1080951</xdr:colOff>
      <xdr:row>42</xdr:row>
      <xdr:rowOff>13607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67EAFD7-9461-446F-BBD7-36F4C9F36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891540</xdr:colOff>
      <xdr:row>15</xdr:row>
      <xdr:rowOff>41910</xdr:rowOff>
    </xdr:from>
    <xdr:to>
      <xdr:col>18</xdr:col>
      <xdr:colOff>1417320</xdr:colOff>
      <xdr:row>30</xdr:row>
      <xdr:rowOff>41910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A58F57B-9F88-419E-9455-B28CF1A85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1424940</xdr:colOff>
      <xdr:row>15</xdr:row>
      <xdr:rowOff>57150</xdr:rowOff>
    </xdr:from>
    <xdr:to>
      <xdr:col>21</xdr:col>
      <xdr:colOff>335280</xdr:colOff>
      <xdr:row>30</xdr:row>
      <xdr:rowOff>57150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43883C7-3B54-40C9-9AB9-F24D20F71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350520</xdr:colOff>
      <xdr:row>15</xdr:row>
      <xdr:rowOff>44229</xdr:rowOff>
    </xdr:from>
    <xdr:to>
      <xdr:col>23</xdr:col>
      <xdr:colOff>1066800</xdr:colOff>
      <xdr:row>30</xdr:row>
      <xdr:rowOff>44229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ABC69CD-E8CD-4196-9CB1-EF4F5CAF0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C72E-20F6-4C42-BB2E-DB447E95C207}">
  <dimension ref="A1:AD64"/>
  <sheetViews>
    <sheetView tabSelected="1" topLeftCell="E1" zoomScale="70" zoomScaleNormal="70" workbookViewId="0">
      <selection activeCell="K3" sqref="K3"/>
    </sheetView>
  </sheetViews>
  <sheetFormatPr defaultRowHeight="14.4" x14ac:dyDescent="0.3"/>
  <cols>
    <col min="1" max="1" width="21.77734375" bestFit="1" customWidth="1"/>
    <col min="2" max="2" width="25.44140625" bestFit="1" customWidth="1"/>
    <col min="3" max="3" width="25.88671875" bestFit="1" customWidth="1"/>
    <col min="4" max="4" width="28.88671875" bestFit="1" customWidth="1"/>
    <col min="5" max="5" width="28" bestFit="1" customWidth="1"/>
    <col min="6" max="6" width="28.44140625" bestFit="1" customWidth="1"/>
    <col min="7" max="7" width="31.5546875" bestFit="1" customWidth="1"/>
    <col min="8" max="8" width="27.44140625" bestFit="1" customWidth="1"/>
    <col min="9" max="9" width="28" bestFit="1" customWidth="1"/>
    <col min="10" max="10" width="31.33203125" bestFit="1" customWidth="1"/>
    <col min="11" max="15" width="18.6640625" bestFit="1" customWidth="1"/>
    <col min="16" max="18" width="19.6640625" bestFit="1" customWidth="1"/>
    <col min="19" max="19" width="26.33203125" bestFit="1" customWidth="1"/>
    <col min="20" max="27" width="28.109375" bestFit="1" customWidth="1"/>
    <col min="28" max="30" width="29.109375" bestFit="1" customWidth="1"/>
  </cols>
  <sheetData>
    <row r="1" spans="1:13" x14ac:dyDescent="0.3">
      <c r="A1" s="1"/>
      <c r="B1" s="11" t="s">
        <v>22</v>
      </c>
      <c r="C1" s="11"/>
      <c r="D1" s="11"/>
      <c r="E1" s="11" t="s">
        <v>23</v>
      </c>
      <c r="F1" s="11"/>
      <c r="G1" s="11"/>
      <c r="H1" s="11" t="s">
        <v>72</v>
      </c>
      <c r="I1" s="11"/>
      <c r="J1" s="11"/>
      <c r="K1" s="11" t="s">
        <v>73</v>
      </c>
      <c r="L1" s="11"/>
      <c r="M1" s="11"/>
    </row>
    <row r="2" spans="1:13" x14ac:dyDescent="0.3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25</v>
      </c>
      <c r="I2" s="1" t="s">
        <v>26</v>
      </c>
      <c r="J2" s="1" t="s">
        <v>27</v>
      </c>
      <c r="K2" s="1" t="s">
        <v>25</v>
      </c>
      <c r="L2" s="1" t="s">
        <v>26</v>
      </c>
      <c r="M2" s="1" t="s">
        <v>27</v>
      </c>
    </row>
    <row r="3" spans="1:13" x14ac:dyDescent="0.3">
      <c r="A3" s="1">
        <v>1</v>
      </c>
      <c r="B3" s="9">
        <f>D3*2592000</f>
        <v>33.407999999999994</v>
      </c>
      <c r="C3" s="1">
        <v>4.6399999999999997E-2</v>
      </c>
      <c r="D3" s="1">
        <f>C3/3600</f>
        <v>1.2888888888888887E-5</v>
      </c>
      <c r="E3" s="1">
        <v>0.1</v>
      </c>
      <c r="F3" s="1">
        <f>E3/(24*30)</f>
        <v>1.3888888888888889E-4</v>
      </c>
      <c r="G3" s="1">
        <f>E3/((24*3600)*30)</f>
        <v>3.8580246913580247E-8</v>
      </c>
      <c r="H3" s="1">
        <f>J3*2592000</f>
        <v>59.903999999999996</v>
      </c>
      <c r="I3" s="1">
        <f>0.0832*A3</f>
        <v>8.3199999999999996E-2</v>
      </c>
      <c r="J3" s="1">
        <f>I3/3600</f>
        <v>2.3111111111111109E-5</v>
      </c>
      <c r="K3" s="1">
        <f>M3*2592000</f>
        <v>133.63199999999998</v>
      </c>
      <c r="L3" s="1">
        <f>0.1856*A3</f>
        <v>0.18559999999999999</v>
      </c>
      <c r="M3" s="1">
        <f>L3/3600</f>
        <v>5.1555555555555549E-5</v>
      </c>
    </row>
    <row r="4" spans="1:13" x14ac:dyDescent="0.3">
      <c r="A4" s="1">
        <v>2</v>
      </c>
      <c r="B4" s="10">
        <f>$A4*B$3</f>
        <v>66.815999999999988</v>
      </c>
      <c r="C4" s="1">
        <f>$A4*C$3</f>
        <v>9.2799999999999994E-2</v>
      </c>
      <c r="D4" s="1">
        <f t="shared" ref="D4:G16" si="0">$A4*D$3</f>
        <v>2.5777777777777775E-5</v>
      </c>
      <c r="E4" s="1">
        <f t="shared" si="0"/>
        <v>0.2</v>
      </c>
      <c r="F4" s="1">
        <f t="shared" si="0"/>
        <v>2.7777777777777778E-4</v>
      </c>
      <c r="G4" s="1">
        <f t="shared" si="0"/>
        <v>7.7160493827160495E-8</v>
      </c>
      <c r="H4" s="1">
        <f t="shared" ref="H4:H17" si="1">J4*2592000</f>
        <v>119.80799999999999</v>
      </c>
      <c r="I4" s="1">
        <f t="shared" ref="I4:I16" si="2">0.0832*A4</f>
        <v>0.16639999999999999</v>
      </c>
      <c r="J4" s="1">
        <f t="shared" ref="J4:J17" si="3">I4/3600</f>
        <v>4.6222222222222217E-5</v>
      </c>
      <c r="K4" s="1">
        <f t="shared" ref="K4:K16" si="4">M4*2592000</f>
        <v>267.26399999999995</v>
      </c>
      <c r="L4" s="1">
        <f t="shared" ref="L4:L16" si="5">0.1856*A4</f>
        <v>0.37119999999999997</v>
      </c>
      <c r="M4" s="1">
        <f t="shared" ref="M4:M16" si="6">L4/3600</f>
        <v>1.031111111111111E-4</v>
      </c>
    </row>
    <row r="5" spans="1:13" x14ac:dyDescent="0.3">
      <c r="A5" s="1">
        <v>3</v>
      </c>
      <c r="B5" s="10">
        <f t="shared" ref="B5:C16" si="7">$A5*B$3</f>
        <v>100.22399999999999</v>
      </c>
      <c r="C5" s="1">
        <f t="shared" si="7"/>
        <v>0.13919999999999999</v>
      </c>
      <c r="D5" s="1">
        <f t="shared" si="0"/>
        <v>3.866666666666666E-5</v>
      </c>
      <c r="E5" s="1">
        <f t="shared" si="0"/>
        <v>0.30000000000000004</v>
      </c>
      <c r="F5" s="1">
        <f t="shared" si="0"/>
        <v>4.1666666666666664E-4</v>
      </c>
      <c r="G5" s="1">
        <f t="shared" si="0"/>
        <v>1.1574074074074074E-7</v>
      </c>
      <c r="H5" s="1">
        <f t="shared" si="1"/>
        <v>179.71199999999999</v>
      </c>
      <c r="I5" s="1">
        <f t="shared" si="2"/>
        <v>0.24959999999999999</v>
      </c>
      <c r="J5" s="1">
        <f t="shared" si="3"/>
        <v>6.9333333333333329E-5</v>
      </c>
      <c r="K5" s="1">
        <f t="shared" si="4"/>
        <v>400.89600000000002</v>
      </c>
      <c r="L5" s="1">
        <f t="shared" si="5"/>
        <v>0.55679999999999996</v>
      </c>
      <c r="M5" s="1">
        <f t="shared" si="6"/>
        <v>1.5466666666666667E-4</v>
      </c>
    </row>
    <row r="6" spans="1:13" x14ac:dyDescent="0.3">
      <c r="A6" s="1">
        <v>4</v>
      </c>
      <c r="B6" s="10">
        <f t="shared" si="7"/>
        <v>133.63199999999998</v>
      </c>
      <c r="C6" s="1">
        <f t="shared" si="7"/>
        <v>0.18559999999999999</v>
      </c>
      <c r="D6" s="1">
        <f t="shared" si="0"/>
        <v>5.1555555555555549E-5</v>
      </c>
      <c r="E6" s="1">
        <f t="shared" si="0"/>
        <v>0.4</v>
      </c>
      <c r="F6" s="1">
        <f t="shared" si="0"/>
        <v>5.5555555555555556E-4</v>
      </c>
      <c r="G6" s="1">
        <f t="shared" si="0"/>
        <v>1.5432098765432099E-7</v>
      </c>
      <c r="H6" s="1">
        <f t="shared" si="1"/>
        <v>239.61599999999999</v>
      </c>
      <c r="I6" s="1">
        <f t="shared" si="2"/>
        <v>0.33279999999999998</v>
      </c>
      <c r="J6" s="1">
        <f t="shared" si="3"/>
        <v>9.2444444444444434E-5</v>
      </c>
      <c r="K6" s="1">
        <f t="shared" si="4"/>
        <v>534.52799999999991</v>
      </c>
      <c r="L6" s="1">
        <f t="shared" si="5"/>
        <v>0.74239999999999995</v>
      </c>
      <c r="M6" s="1">
        <f t="shared" si="6"/>
        <v>2.062222222222222E-4</v>
      </c>
    </row>
    <row r="7" spans="1:13" x14ac:dyDescent="0.3">
      <c r="A7" s="1">
        <v>5</v>
      </c>
      <c r="B7" s="1">
        <f t="shared" si="7"/>
        <v>167.03999999999996</v>
      </c>
      <c r="C7" s="1">
        <f t="shared" si="7"/>
        <v>0.23199999999999998</v>
      </c>
      <c r="D7" s="1">
        <f t="shared" si="0"/>
        <v>6.4444444444444431E-5</v>
      </c>
      <c r="E7" s="1">
        <f t="shared" si="0"/>
        <v>0.5</v>
      </c>
      <c r="F7" s="1">
        <f t="shared" si="0"/>
        <v>6.9444444444444447E-4</v>
      </c>
      <c r="G7" s="1">
        <f t="shared" si="0"/>
        <v>1.9290123456790125E-7</v>
      </c>
      <c r="H7" s="1">
        <f t="shared" si="1"/>
        <v>299.52</v>
      </c>
      <c r="I7" s="1">
        <f t="shared" si="2"/>
        <v>0.41599999999999998</v>
      </c>
      <c r="J7" s="1">
        <f t="shared" si="3"/>
        <v>1.1555555555555555E-4</v>
      </c>
      <c r="K7" s="1">
        <f t="shared" si="4"/>
        <v>668.16</v>
      </c>
      <c r="L7" s="1">
        <f t="shared" si="5"/>
        <v>0.92799999999999994</v>
      </c>
      <c r="M7" s="1">
        <f t="shared" si="6"/>
        <v>2.5777777777777778E-4</v>
      </c>
    </row>
    <row r="8" spans="1:13" x14ac:dyDescent="0.3">
      <c r="A8" s="1">
        <v>6</v>
      </c>
      <c r="B8" s="1">
        <f t="shared" si="7"/>
        <v>200.44799999999998</v>
      </c>
      <c r="C8" s="1">
        <f t="shared" si="7"/>
        <v>0.27839999999999998</v>
      </c>
      <c r="D8" s="1">
        <f t="shared" si="0"/>
        <v>7.733333333333332E-5</v>
      </c>
      <c r="E8" s="1">
        <f t="shared" si="0"/>
        <v>0.60000000000000009</v>
      </c>
      <c r="F8" s="1">
        <f t="shared" si="0"/>
        <v>8.3333333333333328E-4</v>
      </c>
      <c r="G8" s="1">
        <f t="shared" si="0"/>
        <v>2.3148148148148148E-7</v>
      </c>
      <c r="H8" s="1">
        <f t="shared" si="1"/>
        <v>359.42399999999998</v>
      </c>
      <c r="I8" s="1">
        <f t="shared" si="2"/>
        <v>0.49919999999999998</v>
      </c>
      <c r="J8" s="1">
        <f t="shared" si="3"/>
        <v>1.3866666666666666E-4</v>
      </c>
      <c r="K8" s="1">
        <f t="shared" si="4"/>
        <v>801.79200000000003</v>
      </c>
      <c r="L8" s="1">
        <f t="shared" si="5"/>
        <v>1.1135999999999999</v>
      </c>
      <c r="M8" s="1">
        <f t="shared" si="6"/>
        <v>3.0933333333333334E-4</v>
      </c>
    </row>
    <row r="9" spans="1:13" x14ac:dyDescent="0.3">
      <c r="A9" s="1">
        <v>7</v>
      </c>
      <c r="B9" s="1">
        <f t="shared" si="7"/>
        <v>233.85599999999997</v>
      </c>
      <c r="C9" s="1">
        <f t="shared" si="7"/>
        <v>0.32479999999999998</v>
      </c>
      <c r="D9" s="1">
        <f t="shared" si="0"/>
        <v>9.0222222222222209E-5</v>
      </c>
      <c r="E9" s="1">
        <f t="shared" si="0"/>
        <v>0.70000000000000007</v>
      </c>
      <c r="F9" s="1">
        <f t="shared" si="0"/>
        <v>9.7222222222222219E-4</v>
      </c>
      <c r="G9" s="1">
        <f t="shared" si="0"/>
        <v>2.7006172839506172E-7</v>
      </c>
      <c r="H9" s="1">
        <f t="shared" si="1"/>
        <v>419.32799999999997</v>
      </c>
      <c r="I9" s="1">
        <f t="shared" si="2"/>
        <v>0.58240000000000003</v>
      </c>
      <c r="J9" s="1">
        <f t="shared" si="3"/>
        <v>1.6177777777777778E-4</v>
      </c>
      <c r="K9" s="1">
        <f t="shared" si="4"/>
        <v>935.42399999999998</v>
      </c>
      <c r="L9" s="1">
        <f t="shared" si="5"/>
        <v>1.2991999999999999</v>
      </c>
      <c r="M9" s="1">
        <f t="shared" si="6"/>
        <v>3.6088888888888889E-4</v>
      </c>
    </row>
    <row r="10" spans="1:13" x14ac:dyDescent="0.3">
      <c r="A10" s="1">
        <v>8</v>
      </c>
      <c r="B10" s="1">
        <f t="shared" si="7"/>
        <v>267.26399999999995</v>
      </c>
      <c r="C10" s="1">
        <f t="shared" si="7"/>
        <v>0.37119999999999997</v>
      </c>
      <c r="D10" s="1">
        <f t="shared" si="0"/>
        <v>1.031111111111111E-4</v>
      </c>
      <c r="E10" s="1">
        <f t="shared" si="0"/>
        <v>0.8</v>
      </c>
      <c r="F10" s="1">
        <f t="shared" si="0"/>
        <v>1.1111111111111111E-3</v>
      </c>
      <c r="G10" s="1">
        <f t="shared" si="0"/>
        <v>3.0864197530864198E-7</v>
      </c>
      <c r="H10" s="1">
        <f t="shared" si="1"/>
        <v>479.23199999999997</v>
      </c>
      <c r="I10" s="1">
        <f t="shared" si="2"/>
        <v>0.66559999999999997</v>
      </c>
      <c r="J10" s="1">
        <f t="shared" si="3"/>
        <v>1.8488888888888887E-4</v>
      </c>
      <c r="K10" s="1">
        <f t="shared" si="4"/>
        <v>1069.0559999999998</v>
      </c>
      <c r="L10" s="1">
        <f t="shared" si="5"/>
        <v>1.4847999999999999</v>
      </c>
      <c r="M10" s="1">
        <f t="shared" si="6"/>
        <v>4.1244444444444439E-4</v>
      </c>
    </row>
    <row r="11" spans="1:13" x14ac:dyDescent="0.3">
      <c r="A11" s="1">
        <v>9</v>
      </c>
      <c r="B11" s="1">
        <f t="shared" si="7"/>
        <v>300.67199999999997</v>
      </c>
      <c r="C11" s="1">
        <f t="shared" si="7"/>
        <v>0.41759999999999997</v>
      </c>
      <c r="D11" s="1">
        <f t="shared" si="0"/>
        <v>1.1599999999999999E-4</v>
      </c>
      <c r="E11" s="1">
        <f t="shared" si="0"/>
        <v>0.9</v>
      </c>
      <c r="F11" s="1">
        <f t="shared" si="0"/>
        <v>1.25E-3</v>
      </c>
      <c r="G11" s="1">
        <f t="shared" si="0"/>
        <v>3.4722222222222224E-7</v>
      </c>
      <c r="H11" s="1">
        <f t="shared" si="1"/>
        <v>539.13599999999997</v>
      </c>
      <c r="I11" s="1">
        <f t="shared" si="2"/>
        <v>0.74879999999999991</v>
      </c>
      <c r="J11" s="1">
        <f t="shared" si="3"/>
        <v>2.0799999999999999E-4</v>
      </c>
      <c r="K11" s="1">
        <f t="shared" si="4"/>
        <v>1202.6879999999999</v>
      </c>
      <c r="L11" s="1">
        <f t="shared" si="5"/>
        <v>1.6703999999999999</v>
      </c>
      <c r="M11" s="1">
        <f t="shared" si="6"/>
        <v>4.6399999999999995E-4</v>
      </c>
    </row>
    <row r="12" spans="1:13" x14ac:dyDescent="0.3">
      <c r="A12" s="1">
        <v>10</v>
      </c>
      <c r="B12" s="1">
        <f t="shared" si="7"/>
        <v>334.07999999999993</v>
      </c>
      <c r="C12" s="1">
        <f t="shared" si="7"/>
        <v>0.46399999999999997</v>
      </c>
      <c r="D12" s="1">
        <f t="shared" si="0"/>
        <v>1.2888888888888886E-4</v>
      </c>
      <c r="E12" s="1">
        <f t="shared" si="0"/>
        <v>1</v>
      </c>
      <c r="F12" s="1">
        <f t="shared" si="0"/>
        <v>1.3888888888888889E-3</v>
      </c>
      <c r="G12" s="1">
        <f t="shared" si="0"/>
        <v>3.858024691358025E-7</v>
      </c>
      <c r="H12" s="1">
        <f t="shared" si="1"/>
        <v>599.04</v>
      </c>
      <c r="I12" s="1">
        <f t="shared" si="2"/>
        <v>0.83199999999999996</v>
      </c>
      <c r="J12" s="1">
        <f t="shared" si="3"/>
        <v>2.3111111111111111E-4</v>
      </c>
      <c r="K12" s="1">
        <f t="shared" si="4"/>
        <v>1336.32</v>
      </c>
      <c r="L12" s="1">
        <f t="shared" si="5"/>
        <v>1.8559999999999999</v>
      </c>
      <c r="M12" s="1">
        <f t="shared" si="6"/>
        <v>5.1555555555555556E-4</v>
      </c>
    </row>
    <row r="13" spans="1:13" x14ac:dyDescent="0.3">
      <c r="A13" s="1">
        <v>11</v>
      </c>
      <c r="B13" s="1">
        <f t="shared" si="7"/>
        <v>367.48799999999994</v>
      </c>
      <c r="C13" s="1">
        <f t="shared" si="7"/>
        <v>0.51039999999999996</v>
      </c>
      <c r="D13" s="1">
        <f t="shared" si="0"/>
        <v>1.4177777777777775E-4</v>
      </c>
      <c r="E13" s="1">
        <f t="shared" si="0"/>
        <v>1.1000000000000001</v>
      </c>
      <c r="F13" s="1">
        <f t="shared" si="0"/>
        <v>1.5277777777777779E-3</v>
      </c>
      <c r="G13" s="1">
        <f t="shared" si="0"/>
        <v>4.2438271604938271E-7</v>
      </c>
      <c r="H13" s="1">
        <f t="shared" si="1"/>
        <v>658.94400000000007</v>
      </c>
      <c r="I13" s="1">
        <f t="shared" si="2"/>
        <v>0.91520000000000001</v>
      </c>
      <c r="J13" s="1">
        <f t="shared" si="3"/>
        <v>2.5422222222222225E-4</v>
      </c>
      <c r="K13" s="1">
        <f t="shared" si="4"/>
        <v>1469.952</v>
      </c>
      <c r="L13" s="1">
        <f t="shared" si="5"/>
        <v>2.0415999999999999</v>
      </c>
      <c r="M13" s="1">
        <f t="shared" si="6"/>
        <v>5.6711111111111111E-4</v>
      </c>
    </row>
    <row r="14" spans="1:13" x14ac:dyDescent="0.3">
      <c r="A14" s="1">
        <v>12</v>
      </c>
      <c r="B14" s="1">
        <f t="shared" si="7"/>
        <v>400.89599999999996</v>
      </c>
      <c r="C14" s="1">
        <f t="shared" si="7"/>
        <v>0.55679999999999996</v>
      </c>
      <c r="D14" s="1">
        <f t="shared" si="0"/>
        <v>1.5466666666666664E-4</v>
      </c>
      <c r="E14" s="1">
        <f t="shared" si="0"/>
        <v>1.2000000000000002</v>
      </c>
      <c r="F14" s="1">
        <f t="shared" si="0"/>
        <v>1.6666666666666666E-3</v>
      </c>
      <c r="G14" s="1">
        <f t="shared" si="0"/>
        <v>4.6296296296296297E-7</v>
      </c>
      <c r="H14" s="1">
        <f t="shared" si="1"/>
        <v>718.84799999999996</v>
      </c>
      <c r="I14" s="1">
        <f t="shared" si="2"/>
        <v>0.99839999999999995</v>
      </c>
      <c r="J14" s="1">
        <f t="shared" si="3"/>
        <v>2.7733333333333332E-4</v>
      </c>
      <c r="K14" s="1">
        <f t="shared" si="4"/>
        <v>1603.5840000000001</v>
      </c>
      <c r="L14" s="1">
        <f t="shared" si="5"/>
        <v>2.2271999999999998</v>
      </c>
      <c r="M14" s="1">
        <f t="shared" si="6"/>
        <v>6.1866666666666667E-4</v>
      </c>
    </row>
    <row r="15" spans="1:13" x14ac:dyDescent="0.3">
      <c r="A15" s="1">
        <v>13</v>
      </c>
      <c r="B15" s="1">
        <f t="shared" si="7"/>
        <v>434.30399999999992</v>
      </c>
      <c r="C15" s="1">
        <f t="shared" si="7"/>
        <v>0.60319999999999996</v>
      </c>
      <c r="D15" s="1">
        <f t="shared" si="0"/>
        <v>1.6755555555555553E-4</v>
      </c>
      <c r="E15" s="1">
        <f t="shared" si="0"/>
        <v>1.3</v>
      </c>
      <c r="F15" s="1">
        <f t="shared" si="0"/>
        <v>1.8055555555555555E-3</v>
      </c>
      <c r="G15" s="1">
        <f t="shared" si="0"/>
        <v>5.0154320987654318E-7</v>
      </c>
      <c r="H15" s="1">
        <f t="shared" si="1"/>
        <v>778.75199999999995</v>
      </c>
      <c r="I15" s="1">
        <f t="shared" si="2"/>
        <v>1.0815999999999999</v>
      </c>
      <c r="J15" s="1">
        <f t="shared" si="3"/>
        <v>3.0044444444444443E-4</v>
      </c>
      <c r="K15" s="1">
        <f t="shared" si="4"/>
        <v>1737.2160000000001</v>
      </c>
      <c r="L15" s="1">
        <f t="shared" si="5"/>
        <v>2.4127999999999998</v>
      </c>
      <c r="M15" s="1">
        <f t="shared" si="6"/>
        <v>6.7022222222222223E-4</v>
      </c>
    </row>
    <row r="16" spans="1:13" x14ac:dyDescent="0.3">
      <c r="A16" s="1">
        <v>14</v>
      </c>
      <c r="B16" s="1">
        <f t="shared" si="7"/>
        <v>467.71199999999993</v>
      </c>
      <c r="C16" s="1">
        <f t="shared" si="7"/>
        <v>0.64959999999999996</v>
      </c>
      <c r="D16" s="1">
        <f t="shared" si="0"/>
        <v>1.8044444444444442E-4</v>
      </c>
      <c r="E16" s="1">
        <f t="shared" si="0"/>
        <v>1.4000000000000001</v>
      </c>
      <c r="F16" s="1">
        <f t="shared" si="0"/>
        <v>1.9444444444444444E-3</v>
      </c>
      <c r="G16" s="1">
        <f t="shared" si="0"/>
        <v>5.4012345679012344E-7</v>
      </c>
      <c r="H16" s="1">
        <f t="shared" si="1"/>
        <v>838.65599999999995</v>
      </c>
      <c r="I16" s="1">
        <f t="shared" si="2"/>
        <v>1.1648000000000001</v>
      </c>
      <c r="J16" s="1">
        <f t="shared" si="3"/>
        <v>3.2355555555555555E-4</v>
      </c>
      <c r="K16" s="1">
        <f t="shared" si="4"/>
        <v>1870.848</v>
      </c>
      <c r="L16" s="1">
        <f t="shared" si="5"/>
        <v>2.5983999999999998</v>
      </c>
      <c r="M16" s="1">
        <f t="shared" si="6"/>
        <v>7.2177777777777778E-4</v>
      </c>
    </row>
    <row r="17" spans="1:13" x14ac:dyDescent="0.3">
      <c r="H17" s="1"/>
      <c r="I17" s="15"/>
      <c r="J17" s="1"/>
      <c r="K17" s="1"/>
      <c r="L17" s="15"/>
      <c r="M17" s="1"/>
    </row>
    <row r="21" spans="1:13" x14ac:dyDescent="0.3">
      <c r="A21" s="3" t="s">
        <v>32</v>
      </c>
      <c r="B21" s="3" t="s">
        <v>31</v>
      </c>
    </row>
    <row r="22" spans="1:13" x14ac:dyDescent="0.3">
      <c r="A22" s="3">
        <v>86400</v>
      </c>
      <c r="B22" s="3">
        <f>A22*30</f>
        <v>2592000</v>
      </c>
    </row>
    <row r="24" spans="1:13" x14ac:dyDescent="0.3">
      <c r="A24" s="1" t="s">
        <v>46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3" x14ac:dyDescent="0.3">
      <c r="A25" s="1">
        <v>1</v>
      </c>
      <c r="B25" s="1">
        <v>2</v>
      </c>
      <c r="C25" s="1">
        <v>3</v>
      </c>
      <c r="D25" s="1">
        <v>4</v>
      </c>
      <c r="E25" s="1">
        <v>5</v>
      </c>
      <c r="F25" s="1">
        <v>6</v>
      </c>
      <c r="G25" s="1">
        <v>7</v>
      </c>
      <c r="H25" s="1">
        <v>8</v>
      </c>
      <c r="I25" s="1">
        <v>9</v>
      </c>
      <c r="J25" s="1">
        <v>10</v>
      </c>
      <c r="K25" s="1">
        <v>11</v>
      </c>
      <c r="L25" s="1">
        <v>12</v>
      </c>
    </row>
    <row r="28" spans="1:13" x14ac:dyDescent="0.3">
      <c r="A28" s="11" t="s">
        <v>39</v>
      </c>
      <c r="B28" s="11"/>
      <c r="C28" s="11"/>
      <c r="D28" s="11"/>
      <c r="E28" s="11"/>
      <c r="F28" s="11"/>
    </row>
    <row r="29" spans="1:13" x14ac:dyDescent="0.3">
      <c r="A29" s="3" t="s">
        <v>36</v>
      </c>
      <c r="B29" s="1" t="s">
        <v>33</v>
      </c>
      <c r="C29" s="1" t="s">
        <v>41</v>
      </c>
      <c r="D29" s="1" t="s">
        <v>47</v>
      </c>
      <c r="E29" s="1" t="s">
        <v>40</v>
      </c>
      <c r="F29" s="1" t="s">
        <v>42</v>
      </c>
    </row>
    <row r="30" spans="1:13" x14ac:dyDescent="0.3">
      <c r="A30" s="1">
        <v>1</v>
      </c>
      <c r="B30" s="4">
        <v>4</v>
      </c>
      <c r="C30" s="1">
        <f>$B$22/B30</f>
        <v>648000</v>
      </c>
      <c r="D30" s="1">
        <f>$C30*0.75</f>
        <v>486000</v>
      </c>
      <c r="E30" s="1">
        <f>$C30*0.5</f>
        <v>324000</v>
      </c>
      <c r="F30" s="1">
        <f>$C30*0.25</f>
        <v>162000</v>
      </c>
    </row>
    <row r="31" spans="1:13" x14ac:dyDescent="0.3">
      <c r="A31" s="1">
        <v>2</v>
      </c>
      <c r="B31" s="4">
        <v>2</v>
      </c>
      <c r="C31" s="1">
        <f>$B$22/B31</f>
        <v>1296000</v>
      </c>
      <c r="D31" s="1">
        <f t="shared" ref="D31:D33" si="8">$C31*0.75</f>
        <v>972000</v>
      </c>
      <c r="E31" s="1">
        <f t="shared" ref="E31:E33" si="9">$C31*0.5</f>
        <v>648000</v>
      </c>
      <c r="F31" s="1">
        <f t="shared" ref="F31:F33" si="10">$C31*0.25</f>
        <v>324000</v>
      </c>
    </row>
    <row r="32" spans="1:13" x14ac:dyDescent="0.3">
      <c r="A32" s="1">
        <v>3</v>
      </c>
      <c r="B32" s="4">
        <v>2</v>
      </c>
      <c r="C32" s="1">
        <f t="shared" ref="C32:C33" si="11">$B$22/B32</f>
        <v>1296000</v>
      </c>
      <c r="D32" s="1">
        <f t="shared" si="8"/>
        <v>972000</v>
      </c>
      <c r="E32" s="1">
        <f t="shared" si="9"/>
        <v>648000</v>
      </c>
      <c r="F32" s="1">
        <f t="shared" si="10"/>
        <v>324000</v>
      </c>
    </row>
    <row r="33" spans="1:30" x14ac:dyDescent="0.3">
      <c r="A33" s="1">
        <v>4</v>
      </c>
      <c r="B33" s="4">
        <v>2</v>
      </c>
      <c r="C33" s="1">
        <f t="shared" si="11"/>
        <v>1296000</v>
      </c>
      <c r="D33" s="1">
        <f t="shared" si="8"/>
        <v>972000</v>
      </c>
      <c r="E33" s="1">
        <f t="shared" si="9"/>
        <v>648000</v>
      </c>
      <c r="F33" s="1">
        <f t="shared" si="10"/>
        <v>324000</v>
      </c>
    </row>
    <row r="35" spans="1:30" x14ac:dyDescent="0.3">
      <c r="A35" s="11" t="s">
        <v>38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30" x14ac:dyDescent="0.3">
      <c r="A36" s="3" t="s">
        <v>36</v>
      </c>
      <c r="B36" s="3" t="s">
        <v>20</v>
      </c>
      <c r="C36" s="3" t="s">
        <v>21</v>
      </c>
      <c r="D36" s="3" t="s">
        <v>34</v>
      </c>
      <c r="E36" s="3" t="s">
        <v>35</v>
      </c>
      <c r="F36" s="3" t="s">
        <v>37</v>
      </c>
      <c r="G36" s="8" t="s">
        <v>44</v>
      </c>
      <c r="H36" s="8" t="s">
        <v>50</v>
      </c>
      <c r="I36" s="8" t="s">
        <v>51</v>
      </c>
      <c r="J36" s="8" t="s">
        <v>52</v>
      </c>
      <c r="K36" s="8" t="s">
        <v>53</v>
      </c>
      <c r="L36" s="8" t="s">
        <v>54</v>
      </c>
      <c r="M36" s="8" t="s">
        <v>55</v>
      </c>
      <c r="N36" s="8" t="s">
        <v>56</v>
      </c>
      <c r="O36" s="8" t="s">
        <v>57</v>
      </c>
      <c r="P36" s="8" t="s">
        <v>58</v>
      </c>
      <c r="Q36" s="8" t="s">
        <v>59</v>
      </c>
      <c r="R36" s="8" t="s">
        <v>60</v>
      </c>
      <c r="S36" s="8" t="s">
        <v>49</v>
      </c>
      <c r="T36" s="8" t="s">
        <v>61</v>
      </c>
      <c r="U36" s="8" t="s">
        <v>62</v>
      </c>
      <c r="V36" s="8" t="s">
        <v>63</v>
      </c>
      <c r="W36" s="8" t="s">
        <v>64</v>
      </c>
      <c r="X36" s="8" t="s">
        <v>65</v>
      </c>
      <c r="Y36" s="8" t="s">
        <v>66</v>
      </c>
      <c r="Z36" s="8" t="s">
        <v>67</v>
      </c>
      <c r="AA36" s="8" t="s">
        <v>68</v>
      </c>
      <c r="AB36" s="8" t="s">
        <v>69</v>
      </c>
      <c r="AC36" s="8" t="s">
        <v>70</v>
      </c>
      <c r="AD36" s="8" t="s">
        <v>71</v>
      </c>
    </row>
    <row r="37" spans="1:30" x14ac:dyDescent="0.3">
      <c r="A37" s="1">
        <v>1</v>
      </c>
      <c r="B37" s="5">
        <v>2.67</v>
      </c>
      <c r="C37" s="1">
        <f>B37/100</f>
        <v>2.6699999999999998E-2</v>
      </c>
      <c r="D37" s="1">
        <f>(C37*C30)/1000</f>
        <v>17.301599999999997</v>
      </c>
      <c r="E37" s="1">
        <f>(D37*E3)*A37</f>
        <v>1.7301599999999997</v>
      </c>
      <c r="F37" s="1">
        <f>B3</f>
        <v>33.407999999999994</v>
      </c>
      <c r="G37" s="1">
        <f t="shared" ref="G37:R37" si="12">($E$37*A25)+$F$37</f>
        <v>35.138159999999992</v>
      </c>
      <c r="H37" s="1">
        <f t="shared" si="12"/>
        <v>36.868319999999997</v>
      </c>
      <c r="I37" s="1">
        <f t="shared" si="12"/>
        <v>38.598479999999995</v>
      </c>
      <c r="J37" s="1">
        <f t="shared" si="12"/>
        <v>40.328639999999993</v>
      </c>
      <c r="K37" s="1">
        <f t="shared" si="12"/>
        <v>42.058799999999991</v>
      </c>
      <c r="L37" s="1">
        <f t="shared" si="12"/>
        <v>43.788959999999989</v>
      </c>
      <c r="M37" s="1">
        <f t="shared" si="12"/>
        <v>45.519119999999994</v>
      </c>
      <c r="N37" s="1">
        <f t="shared" si="12"/>
        <v>47.249279999999992</v>
      </c>
      <c r="O37" s="1">
        <f t="shared" si="12"/>
        <v>48.97943999999999</v>
      </c>
      <c r="P37" s="1">
        <f t="shared" si="12"/>
        <v>50.709599999999995</v>
      </c>
      <c r="Q37" s="1">
        <f t="shared" si="12"/>
        <v>52.439759999999993</v>
      </c>
      <c r="R37" s="1">
        <f t="shared" si="12"/>
        <v>54.169919999999991</v>
      </c>
      <c r="S37" s="1">
        <f>($E$37*A25)</f>
        <v>1.7301599999999997</v>
      </c>
      <c r="T37" s="1">
        <f t="shared" ref="T37:AD37" si="13">($E$37*B25)</f>
        <v>3.4603199999999994</v>
      </c>
      <c r="U37" s="1">
        <f t="shared" si="13"/>
        <v>5.1904799999999991</v>
      </c>
      <c r="V37" s="1">
        <f t="shared" si="13"/>
        <v>6.9206399999999988</v>
      </c>
      <c r="W37" s="1">
        <f t="shared" si="13"/>
        <v>8.6507999999999985</v>
      </c>
      <c r="X37" s="1">
        <f t="shared" si="13"/>
        <v>10.380959999999998</v>
      </c>
      <c r="Y37" s="1">
        <f t="shared" si="13"/>
        <v>12.111119999999998</v>
      </c>
      <c r="Z37" s="1">
        <f t="shared" si="13"/>
        <v>13.841279999999998</v>
      </c>
      <c r="AA37" s="1">
        <f t="shared" si="13"/>
        <v>15.571439999999997</v>
      </c>
      <c r="AB37" s="1">
        <f t="shared" si="13"/>
        <v>17.301599999999997</v>
      </c>
      <c r="AC37" s="1">
        <f t="shared" si="13"/>
        <v>19.031759999999998</v>
      </c>
      <c r="AD37" s="1">
        <f t="shared" si="13"/>
        <v>20.761919999999996</v>
      </c>
    </row>
    <row r="38" spans="1:30" x14ac:dyDescent="0.3">
      <c r="A38" s="1">
        <v>2</v>
      </c>
      <c r="B38" s="3">
        <v>2.52</v>
      </c>
      <c r="C38" s="1">
        <f t="shared" ref="C38:C40" si="14">B38/100</f>
        <v>2.52E-2</v>
      </c>
      <c r="D38" s="1">
        <f t="shared" ref="D38:D40" si="15">(C38*C31)/1000</f>
        <v>32.659199999999998</v>
      </c>
      <c r="E38" s="1">
        <f>(D38*E4)*A38</f>
        <v>13.06368</v>
      </c>
      <c r="F38" s="1">
        <f t="shared" ref="F38:F40" si="16">B4</f>
        <v>66.815999999999988</v>
      </c>
      <c r="G38" s="1">
        <f t="shared" ref="G38:R38" si="17">($E$38*A25)+$F$38</f>
        <v>79.879679999999993</v>
      </c>
      <c r="H38" s="1">
        <f t="shared" si="17"/>
        <v>92.943359999999984</v>
      </c>
      <c r="I38" s="1">
        <f t="shared" si="17"/>
        <v>106.00703999999999</v>
      </c>
      <c r="J38" s="1">
        <f t="shared" si="17"/>
        <v>119.07071999999999</v>
      </c>
      <c r="K38" s="1">
        <f t="shared" si="17"/>
        <v>132.13439999999997</v>
      </c>
      <c r="L38" s="1">
        <f t="shared" si="17"/>
        <v>145.19808</v>
      </c>
      <c r="M38" s="1">
        <f t="shared" si="17"/>
        <v>158.26175999999998</v>
      </c>
      <c r="N38" s="1">
        <f t="shared" si="17"/>
        <v>171.32543999999999</v>
      </c>
      <c r="O38" s="1">
        <f t="shared" si="17"/>
        <v>184.38911999999999</v>
      </c>
      <c r="P38" s="1">
        <f t="shared" si="17"/>
        <v>197.45279999999997</v>
      </c>
      <c r="Q38" s="1">
        <f t="shared" si="17"/>
        <v>210.51648</v>
      </c>
      <c r="R38" s="1">
        <f t="shared" si="17"/>
        <v>223.58015999999998</v>
      </c>
      <c r="S38" s="1">
        <f>($E$38*A25)</f>
        <v>13.06368</v>
      </c>
      <c r="T38" s="1">
        <f t="shared" ref="T38:AD38" si="18">($E$38*B25)</f>
        <v>26.127359999999999</v>
      </c>
      <c r="U38" s="1">
        <f t="shared" si="18"/>
        <v>39.191040000000001</v>
      </c>
      <c r="V38" s="1">
        <f t="shared" si="18"/>
        <v>52.254719999999999</v>
      </c>
      <c r="W38" s="1">
        <f t="shared" si="18"/>
        <v>65.318399999999997</v>
      </c>
      <c r="X38" s="1">
        <f t="shared" si="18"/>
        <v>78.382080000000002</v>
      </c>
      <c r="Y38" s="1">
        <f t="shared" si="18"/>
        <v>91.445759999999993</v>
      </c>
      <c r="Z38" s="1">
        <f t="shared" si="18"/>
        <v>104.50944</v>
      </c>
      <c r="AA38" s="1">
        <f t="shared" si="18"/>
        <v>117.57312</v>
      </c>
      <c r="AB38" s="1">
        <f t="shared" si="18"/>
        <v>130.63679999999999</v>
      </c>
      <c r="AC38" s="1">
        <f t="shared" si="18"/>
        <v>143.70048</v>
      </c>
      <c r="AD38" s="1">
        <f t="shared" si="18"/>
        <v>156.76416</v>
      </c>
    </row>
    <row r="39" spans="1:30" x14ac:dyDescent="0.3">
      <c r="A39" s="1">
        <v>3</v>
      </c>
      <c r="B39" s="3">
        <v>3.04</v>
      </c>
      <c r="C39" s="1">
        <f t="shared" si="14"/>
        <v>3.04E-2</v>
      </c>
      <c r="D39" s="1">
        <f t="shared" si="15"/>
        <v>39.398400000000002</v>
      </c>
      <c r="E39" s="1">
        <f>(D39*E5)*A39</f>
        <v>35.458560000000006</v>
      </c>
      <c r="F39" s="1">
        <f t="shared" si="16"/>
        <v>100.22399999999999</v>
      </c>
      <c r="G39" s="1">
        <f t="shared" ref="G39:R39" si="19">($E$39*A25)+$F$39</f>
        <v>135.68256</v>
      </c>
      <c r="H39" s="1">
        <f t="shared" si="19"/>
        <v>171.14112</v>
      </c>
      <c r="I39" s="1">
        <f t="shared" si="19"/>
        <v>206.59968000000001</v>
      </c>
      <c r="J39" s="1">
        <f t="shared" si="19"/>
        <v>242.05824000000001</v>
      </c>
      <c r="K39" s="1">
        <f t="shared" si="19"/>
        <v>277.51679999999999</v>
      </c>
      <c r="L39" s="1">
        <f t="shared" si="19"/>
        <v>312.97536000000002</v>
      </c>
      <c r="M39" s="1">
        <f t="shared" si="19"/>
        <v>348.43392000000006</v>
      </c>
      <c r="N39" s="1">
        <f t="shared" si="19"/>
        <v>383.89248000000003</v>
      </c>
      <c r="O39" s="1">
        <f t="shared" si="19"/>
        <v>419.35104000000007</v>
      </c>
      <c r="P39" s="1">
        <f t="shared" si="19"/>
        <v>454.80960000000005</v>
      </c>
      <c r="Q39" s="1">
        <f t="shared" si="19"/>
        <v>490.26816000000002</v>
      </c>
      <c r="R39" s="1">
        <f t="shared" si="19"/>
        <v>525.72672000000011</v>
      </c>
      <c r="S39" s="1">
        <f>($E$39*A25)</f>
        <v>35.458560000000006</v>
      </c>
      <c r="T39" s="1">
        <f t="shared" ref="T39:AD39" si="20">($E$39*B25)</f>
        <v>70.917120000000011</v>
      </c>
      <c r="U39" s="1">
        <f t="shared" si="20"/>
        <v>106.37568000000002</v>
      </c>
      <c r="V39" s="1">
        <f t="shared" si="20"/>
        <v>141.83424000000002</v>
      </c>
      <c r="W39" s="1">
        <f t="shared" si="20"/>
        <v>177.29280000000003</v>
      </c>
      <c r="X39" s="1">
        <f t="shared" si="20"/>
        <v>212.75136000000003</v>
      </c>
      <c r="Y39" s="1">
        <f t="shared" si="20"/>
        <v>248.20992000000004</v>
      </c>
      <c r="Z39" s="1">
        <f t="shared" si="20"/>
        <v>283.66848000000005</v>
      </c>
      <c r="AA39" s="1">
        <f t="shared" si="20"/>
        <v>319.12704000000008</v>
      </c>
      <c r="AB39" s="1">
        <f t="shared" si="20"/>
        <v>354.58560000000006</v>
      </c>
      <c r="AC39" s="1">
        <f t="shared" si="20"/>
        <v>390.04416000000003</v>
      </c>
      <c r="AD39" s="1">
        <f t="shared" si="20"/>
        <v>425.50272000000007</v>
      </c>
    </row>
    <row r="40" spans="1:30" x14ac:dyDescent="0.3">
      <c r="A40" s="1">
        <v>4</v>
      </c>
      <c r="B40" s="3">
        <v>3.06</v>
      </c>
      <c r="C40" s="1">
        <f t="shared" si="14"/>
        <v>3.0600000000000002E-2</v>
      </c>
      <c r="D40" s="1">
        <f t="shared" si="15"/>
        <v>39.657600000000009</v>
      </c>
      <c r="E40" s="1">
        <f>(D40*E6)*A40</f>
        <v>63.452160000000021</v>
      </c>
      <c r="F40" s="1">
        <f t="shared" si="16"/>
        <v>133.63199999999998</v>
      </c>
      <c r="G40" s="1">
        <f t="shared" ref="G40:R40" si="21">($E$40*A25)+$F$40</f>
        <v>197.08416</v>
      </c>
      <c r="H40" s="1">
        <f t="shared" si="21"/>
        <v>260.53632000000005</v>
      </c>
      <c r="I40" s="1">
        <f t="shared" si="21"/>
        <v>323.98848000000004</v>
      </c>
      <c r="J40" s="1">
        <f t="shared" si="21"/>
        <v>387.44064000000003</v>
      </c>
      <c r="K40" s="1">
        <f t="shared" si="21"/>
        <v>450.89280000000008</v>
      </c>
      <c r="L40" s="1">
        <f t="shared" si="21"/>
        <v>514.34496000000013</v>
      </c>
      <c r="M40" s="1">
        <f t="shared" si="21"/>
        <v>577.79712000000006</v>
      </c>
      <c r="N40" s="1">
        <f t="shared" si="21"/>
        <v>641.24928000000011</v>
      </c>
      <c r="O40" s="1">
        <f t="shared" si="21"/>
        <v>704.70144000000016</v>
      </c>
      <c r="P40" s="1">
        <f t="shared" si="21"/>
        <v>768.15360000000021</v>
      </c>
      <c r="Q40" s="1">
        <f t="shared" si="21"/>
        <v>831.60576000000015</v>
      </c>
      <c r="R40" s="1">
        <f t="shared" si="21"/>
        <v>895.05792000000019</v>
      </c>
      <c r="S40" s="1">
        <f>($E$40*A25)</f>
        <v>63.452160000000021</v>
      </c>
      <c r="T40" s="1">
        <f t="shared" ref="T40:AD40" si="22">($E$40*B25)</f>
        <v>126.90432000000004</v>
      </c>
      <c r="U40" s="1">
        <f t="shared" si="22"/>
        <v>190.35648000000006</v>
      </c>
      <c r="V40" s="1">
        <f t="shared" si="22"/>
        <v>253.80864000000008</v>
      </c>
      <c r="W40" s="1">
        <f t="shared" si="22"/>
        <v>317.26080000000013</v>
      </c>
      <c r="X40" s="1">
        <f t="shared" si="22"/>
        <v>380.71296000000012</v>
      </c>
      <c r="Y40" s="1">
        <f t="shared" si="22"/>
        <v>444.16512000000012</v>
      </c>
      <c r="Z40" s="1">
        <f t="shared" si="22"/>
        <v>507.61728000000016</v>
      </c>
      <c r="AA40" s="1">
        <f t="shared" si="22"/>
        <v>571.06944000000021</v>
      </c>
      <c r="AB40" s="1">
        <f t="shared" si="22"/>
        <v>634.52160000000026</v>
      </c>
      <c r="AC40" s="1">
        <f t="shared" si="22"/>
        <v>697.9737600000002</v>
      </c>
      <c r="AD40" s="1">
        <f t="shared" si="22"/>
        <v>761.42592000000025</v>
      </c>
    </row>
    <row r="43" spans="1:30" x14ac:dyDescent="0.3">
      <c r="A43" s="11" t="s">
        <v>48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30" x14ac:dyDescent="0.3">
      <c r="A44" s="3" t="s">
        <v>36</v>
      </c>
      <c r="B44" s="3" t="s">
        <v>20</v>
      </c>
      <c r="C44" s="3" t="s">
        <v>21</v>
      </c>
      <c r="D44" s="3" t="s">
        <v>34</v>
      </c>
      <c r="E44" s="3" t="s">
        <v>35</v>
      </c>
      <c r="F44" s="3" t="s">
        <v>37</v>
      </c>
      <c r="G44" s="8" t="s">
        <v>44</v>
      </c>
      <c r="H44" s="8" t="s">
        <v>50</v>
      </c>
      <c r="I44" s="8" t="s">
        <v>51</v>
      </c>
      <c r="J44" s="8" t="s">
        <v>52</v>
      </c>
      <c r="K44" s="8" t="s">
        <v>53</v>
      </c>
      <c r="L44" s="8" t="s">
        <v>54</v>
      </c>
      <c r="M44" s="8" t="s">
        <v>55</v>
      </c>
      <c r="N44" s="8" t="s">
        <v>56</v>
      </c>
      <c r="O44" s="8" t="s">
        <v>57</v>
      </c>
      <c r="P44" s="8" t="s">
        <v>58</v>
      </c>
      <c r="Q44" s="8" t="s">
        <v>59</v>
      </c>
      <c r="R44" s="8" t="s">
        <v>60</v>
      </c>
      <c r="S44" s="8" t="s">
        <v>49</v>
      </c>
      <c r="T44" s="8" t="s">
        <v>61</v>
      </c>
      <c r="U44" s="8" t="s">
        <v>62</v>
      </c>
      <c r="V44" s="8" t="s">
        <v>63</v>
      </c>
      <c r="W44" s="8" t="s">
        <v>64</v>
      </c>
      <c r="X44" s="8" t="s">
        <v>65</v>
      </c>
      <c r="Y44" s="8" t="s">
        <v>66</v>
      </c>
      <c r="Z44" s="8" t="s">
        <v>67</v>
      </c>
      <c r="AA44" s="8" t="s">
        <v>68</v>
      </c>
      <c r="AB44" s="8" t="s">
        <v>69</v>
      </c>
      <c r="AC44" s="8" t="s">
        <v>70</v>
      </c>
      <c r="AD44" s="8" t="s">
        <v>71</v>
      </c>
    </row>
    <row r="45" spans="1:30" x14ac:dyDescent="0.3">
      <c r="A45" s="1">
        <v>1</v>
      </c>
      <c r="B45" s="5">
        <v>2.67</v>
      </c>
      <c r="C45" s="1">
        <f>B45/100</f>
        <v>2.6699999999999998E-2</v>
      </c>
      <c r="D45" s="1">
        <f>(C45*D30)/1000</f>
        <v>12.976199999999999</v>
      </c>
      <c r="E45" s="1">
        <f>(D45*E3) *A45</f>
        <v>1.29762</v>
      </c>
      <c r="F45" s="1">
        <f>B3</f>
        <v>33.407999999999994</v>
      </c>
      <c r="G45" s="1">
        <f>($E$45*A25)+$F$45</f>
        <v>34.705619999999996</v>
      </c>
      <c r="H45" s="1">
        <f t="shared" ref="H45:R45" si="23">($E$45*B25)+$F$45</f>
        <v>36.003239999999991</v>
      </c>
      <c r="I45" s="1">
        <f t="shared" si="23"/>
        <v>37.300859999999993</v>
      </c>
      <c r="J45" s="1">
        <f t="shared" si="23"/>
        <v>38.598479999999995</v>
      </c>
      <c r="K45" s="1">
        <f t="shared" si="23"/>
        <v>39.896099999999997</v>
      </c>
      <c r="L45" s="1">
        <f t="shared" si="23"/>
        <v>41.193719999999992</v>
      </c>
      <c r="M45" s="1">
        <f t="shared" si="23"/>
        <v>42.491339999999994</v>
      </c>
      <c r="N45" s="1">
        <f t="shared" si="23"/>
        <v>43.788959999999996</v>
      </c>
      <c r="O45" s="1">
        <f t="shared" si="23"/>
        <v>45.086579999999998</v>
      </c>
      <c r="P45" s="1">
        <f t="shared" si="23"/>
        <v>46.384199999999993</v>
      </c>
      <c r="Q45" s="1">
        <f t="shared" si="23"/>
        <v>47.681819999999995</v>
      </c>
      <c r="R45" s="1">
        <f t="shared" si="23"/>
        <v>48.979439999999997</v>
      </c>
      <c r="S45" s="1">
        <f>($E$45*A25)</f>
        <v>1.29762</v>
      </c>
      <c r="T45" s="1">
        <f>($E$45*B25)</f>
        <v>2.59524</v>
      </c>
      <c r="U45" s="1">
        <f t="shared" ref="U45:AD45" si="24">($E$45*C25)</f>
        <v>3.8928599999999998</v>
      </c>
      <c r="V45" s="1">
        <f t="shared" si="24"/>
        <v>5.19048</v>
      </c>
      <c r="W45" s="1">
        <f t="shared" si="24"/>
        <v>6.4881000000000002</v>
      </c>
      <c r="X45" s="1">
        <f t="shared" si="24"/>
        <v>7.7857199999999995</v>
      </c>
      <c r="Y45" s="1">
        <f t="shared" si="24"/>
        <v>9.0833399999999997</v>
      </c>
      <c r="Z45" s="1">
        <f t="shared" si="24"/>
        <v>10.38096</v>
      </c>
      <c r="AA45" s="1">
        <f t="shared" si="24"/>
        <v>11.67858</v>
      </c>
      <c r="AB45" s="1">
        <f t="shared" si="24"/>
        <v>12.9762</v>
      </c>
      <c r="AC45" s="1">
        <f t="shared" si="24"/>
        <v>14.273820000000001</v>
      </c>
      <c r="AD45" s="1">
        <f t="shared" si="24"/>
        <v>15.571439999999999</v>
      </c>
    </row>
    <row r="46" spans="1:30" x14ac:dyDescent="0.3">
      <c r="A46" s="1">
        <v>2</v>
      </c>
      <c r="B46" s="3">
        <v>2.52</v>
      </c>
      <c r="C46" s="1">
        <f t="shared" ref="C46:C48" si="25">B46/100</f>
        <v>2.52E-2</v>
      </c>
      <c r="D46" s="1">
        <f t="shared" ref="D46:D48" si="26">(C46*D31)/1000</f>
        <v>24.494400000000002</v>
      </c>
      <c r="E46" s="1">
        <f t="shared" ref="E46:E48" si="27">(D46*E4) *A46</f>
        <v>9.797760000000002</v>
      </c>
      <c r="F46" s="1">
        <f t="shared" ref="F46:F48" si="28">B4</f>
        <v>66.815999999999988</v>
      </c>
      <c r="G46" s="1">
        <f>($E$46*A25)+$F$46</f>
        <v>76.613759999999985</v>
      </c>
      <c r="H46" s="1">
        <f t="shared" ref="H46:R46" si="29">($E$46*B25)+$F$46</f>
        <v>86.411519999999996</v>
      </c>
      <c r="I46" s="1">
        <f t="shared" si="29"/>
        <v>96.209279999999993</v>
      </c>
      <c r="J46" s="1">
        <f t="shared" si="29"/>
        <v>106.00703999999999</v>
      </c>
      <c r="K46" s="1">
        <f t="shared" si="29"/>
        <v>115.8048</v>
      </c>
      <c r="L46" s="1">
        <f t="shared" si="29"/>
        <v>125.60256</v>
      </c>
      <c r="M46" s="1">
        <f t="shared" si="29"/>
        <v>135.40032000000002</v>
      </c>
      <c r="N46" s="1">
        <f t="shared" si="29"/>
        <v>145.19808</v>
      </c>
      <c r="O46" s="1">
        <f t="shared" si="29"/>
        <v>154.99583999999999</v>
      </c>
      <c r="P46" s="1">
        <f t="shared" si="29"/>
        <v>164.79360000000003</v>
      </c>
      <c r="Q46" s="1">
        <f t="shared" si="29"/>
        <v>174.59136000000001</v>
      </c>
      <c r="R46" s="1">
        <f t="shared" si="29"/>
        <v>184.38911999999999</v>
      </c>
      <c r="S46" s="1">
        <f>($E$46*A25)</f>
        <v>9.797760000000002</v>
      </c>
      <c r="T46" s="1">
        <f t="shared" ref="T46:AD46" si="30">($E$46*B25)</f>
        <v>19.595520000000004</v>
      </c>
      <c r="U46" s="1">
        <f t="shared" si="30"/>
        <v>29.393280000000004</v>
      </c>
      <c r="V46" s="1">
        <f t="shared" si="30"/>
        <v>39.191040000000008</v>
      </c>
      <c r="W46" s="1">
        <f t="shared" si="30"/>
        <v>48.988800000000012</v>
      </c>
      <c r="X46" s="1">
        <f t="shared" si="30"/>
        <v>58.786560000000009</v>
      </c>
      <c r="Y46" s="1">
        <f t="shared" si="30"/>
        <v>68.584320000000019</v>
      </c>
      <c r="Z46" s="1">
        <f t="shared" si="30"/>
        <v>78.382080000000016</v>
      </c>
      <c r="AA46" s="1">
        <f t="shared" si="30"/>
        <v>88.179840000000013</v>
      </c>
      <c r="AB46" s="1">
        <f t="shared" si="30"/>
        <v>97.977600000000024</v>
      </c>
      <c r="AC46" s="1">
        <f t="shared" si="30"/>
        <v>107.77536000000002</v>
      </c>
      <c r="AD46" s="1">
        <f t="shared" si="30"/>
        <v>117.57312000000002</v>
      </c>
    </row>
    <row r="47" spans="1:30" x14ac:dyDescent="0.3">
      <c r="A47" s="1">
        <v>3</v>
      </c>
      <c r="B47" s="3">
        <v>3.04</v>
      </c>
      <c r="C47" s="1">
        <f t="shared" si="25"/>
        <v>3.04E-2</v>
      </c>
      <c r="D47" s="1">
        <f t="shared" si="26"/>
        <v>29.5488</v>
      </c>
      <c r="E47" s="1">
        <f t="shared" si="27"/>
        <v>26.593920000000004</v>
      </c>
      <c r="F47" s="1">
        <f t="shared" si="28"/>
        <v>100.22399999999999</v>
      </c>
      <c r="G47" s="1">
        <f>($E$47*A25)+$F$47</f>
        <v>126.81791999999999</v>
      </c>
      <c r="H47" s="1">
        <f t="shared" ref="H47:R47" si="31">($E$47*B25)+$F$47</f>
        <v>153.41183999999998</v>
      </c>
      <c r="I47" s="1">
        <f t="shared" si="31"/>
        <v>180.00576000000001</v>
      </c>
      <c r="J47" s="1">
        <f t="shared" si="31"/>
        <v>206.59968000000001</v>
      </c>
      <c r="K47" s="1">
        <f t="shared" si="31"/>
        <v>233.1936</v>
      </c>
      <c r="L47" s="1">
        <f t="shared" si="31"/>
        <v>259.78752000000003</v>
      </c>
      <c r="M47" s="1">
        <f t="shared" si="31"/>
        <v>286.38144</v>
      </c>
      <c r="N47" s="1">
        <f t="shared" si="31"/>
        <v>312.97536000000002</v>
      </c>
      <c r="O47" s="1">
        <f t="shared" si="31"/>
        <v>339.56928000000005</v>
      </c>
      <c r="P47" s="1">
        <f t="shared" si="31"/>
        <v>366.16320000000002</v>
      </c>
      <c r="Q47" s="1">
        <f t="shared" si="31"/>
        <v>392.75712000000004</v>
      </c>
      <c r="R47" s="1">
        <f t="shared" si="31"/>
        <v>419.35104000000007</v>
      </c>
      <c r="S47" s="1">
        <f>($E$47*A25)</f>
        <v>26.593920000000004</v>
      </c>
      <c r="T47" s="1">
        <f t="shared" ref="T47:AD47" si="32">($E$47*B25)</f>
        <v>53.187840000000008</v>
      </c>
      <c r="U47" s="1">
        <f t="shared" si="32"/>
        <v>79.78176000000002</v>
      </c>
      <c r="V47" s="1">
        <f t="shared" si="32"/>
        <v>106.37568000000002</v>
      </c>
      <c r="W47" s="1">
        <f t="shared" si="32"/>
        <v>132.96960000000001</v>
      </c>
      <c r="X47" s="1">
        <f t="shared" si="32"/>
        <v>159.56352000000004</v>
      </c>
      <c r="Y47" s="1">
        <f t="shared" si="32"/>
        <v>186.15744000000004</v>
      </c>
      <c r="Z47" s="1">
        <f t="shared" si="32"/>
        <v>212.75136000000003</v>
      </c>
      <c r="AA47" s="1">
        <f t="shared" si="32"/>
        <v>239.34528000000003</v>
      </c>
      <c r="AB47" s="1">
        <f t="shared" si="32"/>
        <v>265.93920000000003</v>
      </c>
      <c r="AC47" s="1">
        <f t="shared" si="32"/>
        <v>292.53312000000005</v>
      </c>
      <c r="AD47" s="1">
        <f t="shared" si="32"/>
        <v>319.12704000000008</v>
      </c>
    </row>
    <row r="48" spans="1:30" x14ac:dyDescent="0.3">
      <c r="A48" s="1">
        <v>4</v>
      </c>
      <c r="B48" s="3">
        <v>3.06</v>
      </c>
      <c r="C48" s="1">
        <f t="shared" si="25"/>
        <v>3.0600000000000002E-2</v>
      </c>
      <c r="D48" s="1">
        <f t="shared" si="26"/>
        <v>29.743200000000002</v>
      </c>
      <c r="E48" s="1">
        <f t="shared" si="27"/>
        <v>47.589120000000008</v>
      </c>
      <c r="F48" s="1">
        <f t="shared" si="28"/>
        <v>133.63199999999998</v>
      </c>
      <c r="G48" s="1">
        <f>($E$48*A25)+$F$48</f>
        <v>181.22111999999998</v>
      </c>
      <c r="H48" s="1">
        <f t="shared" ref="H48:R48" si="33">($E$48*B25)+$F$48</f>
        <v>228.81023999999999</v>
      </c>
      <c r="I48" s="1">
        <f t="shared" si="33"/>
        <v>276.39936</v>
      </c>
      <c r="J48" s="1">
        <f t="shared" si="33"/>
        <v>323.98847999999998</v>
      </c>
      <c r="K48" s="1">
        <f t="shared" si="33"/>
        <v>371.57760000000002</v>
      </c>
      <c r="L48" s="1">
        <f t="shared" si="33"/>
        <v>419.16672000000005</v>
      </c>
      <c r="M48" s="1">
        <f t="shared" si="33"/>
        <v>466.75584000000003</v>
      </c>
      <c r="N48" s="1">
        <f t="shared" si="33"/>
        <v>514.34496000000001</v>
      </c>
      <c r="O48" s="1">
        <f t="shared" si="33"/>
        <v>561.93407999999999</v>
      </c>
      <c r="P48" s="1">
        <f t="shared" si="33"/>
        <v>609.52320000000009</v>
      </c>
      <c r="Q48" s="1">
        <f t="shared" si="33"/>
        <v>657.11232000000007</v>
      </c>
      <c r="R48" s="1">
        <f t="shared" si="33"/>
        <v>704.70144000000005</v>
      </c>
      <c r="S48" s="1">
        <f>($E$48*A25)</f>
        <v>47.589120000000008</v>
      </c>
      <c r="T48" s="1">
        <f t="shared" ref="T48:AD48" si="34">($E$48*B25)</f>
        <v>95.178240000000017</v>
      </c>
      <c r="U48" s="1">
        <f t="shared" si="34"/>
        <v>142.76736000000002</v>
      </c>
      <c r="V48" s="1">
        <f t="shared" si="34"/>
        <v>190.35648000000003</v>
      </c>
      <c r="W48" s="1">
        <f t="shared" si="34"/>
        <v>237.94560000000004</v>
      </c>
      <c r="X48" s="1">
        <f t="shared" si="34"/>
        <v>285.53472000000005</v>
      </c>
      <c r="Y48" s="1">
        <f t="shared" si="34"/>
        <v>333.12384000000009</v>
      </c>
      <c r="Z48" s="1">
        <f t="shared" si="34"/>
        <v>380.71296000000007</v>
      </c>
      <c r="AA48" s="1">
        <f t="shared" si="34"/>
        <v>428.30208000000005</v>
      </c>
      <c r="AB48" s="1">
        <f t="shared" si="34"/>
        <v>475.89120000000008</v>
      </c>
      <c r="AC48" s="1">
        <f t="shared" si="34"/>
        <v>523.48032000000012</v>
      </c>
      <c r="AD48" s="1">
        <f t="shared" si="34"/>
        <v>571.0694400000001</v>
      </c>
    </row>
    <row r="52" spans="1:30" x14ac:dyDescent="0.3">
      <c r="A52" s="11" t="s">
        <v>43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1:30" x14ac:dyDescent="0.3">
      <c r="A53" s="3" t="s">
        <v>36</v>
      </c>
      <c r="B53" s="3" t="s">
        <v>20</v>
      </c>
      <c r="C53" s="3" t="s">
        <v>21</v>
      </c>
      <c r="D53" s="3" t="s">
        <v>34</v>
      </c>
      <c r="E53" s="3" t="s">
        <v>35</v>
      </c>
      <c r="F53" s="3" t="s">
        <v>37</v>
      </c>
      <c r="G53" s="8" t="s">
        <v>44</v>
      </c>
      <c r="H53" s="8" t="s">
        <v>50</v>
      </c>
      <c r="I53" s="8" t="s">
        <v>51</v>
      </c>
      <c r="J53" s="8" t="s">
        <v>52</v>
      </c>
      <c r="K53" s="8" t="s">
        <v>53</v>
      </c>
      <c r="L53" s="8" t="s">
        <v>54</v>
      </c>
      <c r="M53" s="8" t="s">
        <v>55</v>
      </c>
      <c r="N53" s="8" t="s">
        <v>56</v>
      </c>
      <c r="O53" s="8" t="s">
        <v>57</v>
      </c>
      <c r="P53" s="8" t="s">
        <v>58</v>
      </c>
      <c r="Q53" s="8" t="s">
        <v>59</v>
      </c>
      <c r="R53" s="8" t="s">
        <v>60</v>
      </c>
      <c r="S53" s="8" t="s">
        <v>49</v>
      </c>
      <c r="T53" s="8" t="s">
        <v>61</v>
      </c>
      <c r="U53" s="8" t="s">
        <v>62</v>
      </c>
      <c r="V53" s="8" t="s">
        <v>63</v>
      </c>
      <c r="W53" s="8" t="s">
        <v>64</v>
      </c>
      <c r="X53" s="8" t="s">
        <v>65</v>
      </c>
      <c r="Y53" s="8" t="s">
        <v>66</v>
      </c>
      <c r="Z53" s="8" t="s">
        <v>67</v>
      </c>
      <c r="AA53" s="8" t="s">
        <v>68</v>
      </c>
      <c r="AB53" s="8" t="s">
        <v>69</v>
      </c>
      <c r="AC53" s="8" t="s">
        <v>70</v>
      </c>
      <c r="AD53" s="8" t="s">
        <v>71</v>
      </c>
    </row>
    <row r="54" spans="1:30" x14ac:dyDescent="0.3">
      <c r="A54" s="1">
        <v>1</v>
      </c>
      <c r="B54" s="5">
        <v>2.67</v>
      </c>
      <c r="C54" s="1">
        <f>B54/100</f>
        <v>2.6699999999999998E-2</v>
      </c>
      <c r="D54" s="1">
        <f>(E30*C54)/1000</f>
        <v>8.6507999999999985</v>
      </c>
      <c r="E54" s="1">
        <f>(D54*E3)*A54</f>
        <v>0.86507999999999985</v>
      </c>
      <c r="F54" s="1">
        <f>B3</f>
        <v>33.407999999999994</v>
      </c>
      <c r="G54" s="1">
        <f>($E$54*A25)+$F$54</f>
        <v>34.273079999999993</v>
      </c>
      <c r="H54" s="1">
        <f t="shared" ref="H54:R54" si="35">($E$54*B25)+$F$54</f>
        <v>35.138159999999992</v>
      </c>
      <c r="I54" s="1">
        <f t="shared" si="35"/>
        <v>36.003239999999991</v>
      </c>
      <c r="J54" s="1">
        <f t="shared" si="35"/>
        <v>36.868319999999997</v>
      </c>
      <c r="K54" s="1">
        <f t="shared" si="35"/>
        <v>37.733399999999996</v>
      </c>
      <c r="L54" s="1">
        <f t="shared" si="35"/>
        <v>38.598479999999995</v>
      </c>
      <c r="M54" s="1">
        <f t="shared" si="35"/>
        <v>39.463559999999994</v>
      </c>
      <c r="N54" s="1">
        <f t="shared" si="35"/>
        <v>40.328639999999993</v>
      </c>
      <c r="O54" s="1">
        <f t="shared" si="35"/>
        <v>41.193719999999992</v>
      </c>
      <c r="P54" s="1">
        <f t="shared" si="35"/>
        <v>42.058799999999991</v>
      </c>
      <c r="Q54" s="1">
        <f t="shared" si="35"/>
        <v>42.923879999999997</v>
      </c>
      <c r="R54" s="1">
        <f t="shared" si="35"/>
        <v>43.788959999999989</v>
      </c>
      <c r="S54" s="1">
        <f>($E$54*A25)</f>
        <v>0.86507999999999985</v>
      </c>
      <c r="T54" s="1">
        <f t="shared" ref="T54:AD54" si="36">($E$54*B25)</f>
        <v>1.7301599999999997</v>
      </c>
      <c r="U54" s="1">
        <f t="shared" si="36"/>
        <v>2.5952399999999995</v>
      </c>
      <c r="V54" s="1">
        <f t="shared" si="36"/>
        <v>3.4603199999999994</v>
      </c>
      <c r="W54" s="1">
        <f t="shared" si="36"/>
        <v>4.3253999999999992</v>
      </c>
      <c r="X54" s="1">
        <f t="shared" si="36"/>
        <v>5.1904799999999991</v>
      </c>
      <c r="Y54" s="1">
        <f t="shared" si="36"/>
        <v>6.0555599999999989</v>
      </c>
      <c r="Z54" s="1">
        <f t="shared" si="36"/>
        <v>6.9206399999999988</v>
      </c>
      <c r="AA54" s="1">
        <f t="shared" si="36"/>
        <v>7.7857199999999986</v>
      </c>
      <c r="AB54" s="1">
        <f t="shared" si="36"/>
        <v>8.6507999999999985</v>
      </c>
      <c r="AC54" s="1">
        <f t="shared" si="36"/>
        <v>9.5158799999999992</v>
      </c>
      <c r="AD54" s="1">
        <f t="shared" si="36"/>
        <v>10.380959999999998</v>
      </c>
    </row>
    <row r="55" spans="1:30" x14ac:dyDescent="0.3">
      <c r="A55" s="1">
        <v>2</v>
      </c>
      <c r="B55" s="3">
        <v>2.52</v>
      </c>
      <c r="C55" s="1">
        <f t="shared" ref="C55:C57" si="37">B55/100</f>
        <v>2.52E-2</v>
      </c>
      <c r="D55" s="1">
        <f>(E31*C55)/1000</f>
        <v>16.329599999999999</v>
      </c>
      <c r="E55" s="1">
        <f>(D55*E4)*A55</f>
        <v>6.5318399999999999</v>
      </c>
      <c r="F55" s="1">
        <f>B4</f>
        <v>66.815999999999988</v>
      </c>
      <c r="G55" s="1">
        <f>($E$55*A25)+$F$55</f>
        <v>73.347839999999991</v>
      </c>
      <c r="H55" s="1">
        <f t="shared" ref="H55:R55" si="38">($E$55*B25)+$F$55</f>
        <v>79.879679999999993</v>
      </c>
      <c r="I55" s="1">
        <f t="shared" si="38"/>
        <v>86.411519999999996</v>
      </c>
      <c r="J55" s="1">
        <f t="shared" si="38"/>
        <v>92.943359999999984</v>
      </c>
      <c r="K55" s="1">
        <f t="shared" si="38"/>
        <v>99.475199999999987</v>
      </c>
      <c r="L55" s="1">
        <f t="shared" si="38"/>
        <v>106.00703999999999</v>
      </c>
      <c r="M55" s="1">
        <f t="shared" si="38"/>
        <v>112.53887999999998</v>
      </c>
      <c r="N55" s="1">
        <f t="shared" si="38"/>
        <v>119.07071999999999</v>
      </c>
      <c r="O55" s="1">
        <f t="shared" si="38"/>
        <v>125.60255999999998</v>
      </c>
      <c r="P55" s="1">
        <f t="shared" si="38"/>
        <v>132.13439999999997</v>
      </c>
      <c r="Q55" s="1">
        <f t="shared" si="38"/>
        <v>138.66623999999999</v>
      </c>
      <c r="R55" s="1">
        <f t="shared" si="38"/>
        <v>145.19808</v>
      </c>
      <c r="S55" s="1">
        <f>($E$55*A25)</f>
        <v>6.5318399999999999</v>
      </c>
      <c r="T55" s="1">
        <f t="shared" ref="T55:AD55" si="39">($E$55*B25)</f>
        <v>13.06368</v>
      </c>
      <c r="U55" s="1">
        <f t="shared" si="39"/>
        <v>19.59552</v>
      </c>
      <c r="V55" s="1">
        <f t="shared" si="39"/>
        <v>26.127359999999999</v>
      </c>
      <c r="W55" s="1">
        <f t="shared" si="39"/>
        <v>32.659199999999998</v>
      </c>
      <c r="X55" s="1">
        <f t="shared" si="39"/>
        <v>39.191040000000001</v>
      </c>
      <c r="Y55" s="1">
        <f t="shared" si="39"/>
        <v>45.722879999999996</v>
      </c>
      <c r="Z55" s="1">
        <f t="shared" si="39"/>
        <v>52.254719999999999</v>
      </c>
      <c r="AA55" s="1">
        <f t="shared" si="39"/>
        <v>58.786560000000001</v>
      </c>
      <c r="AB55" s="1">
        <f t="shared" si="39"/>
        <v>65.318399999999997</v>
      </c>
      <c r="AC55" s="1">
        <f t="shared" si="39"/>
        <v>71.850239999999999</v>
      </c>
      <c r="AD55" s="1">
        <f t="shared" si="39"/>
        <v>78.382080000000002</v>
      </c>
    </row>
    <row r="56" spans="1:30" x14ac:dyDescent="0.3">
      <c r="A56" s="1">
        <v>3</v>
      </c>
      <c r="B56" s="3">
        <v>3.04</v>
      </c>
      <c r="C56" s="1">
        <f t="shared" si="37"/>
        <v>3.04E-2</v>
      </c>
      <c r="D56" s="1">
        <f>(E32*C56)/1000</f>
        <v>19.699200000000001</v>
      </c>
      <c r="E56" s="1">
        <f>(D56*E5)*A56</f>
        <v>17.729280000000003</v>
      </c>
      <c r="F56" s="1">
        <f>B5</f>
        <v>100.22399999999999</v>
      </c>
      <c r="G56" s="1">
        <f>($E$56*A25)+$F$56</f>
        <v>117.95327999999999</v>
      </c>
      <c r="H56" s="1">
        <f t="shared" ref="H56:R56" si="40">($E$56*B25)+$F$56</f>
        <v>135.68256</v>
      </c>
      <c r="I56" s="1">
        <f t="shared" si="40"/>
        <v>153.41183999999998</v>
      </c>
      <c r="J56" s="1">
        <f t="shared" si="40"/>
        <v>171.14112</v>
      </c>
      <c r="K56" s="1">
        <f t="shared" si="40"/>
        <v>188.87040000000002</v>
      </c>
      <c r="L56" s="1">
        <f t="shared" si="40"/>
        <v>206.59968000000001</v>
      </c>
      <c r="M56" s="1">
        <f t="shared" si="40"/>
        <v>224.32896</v>
      </c>
      <c r="N56" s="1">
        <f t="shared" si="40"/>
        <v>242.05824000000001</v>
      </c>
      <c r="O56" s="1">
        <f t="shared" si="40"/>
        <v>259.78752000000003</v>
      </c>
      <c r="P56" s="1">
        <f t="shared" si="40"/>
        <v>277.51679999999999</v>
      </c>
      <c r="Q56" s="1">
        <f t="shared" si="40"/>
        <v>295.24608000000001</v>
      </c>
      <c r="R56" s="1">
        <f t="shared" si="40"/>
        <v>312.97536000000002</v>
      </c>
      <c r="S56" s="1">
        <f>($E$56*A25)</f>
        <v>17.729280000000003</v>
      </c>
      <c r="T56" s="1">
        <f t="shared" ref="T56:AD56" si="41">($E$56*B25)</f>
        <v>35.458560000000006</v>
      </c>
      <c r="U56" s="1">
        <f t="shared" si="41"/>
        <v>53.187840000000008</v>
      </c>
      <c r="V56" s="1">
        <f t="shared" si="41"/>
        <v>70.917120000000011</v>
      </c>
      <c r="W56" s="1">
        <f t="shared" si="41"/>
        <v>88.646400000000014</v>
      </c>
      <c r="X56" s="1">
        <f t="shared" si="41"/>
        <v>106.37568000000002</v>
      </c>
      <c r="Y56" s="1">
        <f t="shared" si="41"/>
        <v>124.10496000000002</v>
      </c>
      <c r="Z56" s="1">
        <f t="shared" si="41"/>
        <v>141.83424000000002</v>
      </c>
      <c r="AA56" s="1">
        <f t="shared" si="41"/>
        <v>159.56352000000004</v>
      </c>
      <c r="AB56" s="1">
        <f t="shared" si="41"/>
        <v>177.29280000000003</v>
      </c>
      <c r="AC56" s="1">
        <f t="shared" si="41"/>
        <v>195.02208000000002</v>
      </c>
      <c r="AD56" s="1">
        <f t="shared" si="41"/>
        <v>212.75136000000003</v>
      </c>
    </row>
    <row r="57" spans="1:30" x14ac:dyDescent="0.3">
      <c r="A57" s="1">
        <v>4</v>
      </c>
      <c r="B57" s="3">
        <v>3.06</v>
      </c>
      <c r="C57" s="1">
        <f t="shared" si="37"/>
        <v>3.0600000000000002E-2</v>
      </c>
      <c r="D57" s="1">
        <f>(E33*C57)/1000</f>
        <v>19.828800000000005</v>
      </c>
      <c r="E57" s="1">
        <f>(D57*E6)*A57</f>
        <v>31.72608000000001</v>
      </c>
      <c r="F57" s="1">
        <f>B6</f>
        <v>133.63199999999998</v>
      </c>
      <c r="G57" s="1">
        <f>($E$57*A25)+$F$57</f>
        <v>165.35807999999997</v>
      </c>
      <c r="H57" s="1">
        <f t="shared" ref="H57:R57" si="42">($E$57*B25)+$F$57</f>
        <v>197.08416</v>
      </c>
      <c r="I57" s="1">
        <f t="shared" si="42"/>
        <v>228.81024000000002</v>
      </c>
      <c r="J57" s="1">
        <f t="shared" si="42"/>
        <v>260.53632000000005</v>
      </c>
      <c r="K57" s="1">
        <f t="shared" si="42"/>
        <v>292.26240000000007</v>
      </c>
      <c r="L57" s="1">
        <f t="shared" si="42"/>
        <v>323.98848000000004</v>
      </c>
      <c r="M57" s="1">
        <f t="shared" si="42"/>
        <v>355.71456000000001</v>
      </c>
      <c r="N57" s="1">
        <f t="shared" si="42"/>
        <v>387.44064000000003</v>
      </c>
      <c r="O57" s="1">
        <f t="shared" si="42"/>
        <v>419.16672000000005</v>
      </c>
      <c r="P57" s="1">
        <f t="shared" si="42"/>
        <v>450.89280000000008</v>
      </c>
      <c r="Q57" s="1">
        <f t="shared" si="42"/>
        <v>482.6188800000001</v>
      </c>
      <c r="R57" s="1">
        <f t="shared" si="42"/>
        <v>514.34496000000013</v>
      </c>
      <c r="S57" s="1">
        <f>($E$57*A25)</f>
        <v>31.72608000000001</v>
      </c>
      <c r="T57" s="1">
        <f t="shared" ref="T57:AD57" si="43">($E$57*B25)</f>
        <v>63.452160000000021</v>
      </c>
      <c r="U57" s="1">
        <f t="shared" si="43"/>
        <v>95.178240000000031</v>
      </c>
      <c r="V57" s="1">
        <f t="shared" si="43"/>
        <v>126.90432000000004</v>
      </c>
      <c r="W57" s="1">
        <f t="shared" si="43"/>
        <v>158.63040000000007</v>
      </c>
      <c r="X57" s="1">
        <f t="shared" si="43"/>
        <v>190.35648000000006</v>
      </c>
      <c r="Y57" s="1">
        <f t="shared" si="43"/>
        <v>222.08256000000006</v>
      </c>
      <c r="Z57" s="1">
        <f t="shared" si="43"/>
        <v>253.80864000000008</v>
      </c>
      <c r="AA57" s="1">
        <f t="shared" si="43"/>
        <v>285.53472000000011</v>
      </c>
      <c r="AB57" s="1">
        <f t="shared" si="43"/>
        <v>317.26080000000013</v>
      </c>
      <c r="AC57" s="1">
        <f t="shared" si="43"/>
        <v>348.9868800000001</v>
      </c>
      <c r="AD57" s="1">
        <f t="shared" si="43"/>
        <v>380.71296000000012</v>
      </c>
    </row>
    <row r="59" spans="1:30" x14ac:dyDescent="0.3">
      <c r="A59" s="11" t="s">
        <v>45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30" x14ac:dyDescent="0.3">
      <c r="A60" s="3" t="s">
        <v>36</v>
      </c>
      <c r="B60" s="3" t="s">
        <v>20</v>
      </c>
      <c r="C60" s="3" t="s">
        <v>21</v>
      </c>
      <c r="D60" s="3" t="s">
        <v>34</v>
      </c>
      <c r="E60" s="3" t="s">
        <v>35</v>
      </c>
      <c r="F60" s="3" t="s">
        <v>37</v>
      </c>
      <c r="G60" s="8" t="s">
        <v>44</v>
      </c>
      <c r="H60" s="8" t="s">
        <v>50</v>
      </c>
      <c r="I60" s="8" t="s">
        <v>51</v>
      </c>
      <c r="J60" s="8" t="s">
        <v>52</v>
      </c>
      <c r="K60" s="8" t="s">
        <v>53</v>
      </c>
      <c r="L60" s="8" t="s">
        <v>54</v>
      </c>
      <c r="M60" s="8" t="s">
        <v>55</v>
      </c>
      <c r="N60" s="8" t="s">
        <v>56</v>
      </c>
      <c r="O60" s="8" t="s">
        <v>57</v>
      </c>
      <c r="P60" s="8" t="s">
        <v>58</v>
      </c>
      <c r="Q60" s="8" t="s">
        <v>59</v>
      </c>
      <c r="R60" s="8" t="s">
        <v>60</v>
      </c>
      <c r="S60" s="8" t="s">
        <v>49</v>
      </c>
      <c r="T60" s="8" t="s">
        <v>61</v>
      </c>
      <c r="U60" s="8" t="s">
        <v>62</v>
      </c>
      <c r="V60" s="8" t="s">
        <v>63</v>
      </c>
      <c r="W60" s="8" t="s">
        <v>64</v>
      </c>
      <c r="X60" s="8" t="s">
        <v>65</v>
      </c>
      <c r="Y60" s="8" t="s">
        <v>66</v>
      </c>
      <c r="Z60" s="8" t="s">
        <v>67</v>
      </c>
      <c r="AA60" s="8" t="s">
        <v>68</v>
      </c>
      <c r="AB60" s="8" t="s">
        <v>69</v>
      </c>
      <c r="AC60" s="8" t="s">
        <v>70</v>
      </c>
      <c r="AD60" s="8" t="s">
        <v>71</v>
      </c>
    </row>
    <row r="61" spans="1:30" x14ac:dyDescent="0.3">
      <c r="A61" s="1">
        <v>1</v>
      </c>
      <c r="B61" s="5">
        <v>2.67</v>
      </c>
      <c r="C61" s="1">
        <f>B61/100</f>
        <v>2.6699999999999998E-2</v>
      </c>
      <c r="D61" s="1">
        <f>(C61*F30)/1000</f>
        <v>4.3253999999999992</v>
      </c>
      <c r="E61" s="1">
        <f>(D61*E3)*A61</f>
        <v>0.43253999999999992</v>
      </c>
      <c r="F61" s="1">
        <f>B3</f>
        <v>33.407999999999994</v>
      </c>
      <c r="G61" s="1">
        <f>($E$61*A25)+$F$61</f>
        <v>33.840539999999997</v>
      </c>
      <c r="H61" s="1">
        <f t="shared" ref="H61:R61" si="44">($E$61*B25)+$F$61</f>
        <v>34.273079999999993</v>
      </c>
      <c r="I61" s="1">
        <f t="shared" si="44"/>
        <v>34.705619999999996</v>
      </c>
      <c r="J61" s="1">
        <f t="shared" si="44"/>
        <v>35.138159999999992</v>
      </c>
      <c r="K61" s="1">
        <f t="shared" si="44"/>
        <v>35.570699999999995</v>
      </c>
      <c r="L61" s="1">
        <f t="shared" si="44"/>
        <v>36.003239999999991</v>
      </c>
      <c r="M61" s="1">
        <f t="shared" si="44"/>
        <v>36.435779999999994</v>
      </c>
      <c r="N61" s="1">
        <f t="shared" si="44"/>
        <v>36.868319999999997</v>
      </c>
      <c r="O61" s="1">
        <f t="shared" si="44"/>
        <v>37.300859999999993</v>
      </c>
      <c r="P61" s="1">
        <f t="shared" si="44"/>
        <v>37.733399999999996</v>
      </c>
      <c r="Q61" s="1">
        <f t="shared" si="44"/>
        <v>38.165939999999992</v>
      </c>
      <c r="R61" s="1">
        <f t="shared" si="44"/>
        <v>38.598479999999995</v>
      </c>
      <c r="S61" s="1">
        <f>($E$61*A25)</f>
        <v>0.43253999999999992</v>
      </c>
      <c r="T61" s="1">
        <f t="shared" ref="T61:AD61" si="45">($E$61*B25)</f>
        <v>0.86507999999999985</v>
      </c>
      <c r="U61" s="1">
        <f t="shared" si="45"/>
        <v>1.2976199999999998</v>
      </c>
      <c r="V61" s="1">
        <f t="shared" si="45"/>
        <v>1.7301599999999997</v>
      </c>
      <c r="W61" s="1">
        <f t="shared" si="45"/>
        <v>2.1626999999999996</v>
      </c>
      <c r="X61" s="1">
        <f t="shared" si="45"/>
        <v>2.5952399999999995</v>
      </c>
      <c r="Y61" s="1">
        <f t="shared" si="45"/>
        <v>3.0277799999999995</v>
      </c>
      <c r="Z61" s="1">
        <f t="shared" si="45"/>
        <v>3.4603199999999994</v>
      </c>
      <c r="AA61" s="1">
        <f t="shared" si="45"/>
        <v>3.8928599999999993</v>
      </c>
      <c r="AB61" s="1">
        <f t="shared" si="45"/>
        <v>4.3253999999999992</v>
      </c>
      <c r="AC61" s="1">
        <f t="shared" si="45"/>
        <v>4.7579399999999996</v>
      </c>
      <c r="AD61" s="1">
        <f t="shared" si="45"/>
        <v>5.1904799999999991</v>
      </c>
    </row>
    <row r="62" spans="1:30" x14ac:dyDescent="0.3">
      <c r="A62" s="1">
        <v>2</v>
      </c>
      <c r="B62" s="3">
        <v>2.52</v>
      </c>
      <c r="C62" s="1">
        <f t="shared" ref="C62:C64" si="46">B62/100</f>
        <v>2.52E-2</v>
      </c>
      <c r="D62" s="1">
        <f>(C62*F31)/1000</f>
        <v>8.1647999999999996</v>
      </c>
      <c r="E62" s="1">
        <f>(D62*E4)*A62</f>
        <v>3.2659199999999999</v>
      </c>
      <c r="F62" s="1">
        <f>B4</f>
        <v>66.815999999999988</v>
      </c>
      <c r="G62" s="1">
        <f>($E$62*A25)+$F$62</f>
        <v>70.081919999999982</v>
      </c>
      <c r="H62" s="1">
        <f t="shared" ref="H62:R62" si="47">($E$62*B25)+$F$62</f>
        <v>73.347839999999991</v>
      </c>
      <c r="I62" s="1">
        <f t="shared" si="47"/>
        <v>76.613759999999985</v>
      </c>
      <c r="J62" s="1">
        <f t="shared" si="47"/>
        <v>79.879679999999993</v>
      </c>
      <c r="K62" s="1">
        <f t="shared" si="47"/>
        <v>83.145599999999988</v>
      </c>
      <c r="L62" s="1">
        <f t="shared" si="47"/>
        <v>86.411519999999996</v>
      </c>
      <c r="M62" s="1">
        <f t="shared" si="47"/>
        <v>89.67743999999999</v>
      </c>
      <c r="N62" s="1">
        <f t="shared" si="47"/>
        <v>92.943359999999984</v>
      </c>
      <c r="O62" s="1">
        <f t="shared" si="47"/>
        <v>96.209279999999993</v>
      </c>
      <c r="P62" s="1">
        <f t="shared" si="47"/>
        <v>99.475199999999987</v>
      </c>
      <c r="Q62" s="1">
        <f t="shared" si="47"/>
        <v>102.74112</v>
      </c>
      <c r="R62" s="1">
        <f t="shared" si="47"/>
        <v>106.00703999999999</v>
      </c>
      <c r="S62" s="1">
        <f>($E$62*A25)</f>
        <v>3.2659199999999999</v>
      </c>
      <c r="T62" s="1">
        <f t="shared" ref="T62:AD62" si="48">($E$62*B25)</f>
        <v>6.5318399999999999</v>
      </c>
      <c r="U62" s="1">
        <f t="shared" si="48"/>
        <v>9.7977600000000002</v>
      </c>
      <c r="V62" s="1">
        <f t="shared" si="48"/>
        <v>13.06368</v>
      </c>
      <c r="W62" s="1">
        <f t="shared" si="48"/>
        <v>16.329599999999999</v>
      </c>
      <c r="X62" s="1">
        <f t="shared" si="48"/>
        <v>19.59552</v>
      </c>
      <c r="Y62" s="1">
        <f t="shared" si="48"/>
        <v>22.861439999999998</v>
      </c>
      <c r="Z62" s="1">
        <f t="shared" si="48"/>
        <v>26.127359999999999</v>
      </c>
      <c r="AA62" s="1">
        <f t="shared" si="48"/>
        <v>29.393280000000001</v>
      </c>
      <c r="AB62" s="1">
        <f t="shared" si="48"/>
        <v>32.659199999999998</v>
      </c>
      <c r="AC62" s="1">
        <f t="shared" si="48"/>
        <v>35.92512</v>
      </c>
      <c r="AD62" s="1">
        <f t="shared" si="48"/>
        <v>39.191040000000001</v>
      </c>
    </row>
    <row r="63" spans="1:30" x14ac:dyDescent="0.3">
      <c r="A63" s="1">
        <v>3</v>
      </c>
      <c r="B63" s="3">
        <v>3.04</v>
      </c>
      <c r="C63" s="1">
        <f t="shared" si="46"/>
        <v>3.04E-2</v>
      </c>
      <c r="D63" s="1">
        <f>(C63*F32)/1000</f>
        <v>9.8496000000000006</v>
      </c>
      <c r="E63" s="1">
        <f>(D63*E5)*A63</f>
        <v>8.8646400000000014</v>
      </c>
      <c r="F63" s="1">
        <f>B5</f>
        <v>100.22399999999999</v>
      </c>
      <c r="G63" s="1">
        <f>($E$63*A25)+$F$63</f>
        <v>109.08864</v>
      </c>
      <c r="H63" s="1">
        <f t="shared" ref="H63:R63" si="49">($E$63*B25)+$F$63</f>
        <v>117.95327999999999</v>
      </c>
      <c r="I63" s="1">
        <f t="shared" si="49"/>
        <v>126.81791999999999</v>
      </c>
      <c r="J63" s="1">
        <f t="shared" si="49"/>
        <v>135.68256</v>
      </c>
      <c r="K63" s="1">
        <f t="shared" si="49"/>
        <v>144.5472</v>
      </c>
      <c r="L63" s="1">
        <f t="shared" si="49"/>
        <v>153.41183999999998</v>
      </c>
      <c r="M63" s="1">
        <f t="shared" si="49"/>
        <v>162.27647999999999</v>
      </c>
      <c r="N63" s="1">
        <f t="shared" si="49"/>
        <v>171.14112</v>
      </c>
      <c r="O63" s="1">
        <f t="shared" si="49"/>
        <v>180.00576000000001</v>
      </c>
      <c r="P63" s="1">
        <f t="shared" si="49"/>
        <v>188.87040000000002</v>
      </c>
      <c r="Q63" s="1">
        <f t="shared" si="49"/>
        <v>197.73504</v>
      </c>
      <c r="R63" s="1">
        <f t="shared" si="49"/>
        <v>206.59968000000001</v>
      </c>
      <c r="S63" s="1">
        <f>($E$63*A25)</f>
        <v>8.8646400000000014</v>
      </c>
      <c r="T63" s="1">
        <f t="shared" ref="T63:AD63" si="50">($E$63*B25)</f>
        <v>17.729280000000003</v>
      </c>
      <c r="U63" s="1">
        <f t="shared" si="50"/>
        <v>26.593920000000004</v>
      </c>
      <c r="V63" s="1">
        <f t="shared" si="50"/>
        <v>35.458560000000006</v>
      </c>
      <c r="W63" s="1">
        <f t="shared" si="50"/>
        <v>44.323200000000007</v>
      </c>
      <c r="X63" s="1">
        <f t="shared" si="50"/>
        <v>53.187840000000008</v>
      </c>
      <c r="Y63" s="1">
        <f t="shared" si="50"/>
        <v>62.05248000000001</v>
      </c>
      <c r="Z63" s="1">
        <f t="shared" si="50"/>
        <v>70.917120000000011</v>
      </c>
      <c r="AA63" s="1">
        <f t="shared" si="50"/>
        <v>79.78176000000002</v>
      </c>
      <c r="AB63" s="1">
        <f t="shared" si="50"/>
        <v>88.646400000000014</v>
      </c>
      <c r="AC63" s="1">
        <f t="shared" si="50"/>
        <v>97.511040000000008</v>
      </c>
      <c r="AD63" s="1">
        <f t="shared" si="50"/>
        <v>106.37568000000002</v>
      </c>
    </row>
    <row r="64" spans="1:30" x14ac:dyDescent="0.3">
      <c r="A64" s="1">
        <v>4</v>
      </c>
      <c r="B64" s="3">
        <v>3.06</v>
      </c>
      <c r="C64" s="1">
        <f t="shared" si="46"/>
        <v>3.0600000000000002E-2</v>
      </c>
      <c r="D64" s="1">
        <f>(C64*F33)/1000</f>
        <v>9.9144000000000023</v>
      </c>
      <c r="E64" s="1">
        <f>(D64*E6)*A64</f>
        <v>15.863040000000005</v>
      </c>
      <c r="F64" s="1">
        <f>B6</f>
        <v>133.63199999999998</v>
      </c>
      <c r="G64" s="1">
        <f>($E$64*A25)+$F$64</f>
        <v>149.49503999999999</v>
      </c>
      <c r="H64" s="1">
        <f t="shared" ref="H64:R64" si="51">($E$64*B25)+$F$64</f>
        <v>165.35807999999997</v>
      </c>
      <c r="I64" s="1">
        <f t="shared" si="51"/>
        <v>181.22111999999998</v>
      </c>
      <c r="J64" s="1">
        <f t="shared" si="51"/>
        <v>197.08416</v>
      </c>
      <c r="K64" s="1">
        <f t="shared" si="51"/>
        <v>212.94720000000001</v>
      </c>
      <c r="L64" s="1">
        <f t="shared" si="51"/>
        <v>228.81024000000002</v>
      </c>
      <c r="M64" s="1">
        <f t="shared" si="51"/>
        <v>244.67328000000001</v>
      </c>
      <c r="N64" s="1">
        <f t="shared" si="51"/>
        <v>260.53632000000005</v>
      </c>
      <c r="O64" s="1">
        <f t="shared" si="51"/>
        <v>276.39936</v>
      </c>
      <c r="P64" s="1">
        <f t="shared" si="51"/>
        <v>292.26240000000007</v>
      </c>
      <c r="Q64" s="1">
        <f t="shared" si="51"/>
        <v>308.12544000000003</v>
      </c>
      <c r="R64" s="1">
        <f t="shared" si="51"/>
        <v>323.98848000000004</v>
      </c>
      <c r="S64" s="1">
        <f>($E$64*A25)</f>
        <v>15.863040000000005</v>
      </c>
      <c r="T64" s="1">
        <f t="shared" ref="T64:AD64" si="52">($E$64*B25)</f>
        <v>31.72608000000001</v>
      </c>
      <c r="U64" s="1">
        <f t="shared" si="52"/>
        <v>47.589120000000015</v>
      </c>
      <c r="V64" s="1">
        <f t="shared" si="52"/>
        <v>63.452160000000021</v>
      </c>
      <c r="W64" s="1">
        <f t="shared" si="52"/>
        <v>79.315200000000033</v>
      </c>
      <c r="X64" s="1">
        <f t="shared" si="52"/>
        <v>95.178240000000031</v>
      </c>
      <c r="Y64" s="1">
        <f t="shared" si="52"/>
        <v>111.04128000000003</v>
      </c>
      <c r="Z64" s="1">
        <f t="shared" si="52"/>
        <v>126.90432000000004</v>
      </c>
      <c r="AA64" s="1">
        <f t="shared" si="52"/>
        <v>142.76736000000005</v>
      </c>
      <c r="AB64" s="1">
        <f t="shared" si="52"/>
        <v>158.63040000000007</v>
      </c>
      <c r="AC64" s="1">
        <f t="shared" si="52"/>
        <v>174.49344000000005</v>
      </c>
      <c r="AD64" s="1">
        <f t="shared" si="52"/>
        <v>190.35648000000006</v>
      </c>
    </row>
  </sheetData>
  <mergeCells count="9">
    <mergeCell ref="A52:R52"/>
    <mergeCell ref="A59:R59"/>
    <mergeCell ref="B1:D1"/>
    <mergeCell ref="E1:G1"/>
    <mergeCell ref="A28:F28"/>
    <mergeCell ref="A43:R43"/>
    <mergeCell ref="A35:R35"/>
    <mergeCell ref="H1:J1"/>
    <mergeCell ref="K1:M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2C68-2341-469C-924B-0DA16D778DCF}">
  <dimension ref="B2:H32"/>
  <sheetViews>
    <sheetView workbookViewId="0">
      <selection activeCell="F18" sqref="F18"/>
    </sheetView>
  </sheetViews>
  <sheetFormatPr defaultRowHeight="14.4" x14ac:dyDescent="0.3"/>
  <cols>
    <col min="2" max="2" width="18.33203125" bestFit="1" customWidth="1"/>
    <col min="3" max="3" width="13.77734375" bestFit="1" customWidth="1"/>
    <col min="4" max="6" width="14.5546875" bestFit="1" customWidth="1"/>
  </cols>
  <sheetData>
    <row r="2" spans="2:8" x14ac:dyDescent="0.3">
      <c r="B2" s="11" t="s">
        <v>9</v>
      </c>
      <c r="C2" s="11"/>
      <c r="D2" s="11"/>
      <c r="E2" s="11"/>
      <c r="F2" s="11"/>
    </row>
    <row r="3" spans="2:8" x14ac:dyDescent="0.3">
      <c r="B3" s="1" t="s">
        <v>7</v>
      </c>
      <c r="C3" s="1" t="s">
        <v>0</v>
      </c>
      <c r="D3" s="1" t="s">
        <v>1</v>
      </c>
      <c r="E3" s="1" t="s">
        <v>2</v>
      </c>
      <c r="F3" s="1" t="s">
        <v>3</v>
      </c>
    </row>
    <row r="4" spans="2:8" x14ac:dyDescent="0.3">
      <c r="B4" s="1" t="s">
        <v>0</v>
      </c>
      <c r="C4" s="3" t="s">
        <v>10</v>
      </c>
      <c r="D4" s="1" t="s">
        <v>5</v>
      </c>
      <c r="E4" s="1" t="s">
        <v>5</v>
      </c>
      <c r="F4" s="1" t="s">
        <v>5</v>
      </c>
    </row>
    <row r="5" spans="2:8" x14ac:dyDescent="0.3">
      <c r="B5" s="1" t="s">
        <v>1</v>
      </c>
      <c r="C5" s="3" t="s">
        <v>10</v>
      </c>
      <c r="D5" s="3" t="s">
        <v>10</v>
      </c>
      <c r="E5" s="1" t="s">
        <v>5</v>
      </c>
      <c r="F5" s="1" t="s">
        <v>5</v>
      </c>
    </row>
    <row r="6" spans="2:8" x14ac:dyDescent="0.3">
      <c r="B6" s="1" t="s">
        <v>2</v>
      </c>
      <c r="C6" s="3" t="s">
        <v>10</v>
      </c>
      <c r="D6" s="3" t="s">
        <v>10</v>
      </c>
      <c r="E6" s="3" t="s">
        <v>10</v>
      </c>
      <c r="F6" s="1" t="s">
        <v>8</v>
      </c>
    </row>
    <row r="9" spans="2:8" x14ac:dyDescent="0.3">
      <c r="B9" s="11" t="s">
        <v>9</v>
      </c>
      <c r="C9" s="11"/>
      <c r="D9" s="11"/>
      <c r="E9" s="11"/>
      <c r="F9" s="11"/>
    </row>
    <row r="10" spans="2:8" x14ac:dyDescent="0.3">
      <c r="B10" s="1" t="s">
        <v>4</v>
      </c>
      <c r="C10" s="1" t="s">
        <v>0</v>
      </c>
      <c r="D10" s="1" t="s">
        <v>1</v>
      </c>
      <c r="E10" s="1" t="s">
        <v>2</v>
      </c>
      <c r="F10" s="1" t="s">
        <v>3</v>
      </c>
    </row>
    <row r="11" spans="2:8" x14ac:dyDescent="0.3">
      <c r="B11" s="1" t="s">
        <v>0</v>
      </c>
      <c r="C11" s="3" t="s">
        <v>10</v>
      </c>
      <c r="D11" s="1" t="s">
        <v>5</v>
      </c>
      <c r="E11" s="1" t="s">
        <v>5</v>
      </c>
      <c r="F11" s="1" t="s">
        <v>5</v>
      </c>
    </row>
    <row r="12" spans="2:8" x14ac:dyDescent="0.3">
      <c r="B12" s="1" t="s">
        <v>1</v>
      </c>
      <c r="C12" s="3" t="s">
        <v>10</v>
      </c>
      <c r="D12" s="3" t="s">
        <v>10</v>
      </c>
      <c r="E12" s="1" t="s">
        <v>5</v>
      </c>
      <c r="F12" s="1" t="s">
        <v>5</v>
      </c>
    </row>
    <row r="13" spans="2:8" x14ac:dyDescent="0.3">
      <c r="B13" s="1" t="s">
        <v>2</v>
      </c>
      <c r="C13" s="3" t="s">
        <v>10</v>
      </c>
      <c r="D13" s="3" t="s">
        <v>10</v>
      </c>
      <c r="E13" s="3" t="s">
        <v>10</v>
      </c>
      <c r="F13" s="1" t="s">
        <v>6</v>
      </c>
    </row>
    <row r="16" spans="2:8" x14ac:dyDescent="0.3">
      <c r="B16" s="12" t="s">
        <v>18</v>
      </c>
      <c r="C16" s="13"/>
      <c r="D16" s="13"/>
      <c r="E16" s="13"/>
      <c r="F16" s="13"/>
      <c r="G16" s="13"/>
      <c r="H16" s="14"/>
    </row>
    <row r="17" spans="2:8" x14ac:dyDescent="0.3">
      <c r="B17" s="3" t="s">
        <v>17</v>
      </c>
      <c r="C17" s="3" t="s">
        <v>11</v>
      </c>
      <c r="D17" s="3" t="s">
        <v>12</v>
      </c>
      <c r="E17" s="3" t="s">
        <v>13</v>
      </c>
      <c r="F17" s="3" t="s">
        <v>14</v>
      </c>
      <c r="G17" s="3" t="s">
        <v>15</v>
      </c>
      <c r="H17" s="3" t="s">
        <v>16</v>
      </c>
    </row>
    <row r="18" spans="2:8" x14ac:dyDescent="0.3">
      <c r="B18" s="1" t="s">
        <v>0</v>
      </c>
      <c r="C18" s="4">
        <v>1</v>
      </c>
      <c r="D18" s="4">
        <v>2</v>
      </c>
      <c r="E18" s="4">
        <v>4</v>
      </c>
      <c r="F18" s="4">
        <v>4.9119999999999999</v>
      </c>
      <c r="G18" s="4">
        <v>6</v>
      </c>
      <c r="H18" s="4">
        <v>62</v>
      </c>
    </row>
    <row r="19" spans="2:8" x14ac:dyDescent="0.3">
      <c r="B19" s="1" t="s">
        <v>1</v>
      </c>
      <c r="C19" s="3">
        <v>1</v>
      </c>
      <c r="D19" s="3">
        <v>1</v>
      </c>
      <c r="E19" s="4">
        <v>2</v>
      </c>
      <c r="F19" s="3">
        <v>3.56</v>
      </c>
      <c r="G19" s="3">
        <v>4</v>
      </c>
      <c r="H19" s="3">
        <v>55</v>
      </c>
    </row>
    <row r="20" spans="2:8" x14ac:dyDescent="0.3">
      <c r="B20" s="1" t="s">
        <v>2</v>
      </c>
      <c r="C20" s="3">
        <v>1</v>
      </c>
      <c r="D20" s="3">
        <v>1</v>
      </c>
      <c r="E20" s="4">
        <v>2</v>
      </c>
      <c r="F20" s="3">
        <v>2.4119999999999999</v>
      </c>
      <c r="G20" s="3">
        <v>3</v>
      </c>
      <c r="H20" s="3">
        <v>28</v>
      </c>
    </row>
    <row r="21" spans="2:8" x14ac:dyDescent="0.3">
      <c r="B21" s="1" t="s">
        <v>3</v>
      </c>
      <c r="C21" s="3">
        <v>1</v>
      </c>
      <c r="D21" s="3">
        <v>1</v>
      </c>
      <c r="E21" s="4">
        <v>2</v>
      </c>
      <c r="F21" s="4">
        <v>2.2719999999999998</v>
      </c>
      <c r="G21" s="3">
        <v>3</v>
      </c>
      <c r="H21" s="3">
        <v>15</v>
      </c>
    </row>
    <row r="32" spans="2:8" x14ac:dyDescent="0.3">
      <c r="C32" s="2"/>
    </row>
  </sheetData>
  <mergeCells count="3">
    <mergeCell ref="B16:H16"/>
    <mergeCell ref="B2:F2"/>
    <mergeCell ref="B9:F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E58D3-F355-4DA0-A011-B25C8708B470}">
  <dimension ref="B7:D12"/>
  <sheetViews>
    <sheetView workbookViewId="0">
      <selection activeCell="C9" sqref="C9:D12"/>
    </sheetView>
  </sheetViews>
  <sheetFormatPr defaultRowHeight="14.4" x14ac:dyDescent="0.3"/>
  <cols>
    <col min="2" max="2" width="14.5546875" bestFit="1" customWidth="1"/>
    <col min="3" max="3" width="19" bestFit="1" customWidth="1"/>
    <col min="4" max="4" width="12.77734375" customWidth="1"/>
    <col min="5" max="5" width="11.88671875" customWidth="1"/>
    <col min="6" max="6" width="11.6640625" customWidth="1"/>
    <col min="7" max="7" width="11.5546875" customWidth="1"/>
  </cols>
  <sheetData>
    <row r="7" spans="2:4" x14ac:dyDescent="0.3">
      <c r="B7" s="12" t="s">
        <v>19</v>
      </c>
      <c r="C7" s="13"/>
      <c r="D7" s="14"/>
    </row>
    <row r="8" spans="2:4" x14ac:dyDescent="0.3">
      <c r="B8" s="3" t="s">
        <v>17</v>
      </c>
      <c r="C8" s="3" t="s">
        <v>20</v>
      </c>
      <c r="D8" s="1" t="s">
        <v>21</v>
      </c>
    </row>
    <row r="9" spans="2:4" x14ac:dyDescent="0.3">
      <c r="B9" s="1" t="s">
        <v>0</v>
      </c>
      <c r="C9" s="5">
        <v>2.67</v>
      </c>
      <c r="D9" s="1">
        <f>C9/100</f>
        <v>2.6699999999999998E-2</v>
      </c>
    </row>
    <row r="10" spans="2:4" x14ac:dyDescent="0.3">
      <c r="B10" s="1" t="s">
        <v>1</v>
      </c>
      <c r="C10" s="3">
        <v>2.52</v>
      </c>
      <c r="D10" s="1">
        <f t="shared" ref="D10:D12" si="0">C10/100</f>
        <v>2.52E-2</v>
      </c>
    </row>
    <row r="11" spans="2:4" x14ac:dyDescent="0.3">
      <c r="B11" s="1" t="s">
        <v>2</v>
      </c>
      <c r="C11" s="3">
        <v>3.04</v>
      </c>
      <c r="D11" s="1">
        <f t="shared" si="0"/>
        <v>3.04E-2</v>
      </c>
    </row>
    <row r="12" spans="2:4" x14ac:dyDescent="0.3">
      <c r="B12" s="1" t="s">
        <v>3</v>
      </c>
      <c r="C12" s="3">
        <v>3.06</v>
      </c>
      <c r="D12" s="1">
        <f t="shared" si="0"/>
        <v>3.0600000000000002E-2</v>
      </c>
    </row>
  </sheetData>
  <mergeCells count="1">
    <mergeCell ref="B7:D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664B-BE57-4274-93D8-56118AB23F3E}">
  <dimension ref="C4:I9"/>
  <sheetViews>
    <sheetView workbookViewId="0">
      <selection activeCell="D21" sqref="D21"/>
    </sheetView>
  </sheetViews>
  <sheetFormatPr defaultRowHeight="14.4" x14ac:dyDescent="0.3"/>
  <cols>
    <col min="3" max="3" width="16.21875" customWidth="1"/>
    <col min="4" max="5" width="10.44140625" customWidth="1"/>
  </cols>
  <sheetData>
    <row r="4" spans="3:9" x14ac:dyDescent="0.3">
      <c r="C4" s="12" t="s">
        <v>18</v>
      </c>
      <c r="D4" s="13"/>
      <c r="E4" s="13"/>
      <c r="F4" s="13"/>
      <c r="G4" s="13"/>
      <c r="H4" s="13"/>
      <c r="I4" s="14"/>
    </row>
    <row r="5" spans="3:9" x14ac:dyDescent="0.3">
      <c r="C5" s="3" t="s">
        <v>17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</row>
    <row r="6" spans="3:9" x14ac:dyDescent="0.3">
      <c r="C6" s="1" t="s">
        <v>0</v>
      </c>
      <c r="D6" s="7">
        <v>0.33329999999999999</v>
      </c>
      <c r="E6" s="7">
        <v>38.479199999999999</v>
      </c>
      <c r="F6" s="7">
        <v>42.0246</v>
      </c>
      <c r="G6" s="7">
        <v>39.9422</v>
      </c>
      <c r="H6" s="7">
        <v>45.8125</v>
      </c>
      <c r="I6" s="7">
        <v>57.166699999999999</v>
      </c>
    </row>
    <row r="7" spans="3:9" x14ac:dyDescent="0.3">
      <c r="C7" s="1" t="s">
        <v>1</v>
      </c>
      <c r="D7" s="7">
        <v>0.57379999999999998</v>
      </c>
      <c r="E7" s="7">
        <v>10.9495</v>
      </c>
      <c r="F7" s="7">
        <v>26.4754</v>
      </c>
      <c r="G7" s="7">
        <v>24.0307</v>
      </c>
      <c r="H7" s="7">
        <v>33.416699999999999</v>
      </c>
      <c r="I7" s="7">
        <v>44.5</v>
      </c>
    </row>
    <row r="8" spans="3:9" x14ac:dyDescent="0.3">
      <c r="C8" s="1" t="s">
        <v>2</v>
      </c>
      <c r="D8" s="7">
        <v>5.0830000000000002</v>
      </c>
      <c r="E8" s="7">
        <v>36.582999999999998</v>
      </c>
      <c r="F8" s="7">
        <v>40</v>
      </c>
      <c r="G8" s="7">
        <v>36.478000000000002</v>
      </c>
      <c r="H8" s="7">
        <v>42.082999999999998</v>
      </c>
      <c r="I8" s="7">
        <v>49</v>
      </c>
    </row>
    <row r="9" spans="3:9" x14ac:dyDescent="0.3">
      <c r="C9" s="1" t="s">
        <v>3</v>
      </c>
      <c r="D9" s="6">
        <v>14.43</v>
      </c>
      <c r="E9" s="6">
        <v>35.5</v>
      </c>
      <c r="F9" s="6">
        <v>38.68</v>
      </c>
      <c r="G9" s="6">
        <v>38.65</v>
      </c>
      <c r="H9" s="6">
        <v>43.77</v>
      </c>
      <c r="I9" s="6">
        <v>55.59</v>
      </c>
    </row>
  </sheetData>
  <mergeCells count="1">
    <mergeCell ref="C4:I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7E45-EBF7-4973-9735-46BE323D5957}">
  <dimension ref="C4:I9"/>
  <sheetViews>
    <sheetView workbookViewId="0">
      <selection activeCell="G16" sqref="G16"/>
    </sheetView>
  </sheetViews>
  <sheetFormatPr defaultRowHeight="14.4" x14ac:dyDescent="0.3"/>
  <cols>
    <col min="3" max="3" width="15.5546875" customWidth="1"/>
    <col min="4" max="4" width="9.88671875" customWidth="1"/>
    <col min="5" max="9" width="12" bestFit="1" customWidth="1"/>
  </cols>
  <sheetData>
    <row r="4" spans="3:9" x14ac:dyDescent="0.3">
      <c r="C4" s="12" t="s">
        <v>18</v>
      </c>
      <c r="D4" s="13"/>
      <c r="E4" s="13"/>
      <c r="F4" s="13"/>
      <c r="G4" s="13"/>
      <c r="H4" s="13"/>
      <c r="I4" s="14"/>
    </row>
    <row r="5" spans="3:9" x14ac:dyDescent="0.3">
      <c r="C5" s="3" t="s">
        <v>17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</row>
    <row r="6" spans="3:9" x14ac:dyDescent="0.3">
      <c r="C6" s="1" t="s">
        <v>0</v>
      </c>
      <c r="D6" s="4">
        <v>288</v>
      </c>
      <c r="E6" s="4">
        <v>5792</v>
      </c>
      <c r="F6" s="4">
        <v>6921</v>
      </c>
      <c r="G6" s="4">
        <v>7257</v>
      </c>
      <c r="H6" s="4">
        <v>8325</v>
      </c>
      <c r="I6" s="4">
        <v>26103</v>
      </c>
    </row>
    <row r="7" spans="3:9" x14ac:dyDescent="0.3">
      <c r="C7" s="1" t="s">
        <v>1</v>
      </c>
      <c r="D7" s="4">
        <v>10092</v>
      </c>
      <c r="E7" s="4">
        <v>22495</v>
      </c>
      <c r="F7" s="4">
        <v>26047</v>
      </c>
      <c r="G7" s="4">
        <v>25631</v>
      </c>
      <c r="H7" s="4">
        <v>28887</v>
      </c>
      <c r="I7" s="4">
        <v>52997</v>
      </c>
    </row>
    <row r="8" spans="3:9" x14ac:dyDescent="0.3">
      <c r="C8" s="1" t="s">
        <v>2</v>
      </c>
      <c r="D8" s="4">
        <v>15501</v>
      </c>
      <c r="E8" s="4">
        <v>39036</v>
      </c>
      <c r="F8" s="4">
        <v>45553</v>
      </c>
      <c r="G8" s="4">
        <v>43210</v>
      </c>
      <c r="H8" s="4">
        <v>47811</v>
      </c>
      <c r="I8" s="4">
        <v>66463</v>
      </c>
    </row>
    <row r="9" spans="3:9" x14ac:dyDescent="0.3">
      <c r="C9" s="1" t="s">
        <v>3</v>
      </c>
      <c r="D9" s="4">
        <v>38298</v>
      </c>
      <c r="E9" s="4">
        <v>59571</v>
      </c>
      <c r="F9" s="4">
        <v>65627</v>
      </c>
      <c r="G9" s="4">
        <v>65057</v>
      </c>
      <c r="H9" s="4">
        <v>70824</v>
      </c>
      <c r="I9" s="4">
        <v>83120</v>
      </c>
    </row>
  </sheetData>
  <mergeCells count="1">
    <mergeCell ref="C4:I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69E6-757E-449E-B5BD-0A07E054145E}">
  <dimension ref="C4:I9"/>
  <sheetViews>
    <sheetView workbookViewId="0">
      <selection activeCell="K21" sqref="K21"/>
    </sheetView>
  </sheetViews>
  <sheetFormatPr defaultRowHeight="14.4" x14ac:dyDescent="0.3"/>
  <cols>
    <col min="3" max="3" width="14.5546875" bestFit="1" customWidth="1"/>
  </cols>
  <sheetData>
    <row r="4" spans="3:9" x14ac:dyDescent="0.3">
      <c r="C4" s="12" t="s">
        <v>18</v>
      </c>
      <c r="D4" s="13"/>
      <c r="E4" s="13"/>
      <c r="F4" s="13"/>
      <c r="G4" s="13"/>
      <c r="H4" s="13"/>
      <c r="I4" s="14"/>
    </row>
    <row r="5" spans="3:9" x14ac:dyDescent="0.3">
      <c r="C5" s="3" t="s">
        <v>17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</row>
    <row r="6" spans="3:9" x14ac:dyDescent="0.3">
      <c r="C6" s="1" t="s">
        <v>0</v>
      </c>
      <c r="D6" s="4">
        <v>136</v>
      </c>
      <c r="E6" s="4">
        <v>16916</v>
      </c>
      <c r="F6" s="4">
        <v>20344</v>
      </c>
      <c r="G6" s="4">
        <v>20592</v>
      </c>
      <c r="H6" s="4">
        <v>24332</v>
      </c>
      <c r="I6" s="4">
        <v>54482</v>
      </c>
    </row>
    <row r="7" spans="3:9" x14ac:dyDescent="0.3">
      <c r="C7" s="1" t="s">
        <v>1</v>
      </c>
      <c r="D7" s="4">
        <v>38468</v>
      </c>
      <c r="E7" s="4">
        <v>80838</v>
      </c>
      <c r="F7" s="4">
        <v>90980</v>
      </c>
      <c r="G7" s="4">
        <v>87196</v>
      </c>
      <c r="H7" s="4">
        <v>98810</v>
      </c>
      <c r="I7" s="4">
        <v>109348</v>
      </c>
    </row>
    <row r="8" spans="3:9" x14ac:dyDescent="0.3">
      <c r="C8" s="1" t="s">
        <v>2</v>
      </c>
      <c r="D8" s="4">
        <v>50926</v>
      </c>
      <c r="E8" s="4">
        <v>103952</v>
      </c>
      <c r="F8" s="4">
        <v>119056</v>
      </c>
      <c r="G8" s="4">
        <v>111025</v>
      </c>
      <c r="H8" s="4">
        <v>124756</v>
      </c>
      <c r="I8" s="4">
        <v>132922</v>
      </c>
    </row>
    <row r="9" spans="3:9" x14ac:dyDescent="0.3">
      <c r="C9" s="1" t="s">
        <v>3</v>
      </c>
      <c r="D9" s="4">
        <v>65579</v>
      </c>
      <c r="E9" s="4">
        <v>147463</v>
      </c>
      <c r="F9" s="4">
        <v>156385</v>
      </c>
      <c r="G9" s="4">
        <v>154918</v>
      </c>
      <c r="H9" s="4">
        <v>170358</v>
      </c>
      <c r="I9" s="4">
        <v>193876</v>
      </c>
    </row>
  </sheetData>
  <mergeCells count="1">
    <mergeCell ref="C4:I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Gasto Aws</vt:lpstr>
      <vt:lpstr>Tempo</vt:lpstr>
      <vt:lpstr>Disco</vt:lpstr>
      <vt:lpstr>Cpu</vt:lpstr>
      <vt:lpstr>NetIn</vt:lpstr>
      <vt:lpstr>NetOut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2020-05-02T16:53:14Z</dcterms:created>
  <dcterms:modified xsi:type="dcterms:W3CDTF">2020-05-22T02:56:48Z</dcterms:modified>
</cp:coreProperties>
</file>