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is\OneDrive\Cursos\Excel + Power BI + IA\DIO+Santander+Excel+IA\"/>
    </mc:Choice>
  </mc:AlternateContent>
  <xr:revisionPtr revIDLastSave="0" documentId="13_ncr:1_{D441ED79-6525-473E-B479-BF496C3BEEE4}" xr6:coauthVersionLast="47" xr6:coauthVersionMax="47" xr10:uidLastSave="{00000000-0000-0000-0000-000000000000}"/>
  <bookViews>
    <workbookView xWindow="-110" yWindow="-110" windowWidth="19420" windowHeight="10300" xr2:uid="{1E7C8967-BDCB-48A9-8880-928743334B4A}"/>
  </bookViews>
  <sheets>
    <sheet name="Investimento" sheetId="1" r:id="rId1"/>
    <sheet name="Dados" sheetId="2" r:id="rId2"/>
  </sheets>
  <definedNames>
    <definedName name="_xlchart.v1.0" hidden="1">Investimento!$B$34</definedName>
    <definedName name="_xlchart.v1.1" hidden="1">Investimento!$B$35</definedName>
    <definedName name="_xlchart.v1.2" hidden="1">Investimento!$B$36</definedName>
    <definedName name="_xlchart.v1.3" hidden="1">Investimento!$B$37</definedName>
    <definedName name="_xlchart.v1.4" hidden="1">Investimento!$B$38</definedName>
    <definedName name="_xlchart.v1.5" hidden="1">Investimento!$C$34:$I$34</definedName>
    <definedName name="_xlchart.v1.6" hidden="1">Investimento!$C$35:$I$35</definedName>
    <definedName name="_xlchart.v1.7" hidden="1">Investimento!$C$36:$I$36</definedName>
    <definedName name="_xlchart.v1.8" hidden="1">Investimento!$C$37:$I$37</definedName>
    <definedName name="_xlchart.v1.9" hidden="1">Investimento!$C$38:$I$38</definedName>
    <definedName name="Aporte">Investimento!$F$16</definedName>
    <definedName name="_xlnm.Print_Area" localSheetId="0">Investimento!$1:$50</definedName>
    <definedName name="Investimento">Investimento!$F$12</definedName>
    <definedName name="Patrimonio">Investimento!$F$19</definedName>
    <definedName name="Qtde_Anos">Investimento!$F$17</definedName>
    <definedName name="Rendimento_carteira">Investimento!$F$11</definedName>
    <definedName name="Taxa_Mensal">Investimento!$F$18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4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2" i="2"/>
  <c r="H2" i="2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3" i="2"/>
  <c r="F12" i="1"/>
  <c r="F16" i="1" s="1"/>
  <c r="F31" i="1" s="1"/>
  <c r="F19" i="1"/>
  <c r="F20" i="1"/>
  <c r="E24" i="1"/>
  <c r="E25" i="1"/>
  <c r="E26" i="1"/>
  <c r="E27" i="1"/>
  <c r="E28" i="1"/>
  <c r="G26" i="1"/>
  <c r="G27" i="1"/>
  <c r="G28" i="1"/>
  <c r="G24" i="1"/>
  <c r="G25" i="1"/>
  <c r="G35" i="1" l="1"/>
  <c r="G36" i="1"/>
  <c r="G37" i="1"/>
  <c r="G38" i="1"/>
  <c r="G34" i="1"/>
  <c r="G39" i="1" l="1"/>
</calcChain>
</file>

<file path=xl/sharedStrings.xml><?xml version="1.0" encoding="utf-8"?>
<sst xmlns="http://schemas.openxmlformats.org/spreadsheetml/2006/main" count="63" uniqueCount="34">
  <si>
    <t>INVESTIMENTO MENSAL</t>
  </si>
  <si>
    <t>Por quantos anos?</t>
  </si>
  <si>
    <t>Quanto investir por mês?</t>
  </si>
  <si>
    <t>Faixa de Rendimento Mensal?</t>
  </si>
  <si>
    <t>Despesas mensais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</si>
  <si>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</si>
  <si>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</si>
  <si>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</si>
  <si>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</si>
  <si>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</si>
  <si>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</si>
  <si>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</si>
  <si>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Rendimentos</t>
  </si>
  <si>
    <t>Configurações</t>
  </si>
  <si>
    <t>Salário</t>
  </si>
  <si>
    <t>Rendimentos da Carteira</t>
  </si>
  <si>
    <t>Perfil</t>
  </si>
  <si>
    <t>Agressivo</t>
  </si>
  <si>
    <t>Valor à ser investido por mês</t>
  </si>
  <si>
    <t>Tipo de FII</t>
  </si>
  <si>
    <t>% Sugerido</t>
  </si>
  <si>
    <t>Valores</t>
  </si>
  <si>
    <t>PAPEL</t>
  </si>
  <si>
    <t>TIJOLO</t>
  </si>
  <si>
    <t>HIBRIDO %</t>
  </si>
  <si>
    <t>DESENVOLVIMENTO</t>
  </si>
  <si>
    <t>HOTELARIA</t>
  </si>
  <si>
    <t>TOTAL INVESTIDO</t>
  </si>
  <si>
    <t>%</t>
  </si>
  <si>
    <t>Tipo</t>
  </si>
  <si>
    <t>Chave</t>
  </si>
  <si>
    <t>Conservador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</si>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</sst>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7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7A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389"/>
        <bgColor indexed="64"/>
      </patternFill>
    </fill>
  </fills>
  <borders count="50">
    <border>
      <left/>
      <right/>
      <top/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double">
        <color theme="0" tint="-4.9989318521683403E-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double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thin">
        <color theme="0" tint="-0.14999847407452621"/>
      </right>
      <top style="medium">
        <color theme="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medium">
        <color theme="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double">
        <color theme="0" tint="-4.9989318521683403E-2"/>
      </right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 style="double">
        <color theme="0" tint="-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double">
        <color theme="0" tint="-4.9989318521683403E-2"/>
      </right>
      <top style="thin">
        <color theme="0" tint="-0.14999847407452621"/>
      </top>
      <bottom style="double">
        <color theme="0" tint="-4.9989318521683403E-2"/>
      </bottom>
      <diagonal/>
    </border>
    <border>
      <left style="medium">
        <color theme="1"/>
      </left>
      <right style="double">
        <color theme="0" tint="-4.9989318521683403E-2"/>
      </right>
      <top style="double">
        <color theme="0" tint="-4.9989318521683403E-2"/>
      </top>
      <bottom style="thin">
        <color theme="0" tint="-0.14999847407452621"/>
      </bottom>
      <diagonal/>
    </border>
    <border>
      <left style="medium">
        <color theme="1"/>
      </left>
      <right style="double">
        <color theme="0" tint="-4.9989318521683403E-2"/>
      </right>
      <top style="thin">
        <color theme="0" tint="-0.14999847407452621"/>
      </top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medium">
        <color theme="1"/>
      </left>
      <right/>
      <top/>
      <bottom/>
      <diagonal/>
    </border>
    <border>
      <left/>
      <right style="hair">
        <color theme="1"/>
      </right>
      <top/>
      <bottom/>
      <diagonal/>
    </border>
    <border>
      <left/>
      <right/>
      <top/>
      <bottom style="double">
        <color theme="1"/>
      </bottom>
      <diagonal/>
    </border>
    <border>
      <left style="medium">
        <color theme="1"/>
      </left>
      <right/>
      <top style="double">
        <color theme="1"/>
      </top>
      <bottom/>
      <diagonal/>
    </border>
    <border>
      <left/>
      <right style="thin">
        <color theme="0" tint="-0.14999847407452621"/>
      </right>
      <top style="double">
        <color theme="1"/>
      </top>
      <bottom/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 style="double">
        <color theme="1"/>
      </top>
      <bottom/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/>
      <top/>
      <bottom/>
      <diagonal/>
    </border>
    <border>
      <left style="double">
        <color theme="1"/>
      </left>
      <right/>
      <top style="double">
        <color theme="1"/>
      </top>
      <bottom/>
      <diagonal/>
    </border>
    <border>
      <left/>
      <right/>
      <top style="double">
        <color theme="1"/>
      </top>
      <bottom style="medium">
        <color theme="1"/>
      </bottom>
      <diagonal/>
    </border>
    <border>
      <left style="hair">
        <color theme="1"/>
      </left>
      <right/>
      <top/>
      <bottom style="double">
        <color theme="1"/>
      </bottom>
      <diagonal/>
    </border>
    <border>
      <left/>
      <right/>
      <top style="double">
        <color theme="1"/>
      </top>
      <bottom style="dotted">
        <color theme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/>
      <right/>
      <top style="dotted">
        <color theme="1"/>
      </top>
      <bottom style="double">
        <color theme="1"/>
      </bottom>
      <diagonal/>
    </border>
    <border>
      <left/>
      <right style="double">
        <color theme="1"/>
      </right>
      <top style="double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medium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medium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dotted">
        <color theme="1"/>
      </right>
      <top style="dotted">
        <color theme="1"/>
      </top>
      <bottom style="medium">
        <color theme="1"/>
      </bottom>
      <diagonal/>
    </border>
    <border>
      <left style="dotted">
        <color theme="1"/>
      </left>
      <right style="medium">
        <color theme="1"/>
      </right>
      <top style="dotted">
        <color theme="1"/>
      </top>
      <bottom style="medium">
        <color theme="1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3" fillId="5" borderId="0" xfId="0" applyFont="1" applyFill="1" applyAlignment="1">
      <alignment horizontal="center" vertical="center"/>
    </xf>
    <xf numFmtId="0" fontId="0" fillId="5" borderId="0" xfId="0" applyFill="1"/>
    <xf numFmtId="0" fontId="2" fillId="7" borderId="11" xfId="0" applyFont="1" applyFill="1" applyBorder="1" applyAlignment="1">
      <alignment horizontal="center"/>
    </xf>
    <xf numFmtId="0" fontId="2" fillId="7" borderId="7" xfId="0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3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4" xfId="0" applyFont="1" applyFill="1" applyBorder="1" applyAlignment="1">
      <alignment horizontal="center"/>
    </xf>
    <xf numFmtId="0" fontId="2" fillId="7" borderId="3" xfId="0" applyFont="1" applyFill="1" applyBorder="1"/>
    <xf numFmtId="0" fontId="2" fillId="7" borderId="15" xfId="0" applyFont="1" applyFill="1" applyBorder="1" applyAlignment="1">
      <alignment horizontal="center"/>
    </xf>
    <xf numFmtId="0" fontId="2" fillId="7" borderId="9" xfId="0" applyFont="1" applyFill="1" applyBorder="1"/>
    <xf numFmtId="0" fontId="3" fillId="5" borderId="29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0" borderId="35" xfId="0" applyBorder="1"/>
    <xf numFmtId="0" fontId="0" fillId="0" borderId="6" xfId="0" applyBorder="1"/>
    <xf numFmtId="0" fontId="0" fillId="0" borderId="33" xfId="0" applyBorder="1"/>
    <xf numFmtId="0" fontId="2" fillId="7" borderId="8" xfId="0" applyFont="1" applyFill="1" applyBorder="1"/>
    <xf numFmtId="0" fontId="2" fillId="7" borderId="10" xfId="0" applyFont="1" applyFill="1" applyBorder="1"/>
    <xf numFmtId="9" fontId="0" fillId="0" borderId="0" xfId="0" applyNumberFormat="1" applyAlignment="1">
      <alignment horizontal="center"/>
    </xf>
    <xf numFmtId="0" fontId="4" fillId="3" borderId="0" xfId="0" applyFont="1" applyFill="1" applyAlignment="1">
      <alignment horizontal="center"/>
    </xf>
    <xf numFmtId="0" fontId="8" fillId="0" borderId="0" xfId="0" applyFont="1"/>
    <xf numFmtId="9" fontId="8" fillId="0" borderId="0" xfId="0" applyNumberFormat="1" applyFont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9" fontId="8" fillId="8" borderId="22" xfId="0" applyNumberFormat="1" applyFont="1" applyFill="1" applyBorder="1"/>
    <xf numFmtId="9" fontId="8" fillId="0" borderId="21" xfId="0" applyNumberFormat="1" applyFont="1" applyBorder="1" applyAlignment="1">
      <alignment horizontal="center"/>
    </xf>
    <xf numFmtId="9" fontId="8" fillId="0" borderId="17" xfId="0" applyNumberFormat="1" applyFont="1" applyBorder="1" applyAlignment="1">
      <alignment horizontal="center"/>
    </xf>
    <xf numFmtId="0" fontId="8" fillId="0" borderId="21" xfId="0" applyFont="1" applyBorder="1"/>
    <xf numFmtId="0" fontId="8" fillId="0" borderId="47" xfId="0" applyFont="1" applyBorder="1"/>
    <xf numFmtId="9" fontId="8" fillId="8" borderId="24" xfId="0" applyNumberFormat="1" applyFont="1" applyFill="1" applyBorder="1"/>
    <xf numFmtId="9" fontId="8" fillId="0" borderId="5" xfId="0" applyNumberFormat="1" applyFont="1" applyBorder="1" applyAlignment="1">
      <alignment horizontal="center"/>
    </xf>
    <xf numFmtId="0" fontId="8" fillId="0" borderId="6" xfId="0" applyFont="1" applyBorder="1"/>
    <xf numFmtId="9" fontId="8" fillId="0" borderId="16" xfId="0" applyNumberFormat="1" applyFont="1" applyBorder="1" applyAlignment="1">
      <alignment horizontal="center"/>
    </xf>
    <xf numFmtId="0" fontId="8" fillId="0" borderId="48" xfId="0" applyFont="1" applyBorder="1"/>
    <xf numFmtId="9" fontId="8" fillId="8" borderId="20" xfId="0" applyNumberFormat="1" applyFont="1" applyFill="1" applyBorder="1"/>
    <xf numFmtId="9" fontId="8" fillId="0" borderId="6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9" fillId="3" borderId="18" xfId="0" applyFont="1" applyFill="1" applyBorder="1" applyAlignment="1">
      <alignment horizontal="left"/>
    </xf>
    <xf numFmtId="9" fontId="8" fillId="0" borderId="22" xfId="0" applyNumberFormat="1" applyFont="1" applyBorder="1" applyAlignment="1">
      <alignment horizontal="left"/>
    </xf>
    <xf numFmtId="9" fontId="8" fillId="0" borderId="24" xfId="0" applyNumberFormat="1" applyFont="1" applyBorder="1" applyAlignment="1">
      <alignment horizontal="left"/>
    </xf>
    <xf numFmtId="9" fontId="8" fillId="0" borderId="20" xfId="0" applyNumberFormat="1" applyFont="1" applyBorder="1" applyAlignment="1">
      <alignment horizontal="left"/>
    </xf>
    <xf numFmtId="0" fontId="1" fillId="5" borderId="0" xfId="0" applyFont="1" applyFill="1"/>
    <xf numFmtId="0" fontId="6" fillId="5" borderId="0" xfId="0" applyFont="1" applyFill="1" applyAlignment="1">
      <alignment horizontal="left"/>
    </xf>
    <xf numFmtId="44" fontId="6" fillId="5" borderId="0" xfId="0" applyNumberFormat="1" applyFont="1" applyFill="1" applyAlignment="1">
      <alignment horizontal="center"/>
    </xf>
    <xf numFmtId="44" fontId="0" fillId="0" borderId="0" xfId="0" applyNumberFormat="1" applyAlignment="1">
      <alignment horizontal="center"/>
    </xf>
    <xf numFmtId="0" fontId="4" fillId="3" borderId="0" xfId="0" applyFont="1" applyFill="1" applyAlignment="1">
      <alignment horizontal="left"/>
    </xf>
    <xf numFmtId="44" fontId="4" fillId="3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44" fontId="2" fillId="0" borderId="43" xfId="0" applyNumberFormat="1" applyFont="1" applyBorder="1" applyAlignment="1">
      <alignment horizontal="center"/>
    </xf>
    <xf numFmtId="44" fontId="2" fillId="0" borderId="44" xfId="0" applyNumberFormat="1" applyFont="1" applyBorder="1" applyAlignment="1">
      <alignment horizontal="center"/>
    </xf>
    <xf numFmtId="44" fontId="2" fillId="0" borderId="45" xfId="0" applyNumberFormat="1" applyFont="1" applyBorder="1" applyAlignment="1">
      <alignment horizontal="center"/>
    </xf>
    <xf numFmtId="44" fontId="2" fillId="0" borderId="46" xfId="0" applyNumberFormat="1" applyFont="1" applyBorder="1" applyAlignment="1">
      <alignment horizontal="center"/>
    </xf>
    <xf numFmtId="44" fontId="4" fillId="0" borderId="41" xfId="0" applyNumberFormat="1" applyFont="1" applyBorder="1" applyAlignment="1">
      <alignment horizontal="center"/>
    </xf>
    <xf numFmtId="44" fontId="4" fillId="0" borderId="43" xfId="0" applyNumberFormat="1" applyFont="1" applyBorder="1" applyAlignment="1">
      <alignment horizontal="center"/>
    </xf>
    <xf numFmtId="44" fontId="4" fillId="0" borderId="45" xfId="0" applyNumberFormat="1" applyFont="1" applyBorder="1" applyAlignment="1">
      <alignment horizontal="center"/>
    </xf>
    <xf numFmtId="44" fontId="2" fillId="5" borderId="38" xfId="0" applyNumberFormat="1" applyFont="1" applyFill="1" applyBorder="1"/>
    <xf numFmtId="44" fontId="4" fillId="5" borderId="36" xfId="0" applyNumberFormat="1" applyFont="1" applyFill="1" applyBorder="1"/>
    <xf numFmtId="44" fontId="4" fillId="5" borderId="26" xfId="0" applyNumberFormat="1" applyFont="1" applyFill="1" applyBorder="1"/>
    <xf numFmtId="0" fontId="6" fillId="4" borderId="2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44" fontId="2" fillId="0" borderId="41" xfId="0" applyNumberFormat="1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5" fillId="4" borderId="22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2" fillId="7" borderId="31" xfId="0" applyFont="1" applyFill="1" applyBorder="1" applyAlignment="1">
      <alignment horizontal="left"/>
    </xf>
    <xf numFmtId="0" fontId="2" fillId="7" borderId="26" xfId="0" applyFont="1" applyFill="1" applyBorder="1" applyAlignment="1">
      <alignment horizontal="left"/>
    </xf>
    <xf numFmtId="164" fontId="2" fillId="5" borderId="38" xfId="0" applyNumberFormat="1" applyFont="1" applyFill="1" applyBorder="1"/>
    <xf numFmtId="44" fontId="2" fillId="5" borderId="37" xfId="0" applyNumberFormat="1" applyFont="1" applyFill="1" applyBorder="1"/>
    <xf numFmtId="44" fontId="2" fillId="5" borderId="40" xfId="0" applyNumberFormat="1" applyFont="1" applyFill="1" applyBorder="1"/>
    <xf numFmtId="44" fontId="4" fillId="5" borderId="39" xfId="0" applyNumberFormat="1" applyFont="1" applyFill="1" applyBorder="1"/>
    <xf numFmtId="0" fontId="5" fillId="4" borderId="3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33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44" fontId="4" fillId="0" borderId="23" xfId="0" applyNumberFormat="1" applyFont="1" applyBorder="1"/>
    <xf numFmtId="44" fontId="4" fillId="0" borderId="0" xfId="0" applyNumberFormat="1" applyFont="1"/>
    <xf numFmtId="44" fontId="4" fillId="0" borderId="29" xfId="0" applyNumberFormat="1" applyFont="1" applyBorder="1"/>
    <xf numFmtId="0" fontId="7" fillId="6" borderId="4" xfId="0" applyFont="1" applyFill="1" applyBorder="1" applyAlignment="1">
      <alignment horizontal="center" vertical="center"/>
    </xf>
    <xf numFmtId="0" fontId="7" fillId="6" borderId="30" xfId="0" applyFont="1" applyFill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32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0" fontId="4" fillId="7" borderId="24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7" borderId="25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2" fillId="5" borderId="38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389"/>
      <color rgb="FFFFD7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  <cx:data id="4">
      <cx:numDim type="val">
        <cx:f dir="row">_xlchart.v1.9</cx:f>
      </cx:numDim>
    </cx:data>
  </cx:chartData>
  <cx:chart>
    <cx:plotArea>
      <cx:plotAreaRegion>
        <cx:series layoutId="boxWhisker" uniqueId="{990C85B8-2D4A-4BF1-821F-6F58CFC4D378}">
          <cx:tx>
            <cx:txData>
              <cx:f>_xlchart.v1.0</cx:f>
              <cx:v>PAPEL</cx:v>
            </cx:txData>
          </cx:tx>
          <cx:dataId val="0"/>
          <cx:layoutPr>
            <cx:statistics quartileMethod="exclusive"/>
          </cx:layoutPr>
        </cx:series>
        <cx:series layoutId="boxWhisker" uniqueId="{5FA4514A-2116-4465-96EB-FACD38BF7D1A}">
          <cx:tx>
            <cx:txData>
              <cx:f>_xlchart.v1.1</cx:f>
              <cx:v>TIJOLO</cx:v>
            </cx:txData>
          </cx:tx>
          <cx:dataId val="1"/>
          <cx:layoutPr>
            <cx:statistics quartileMethod="exclusive"/>
          </cx:layoutPr>
        </cx:series>
        <cx:series layoutId="boxWhisker" uniqueId="{54E66966-7980-4236-AF6E-132449A0C652}">
          <cx:tx>
            <cx:txData>
              <cx:f>_xlchart.v1.2</cx:f>
              <cx:v>HIBRIDO %</cx:v>
            </cx:txData>
          </cx:tx>
          <cx:dataId val="2"/>
          <cx:layoutPr>
            <cx:statistics quartileMethod="exclusive"/>
          </cx:layoutPr>
        </cx:series>
        <cx:series layoutId="boxWhisker" uniqueId="{A5E138D1-DF99-4771-916E-57EF75AC0750}">
          <cx:tx>
            <cx:txData>
              <cx:f>_xlchart.v1.3</cx:f>
              <cx:v>DESENVOLVIMENTO</cx:v>
            </cx:txData>
          </cx:tx>
          <cx:dataId val="3"/>
          <cx:layoutPr>
            <cx:statistics quartileMethod="exclusive"/>
          </cx:layoutPr>
        </cx:series>
        <cx:series layoutId="boxWhisker" uniqueId="{D23702A0-7033-493B-B8DB-24140819C34B}">
          <cx:tx>
            <cx:txData>
              <cx:f>_xlchart.v1.4</cx:f>
              <cx:v>HOTELARIA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21168</xdr:rowOff>
    </xdr:from>
    <xdr:to>
      <xdr:col>10</xdr:col>
      <xdr:colOff>19050</xdr:colOff>
      <xdr:row>6</xdr:row>
      <xdr:rowOff>65288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9F78B89-73C6-22D7-7736-20CF0267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71968"/>
          <a:ext cx="4832350" cy="964870"/>
        </a:xfrm>
        <a:prstGeom prst="rect">
          <a:avLst/>
        </a:prstGeom>
      </xdr:spPr>
    </xdr:pic>
    <xdr:clientData/>
  </xdr:twoCellAnchor>
  <xdr:twoCellAnchor>
    <xdr:from>
      <xdr:col>1</xdr:col>
      <xdr:colOff>185208</xdr:colOff>
      <xdr:row>39</xdr:row>
      <xdr:rowOff>89958</xdr:rowOff>
    </xdr:from>
    <xdr:to>
      <xdr:col>8</xdr:col>
      <xdr:colOff>13228</xdr:colOff>
      <xdr:row>49</xdr:row>
      <xdr:rowOff>83079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5F093290-157A-12DD-C691-D77817325C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9658" y="7252758"/>
              <a:ext cx="4133320" cy="20060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AD6A-F1DA-4397-B67C-916FE8898F00}">
  <dimension ref="A1:P50"/>
  <sheetViews>
    <sheetView showGridLines="0" tabSelected="1" showWhiteSpace="0" zoomScale="120" zoomScaleNormal="120" zoomScaleSheetLayoutView="100" workbookViewId="0">
      <selection activeCell="B28" sqref="B28"/>
    </sheetView>
  </sheetViews>
  <sheetFormatPr defaultColWidth="0" defaultRowHeight="14.5" zeroHeight="1" x14ac:dyDescent="0.35"/>
  <cols>
    <col min="1" max="1" width="0.6328125" customWidth="1"/>
    <col min="2" max="2" width="6.7265625" customWidth="1"/>
    <col min="3" max="3" width="8.7265625" customWidth="1"/>
    <col min="4" max="4" width="11.08984375" customWidth="1"/>
    <col min="5" max="5" width="9.36328125" customWidth="1"/>
    <col min="6" max="6" width="14.81640625" customWidth="1"/>
    <col min="7" max="7" width="2.1796875" customWidth="1"/>
    <col min="8" max="8" width="8.7265625" customWidth="1"/>
    <col min="9" max="9" width="5.54296875" customWidth="1"/>
    <col min="10" max="10" width="8.7265625" hidden="1" customWidth="1"/>
    <col min="11" max="11" width="0.6328125" customWidth="1"/>
    <col min="12" max="16" width="0" hidden="1" customWidth="1"/>
    <col min="17" max="16384" width="8.7265625" hidden="1"/>
  </cols>
  <sheetData>
    <row r="1" spans="1:11" s="2" customFormat="1" ht="4" customHeight="1" x14ac:dyDescent="0.3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s="2" customFormat="1" ht="14.5" customHeight="1" x14ac:dyDescent="0.3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</row>
    <row r="3" spans="1:11" s="2" customFormat="1" ht="14.5" customHeight="1" x14ac:dyDescent="0.3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</row>
    <row r="4" spans="1:11" s="2" customFormat="1" ht="14.5" customHeight="1" x14ac:dyDescent="0.3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</row>
    <row r="5" spans="1:11" s="2" customFormat="1" ht="14.5" customHeight="1" x14ac:dyDescent="0.3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</row>
    <row r="6" spans="1:11" s="2" customFormat="1" ht="14.5" customHeight="1" x14ac:dyDescent="0.35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</row>
    <row r="7" spans="1:11" s="2" customFormat="1" ht="14.5" customHeight="1" thickBot="1" x14ac:dyDescent="0.4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06"/>
    </row>
    <row r="8" spans="1:11" ht="14.5" customHeight="1" thickTop="1" x14ac:dyDescent="0.35">
      <c r="A8" s="13"/>
      <c r="B8" s="94" t="s">
        <v>13</v>
      </c>
      <c r="C8" s="94"/>
      <c r="D8" s="94"/>
      <c r="E8" s="94"/>
      <c r="F8" s="94"/>
      <c r="G8" s="94"/>
      <c r="H8" s="94"/>
      <c r="I8" s="95"/>
      <c r="J8" s="1"/>
      <c r="K8" s="1"/>
    </row>
    <row r="9" spans="1:11" ht="14.5" customHeight="1" thickBot="1" x14ac:dyDescent="0.4">
      <c r="A9" s="1"/>
      <c r="B9" s="96"/>
      <c r="C9" s="97"/>
      <c r="D9" s="97"/>
      <c r="E9" s="97"/>
      <c r="F9" s="97"/>
      <c r="G9" s="97"/>
      <c r="H9" s="97"/>
      <c r="I9" s="98"/>
      <c r="J9" s="1"/>
      <c r="K9" s="1"/>
    </row>
    <row r="10" spans="1:11" ht="14.5" customHeight="1" thickTop="1" x14ac:dyDescent="0.4">
      <c r="A10" s="1"/>
      <c r="B10" s="88" t="s">
        <v>14</v>
      </c>
      <c r="C10" s="89"/>
      <c r="D10" s="89"/>
      <c r="E10" s="89"/>
      <c r="F10" s="79">
        <v>4500</v>
      </c>
      <c r="G10" s="79"/>
      <c r="H10" s="79"/>
      <c r="I10" s="80"/>
      <c r="J10" s="1"/>
      <c r="K10" s="1"/>
    </row>
    <row r="11" spans="1:11" ht="14.5" customHeight="1" x14ac:dyDescent="0.4">
      <c r="A11" s="1"/>
      <c r="B11" s="99" t="s">
        <v>15</v>
      </c>
      <c r="C11" s="100"/>
      <c r="D11" s="100"/>
      <c r="E11" s="100"/>
      <c r="F11" s="78">
        <v>0.11</v>
      </c>
      <c r="G11" s="78"/>
      <c r="H11" s="78"/>
      <c r="I11" s="78"/>
      <c r="J11" s="1"/>
      <c r="K11" s="14"/>
    </row>
    <row r="12" spans="1:11" ht="14.5" customHeight="1" thickBot="1" x14ac:dyDescent="0.45">
      <c r="A12" s="1"/>
      <c r="B12" s="76" t="s">
        <v>33</v>
      </c>
      <c r="C12" s="77"/>
      <c r="D12" s="77"/>
      <c r="E12" s="77"/>
      <c r="F12" s="81">
        <f>F10*30%</f>
        <v>1350</v>
      </c>
      <c r="G12" s="81"/>
      <c r="H12" s="81"/>
      <c r="I12" s="81"/>
      <c r="J12" s="1"/>
      <c r="K12" s="14"/>
    </row>
    <row r="13" spans="1:11" ht="8" customHeight="1" thickTop="1" thickBot="1" x14ac:dyDescent="0.4">
      <c r="A13" s="1"/>
      <c r="B13" s="15"/>
      <c r="C13" s="15"/>
      <c r="D13" s="15"/>
      <c r="E13" s="15"/>
      <c r="F13" s="15"/>
      <c r="G13" s="1"/>
      <c r="H13" s="1"/>
      <c r="I13" s="1"/>
      <c r="J13" s="1"/>
      <c r="K13" s="1"/>
    </row>
    <row r="14" spans="1:11" ht="21" customHeight="1" thickTop="1" x14ac:dyDescent="0.35">
      <c r="B14" s="82" t="s">
        <v>0</v>
      </c>
      <c r="C14" s="83"/>
      <c r="D14" s="83"/>
      <c r="E14" s="83"/>
      <c r="F14" s="83"/>
      <c r="G14" s="83"/>
      <c r="H14" s="83"/>
      <c r="I14" s="84"/>
    </row>
    <row r="15" spans="1:11" ht="15" customHeight="1" thickBot="1" x14ac:dyDescent="0.4">
      <c r="B15" s="85"/>
      <c r="C15" s="86"/>
      <c r="D15" s="86"/>
      <c r="E15" s="86"/>
      <c r="F15" s="86"/>
      <c r="G15" s="86"/>
      <c r="H15" s="86"/>
      <c r="I15" s="87"/>
    </row>
    <row r="16" spans="1:11" ht="16.5" thickTop="1" x14ac:dyDescent="0.4">
      <c r="B16" s="88" t="s">
        <v>2</v>
      </c>
      <c r="C16" s="89"/>
      <c r="D16" s="89"/>
      <c r="E16" s="90"/>
      <c r="F16" s="91">
        <f>Investimento</f>
        <v>1350</v>
      </c>
      <c r="G16" s="92"/>
      <c r="H16" s="92"/>
      <c r="I16" s="93"/>
    </row>
    <row r="17" spans="1:11" ht="14.5" customHeight="1" x14ac:dyDescent="0.4">
      <c r="A17" s="1"/>
      <c r="B17" s="99" t="s">
        <v>1</v>
      </c>
      <c r="C17" s="100"/>
      <c r="D17" s="100"/>
      <c r="E17" s="100"/>
      <c r="F17" s="105">
        <v>5</v>
      </c>
      <c r="G17" s="105"/>
      <c r="H17" s="105"/>
      <c r="I17" s="105"/>
      <c r="J17" s="1"/>
      <c r="K17" s="14"/>
    </row>
    <row r="18" spans="1:11" ht="14.5" customHeight="1" x14ac:dyDescent="0.4">
      <c r="A18" s="1"/>
      <c r="B18" s="99" t="s">
        <v>3</v>
      </c>
      <c r="C18" s="100"/>
      <c r="D18" s="100"/>
      <c r="E18" s="100"/>
      <c r="F18" s="78">
        <v>1.0789999999999999E-2</v>
      </c>
      <c r="G18" s="78"/>
      <c r="H18" s="78"/>
      <c r="I18" s="78"/>
      <c r="J18" s="1"/>
      <c r="K18" s="14"/>
    </row>
    <row r="19" spans="1:11" ht="14.5" customHeight="1" x14ac:dyDescent="0.4">
      <c r="A19" s="1"/>
      <c r="B19" s="99" t="s">
        <v>5</v>
      </c>
      <c r="C19" s="100"/>
      <c r="D19" s="100"/>
      <c r="E19" s="100"/>
      <c r="F19" s="61">
        <f>FV(Taxa_Mensal,Qtde_Anos*12,Aporte*-1)</f>
        <v>113098.83389795832</v>
      </c>
      <c r="G19" s="61"/>
      <c r="H19" s="61"/>
      <c r="I19" s="61"/>
      <c r="J19" s="1"/>
      <c r="K19" s="14"/>
    </row>
    <row r="20" spans="1:11" ht="16.5" thickBot="1" x14ac:dyDescent="0.45">
      <c r="B20" s="101" t="s">
        <v>4</v>
      </c>
      <c r="C20" s="102"/>
      <c r="D20" s="102"/>
      <c r="E20" s="103"/>
      <c r="F20" s="62">
        <f>Patrimonio*Rendimento_carteira</f>
        <v>12440.871728775415</v>
      </c>
      <c r="G20" s="63"/>
      <c r="H20" s="63"/>
      <c r="I20" s="63"/>
      <c r="K20" s="18"/>
    </row>
    <row r="21" spans="1:11" ht="6.5" customHeight="1" thickTop="1" thickBot="1" x14ac:dyDescent="0.4">
      <c r="B21" s="16"/>
      <c r="C21" s="16"/>
      <c r="D21" s="16"/>
      <c r="E21" s="16"/>
      <c r="F21" s="17"/>
      <c r="G21" s="17"/>
      <c r="H21" s="17"/>
    </row>
    <row r="22" spans="1:11" ht="14.5" customHeight="1" x14ac:dyDescent="0.35">
      <c r="B22" s="70" t="s">
        <v>11</v>
      </c>
      <c r="C22" s="71"/>
      <c r="D22" s="71"/>
      <c r="E22" s="71"/>
      <c r="F22" s="72"/>
      <c r="G22" s="64" t="s">
        <v>12</v>
      </c>
      <c r="H22" s="64"/>
      <c r="I22" s="65"/>
    </row>
    <row r="23" spans="1:11" ht="14.5" customHeight="1" thickBot="1" x14ac:dyDescent="0.4">
      <c r="B23" s="73"/>
      <c r="C23" s="74"/>
      <c r="D23" s="74"/>
      <c r="E23" s="74"/>
      <c r="F23" s="75"/>
      <c r="G23" s="66"/>
      <c r="H23" s="66"/>
      <c r="I23" s="67"/>
    </row>
    <row r="24" spans="1:11" ht="15" customHeight="1" x14ac:dyDescent="0.4">
      <c r="B24" s="3">
        <v>2</v>
      </c>
      <c r="C24" s="4" t="s">
        <v>6</v>
      </c>
      <c r="D24" s="19"/>
      <c r="E24" s="58">
        <f>FV(Taxa_Mensal,B$24*12,Aporte*-1)</f>
        <v>36757.29685182104</v>
      </c>
      <c r="F24" s="58"/>
      <c r="G24" s="68">
        <f>E24*Rendimento_carteira</f>
        <v>4043.3026537003143</v>
      </c>
      <c r="H24" s="68"/>
      <c r="I24" s="69"/>
    </row>
    <row r="25" spans="1:11" ht="16" x14ac:dyDescent="0.4">
      <c r="B25" s="5">
        <v>5</v>
      </c>
      <c r="C25" s="6" t="s">
        <v>7</v>
      </c>
      <c r="D25" s="10"/>
      <c r="E25" s="59">
        <f>FV($F$18,$B25*12,$F$16*-1)</f>
        <v>113098.83389795832</v>
      </c>
      <c r="F25" s="59"/>
      <c r="G25" s="54">
        <f>E25*Rendimento_carteira</f>
        <v>12440.871728775415</v>
      </c>
      <c r="H25" s="54"/>
      <c r="I25" s="55"/>
    </row>
    <row r="26" spans="1:11" ht="16.5" thickBot="1" x14ac:dyDescent="0.45">
      <c r="B26" s="7">
        <v>10</v>
      </c>
      <c r="C26" s="8" t="s">
        <v>8</v>
      </c>
      <c r="D26" s="10"/>
      <c r="E26" s="59">
        <f>FV($F$18,$B26*12,$F$16*-1)</f>
        <v>328433.68691573245</v>
      </c>
      <c r="F26" s="59"/>
      <c r="G26" s="54">
        <f>E26*Rendimento_carteira</f>
        <v>36127.705560730574</v>
      </c>
      <c r="H26" s="54"/>
      <c r="I26" s="55"/>
    </row>
    <row r="27" spans="1:11" ht="16.5" thickTop="1" x14ac:dyDescent="0.4">
      <c r="B27" s="9">
        <v>20</v>
      </c>
      <c r="C27" s="8" t="s">
        <v>9</v>
      </c>
      <c r="D27" s="10"/>
      <c r="E27" s="59">
        <f>FV($F$18,$B27*12,$F$16*-1)</f>
        <v>1519017.8401310588</v>
      </c>
      <c r="F27" s="59"/>
      <c r="G27" s="54">
        <f>E27*Rendimento_carteira</f>
        <v>167091.96241441648</v>
      </c>
      <c r="H27" s="54"/>
      <c r="I27" s="55"/>
    </row>
    <row r="28" spans="1:11" ht="16.5" thickBot="1" x14ac:dyDescent="0.45">
      <c r="B28" s="11">
        <v>30</v>
      </c>
      <c r="C28" s="12" t="s">
        <v>10</v>
      </c>
      <c r="D28" s="20"/>
      <c r="E28" s="60">
        <f>FV($F$18,$B28*12,$F$16*-1)</f>
        <v>5834929.0342563642</v>
      </c>
      <c r="F28" s="60"/>
      <c r="G28" s="56">
        <f>E28*Rendimento_carteira</f>
        <v>641842.19376820012</v>
      </c>
      <c r="H28" s="56"/>
      <c r="I28" s="57"/>
    </row>
    <row r="29" spans="1:11" x14ac:dyDescent="0.35"/>
    <row r="30" spans="1:11" ht="16" x14ac:dyDescent="0.4">
      <c r="B30" s="104" t="s">
        <v>16</v>
      </c>
      <c r="C30" s="104"/>
      <c r="D30" s="104"/>
      <c r="E30" s="104"/>
      <c r="F30" s="50" t="s">
        <v>31</v>
      </c>
      <c r="G30" s="50"/>
      <c r="H30" s="50"/>
      <c r="I30" s="50"/>
    </row>
    <row r="31" spans="1:11" x14ac:dyDescent="0.35">
      <c r="B31" t="s">
        <v>18</v>
      </c>
      <c r="F31" s="47">
        <f>Aporte</f>
        <v>1350</v>
      </c>
      <c r="G31" s="47"/>
      <c r="H31" s="47"/>
      <c r="I31" s="47"/>
    </row>
    <row r="32" spans="1:11" x14ac:dyDescent="0.35">
      <c r="F32" s="51"/>
      <c r="G32" s="51"/>
      <c r="H32" s="51"/>
      <c r="I32" s="51"/>
    </row>
    <row r="33" spans="2:9" ht="16" x14ac:dyDescent="0.4">
      <c r="B33" s="53" t="s">
        <v>19</v>
      </c>
      <c r="C33" s="53"/>
      <c r="D33" s="53"/>
      <c r="E33" s="53"/>
      <c r="F33" s="22" t="s">
        <v>20</v>
      </c>
      <c r="G33" s="53" t="s">
        <v>21</v>
      </c>
      <c r="H33" s="53"/>
      <c r="I33" s="53"/>
    </row>
    <row r="34" spans="2:9" x14ac:dyDescent="0.35">
      <c r="B34" s="51" t="s">
        <v>22</v>
      </c>
      <c r="C34" s="51"/>
      <c r="D34" s="51"/>
      <c r="E34" s="51"/>
      <c r="F34" s="21">
        <f>VLOOKUP($F$30&amp;"-"&amp;B34,Dados!$A:$D,4,FALSE)</f>
        <v>0.5</v>
      </c>
      <c r="G34" s="47">
        <f>$F$31*F34</f>
        <v>675</v>
      </c>
      <c r="H34" s="47"/>
      <c r="I34" s="47"/>
    </row>
    <row r="35" spans="2:9" x14ac:dyDescent="0.35">
      <c r="B35" s="51" t="s">
        <v>23</v>
      </c>
      <c r="C35" s="51"/>
      <c r="D35" s="51"/>
      <c r="E35" s="51"/>
      <c r="F35" s="21">
        <f>VLOOKUP($F$30&amp;"-"&amp;B35,Dados!$A:$D,4,FALSE)</f>
        <v>0.1</v>
      </c>
      <c r="G35" s="47">
        <f t="shared" ref="G35:G38" si="0">$F$31*F35</f>
        <v>135</v>
      </c>
      <c r="H35" s="47"/>
      <c r="I35" s="47"/>
    </row>
    <row r="36" spans="2:9" x14ac:dyDescent="0.35">
      <c r="B36" s="51" t="s">
        <v>24</v>
      </c>
      <c r="C36" s="51"/>
      <c r="D36" s="51"/>
      <c r="E36" s="51"/>
      <c r="F36" s="21">
        <f>VLOOKUP($F$30&amp;"-"&amp;B36,Dados!$A:$D,4,FALSE)</f>
        <v>0.2</v>
      </c>
      <c r="G36" s="47">
        <f t="shared" si="0"/>
        <v>270</v>
      </c>
      <c r="H36" s="47"/>
      <c r="I36" s="47"/>
    </row>
    <row r="37" spans="2:9" x14ac:dyDescent="0.35">
      <c r="B37" s="51" t="s">
        <v>25</v>
      </c>
      <c r="C37" s="51"/>
      <c r="D37" s="51"/>
      <c r="E37" s="51"/>
      <c r="F37" s="21">
        <f>VLOOKUP($F$30&amp;"-"&amp;B37,Dados!$A:$D,4,FALSE)</f>
        <v>0.1</v>
      </c>
      <c r="G37" s="47">
        <f t="shared" si="0"/>
        <v>135</v>
      </c>
      <c r="H37" s="47"/>
      <c r="I37" s="47"/>
    </row>
    <row r="38" spans="2:9" x14ac:dyDescent="0.35">
      <c r="B38" s="51" t="s">
        <v>26</v>
      </c>
      <c r="C38" s="51"/>
      <c r="D38" s="51"/>
      <c r="E38" s="51"/>
      <c r="F38" s="21">
        <f>VLOOKUP($F$30&amp;"-"&amp;B38,Dados!$A:$D,4,FALSE)</f>
        <v>0.1</v>
      </c>
      <c r="G38" s="47">
        <f t="shared" si="0"/>
        <v>135</v>
      </c>
      <c r="H38" s="47"/>
      <c r="I38" s="47"/>
    </row>
    <row r="39" spans="2:9" ht="16" x14ac:dyDescent="0.4">
      <c r="B39" s="48" t="s">
        <v>27</v>
      </c>
      <c r="C39" s="48"/>
      <c r="D39" s="48"/>
      <c r="E39" s="48"/>
      <c r="F39" s="48"/>
      <c r="G39" s="49">
        <f>SUM(G34:G38)</f>
        <v>1350</v>
      </c>
      <c r="H39" s="49"/>
      <c r="I39" s="49"/>
    </row>
    <row r="40" spans="2:9" s="44" customFormat="1" ht="16" x14ac:dyDescent="0.4">
      <c r="B40" s="45"/>
      <c r="C40" s="45"/>
      <c r="D40" s="45"/>
      <c r="E40" s="45"/>
      <c r="F40" s="45"/>
      <c r="G40" s="46"/>
      <c r="H40" s="46"/>
      <c r="I40" s="46"/>
    </row>
    <row r="41" spans="2:9" s="44" customFormat="1" ht="16" x14ac:dyDescent="0.4">
      <c r="B41" s="45"/>
      <c r="C41" s="45"/>
      <c r="D41" s="45"/>
      <c r="E41" s="45"/>
      <c r="F41" s="45"/>
      <c r="G41" s="46"/>
      <c r="H41" s="46"/>
      <c r="I41" s="46"/>
    </row>
    <row r="42" spans="2:9" s="44" customFormat="1" ht="16" x14ac:dyDescent="0.4">
      <c r="B42" s="45"/>
      <c r="C42" s="45"/>
      <c r="D42" s="45"/>
      <c r="E42" s="45"/>
      <c r="F42" s="45"/>
      <c r="G42" s="46"/>
      <c r="H42" s="46"/>
      <c r="I42" s="46"/>
    </row>
    <row r="43" spans="2:9" s="44" customFormat="1" ht="16" x14ac:dyDescent="0.4">
      <c r="B43" s="45"/>
      <c r="C43" s="45"/>
      <c r="D43" s="45"/>
      <c r="E43" s="45"/>
      <c r="F43" s="45"/>
      <c r="G43" s="46"/>
      <c r="H43" s="46"/>
      <c r="I43" s="46"/>
    </row>
    <row r="44" spans="2:9" s="44" customFormat="1" ht="16" x14ac:dyDescent="0.4">
      <c r="B44" s="45"/>
      <c r="C44" s="45"/>
      <c r="D44" s="45"/>
      <c r="E44" s="45"/>
      <c r="F44" s="45"/>
      <c r="G44" s="46"/>
      <c r="H44" s="46"/>
      <c r="I44" s="46"/>
    </row>
    <row r="45" spans="2:9" s="44" customFormat="1" ht="16" x14ac:dyDescent="0.4">
      <c r="B45" s="45"/>
      <c r="C45" s="45"/>
      <c r="D45" s="45"/>
      <c r="E45" s="45"/>
      <c r="F45" s="45"/>
      <c r="G45" s="46"/>
      <c r="H45" s="46"/>
      <c r="I45" s="46"/>
    </row>
    <row r="46" spans="2:9" s="44" customFormat="1" ht="16" x14ac:dyDescent="0.4">
      <c r="B46" s="45"/>
      <c r="C46" s="45"/>
      <c r="D46" s="45"/>
      <c r="E46" s="45"/>
      <c r="F46" s="45"/>
      <c r="G46" s="46"/>
      <c r="H46" s="46"/>
      <c r="I46" s="46"/>
    </row>
    <row r="47" spans="2:9" s="44" customFormat="1" ht="16" x14ac:dyDescent="0.4">
      <c r="B47" s="45"/>
      <c r="C47" s="45"/>
      <c r="D47" s="45"/>
      <c r="E47" s="45"/>
      <c r="F47" s="45"/>
      <c r="G47" s="46"/>
      <c r="H47" s="46"/>
      <c r="I47" s="46"/>
    </row>
    <row r="48" spans="2:9" s="44" customFormat="1" ht="16" x14ac:dyDescent="0.4">
      <c r="B48" s="45"/>
      <c r="C48" s="45"/>
      <c r="D48" s="45"/>
      <c r="E48" s="45"/>
      <c r="F48" s="45"/>
      <c r="G48" s="46"/>
      <c r="H48" s="46"/>
      <c r="I48" s="46"/>
    </row>
    <row r="49" spans="2:5" s="2" customFormat="1" x14ac:dyDescent="0.35">
      <c r="B49" s="52"/>
      <c r="C49" s="52"/>
      <c r="D49" s="52"/>
      <c r="E49" s="52"/>
    </row>
    <row r="50" spans="2:5" x14ac:dyDescent="0.35"/>
  </sheetData>
  <mergeCells count="52">
    <mergeCell ref="F17:I17"/>
    <mergeCell ref="F18:I18"/>
    <mergeCell ref="A1:K7"/>
    <mergeCell ref="B17:E17"/>
    <mergeCell ref="B18:E18"/>
    <mergeCell ref="B19:E19"/>
    <mergeCell ref="B20:E20"/>
    <mergeCell ref="B30:E30"/>
    <mergeCell ref="B16:E16"/>
    <mergeCell ref="F16:I16"/>
    <mergeCell ref="B8:I9"/>
    <mergeCell ref="B10:E10"/>
    <mergeCell ref="B11:E11"/>
    <mergeCell ref="B12:E12"/>
    <mergeCell ref="F11:I11"/>
    <mergeCell ref="F10:I10"/>
    <mergeCell ref="F12:I12"/>
    <mergeCell ref="B14:I15"/>
    <mergeCell ref="F19:I19"/>
    <mergeCell ref="F20:I20"/>
    <mergeCell ref="G22:I23"/>
    <mergeCell ref="G24:I24"/>
    <mergeCell ref="G25:I25"/>
    <mergeCell ref="B22:F23"/>
    <mergeCell ref="G27:I27"/>
    <mergeCell ref="G28:I28"/>
    <mergeCell ref="E24:F24"/>
    <mergeCell ref="E25:F25"/>
    <mergeCell ref="E26:F26"/>
    <mergeCell ref="E27:F27"/>
    <mergeCell ref="E28:F28"/>
    <mergeCell ref="G26:I26"/>
    <mergeCell ref="B49:E49"/>
    <mergeCell ref="G33:I33"/>
    <mergeCell ref="G34:I34"/>
    <mergeCell ref="G35:I35"/>
    <mergeCell ref="G36:I36"/>
    <mergeCell ref="G37:I37"/>
    <mergeCell ref="B33:E33"/>
    <mergeCell ref="B34:E34"/>
    <mergeCell ref="B35:E35"/>
    <mergeCell ref="G38:I38"/>
    <mergeCell ref="B39:F39"/>
    <mergeCell ref="G39:I39"/>
    <mergeCell ref="F30:G30"/>
    <mergeCell ref="F31:G31"/>
    <mergeCell ref="H30:I30"/>
    <mergeCell ref="H31:I31"/>
    <mergeCell ref="B36:E36"/>
    <mergeCell ref="B37:E37"/>
    <mergeCell ref="B38:E38"/>
    <mergeCell ref="F32:I32"/>
  </mergeCells>
  <dataValidations count="1">
    <dataValidation type="list" allowBlank="1" showInputMessage="1" showErrorMessage="1" sqref="F30:G30" xr:uid="{1FFD31D5-0A14-4E5C-9FB0-98079E73951B}">
      <formula1>"Agressivo,Conservador,Moderado"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8050-9297-482E-9351-24D1BC58BB01}">
  <dimension ref="A1:H17"/>
  <sheetViews>
    <sheetView showGridLines="0" workbookViewId="0">
      <selection activeCell="C15" sqref="C15"/>
    </sheetView>
  </sheetViews>
  <sheetFormatPr defaultRowHeight="13" x14ac:dyDescent="0.3"/>
  <cols>
    <col min="1" max="1" width="25.90625" style="39" bestFit="1" customWidth="1"/>
    <col min="2" max="2" width="10.08984375" style="23" bestFit="1" customWidth="1"/>
    <col min="3" max="3" width="15.81640625" style="23" bestFit="1" customWidth="1"/>
    <col min="4" max="4" width="4" style="23" bestFit="1" customWidth="1"/>
    <col min="5" max="5" width="8.7265625" style="23"/>
    <col min="6" max="6" width="25.90625" style="23" bestFit="1" customWidth="1"/>
    <col min="7" max="7" width="4" style="24" bestFit="1" customWidth="1"/>
    <col min="8" max="8" width="10.08984375" style="24" bestFit="1" customWidth="1"/>
    <col min="9" max="16384" width="8.7265625" style="23"/>
  </cols>
  <sheetData>
    <row r="1" spans="1:8" ht="13.5" thickBot="1" x14ac:dyDescent="0.35"/>
    <row r="2" spans="1:8" ht="13.5" thickBot="1" x14ac:dyDescent="0.35">
      <c r="A2" s="40" t="s">
        <v>30</v>
      </c>
      <c r="B2" s="25" t="s">
        <v>16</v>
      </c>
      <c r="C2" s="25" t="s">
        <v>29</v>
      </c>
      <c r="D2" s="26" t="s">
        <v>28</v>
      </c>
      <c r="F2" s="27" t="str">
        <f>A3</f>
        <v>Agressivo-PAPEL</v>
      </c>
      <c r="G2" s="28">
        <f>VLOOKUP(F2,$A$3:$D$17,4,FALSE)</f>
        <v>0.5</v>
      </c>
      <c r="H2" s="29" t="str">
        <f>VLOOKUP(F2,$A$3:$D$17,2,FALSE)</f>
        <v>Agressivo</v>
      </c>
    </row>
    <row r="3" spans="1:8" x14ac:dyDescent="0.3">
      <c r="A3" s="41" t="str">
        <f>$B3&amp;"-"&amp;C3</f>
        <v>Agressivo-PAPEL</v>
      </c>
      <c r="B3" s="30" t="s">
        <v>17</v>
      </c>
      <c r="C3" s="30" t="s">
        <v>22</v>
      </c>
      <c r="D3" s="29">
        <v>0.5</v>
      </c>
      <c r="E3" s="31"/>
      <c r="F3" s="32" t="str">
        <f t="shared" ref="F3:F16" si="0">A4</f>
        <v>Agressivo-TIJOLO</v>
      </c>
      <c r="G3" s="24">
        <f t="shared" ref="G3:G17" si="1">VLOOKUP(F3,$A$3:$D$17,4,FALSE)</f>
        <v>0.3</v>
      </c>
      <c r="H3" s="33" t="str">
        <f t="shared" ref="H3:H17" si="2">VLOOKUP(F3,$A$3:$D$17,2,FALSE)</f>
        <v>Agressivo</v>
      </c>
    </row>
    <row r="4" spans="1:8" x14ac:dyDescent="0.3">
      <c r="A4" s="42" t="str">
        <f t="shared" ref="A4:A17" si="3">$B4&amp;"-"&amp;C4</f>
        <v>Agressivo-TIJOLO</v>
      </c>
      <c r="B4" s="23" t="s">
        <v>17</v>
      </c>
      <c r="C4" s="23" t="s">
        <v>23</v>
      </c>
      <c r="D4" s="33">
        <v>0.3</v>
      </c>
      <c r="F4" s="32" t="str">
        <f t="shared" si="0"/>
        <v>Agressivo-HIBRIDO %</v>
      </c>
      <c r="G4" s="24">
        <f t="shared" si="1"/>
        <v>0.2</v>
      </c>
      <c r="H4" s="33" t="str">
        <f t="shared" si="2"/>
        <v>Agressivo</v>
      </c>
    </row>
    <row r="5" spans="1:8" x14ac:dyDescent="0.3">
      <c r="A5" s="42" t="str">
        <f t="shared" si="3"/>
        <v>Agressivo-HIBRIDO %</v>
      </c>
      <c r="B5" s="23" t="s">
        <v>17</v>
      </c>
      <c r="C5" s="23" t="s">
        <v>24</v>
      </c>
      <c r="D5" s="33">
        <v>0.2</v>
      </c>
      <c r="F5" s="32" t="str">
        <f t="shared" si="0"/>
        <v>Agressivo-DESENVOLVIMENTO</v>
      </c>
      <c r="G5" s="24">
        <f t="shared" si="1"/>
        <v>0</v>
      </c>
      <c r="H5" s="33" t="str">
        <f t="shared" si="2"/>
        <v>Agressivo</v>
      </c>
    </row>
    <row r="6" spans="1:8" x14ac:dyDescent="0.3">
      <c r="A6" s="42" t="str">
        <f t="shared" si="3"/>
        <v>Agressivo-DESENVOLVIMENTO</v>
      </c>
      <c r="B6" s="23" t="s">
        <v>17</v>
      </c>
      <c r="C6" s="23" t="s">
        <v>25</v>
      </c>
      <c r="D6" s="33">
        <v>0</v>
      </c>
      <c r="F6" s="32" t="str">
        <f t="shared" si="0"/>
        <v>Agressivo-HOTELARIA</v>
      </c>
      <c r="G6" s="24">
        <f t="shared" si="1"/>
        <v>0</v>
      </c>
      <c r="H6" s="33" t="str">
        <f t="shared" si="2"/>
        <v>Agressivo</v>
      </c>
    </row>
    <row r="7" spans="1:8" ht="13.5" thickBot="1" x14ac:dyDescent="0.35">
      <c r="A7" s="43" t="str">
        <f t="shared" si="3"/>
        <v>Agressivo-HOTELARIA</v>
      </c>
      <c r="B7" s="34" t="s">
        <v>17</v>
      </c>
      <c r="C7" s="34" t="s">
        <v>26</v>
      </c>
      <c r="D7" s="35">
        <v>0</v>
      </c>
      <c r="E7" s="36"/>
      <c r="F7" s="32" t="str">
        <f t="shared" si="0"/>
        <v>Moderado-PAPEL</v>
      </c>
      <c r="G7" s="24">
        <f t="shared" si="1"/>
        <v>0.3</v>
      </c>
      <c r="H7" s="33" t="str">
        <f t="shared" si="2"/>
        <v>Moderado</v>
      </c>
    </row>
    <row r="8" spans="1:8" x14ac:dyDescent="0.3">
      <c r="A8" s="42" t="str">
        <f t="shared" si="3"/>
        <v>Moderado-PAPEL</v>
      </c>
      <c r="B8" s="23" t="s">
        <v>32</v>
      </c>
      <c r="C8" s="23" t="s">
        <v>22</v>
      </c>
      <c r="D8" s="33">
        <v>0.3</v>
      </c>
      <c r="F8" s="32" t="str">
        <f t="shared" si="0"/>
        <v>Moderado-TIJOLO</v>
      </c>
      <c r="G8" s="24">
        <f t="shared" si="1"/>
        <v>0.4</v>
      </c>
      <c r="H8" s="33" t="str">
        <f t="shared" si="2"/>
        <v>Moderado</v>
      </c>
    </row>
    <row r="9" spans="1:8" x14ac:dyDescent="0.3">
      <c r="A9" s="42" t="str">
        <f t="shared" si="3"/>
        <v>Moderado-TIJOLO</v>
      </c>
      <c r="B9" s="23" t="s">
        <v>32</v>
      </c>
      <c r="C9" s="23" t="s">
        <v>23</v>
      </c>
      <c r="D9" s="33">
        <v>0.4</v>
      </c>
      <c r="F9" s="32" t="str">
        <f t="shared" si="0"/>
        <v>Moderado-HIBRIDO %</v>
      </c>
      <c r="G9" s="24">
        <f t="shared" si="1"/>
        <v>0.2</v>
      </c>
      <c r="H9" s="33" t="str">
        <f t="shared" si="2"/>
        <v>Moderado</v>
      </c>
    </row>
    <row r="10" spans="1:8" x14ac:dyDescent="0.3">
      <c r="A10" s="42" t="str">
        <f t="shared" si="3"/>
        <v>Moderado-HIBRIDO %</v>
      </c>
      <c r="B10" s="23" t="s">
        <v>32</v>
      </c>
      <c r="C10" s="23" t="s">
        <v>24</v>
      </c>
      <c r="D10" s="33">
        <v>0.2</v>
      </c>
      <c r="F10" s="32" t="str">
        <f t="shared" si="0"/>
        <v>Moderado-DESENVOLVIMENTO</v>
      </c>
      <c r="G10" s="24">
        <f t="shared" si="1"/>
        <v>0.1</v>
      </c>
      <c r="H10" s="33" t="str">
        <f t="shared" si="2"/>
        <v>Moderado</v>
      </c>
    </row>
    <row r="11" spans="1:8" x14ac:dyDescent="0.3">
      <c r="A11" s="42" t="str">
        <f t="shared" si="3"/>
        <v>Moderado-DESENVOLVIMENTO</v>
      </c>
      <c r="B11" s="23" t="s">
        <v>32</v>
      </c>
      <c r="C11" s="23" t="s">
        <v>25</v>
      </c>
      <c r="D11" s="33">
        <v>0.1</v>
      </c>
      <c r="F11" s="32" t="str">
        <f t="shared" si="0"/>
        <v>Moderado-HOTELARIA</v>
      </c>
      <c r="G11" s="24">
        <f t="shared" si="1"/>
        <v>0</v>
      </c>
      <c r="H11" s="33" t="str">
        <f t="shared" si="2"/>
        <v>Moderado</v>
      </c>
    </row>
    <row r="12" spans="1:8" ht="13.5" thickBot="1" x14ac:dyDescent="0.35">
      <c r="A12" s="43" t="str">
        <f t="shared" si="3"/>
        <v>Moderado-HOTELARIA</v>
      </c>
      <c r="B12" s="34" t="s">
        <v>32</v>
      </c>
      <c r="C12" s="34" t="s">
        <v>26</v>
      </c>
      <c r="D12" s="35">
        <v>0</v>
      </c>
      <c r="F12" s="32" t="str">
        <f t="shared" si="0"/>
        <v>Conservador-PAPEL</v>
      </c>
      <c r="G12" s="24">
        <f t="shared" si="1"/>
        <v>0.5</v>
      </c>
      <c r="H12" s="33" t="str">
        <f t="shared" si="2"/>
        <v>Conservador</v>
      </c>
    </row>
    <row r="13" spans="1:8" x14ac:dyDescent="0.3">
      <c r="A13" s="41" t="str">
        <f t="shared" si="3"/>
        <v>Conservador-PAPEL</v>
      </c>
      <c r="B13" s="30" t="s">
        <v>31</v>
      </c>
      <c r="C13" s="30" t="s">
        <v>22</v>
      </c>
      <c r="D13" s="29">
        <v>0.5</v>
      </c>
      <c r="F13" s="32" t="str">
        <f t="shared" si="0"/>
        <v>Conservador-TIJOLO</v>
      </c>
      <c r="G13" s="24">
        <f t="shared" si="1"/>
        <v>0.1</v>
      </c>
      <c r="H13" s="33" t="str">
        <f t="shared" si="2"/>
        <v>Conservador</v>
      </c>
    </row>
    <row r="14" spans="1:8" x14ac:dyDescent="0.3">
      <c r="A14" s="42" t="str">
        <f t="shared" si="3"/>
        <v>Conservador-TIJOLO</v>
      </c>
      <c r="B14" s="23" t="s">
        <v>31</v>
      </c>
      <c r="C14" s="23" t="s">
        <v>23</v>
      </c>
      <c r="D14" s="33">
        <v>0.1</v>
      </c>
      <c r="F14" s="32" t="str">
        <f t="shared" si="0"/>
        <v>Conservador-HIBRIDO %</v>
      </c>
      <c r="G14" s="24">
        <f t="shared" si="1"/>
        <v>0.2</v>
      </c>
      <c r="H14" s="33" t="str">
        <f t="shared" si="2"/>
        <v>Conservador</v>
      </c>
    </row>
    <row r="15" spans="1:8" x14ac:dyDescent="0.3">
      <c r="A15" s="42" t="str">
        <f t="shared" si="3"/>
        <v>Conservador-HIBRIDO %</v>
      </c>
      <c r="B15" s="23" t="s">
        <v>31</v>
      </c>
      <c r="C15" s="23" t="s">
        <v>24</v>
      </c>
      <c r="D15" s="33">
        <v>0.2</v>
      </c>
      <c r="F15" s="32" t="str">
        <f t="shared" si="0"/>
        <v>Conservador-DESENVOLVIMENTO</v>
      </c>
      <c r="G15" s="24">
        <f t="shared" si="1"/>
        <v>0.1</v>
      </c>
      <c r="H15" s="33" t="str">
        <f t="shared" si="2"/>
        <v>Conservador</v>
      </c>
    </row>
    <row r="16" spans="1:8" x14ac:dyDescent="0.3">
      <c r="A16" s="42" t="str">
        <f t="shared" si="3"/>
        <v>Conservador-DESENVOLVIMENTO</v>
      </c>
      <c r="B16" s="23" t="s">
        <v>31</v>
      </c>
      <c r="C16" s="23" t="s">
        <v>25</v>
      </c>
      <c r="D16" s="33">
        <v>0.1</v>
      </c>
      <c r="F16" s="32" t="str">
        <f t="shared" si="0"/>
        <v>Conservador-HOTELARIA</v>
      </c>
      <c r="G16" s="24">
        <f t="shared" si="1"/>
        <v>0.1</v>
      </c>
      <c r="H16" s="33" t="str">
        <f t="shared" si="2"/>
        <v>Conservador</v>
      </c>
    </row>
    <row r="17" spans="1:8" ht="13.5" thickBot="1" x14ac:dyDescent="0.35">
      <c r="A17" s="43" t="str">
        <f t="shared" si="3"/>
        <v>Conservador-HOTELARIA</v>
      </c>
      <c r="B17" s="34" t="s">
        <v>31</v>
      </c>
      <c r="C17" s="34" t="s">
        <v>26</v>
      </c>
      <c r="D17" s="35">
        <v>0.1</v>
      </c>
      <c r="F17" s="37" t="str">
        <f>A17</f>
        <v>Conservador-HOTELARIA</v>
      </c>
      <c r="G17" s="38">
        <f t="shared" si="1"/>
        <v>0.1</v>
      </c>
      <c r="H17" s="35" t="str">
        <f t="shared" si="2"/>
        <v>Conservador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Investimento</vt:lpstr>
      <vt:lpstr>Dados</vt:lpstr>
      <vt:lpstr>Aporte</vt:lpstr>
      <vt:lpstr>Investimento!Area_de_impressao</vt:lpstr>
      <vt:lpstr>Investimento</vt:lpstr>
      <vt:lpstr>Patrimonio</vt:lpstr>
      <vt:lpstr>Qtde_Anos</vt:lpstr>
      <vt:lpstr>Rendimento_carteira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Almeida</dc:creator>
  <cp:lastModifiedBy>Denise Almeida</cp:lastModifiedBy>
  <dcterms:created xsi:type="dcterms:W3CDTF">2025-06-22T17:36:59Z</dcterms:created>
  <dcterms:modified xsi:type="dcterms:W3CDTF">2025-06-23T13:36:32Z</dcterms:modified>
</cp:coreProperties>
</file>