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34" documentId="13_ncr:1_{56ECEE8D-2C94-2445-90A8-5E4628FD0FC1}" xr6:coauthVersionLast="45" xr6:coauthVersionMax="45" xr10:uidLastSave="{676078F2-89B4-024A-929A-8852A847B3E6}"/>
  <bookViews>
    <workbookView xWindow="0" yWindow="460" windowWidth="28800" windowHeight="16320" xr2:uid="{EA8D94A5-2552-437F-8CAB-49D88ECDE175}"/>
  </bookViews>
  <sheets>
    <sheet name="Complete data TAN1810" sheetId="3" r:id="rId1"/>
    <sheet name="Hot 14C - Pico Controls " sheetId="5" r:id="rId2"/>
    <sheet name="Cold 14C - Pico Results" sheetId="6" r:id="rId3"/>
    <sheet name="Sheet1" sheetId="4" r:id="rId4"/>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7" i="6" l="1"/>
  <c r="AI7" i="6" s="1"/>
  <c r="AC7" i="6"/>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Q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<sst xmlns="http://schemas.openxmlformats.org/spreadsheetml/2006/main" count="5326" uniqueCount="744">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</sst>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tabSelected="1" zoomScale="95" zoomScaleNormal="95" workbookViewId="0">
      <pane xSplit="21" ySplit="12" topLeftCell="V28" activePane="bottomRight" state="frozen"/>
      <selection pane="topRight" activeCell="V1" sqref="V1"/>
      <selection pane="bottomLeft" activeCell="A13" sqref="A13"/>
      <selection pane="bottomRight" activeCell="W5" sqref="W5"/>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539</v>
      </c>
      <c r="AM1" s="44"/>
      <c r="AN1" s="39"/>
      <c r="AO1" s="72"/>
      <c r="AP1" s="72"/>
    </row>
    <row r="2" spans="1:43" x14ac:dyDescent="0.2">
      <c r="D2" t="s">
        <v>418</v>
      </c>
      <c r="V2" s="15"/>
      <c r="W2" s="15"/>
      <c r="X2" s="15"/>
      <c r="Y2" s="15"/>
      <c r="Z2" s="15"/>
      <c r="AB2">
        <v>15.65</v>
      </c>
      <c r="AI2" s="15"/>
      <c r="AJ2" s="16"/>
      <c r="AK2" s="16"/>
      <c r="AL2" s="41" t="s">
        <v>538</v>
      </c>
      <c r="AM2" s="45"/>
      <c r="AN2" s="40"/>
      <c r="AO2" s="73"/>
      <c r="AP2" s="73"/>
    </row>
    <row r="3" spans="1:43" x14ac:dyDescent="0.2">
      <c r="D3" t="s">
        <v>418</v>
      </c>
      <c r="AB3">
        <v>15.48</v>
      </c>
      <c r="AL3" s="41" t="s">
        <v>540</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536</v>
      </c>
      <c r="AM12" s="35" t="s">
        <v>537</v>
      </c>
      <c r="AN12" t="s">
        <v>541</v>
      </c>
      <c r="AO12" s="74" t="s">
        <v>542</v>
      </c>
      <c r="AP12" s="74" t="s">
        <v>544</v>
      </c>
      <c r="AQ12" t="s">
        <v>543</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52" t="s">
        <v>517</v>
      </c>
      <c r="F237" s="52">
        <v>207</v>
      </c>
      <c r="G237" s="52" t="s">
        <v>494</v>
      </c>
      <c r="H237" s="52">
        <v>7</v>
      </c>
      <c r="I237" s="52" t="s">
        <v>504</v>
      </c>
      <c r="J237" s="52" t="s">
        <v>519</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52" t="s">
        <v>517</v>
      </c>
      <c r="F238" s="52">
        <v>207</v>
      </c>
      <c r="G238" s="52" t="s">
        <v>494</v>
      </c>
      <c r="H238" s="52">
        <v>7</v>
      </c>
      <c r="I238" s="52" t="s">
        <v>504</v>
      </c>
      <c r="J238" s="52" t="s">
        <v>519</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52" t="s">
        <v>517</v>
      </c>
      <c r="F239" s="52">
        <v>207</v>
      </c>
      <c r="G239" s="52" t="s">
        <v>494</v>
      </c>
      <c r="H239" s="52">
        <v>7</v>
      </c>
      <c r="I239" s="52" t="s">
        <v>504</v>
      </c>
      <c r="J239" s="52" t="s">
        <v>519</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52" t="s">
        <v>517</v>
      </c>
      <c r="F240" s="52">
        <v>207</v>
      </c>
      <c r="G240" s="52" t="s">
        <v>494</v>
      </c>
      <c r="H240" s="52">
        <v>7</v>
      </c>
      <c r="I240" s="52" t="s">
        <v>504</v>
      </c>
      <c r="J240" s="52" t="s">
        <v>519</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52" t="s">
        <v>517</v>
      </c>
      <c r="F241" s="52">
        <v>207</v>
      </c>
      <c r="G241" s="52" t="s">
        <v>494</v>
      </c>
      <c r="H241" s="52">
        <v>7</v>
      </c>
      <c r="I241" s="52" t="s">
        <v>504</v>
      </c>
      <c r="J241" s="52" t="s">
        <v>519</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52" t="s">
        <v>517</v>
      </c>
      <c r="F242" s="52">
        <v>207</v>
      </c>
      <c r="G242" s="52" t="s">
        <v>494</v>
      </c>
      <c r="H242" s="52">
        <v>7</v>
      </c>
      <c r="I242" s="52" t="s">
        <v>504</v>
      </c>
      <c r="J242" s="52" t="s">
        <v>519</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52" t="s">
        <v>517</v>
      </c>
      <c r="F243" s="52">
        <v>207</v>
      </c>
      <c r="G243" s="52" t="s">
        <v>494</v>
      </c>
      <c r="H243" s="52">
        <v>7</v>
      </c>
      <c r="I243" s="52" t="s">
        <v>504</v>
      </c>
      <c r="J243" s="52" t="s">
        <v>519</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52" t="s">
        <v>517</v>
      </c>
      <c r="F244" s="52">
        <v>207</v>
      </c>
      <c r="G244" s="52" t="s">
        <v>494</v>
      </c>
      <c r="H244" s="52">
        <v>7</v>
      </c>
      <c r="I244" s="52" t="s">
        <v>504</v>
      </c>
      <c r="J244" s="52" t="s">
        <v>519</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52" t="s">
        <v>517</v>
      </c>
      <c r="F245" s="52">
        <v>207</v>
      </c>
      <c r="G245" s="52" t="s">
        <v>494</v>
      </c>
      <c r="H245" s="52">
        <v>7</v>
      </c>
      <c r="I245" s="52" t="s">
        <v>504</v>
      </c>
      <c r="J245" s="52" t="s">
        <v>519</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52" t="s">
        <v>517</v>
      </c>
      <c r="F246" s="52">
        <v>207</v>
      </c>
      <c r="G246" s="52" t="s">
        <v>494</v>
      </c>
      <c r="H246" s="52">
        <v>7</v>
      </c>
      <c r="I246" s="52" t="s">
        <v>504</v>
      </c>
      <c r="J246" s="52" t="s">
        <v>519</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60" t="s">
        <v>517</v>
      </c>
      <c r="F247" s="60">
        <v>207</v>
      </c>
      <c r="G247" s="60" t="s">
        <v>494</v>
      </c>
      <c r="H247" s="60">
        <v>7</v>
      </c>
      <c r="I247" s="60" t="s">
        <v>504</v>
      </c>
      <c r="J247" s="60" t="s">
        <v>519</v>
      </c>
      <c r="K247" s="60">
        <v>-42.741999999999997</v>
      </c>
      <c r="L247" s="60">
        <v>178.09049999999999</v>
      </c>
      <c r="M247" s="60">
        <v>2</v>
      </c>
      <c r="N247" s="60">
        <v>25</v>
      </c>
      <c r="O247" s="60">
        <v>4</v>
      </c>
      <c r="P247" s="60" t="s">
        <v>500</v>
      </c>
      <c r="Q247" s="60" t="s">
        <v>498</v>
      </c>
      <c r="R247" s="60">
        <v>3</v>
      </c>
      <c r="S247" s="60">
        <v>48</v>
      </c>
      <c r="T247" s="60" t="s">
        <v>441</v>
      </c>
      <c r="U247" s="60">
        <v>10000</v>
      </c>
      <c r="V247" s="60" t="s">
        <v>533</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52" t="s">
        <v>517</v>
      </c>
      <c r="F248" s="52">
        <v>207</v>
      </c>
      <c r="G248" s="52" t="s">
        <v>494</v>
      </c>
      <c r="H248" s="52">
        <v>7</v>
      </c>
      <c r="I248" s="52" t="s">
        <v>504</v>
      </c>
      <c r="J248" s="52" t="s">
        <v>519</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52" t="s">
        <v>517</v>
      </c>
      <c r="F249" s="52">
        <v>207</v>
      </c>
      <c r="G249" s="52" t="s">
        <v>494</v>
      </c>
      <c r="H249" s="52">
        <v>7</v>
      </c>
      <c r="I249" s="52" t="s">
        <v>504</v>
      </c>
      <c r="J249" s="52" t="s">
        <v>519</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52" t="s">
        <v>517</v>
      </c>
      <c r="F250" s="52">
        <v>207</v>
      </c>
      <c r="G250" s="52" t="s">
        <v>494</v>
      </c>
      <c r="H250" s="52">
        <v>7</v>
      </c>
      <c r="I250" s="52" t="s">
        <v>504</v>
      </c>
      <c r="J250" s="52" t="s">
        <v>519</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52" t="s">
        <v>517</v>
      </c>
      <c r="F251" s="52">
        <v>207</v>
      </c>
      <c r="G251" s="52" t="s">
        <v>494</v>
      </c>
      <c r="H251" s="52">
        <v>7</v>
      </c>
      <c r="I251" s="52" t="s">
        <v>504</v>
      </c>
      <c r="J251" s="52" t="s">
        <v>519</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52" t="s">
        <v>517</v>
      </c>
      <c r="F252" s="52">
        <v>207</v>
      </c>
      <c r="G252" s="52" t="s">
        <v>494</v>
      </c>
      <c r="H252" s="52">
        <v>7</v>
      </c>
      <c r="I252" s="52" t="s">
        <v>504</v>
      </c>
      <c r="J252" s="52" t="s">
        <v>519</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52" t="s">
        <v>517</v>
      </c>
      <c r="F253" s="52">
        <v>207</v>
      </c>
      <c r="G253" s="52" t="s">
        <v>494</v>
      </c>
      <c r="H253" s="52">
        <v>7</v>
      </c>
      <c r="I253" s="52" t="s">
        <v>504</v>
      </c>
      <c r="J253" s="52" t="s">
        <v>519</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52" t="s">
        <v>517</v>
      </c>
      <c r="F254" s="52">
        <v>207</v>
      </c>
      <c r="G254" s="52" t="s">
        <v>494</v>
      </c>
      <c r="H254" s="52">
        <v>7</v>
      </c>
      <c r="I254" s="52" t="s">
        <v>504</v>
      </c>
      <c r="J254" s="52" t="s">
        <v>519</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52" t="s">
        <v>517</v>
      </c>
      <c r="F255" s="52">
        <v>207</v>
      </c>
      <c r="G255" s="52" t="s">
        <v>494</v>
      </c>
      <c r="H255" s="52">
        <v>7</v>
      </c>
      <c r="I255" s="52" t="s">
        <v>504</v>
      </c>
      <c r="J255" s="52" t="s">
        <v>519</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52" t="s">
        <v>517</v>
      </c>
      <c r="F256" s="52">
        <v>207</v>
      </c>
      <c r="G256" s="52" t="s">
        <v>494</v>
      </c>
      <c r="H256" s="52">
        <v>7</v>
      </c>
      <c r="I256" s="52" t="s">
        <v>504</v>
      </c>
      <c r="J256" s="52" t="s">
        <v>519</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52" t="s">
        <v>517</v>
      </c>
      <c r="F257" s="52">
        <v>207</v>
      </c>
      <c r="G257" s="52" t="s">
        <v>494</v>
      </c>
      <c r="H257" s="52">
        <v>7</v>
      </c>
      <c r="I257" s="52" t="s">
        <v>504</v>
      </c>
      <c r="J257" s="52" t="s">
        <v>519</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52" t="s">
        <v>517</v>
      </c>
      <c r="F258" s="52">
        <v>207</v>
      </c>
      <c r="G258" s="52" t="s">
        <v>494</v>
      </c>
      <c r="H258" s="52">
        <v>7</v>
      </c>
      <c r="I258" s="52" t="s">
        <v>504</v>
      </c>
      <c r="J258" s="52" t="s">
        <v>519</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69" t="s">
        <v>517</v>
      </c>
      <c r="F259" s="69">
        <v>207</v>
      </c>
      <c r="G259" s="69" t="s">
        <v>494</v>
      </c>
      <c r="H259" s="69">
        <v>7</v>
      </c>
      <c r="I259" s="69" t="s">
        <v>504</v>
      </c>
      <c r="J259" s="69" t="s">
        <v>519</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69" t="s">
        <v>517</v>
      </c>
      <c r="F260" s="69">
        <v>207</v>
      </c>
      <c r="G260" s="69" t="s">
        <v>494</v>
      </c>
      <c r="H260" s="69">
        <v>7</v>
      </c>
      <c r="I260" s="69" t="s">
        <v>504</v>
      </c>
      <c r="J260" s="69" t="s">
        <v>519</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520</v>
      </c>
      <c r="F292" s="52">
        <v>223</v>
      </c>
      <c r="G292" s="52" t="s">
        <v>494</v>
      </c>
      <c r="H292" s="52">
        <v>8</v>
      </c>
      <c r="I292" s="52" t="s">
        <v>504</v>
      </c>
      <c r="J292" s="52" t="s">
        <v>522</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520</v>
      </c>
      <c r="F293" s="52">
        <v>223</v>
      </c>
      <c r="G293" s="52" t="s">
        <v>494</v>
      </c>
      <c r="H293" s="52">
        <v>8</v>
      </c>
      <c r="I293" s="52" t="s">
        <v>504</v>
      </c>
      <c r="J293" s="52" t="s">
        <v>522</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520</v>
      </c>
      <c r="F294" s="52">
        <v>223</v>
      </c>
      <c r="G294" s="52" t="s">
        <v>494</v>
      </c>
      <c r="H294" s="52">
        <v>8</v>
      </c>
      <c r="I294" s="52" t="s">
        <v>504</v>
      </c>
      <c r="J294" s="52" t="s">
        <v>522</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520</v>
      </c>
      <c r="F295" s="52">
        <v>223</v>
      </c>
      <c r="G295" s="52" t="s">
        <v>494</v>
      </c>
      <c r="H295" s="52">
        <v>8</v>
      </c>
      <c r="I295" s="52" t="s">
        <v>504</v>
      </c>
      <c r="J295" s="52" t="s">
        <v>522</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520</v>
      </c>
      <c r="F296" s="52">
        <v>223</v>
      </c>
      <c r="G296" s="52" t="s">
        <v>494</v>
      </c>
      <c r="H296" s="52">
        <v>8</v>
      </c>
      <c r="I296" s="52" t="s">
        <v>504</v>
      </c>
      <c r="J296" s="52" t="s">
        <v>522</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520</v>
      </c>
      <c r="F297" s="52">
        <v>223</v>
      </c>
      <c r="G297" s="52" t="s">
        <v>494</v>
      </c>
      <c r="H297" s="52">
        <v>8</v>
      </c>
      <c r="I297" s="52" t="s">
        <v>504</v>
      </c>
      <c r="J297" s="52" t="s">
        <v>522</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520</v>
      </c>
      <c r="F298" s="52">
        <v>223</v>
      </c>
      <c r="G298" s="52" t="s">
        <v>494</v>
      </c>
      <c r="H298" s="52">
        <v>8</v>
      </c>
      <c r="I298" s="52" t="s">
        <v>504</v>
      </c>
      <c r="J298" s="52" t="s">
        <v>522</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520</v>
      </c>
      <c r="F299" s="52">
        <v>223</v>
      </c>
      <c r="G299" s="52" t="s">
        <v>494</v>
      </c>
      <c r="H299" s="52">
        <v>8</v>
      </c>
      <c r="I299" s="52" t="s">
        <v>504</v>
      </c>
      <c r="J299" s="52" t="s">
        <v>522</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520</v>
      </c>
      <c r="F300" s="52">
        <v>223</v>
      </c>
      <c r="G300" s="52" t="s">
        <v>494</v>
      </c>
      <c r="H300" s="52">
        <v>8</v>
      </c>
      <c r="I300" s="52" t="s">
        <v>504</v>
      </c>
      <c r="J300" s="52" t="s">
        <v>522</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520</v>
      </c>
      <c r="F301" s="52">
        <v>223</v>
      </c>
      <c r="G301" s="52" t="s">
        <v>494</v>
      </c>
      <c r="H301" s="52">
        <v>8</v>
      </c>
      <c r="I301" s="52" t="s">
        <v>504</v>
      </c>
      <c r="J301" s="52" t="s">
        <v>522</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520</v>
      </c>
      <c r="F302" s="52">
        <v>223</v>
      </c>
      <c r="G302" s="52" t="s">
        <v>494</v>
      </c>
      <c r="H302" s="52">
        <v>8</v>
      </c>
      <c r="I302" s="52" t="s">
        <v>504</v>
      </c>
      <c r="J302" s="52" t="s">
        <v>522</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520</v>
      </c>
      <c r="F303" s="52">
        <v>223</v>
      </c>
      <c r="G303" s="52" t="s">
        <v>494</v>
      </c>
      <c r="H303" s="52">
        <v>8</v>
      </c>
      <c r="I303" s="52" t="s">
        <v>504</v>
      </c>
      <c r="J303" s="52" t="s">
        <v>522</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520</v>
      </c>
      <c r="F304" s="52">
        <v>223</v>
      </c>
      <c r="G304" s="52" t="s">
        <v>494</v>
      </c>
      <c r="H304" s="52">
        <v>8</v>
      </c>
      <c r="I304" s="52" t="s">
        <v>504</v>
      </c>
      <c r="J304" s="52" t="s">
        <v>522</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520</v>
      </c>
      <c r="F305" s="52">
        <v>223</v>
      </c>
      <c r="G305" s="52" t="s">
        <v>494</v>
      </c>
      <c r="H305" s="52">
        <v>8</v>
      </c>
      <c r="I305" s="52" t="s">
        <v>504</v>
      </c>
      <c r="J305" s="52" t="s">
        <v>522</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520</v>
      </c>
      <c r="F306" s="52">
        <v>223</v>
      </c>
      <c r="G306" s="52" t="s">
        <v>494</v>
      </c>
      <c r="H306" s="52">
        <v>8</v>
      </c>
      <c r="I306" s="52" t="s">
        <v>504</v>
      </c>
      <c r="J306" s="52" t="s">
        <v>522</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520</v>
      </c>
      <c r="F307" s="52">
        <v>223</v>
      </c>
      <c r="G307" s="52" t="s">
        <v>494</v>
      </c>
      <c r="H307" s="52">
        <v>8</v>
      </c>
      <c r="I307" s="52" t="s">
        <v>504</v>
      </c>
      <c r="J307" s="52" t="s">
        <v>522</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520</v>
      </c>
      <c r="F308" s="52">
        <v>223</v>
      </c>
      <c r="G308" s="52" t="s">
        <v>494</v>
      </c>
      <c r="H308" s="52">
        <v>8</v>
      </c>
      <c r="I308" s="52" t="s">
        <v>504</v>
      </c>
      <c r="J308" s="52" t="s">
        <v>522</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520</v>
      </c>
      <c r="F309" s="52">
        <v>223</v>
      </c>
      <c r="G309" s="52" t="s">
        <v>494</v>
      </c>
      <c r="H309" s="52">
        <v>8</v>
      </c>
      <c r="I309" s="52" t="s">
        <v>504</v>
      </c>
      <c r="J309" s="52" t="s">
        <v>522</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520</v>
      </c>
      <c r="F310" s="52">
        <v>223</v>
      </c>
      <c r="G310" s="52" t="s">
        <v>494</v>
      </c>
      <c r="H310" s="52">
        <v>8</v>
      </c>
      <c r="I310" s="52" t="s">
        <v>504</v>
      </c>
      <c r="J310" s="52" t="s">
        <v>522</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520</v>
      </c>
      <c r="F311" s="52">
        <v>223</v>
      </c>
      <c r="G311" s="52" t="s">
        <v>494</v>
      </c>
      <c r="H311" s="52">
        <v>8</v>
      </c>
      <c r="I311" s="52" t="s">
        <v>504</v>
      </c>
      <c r="J311" s="52" t="s">
        <v>522</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520</v>
      </c>
      <c r="F312" s="52">
        <v>223</v>
      </c>
      <c r="G312" s="52" t="s">
        <v>494</v>
      </c>
      <c r="H312" s="52">
        <v>8</v>
      </c>
      <c r="I312" s="52" t="s">
        <v>504</v>
      </c>
      <c r="J312" s="52" t="s">
        <v>522</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520</v>
      </c>
      <c r="F313" s="52">
        <v>223</v>
      </c>
      <c r="G313" s="52" t="s">
        <v>494</v>
      </c>
      <c r="H313" s="52">
        <v>8</v>
      </c>
      <c r="I313" s="52" t="s">
        <v>504</v>
      </c>
      <c r="J313" s="52" t="s">
        <v>522</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520</v>
      </c>
      <c r="F314" s="52">
        <v>223</v>
      </c>
      <c r="G314" s="52" t="s">
        <v>494</v>
      </c>
      <c r="H314" s="52">
        <v>8</v>
      </c>
      <c r="I314" s="52" t="s">
        <v>504</v>
      </c>
      <c r="J314" s="52" t="s">
        <v>522</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520</v>
      </c>
      <c r="F315" s="52">
        <v>223</v>
      </c>
      <c r="G315" s="52" t="s">
        <v>494</v>
      </c>
      <c r="H315" s="52">
        <v>8</v>
      </c>
      <c r="I315" s="52" t="s">
        <v>504</v>
      </c>
      <c r="J315" s="52" t="s">
        <v>522</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520</v>
      </c>
      <c r="F316" s="52">
        <v>223</v>
      </c>
      <c r="G316" s="52" t="s">
        <v>494</v>
      </c>
      <c r="H316" s="52">
        <v>8</v>
      </c>
      <c r="I316" s="52" t="s">
        <v>504</v>
      </c>
      <c r="J316" s="52" t="s">
        <v>522</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520</v>
      </c>
      <c r="F317" s="52">
        <v>223</v>
      </c>
      <c r="G317" s="52" t="s">
        <v>494</v>
      </c>
      <c r="H317" s="52">
        <v>8</v>
      </c>
      <c r="I317" s="52" t="s">
        <v>504</v>
      </c>
      <c r="J317" s="52" t="s">
        <v>522</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520</v>
      </c>
      <c r="F318" s="52">
        <v>223</v>
      </c>
      <c r="G318" s="52" t="s">
        <v>494</v>
      </c>
      <c r="H318" s="52">
        <v>8</v>
      </c>
      <c r="I318" s="52" t="s">
        <v>504</v>
      </c>
      <c r="J318" s="52" t="s">
        <v>522</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520</v>
      </c>
      <c r="F319" s="52">
        <v>223</v>
      </c>
      <c r="G319" s="52" t="s">
        <v>494</v>
      </c>
      <c r="H319" s="52">
        <v>8</v>
      </c>
      <c r="I319" s="52" t="s">
        <v>504</v>
      </c>
      <c r="J319" s="52" t="s">
        <v>522</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523</v>
      </c>
      <c r="F341" s="52">
        <v>266</v>
      </c>
      <c r="G341" s="52" t="s">
        <v>494</v>
      </c>
      <c r="H341" s="52">
        <v>9</v>
      </c>
      <c r="I341" s="52" t="s">
        <v>504</v>
      </c>
      <c r="J341" s="52" t="s">
        <v>525</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523</v>
      </c>
      <c r="F342" s="52">
        <v>266</v>
      </c>
      <c r="G342" s="52" t="s">
        <v>494</v>
      </c>
      <c r="H342" s="52">
        <v>9</v>
      </c>
      <c r="I342" s="52" t="s">
        <v>504</v>
      </c>
      <c r="J342" s="52" t="s">
        <v>525</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523</v>
      </c>
      <c r="F343" s="52">
        <v>266</v>
      </c>
      <c r="G343" s="52" t="s">
        <v>494</v>
      </c>
      <c r="H343" s="52">
        <v>9</v>
      </c>
      <c r="I343" s="52" t="s">
        <v>504</v>
      </c>
      <c r="J343" s="52" t="s">
        <v>525</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523</v>
      </c>
      <c r="F344" s="52">
        <v>266</v>
      </c>
      <c r="G344" s="52" t="s">
        <v>494</v>
      </c>
      <c r="H344" s="52">
        <v>9</v>
      </c>
      <c r="I344" s="52" t="s">
        <v>504</v>
      </c>
      <c r="J344" s="52" t="s">
        <v>525</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523</v>
      </c>
      <c r="F345" s="52">
        <v>266</v>
      </c>
      <c r="G345" s="52" t="s">
        <v>494</v>
      </c>
      <c r="H345" s="52">
        <v>9</v>
      </c>
      <c r="I345" s="52" t="s">
        <v>504</v>
      </c>
      <c r="J345" s="52" t="s">
        <v>525</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523</v>
      </c>
      <c r="F346" s="52">
        <v>266</v>
      </c>
      <c r="G346" s="52" t="s">
        <v>494</v>
      </c>
      <c r="H346" s="52">
        <v>9</v>
      </c>
      <c r="I346" s="52" t="s">
        <v>504</v>
      </c>
      <c r="J346" s="52" t="s">
        <v>525</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523</v>
      </c>
      <c r="F347" s="52">
        <v>266</v>
      </c>
      <c r="G347" s="52" t="s">
        <v>494</v>
      </c>
      <c r="H347" s="52">
        <v>9</v>
      </c>
      <c r="I347" s="52" t="s">
        <v>504</v>
      </c>
      <c r="J347" s="52" t="s">
        <v>525</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523</v>
      </c>
      <c r="F348" s="52">
        <v>266</v>
      </c>
      <c r="G348" s="52" t="s">
        <v>494</v>
      </c>
      <c r="H348" s="52">
        <v>9</v>
      </c>
      <c r="I348" s="52" t="s">
        <v>504</v>
      </c>
      <c r="J348" s="52" t="s">
        <v>525</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523</v>
      </c>
      <c r="F349" s="52">
        <v>266</v>
      </c>
      <c r="G349" s="52" t="s">
        <v>494</v>
      </c>
      <c r="H349" s="52">
        <v>9</v>
      </c>
      <c r="I349" s="52" t="s">
        <v>504</v>
      </c>
      <c r="J349" s="52" t="s">
        <v>525</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523</v>
      </c>
      <c r="F350" s="52">
        <v>266</v>
      </c>
      <c r="G350" s="52" t="s">
        <v>494</v>
      </c>
      <c r="H350" s="52">
        <v>9</v>
      </c>
      <c r="I350" s="52" t="s">
        <v>504</v>
      </c>
      <c r="J350" s="52" t="s">
        <v>525</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523</v>
      </c>
      <c r="F351" s="52">
        <v>266</v>
      </c>
      <c r="G351" s="52" t="s">
        <v>494</v>
      </c>
      <c r="H351" s="52">
        <v>9</v>
      </c>
      <c r="I351" s="52" t="s">
        <v>504</v>
      </c>
      <c r="J351" s="52" t="s">
        <v>525</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523</v>
      </c>
      <c r="F352" s="52">
        <v>266</v>
      </c>
      <c r="G352" s="52" t="s">
        <v>494</v>
      </c>
      <c r="H352" s="52">
        <v>9</v>
      </c>
      <c r="I352" s="52" t="s">
        <v>504</v>
      </c>
      <c r="J352" s="52" t="s">
        <v>525</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523</v>
      </c>
      <c r="F353" s="52">
        <v>266</v>
      </c>
      <c r="G353" s="52" t="s">
        <v>494</v>
      </c>
      <c r="H353" s="52">
        <v>9</v>
      </c>
      <c r="I353" s="52" t="s">
        <v>504</v>
      </c>
      <c r="J353" s="52" t="s">
        <v>525</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523</v>
      </c>
      <c r="F354" s="52">
        <v>266</v>
      </c>
      <c r="G354" s="52" t="s">
        <v>494</v>
      </c>
      <c r="H354" s="52">
        <v>9</v>
      </c>
      <c r="I354" s="52" t="s">
        <v>504</v>
      </c>
      <c r="J354" s="52" t="s">
        <v>525</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523</v>
      </c>
      <c r="F355" s="52">
        <v>266</v>
      </c>
      <c r="G355" s="52" t="s">
        <v>494</v>
      </c>
      <c r="H355" s="52">
        <v>9</v>
      </c>
      <c r="I355" s="52" t="s">
        <v>504</v>
      </c>
      <c r="J355" s="52" t="s">
        <v>525</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523</v>
      </c>
      <c r="F356" s="52">
        <v>266</v>
      </c>
      <c r="G356" s="52" t="s">
        <v>494</v>
      </c>
      <c r="H356" s="52">
        <v>9</v>
      </c>
      <c r="I356" s="52" t="s">
        <v>504</v>
      </c>
      <c r="J356" s="52" t="s">
        <v>525</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523</v>
      </c>
      <c r="F357" s="52">
        <v>266</v>
      </c>
      <c r="G357" s="52" t="s">
        <v>494</v>
      </c>
      <c r="H357" s="52">
        <v>9</v>
      </c>
      <c r="I357" s="52" t="s">
        <v>504</v>
      </c>
      <c r="J357" s="52" t="s">
        <v>525</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523</v>
      </c>
      <c r="F358" s="52">
        <v>266</v>
      </c>
      <c r="G358" s="52" t="s">
        <v>494</v>
      </c>
      <c r="H358" s="52">
        <v>9</v>
      </c>
      <c r="I358" s="52" t="s">
        <v>504</v>
      </c>
      <c r="J358" s="52" t="s">
        <v>525</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523</v>
      </c>
      <c r="F359" s="52">
        <v>266</v>
      </c>
      <c r="G359" s="52" t="s">
        <v>494</v>
      </c>
      <c r="H359" s="52">
        <v>9</v>
      </c>
      <c r="I359" s="52" t="s">
        <v>504</v>
      </c>
      <c r="J359" s="52" t="s">
        <v>525</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523</v>
      </c>
      <c r="F360" s="60">
        <v>266</v>
      </c>
      <c r="G360" s="60" t="s">
        <v>494</v>
      </c>
      <c r="H360" s="60">
        <v>9</v>
      </c>
      <c r="I360" s="60" t="s">
        <v>504</v>
      </c>
      <c r="J360" s="60" t="s">
        <v>525</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523</v>
      </c>
      <c r="F361" s="52">
        <v>266</v>
      </c>
      <c r="G361" s="52" t="s">
        <v>494</v>
      </c>
      <c r="H361" s="52">
        <v>9</v>
      </c>
      <c r="I361" s="52" t="s">
        <v>504</v>
      </c>
      <c r="J361" s="52" t="s">
        <v>525</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523</v>
      </c>
      <c r="F362" s="52">
        <v>266</v>
      </c>
      <c r="G362" s="52" t="s">
        <v>494</v>
      </c>
      <c r="H362" s="52">
        <v>9</v>
      </c>
      <c r="I362" s="52" t="s">
        <v>504</v>
      </c>
      <c r="J362" s="52" t="s">
        <v>525</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523</v>
      </c>
      <c r="F363" s="52">
        <v>266</v>
      </c>
      <c r="G363" s="52" t="s">
        <v>494</v>
      </c>
      <c r="H363" s="52">
        <v>9</v>
      </c>
      <c r="I363" s="52" t="s">
        <v>504</v>
      </c>
      <c r="J363" s="52" t="s">
        <v>525</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523</v>
      </c>
      <c r="F364" s="52">
        <v>266</v>
      </c>
      <c r="G364" s="52" t="s">
        <v>494</v>
      </c>
      <c r="H364" s="52">
        <v>9</v>
      </c>
      <c r="I364" s="52" t="s">
        <v>504</v>
      </c>
      <c r="J364" s="52" t="s">
        <v>525</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523</v>
      </c>
      <c r="F365" s="52">
        <v>266</v>
      </c>
      <c r="G365" s="52" t="s">
        <v>494</v>
      </c>
      <c r="H365" s="52">
        <v>9</v>
      </c>
      <c r="I365" s="52" t="s">
        <v>504</v>
      </c>
      <c r="J365" s="52" t="s">
        <v>525</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523</v>
      </c>
      <c r="F366" s="52">
        <v>266</v>
      </c>
      <c r="G366" s="52" t="s">
        <v>494</v>
      </c>
      <c r="H366" s="52">
        <v>9</v>
      </c>
      <c r="I366" s="52" t="s">
        <v>504</v>
      </c>
      <c r="J366" s="52" t="s">
        <v>525</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523</v>
      </c>
      <c r="F367" s="52">
        <v>266</v>
      </c>
      <c r="G367" s="52" t="s">
        <v>494</v>
      </c>
      <c r="H367" s="52">
        <v>9</v>
      </c>
      <c r="I367" s="52" t="s">
        <v>504</v>
      </c>
      <c r="J367" s="52" t="s">
        <v>525</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523</v>
      </c>
      <c r="F368" s="52">
        <v>266</v>
      </c>
      <c r="G368" s="52" t="s">
        <v>494</v>
      </c>
      <c r="H368" s="52">
        <v>9</v>
      </c>
      <c r="I368" s="52" t="s">
        <v>504</v>
      </c>
      <c r="J368" s="52" t="s">
        <v>525</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526</v>
      </c>
      <c r="F397" s="52">
        <v>283</v>
      </c>
      <c r="G397" s="52" t="s">
        <v>494</v>
      </c>
      <c r="H397" s="52">
        <v>10</v>
      </c>
      <c r="I397" s="52" t="s">
        <v>504</v>
      </c>
      <c r="J397" s="52" t="s">
        <v>528</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526</v>
      </c>
      <c r="F398" s="52">
        <v>283</v>
      </c>
      <c r="G398" s="52" t="s">
        <v>494</v>
      </c>
      <c r="H398" s="52">
        <v>10</v>
      </c>
      <c r="I398" s="52" t="s">
        <v>504</v>
      </c>
      <c r="J398" s="52" t="s">
        <v>528</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526</v>
      </c>
      <c r="F399" s="52">
        <v>283</v>
      </c>
      <c r="G399" s="52" t="s">
        <v>494</v>
      </c>
      <c r="H399" s="52">
        <v>10</v>
      </c>
      <c r="I399" s="52" t="s">
        <v>504</v>
      </c>
      <c r="J399" s="52" t="s">
        <v>528</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526</v>
      </c>
      <c r="F400" s="52">
        <v>283</v>
      </c>
      <c r="G400" s="52" t="s">
        <v>494</v>
      </c>
      <c r="H400" s="52">
        <v>10</v>
      </c>
      <c r="I400" s="52" t="s">
        <v>504</v>
      </c>
      <c r="J400" s="52" t="s">
        <v>528</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526</v>
      </c>
      <c r="F401" s="52">
        <v>283</v>
      </c>
      <c r="G401" s="52" t="s">
        <v>494</v>
      </c>
      <c r="H401" s="52">
        <v>10</v>
      </c>
      <c r="I401" s="52" t="s">
        <v>504</v>
      </c>
      <c r="J401" s="52" t="s">
        <v>528</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526</v>
      </c>
      <c r="F402" s="52">
        <v>283</v>
      </c>
      <c r="G402" s="52" t="s">
        <v>494</v>
      </c>
      <c r="H402" s="52">
        <v>10</v>
      </c>
      <c r="I402" s="52" t="s">
        <v>504</v>
      </c>
      <c r="J402" s="52" t="s">
        <v>528</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526</v>
      </c>
      <c r="F403" s="52">
        <v>283</v>
      </c>
      <c r="G403" s="52" t="s">
        <v>494</v>
      </c>
      <c r="H403" s="52">
        <v>10</v>
      </c>
      <c r="I403" s="52" t="s">
        <v>504</v>
      </c>
      <c r="J403" s="52" t="s">
        <v>528</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526</v>
      </c>
      <c r="F404" s="52">
        <v>283</v>
      </c>
      <c r="G404" s="52" t="s">
        <v>494</v>
      </c>
      <c r="H404" s="52">
        <v>10</v>
      </c>
      <c r="I404" s="52" t="s">
        <v>504</v>
      </c>
      <c r="J404" s="52" t="s">
        <v>528</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526</v>
      </c>
      <c r="F405" s="52">
        <v>283</v>
      </c>
      <c r="G405" s="52" t="s">
        <v>494</v>
      </c>
      <c r="H405" s="52">
        <v>10</v>
      </c>
      <c r="I405" s="52" t="s">
        <v>504</v>
      </c>
      <c r="J405" s="52" t="s">
        <v>528</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526</v>
      </c>
      <c r="F406" s="52">
        <v>283</v>
      </c>
      <c r="G406" s="52" t="s">
        <v>494</v>
      </c>
      <c r="H406" s="52">
        <v>10</v>
      </c>
      <c r="I406" s="52" t="s">
        <v>504</v>
      </c>
      <c r="J406" s="52" t="s">
        <v>528</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526</v>
      </c>
      <c r="F407" s="52">
        <v>283</v>
      </c>
      <c r="G407" s="52" t="s">
        <v>494</v>
      </c>
      <c r="H407" s="52">
        <v>10</v>
      </c>
      <c r="I407" s="52" t="s">
        <v>504</v>
      </c>
      <c r="J407" s="52" t="s">
        <v>528</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526</v>
      </c>
      <c r="F408" s="52">
        <v>283</v>
      </c>
      <c r="G408" s="52" t="s">
        <v>494</v>
      </c>
      <c r="H408" s="52">
        <v>10</v>
      </c>
      <c r="I408" s="52" t="s">
        <v>504</v>
      </c>
      <c r="J408" s="52" t="s">
        <v>528</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526</v>
      </c>
      <c r="F409" s="52">
        <v>283</v>
      </c>
      <c r="G409" s="52" t="s">
        <v>494</v>
      </c>
      <c r="H409" s="52">
        <v>10</v>
      </c>
      <c r="I409" s="52" t="s">
        <v>504</v>
      </c>
      <c r="J409" s="52" t="s">
        <v>528</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526</v>
      </c>
      <c r="F410" s="52">
        <v>283</v>
      </c>
      <c r="G410" s="52" t="s">
        <v>494</v>
      </c>
      <c r="H410" s="52">
        <v>10</v>
      </c>
      <c r="I410" s="52" t="s">
        <v>504</v>
      </c>
      <c r="J410" s="52" t="s">
        <v>528</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526</v>
      </c>
      <c r="F411" s="52">
        <v>283</v>
      </c>
      <c r="G411" s="52" t="s">
        <v>494</v>
      </c>
      <c r="H411" s="52">
        <v>10</v>
      </c>
      <c r="I411" s="52" t="s">
        <v>504</v>
      </c>
      <c r="J411" s="52" t="s">
        <v>528</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526</v>
      </c>
      <c r="F412" s="52">
        <v>283</v>
      </c>
      <c r="G412" s="52" t="s">
        <v>494</v>
      </c>
      <c r="H412" s="52">
        <v>10</v>
      </c>
      <c r="I412" s="52" t="s">
        <v>504</v>
      </c>
      <c r="J412" s="52" t="s">
        <v>528</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526</v>
      </c>
      <c r="F413" s="52">
        <v>283</v>
      </c>
      <c r="G413" s="52" t="s">
        <v>494</v>
      </c>
      <c r="H413" s="52">
        <v>10</v>
      </c>
      <c r="I413" s="52" t="s">
        <v>504</v>
      </c>
      <c r="J413" s="52" t="s">
        <v>528</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526</v>
      </c>
      <c r="F414" s="52">
        <v>283</v>
      </c>
      <c r="G414" s="52" t="s">
        <v>494</v>
      </c>
      <c r="H414" s="52">
        <v>10</v>
      </c>
      <c r="I414" s="52" t="s">
        <v>504</v>
      </c>
      <c r="J414" s="52" t="s">
        <v>528</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526</v>
      </c>
      <c r="F415" s="52">
        <v>283</v>
      </c>
      <c r="G415" s="52" t="s">
        <v>494</v>
      </c>
      <c r="H415" s="52">
        <v>10</v>
      </c>
      <c r="I415" s="52" t="s">
        <v>504</v>
      </c>
      <c r="J415" s="52" t="s">
        <v>528</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526</v>
      </c>
      <c r="F416" s="52">
        <v>283</v>
      </c>
      <c r="G416" s="52" t="s">
        <v>494</v>
      </c>
      <c r="H416" s="52">
        <v>10</v>
      </c>
      <c r="I416" s="52" t="s">
        <v>504</v>
      </c>
      <c r="J416" s="52" t="s">
        <v>528</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526</v>
      </c>
      <c r="F417" s="52">
        <v>283</v>
      </c>
      <c r="G417" s="52" t="s">
        <v>494</v>
      </c>
      <c r="H417" s="52">
        <v>10</v>
      </c>
      <c r="I417" s="52" t="s">
        <v>504</v>
      </c>
      <c r="J417" s="52" t="s">
        <v>528</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526</v>
      </c>
      <c r="F418" s="52">
        <v>283</v>
      </c>
      <c r="G418" s="52" t="s">
        <v>494</v>
      </c>
      <c r="H418" s="52">
        <v>10</v>
      </c>
      <c r="I418" s="52" t="s">
        <v>504</v>
      </c>
      <c r="J418" s="52" t="s">
        <v>528</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526</v>
      </c>
      <c r="F419" s="52">
        <v>283</v>
      </c>
      <c r="G419" s="52" t="s">
        <v>494</v>
      </c>
      <c r="H419" s="52">
        <v>10</v>
      </c>
      <c r="I419" s="52" t="s">
        <v>504</v>
      </c>
      <c r="J419" s="52" t="s">
        <v>528</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526</v>
      </c>
      <c r="F420" s="52">
        <v>283</v>
      </c>
      <c r="G420" s="52" t="s">
        <v>494</v>
      </c>
      <c r="H420" s="52">
        <v>10</v>
      </c>
      <c r="I420" s="52" t="s">
        <v>504</v>
      </c>
      <c r="J420" s="52" t="s">
        <v>528</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526</v>
      </c>
      <c r="F421" s="52">
        <v>283</v>
      </c>
      <c r="G421" s="52" t="s">
        <v>494</v>
      </c>
      <c r="H421" s="52">
        <v>10</v>
      </c>
      <c r="I421" s="52" t="s">
        <v>504</v>
      </c>
      <c r="J421" s="52" t="s">
        <v>528</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526</v>
      </c>
      <c r="F422" s="52">
        <v>283</v>
      </c>
      <c r="G422" s="52" t="s">
        <v>494</v>
      </c>
      <c r="H422" s="52">
        <v>10</v>
      </c>
      <c r="I422" s="52" t="s">
        <v>504</v>
      </c>
      <c r="J422" s="52" t="s">
        <v>528</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526</v>
      </c>
      <c r="F423" s="52">
        <v>283</v>
      </c>
      <c r="G423" s="52" t="s">
        <v>494</v>
      </c>
      <c r="H423" s="52">
        <v>10</v>
      </c>
      <c r="I423" s="52" t="s">
        <v>504</v>
      </c>
      <c r="J423" s="52" t="s">
        <v>528</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526</v>
      </c>
      <c r="F424" s="52">
        <v>283</v>
      </c>
      <c r="G424" s="52" t="s">
        <v>494</v>
      </c>
      <c r="H424" s="52">
        <v>10</v>
      </c>
      <c r="I424" s="52" t="s">
        <v>504</v>
      </c>
      <c r="J424" s="52" t="s">
        <v>528</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529</v>
      </c>
      <c r="F437" s="52">
        <v>324</v>
      </c>
      <c r="G437" s="52" t="s">
        <v>494</v>
      </c>
      <c r="H437" s="52">
        <v>11</v>
      </c>
      <c r="I437" s="52" t="s">
        <v>504</v>
      </c>
      <c r="J437" s="52" t="s">
        <v>531</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529</v>
      </c>
      <c r="F438" s="52">
        <v>324</v>
      </c>
      <c r="G438" s="52" t="s">
        <v>494</v>
      </c>
      <c r="H438" s="52">
        <v>11</v>
      </c>
      <c r="I438" s="52" t="s">
        <v>504</v>
      </c>
      <c r="J438" s="52" t="s">
        <v>531</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529</v>
      </c>
      <c r="F439" s="52">
        <v>324</v>
      </c>
      <c r="G439" s="52" t="s">
        <v>494</v>
      </c>
      <c r="H439" s="52">
        <v>11</v>
      </c>
      <c r="I439" s="52" t="s">
        <v>504</v>
      </c>
      <c r="J439" s="52" t="s">
        <v>531</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529</v>
      </c>
      <c r="F440" s="52">
        <v>324</v>
      </c>
      <c r="G440" s="52" t="s">
        <v>494</v>
      </c>
      <c r="H440" s="52">
        <v>11</v>
      </c>
      <c r="I440" s="52" t="s">
        <v>504</v>
      </c>
      <c r="J440" s="52" t="s">
        <v>531</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529</v>
      </c>
      <c r="F441" s="52">
        <v>324</v>
      </c>
      <c r="G441" s="52" t="s">
        <v>494</v>
      </c>
      <c r="H441" s="52">
        <v>11</v>
      </c>
      <c r="I441" s="52" t="s">
        <v>504</v>
      </c>
      <c r="J441" s="52" t="s">
        <v>531</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529</v>
      </c>
      <c r="F442" s="52">
        <v>324</v>
      </c>
      <c r="G442" s="52" t="s">
        <v>494</v>
      </c>
      <c r="H442" s="52">
        <v>11</v>
      </c>
      <c r="I442" s="52" t="s">
        <v>504</v>
      </c>
      <c r="J442" s="52" t="s">
        <v>531</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529</v>
      </c>
      <c r="F443" s="52">
        <v>324</v>
      </c>
      <c r="G443" s="52" t="s">
        <v>494</v>
      </c>
      <c r="H443" s="52">
        <v>11</v>
      </c>
      <c r="I443" s="52" t="s">
        <v>504</v>
      </c>
      <c r="J443" s="52" t="s">
        <v>531</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529</v>
      </c>
      <c r="F444" s="52">
        <v>324</v>
      </c>
      <c r="G444" s="52" t="s">
        <v>494</v>
      </c>
      <c r="H444" s="52">
        <v>11</v>
      </c>
      <c r="I444" s="52" t="s">
        <v>504</v>
      </c>
      <c r="J444" s="52" t="s">
        <v>531</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529</v>
      </c>
      <c r="F445" s="52">
        <v>324</v>
      </c>
      <c r="G445" s="52" t="s">
        <v>494</v>
      </c>
      <c r="H445" s="52">
        <v>11</v>
      </c>
      <c r="I445" s="52" t="s">
        <v>504</v>
      </c>
      <c r="J445" s="52" t="s">
        <v>531</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529</v>
      </c>
      <c r="F446" s="52">
        <v>324</v>
      </c>
      <c r="G446" s="52" t="s">
        <v>494</v>
      </c>
      <c r="H446" s="52">
        <v>11</v>
      </c>
      <c r="I446" s="52" t="s">
        <v>504</v>
      </c>
      <c r="J446" s="52" t="s">
        <v>531</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529</v>
      </c>
      <c r="F447" s="52">
        <v>324</v>
      </c>
      <c r="G447" s="52" t="s">
        <v>494</v>
      </c>
      <c r="H447" s="52">
        <v>11</v>
      </c>
      <c r="I447" s="52" t="s">
        <v>504</v>
      </c>
      <c r="J447" s="52" t="s">
        <v>531</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529</v>
      </c>
      <c r="F448" s="52">
        <v>324</v>
      </c>
      <c r="G448" s="52" t="s">
        <v>494</v>
      </c>
      <c r="H448" s="52">
        <v>11</v>
      </c>
      <c r="I448" s="52" t="s">
        <v>504</v>
      </c>
      <c r="J448" s="52" t="s">
        <v>531</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529</v>
      </c>
      <c r="F449" s="52">
        <v>324</v>
      </c>
      <c r="G449" s="52" t="s">
        <v>494</v>
      </c>
      <c r="H449" s="52">
        <v>11</v>
      </c>
      <c r="I449" s="52" t="s">
        <v>504</v>
      </c>
      <c r="J449" s="52" t="s">
        <v>531</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529</v>
      </c>
      <c r="F450" s="52">
        <v>324</v>
      </c>
      <c r="G450" s="52" t="s">
        <v>494</v>
      </c>
      <c r="H450" s="52">
        <v>11</v>
      </c>
      <c r="I450" s="52" t="s">
        <v>504</v>
      </c>
      <c r="J450" s="52" t="s">
        <v>531</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529</v>
      </c>
      <c r="F451" s="52">
        <v>324</v>
      </c>
      <c r="G451" s="52" t="s">
        <v>494</v>
      </c>
      <c r="H451" s="52">
        <v>11</v>
      </c>
      <c r="I451" s="52" t="s">
        <v>504</v>
      </c>
      <c r="J451" s="52" t="s">
        <v>531</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529</v>
      </c>
      <c r="F452" s="52">
        <v>324</v>
      </c>
      <c r="G452" s="52" t="s">
        <v>494</v>
      </c>
      <c r="H452" s="52">
        <v>11</v>
      </c>
      <c r="I452" s="52" t="s">
        <v>504</v>
      </c>
      <c r="J452" s="52" t="s">
        <v>531</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529</v>
      </c>
      <c r="F453" s="52">
        <v>324</v>
      </c>
      <c r="G453" s="52" t="s">
        <v>494</v>
      </c>
      <c r="H453" s="52">
        <v>11</v>
      </c>
      <c r="I453" s="52" t="s">
        <v>504</v>
      </c>
      <c r="J453" s="52" t="s">
        <v>531</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529</v>
      </c>
      <c r="F454" s="52">
        <v>324</v>
      </c>
      <c r="G454" s="52" t="s">
        <v>494</v>
      </c>
      <c r="H454" s="52">
        <v>11</v>
      </c>
      <c r="I454" s="52" t="s">
        <v>504</v>
      </c>
      <c r="J454" s="52" t="s">
        <v>531</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529</v>
      </c>
      <c r="F455" s="52">
        <v>324</v>
      </c>
      <c r="G455" s="52" t="s">
        <v>494</v>
      </c>
      <c r="H455" s="52">
        <v>11</v>
      </c>
      <c r="I455" s="52" t="s">
        <v>504</v>
      </c>
      <c r="J455" s="52" t="s">
        <v>531</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529</v>
      </c>
      <c r="F456" s="52">
        <v>324</v>
      </c>
      <c r="G456" s="52" t="s">
        <v>494</v>
      </c>
      <c r="H456" s="52">
        <v>11</v>
      </c>
      <c r="I456" s="52" t="s">
        <v>504</v>
      </c>
      <c r="J456" s="52" t="s">
        <v>531</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529</v>
      </c>
      <c r="F457" s="52">
        <v>324</v>
      </c>
      <c r="G457" s="52" t="s">
        <v>494</v>
      </c>
      <c r="H457" s="52">
        <v>11</v>
      </c>
      <c r="I457" s="52" t="s">
        <v>504</v>
      </c>
      <c r="J457" s="52" t="s">
        <v>531</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529</v>
      </c>
      <c r="F458" s="52">
        <v>324</v>
      </c>
      <c r="G458" s="52" t="s">
        <v>494</v>
      </c>
      <c r="H458" s="52">
        <v>11</v>
      </c>
      <c r="I458" s="52" t="s">
        <v>504</v>
      </c>
      <c r="J458" s="52" t="s">
        <v>531</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529</v>
      </c>
      <c r="F459" s="52">
        <v>324</v>
      </c>
      <c r="G459" s="52" t="s">
        <v>494</v>
      </c>
      <c r="H459" s="52">
        <v>11</v>
      </c>
      <c r="I459" s="52" t="s">
        <v>504</v>
      </c>
      <c r="J459" s="52" t="s">
        <v>531</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529</v>
      </c>
      <c r="F460" s="52">
        <v>324</v>
      </c>
      <c r="G460" s="52" t="s">
        <v>494</v>
      </c>
      <c r="H460" s="52">
        <v>11</v>
      </c>
      <c r="I460" s="52" t="s">
        <v>504</v>
      </c>
      <c r="J460" s="52" t="s">
        <v>531</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A21" sqref="A21:XFD26"/>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545</v>
      </c>
      <c r="B1" s="6" t="s">
        <v>546</v>
      </c>
      <c r="C1" s="6" t="s">
        <v>547</v>
      </c>
      <c r="D1" s="6" t="s">
        <v>548</v>
      </c>
      <c r="E1" s="6" t="s">
        <v>549</v>
      </c>
      <c r="F1" s="6" t="s">
        <v>550</v>
      </c>
      <c r="G1" s="6" t="s">
        <v>551</v>
      </c>
      <c r="H1" s="6" t="s">
        <v>552</v>
      </c>
      <c r="I1" s="6" t="s">
        <v>553</v>
      </c>
      <c r="K1" s="6" t="s">
        <v>554</v>
      </c>
      <c r="L1" s="76" t="s">
        <v>555</v>
      </c>
      <c r="P1" s="6" t="s">
        <v>556</v>
      </c>
      <c r="Q1" s="77" t="s">
        <v>557</v>
      </c>
    </row>
    <row r="2" spans="1:17" x14ac:dyDescent="0.2">
      <c r="A2" s="3" t="s">
        <v>558</v>
      </c>
      <c r="B2" s="3" t="s">
        <v>493</v>
      </c>
      <c r="C2" s="3">
        <v>1</v>
      </c>
      <c r="D2" s="3">
        <v>10</v>
      </c>
      <c r="E2" s="78">
        <v>189475</v>
      </c>
      <c r="F2" s="78">
        <v>204235</v>
      </c>
      <c r="G2" s="78">
        <v>60.89</v>
      </c>
      <c r="H2" s="78">
        <v>454.79</v>
      </c>
      <c r="I2" s="78" t="s">
        <v>559</v>
      </c>
      <c r="J2" s="78"/>
      <c r="K2" s="78">
        <f>E2*10</f>
        <v>1894750</v>
      </c>
      <c r="L2" s="79">
        <f>F2*10</f>
        <v>2042350</v>
      </c>
      <c r="M2" s="3" t="s">
        <v>560</v>
      </c>
      <c r="O2" s="3" t="s">
        <v>561</v>
      </c>
      <c r="P2" s="3">
        <f>AVERAGE(L2:L4)</f>
        <v>2880680</v>
      </c>
      <c r="Q2" s="74">
        <f>100*STDEV(L2:L4)/P2</f>
        <v>30.876448769391953</v>
      </c>
    </row>
    <row r="3" spans="1:17" x14ac:dyDescent="0.2">
      <c r="A3" s="3" t="s">
        <v>562</v>
      </c>
      <c r="B3" s="3" t="s">
        <v>493</v>
      </c>
      <c r="C3" s="3">
        <v>2</v>
      </c>
      <c r="D3" s="3">
        <v>10</v>
      </c>
      <c r="E3" s="3">
        <v>257355</v>
      </c>
      <c r="F3" s="3">
        <v>278601</v>
      </c>
      <c r="G3" s="3">
        <v>47.83</v>
      </c>
      <c r="H3" s="3">
        <v>407.81</v>
      </c>
      <c r="I3" s="3" t="s">
        <v>563</v>
      </c>
      <c r="K3" s="3">
        <f t="shared" ref="K3:L71" si="0">E3*10</f>
        <v>2573550</v>
      </c>
      <c r="L3" s="80">
        <f t="shared" si="0"/>
        <v>2786010</v>
      </c>
      <c r="O3" s="3" t="s">
        <v>561</v>
      </c>
    </row>
    <row r="4" spans="1:17" x14ac:dyDescent="0.2">
      <c r="A4" s="3" t="s">
        <v>562</v>
      </c>
      <c r="B4" s="3" t="s">
        <v>493</v>
      </c>
      <c r="C4" s="3">
        <v>3</v>
      </c>
      <c r="D4" s="3">
        <v>10</v>
      </c>
      <c r="E4" s="3">
        <v>352607</v>
      </c>
      <c r="F4" s="3">
        <v>381368</v>
      </c>
      <c r="G4" s="3">
        <v>54.24</v>
      </c>
      <c r="H4" s="3">
        <v>414.62</v>
      </c>
      <c r="I4" s="3" t="s">
        <v>564</v>
      </c>
      <c r="K4" s="3">
        <f t="shared" si="0"/>
        <v>3526070</v>
      </c>
      <c r="L4" s="80">
        <f t="shared" si="0"/>
        <v>3813680</v>
      </c>
      <c r="O4" s="3" t="s">
        <v>561</v>
      </c>
    </row>
    <row r="6" spans="1:17" x14ac:dyDescent="0.2">
      <c r="A6" s="3" t="s">
        <v>562</v>
      </c>
      <c r="B6" s="3" t="s">
        <v>502</v>
      </c>
      <c r="C6" s="3">
        <v>4</v>
      </c>
      <c r="D6" s="3">
        <v>10</v>
      </c>
      <c r="E6" s="3">
        <v>458187</v>
      </c>
      <c r="F6" s="3">
        <v>498119</v>
      </c>
      <c r="G6" s="3">
        <v>40.03</v>
      </c>
      <c r="H6" s="3">
        <v>376.34</v>
      </c>
      <c r="I6" s="3" t="s">
        <v>565</v>
      </c>
      <c r="K6" s="3">
        <f t="shared" si="0"/>
        <v>4581870</v>
      </c>
      <c r="L6" s="80">
        <f t="shared" si="0"/>
        <v>4981190</v>
      </c>
      <c r="O6" s="3" t="s">
        <v>562</v>
      </c>
      <c r="P6" s="3">
        <f>AVERAGE(L6:L8)</f>
        <v>4337733.333333333</v>
      </c>
      <c r="Q6" s="74">
        <f>100*STDEV(L6:L8)/P6</f>
        <v>12.977409617901296</v>
      </c>
    </row>
    <row r="7" spans="1:17" x14ac:dyDescent="0.2">
      <c r="A7" s="3" t="s">
        <v>562</v>
      </c>
      <c r="B7" s="3" t="s">
        <v>502</v>
      </c>
      <c r="C7" s="3">
        <v>5</v>
      </c>
      <c r="D7" s="3">
        <v>10</v>
      </c>
      <c r="E7" s="3">
        <v>378337</v>
      </c>
      <c r="F7" s="3">
        <v>409574</v>
      </c>
      <c r="G7" s="3">
        <v>48.22</v>
      </c>
      <c r="H7" s="3">
        <v>407.76</v>
      </c>
      <c r="I7" s="3" t="s">
        <v>566</v>
      </c>
      <c r="K7" s="3">
        <f t="shared" si="0"/>
        <v>3783370</v>
      </c>
      <c r="L7" s="80">
        <f t="shared" si="0"/>
        <v>4095740</v>
      </c>
      <c r="O7" s="3" t="s">
        <v>562</v>
      </c>
    </row>
    <row r="8" spans="1:17" x14ac:dyDescent="0.2">
      <c r="A8" s="3" t="s">
        <v>562</v>
      </c>
      <c r="B8" s="3" t="s">
        <v>502</v>
      </c>
      <c r="C8" s="3">
        <v>6</v>
      </c>
      <c r="D8" s="3">
        <v>10</v>
      </c>
      <c r="E8" s="3">
        <v>363352</v>
      </c>
      <c r="F8" s="3">
        <v>393627</v>
      </c>
      <c r="G8" s="3">
        <v>48.89</v>
      </c>
      <c r="H8" s="3">
        <v>402.55</v>
      </c>
      <c r="I8" s="3" t="s">
        <v>566</v>
      </c>
      <c r="K8" s="3">
        <f t="shared" si="0"/>
        <v>3633520</v>
      </c>
      <c r="L8" s="80">
        <f t="shared" si="0"/>
        <v>3936270</v>
      </c>
      <c r="O8" s="3" t="s">
        <v>562</v>
      </c>
    </row>
    <row r="9" spans="1:17" x14ac:dyDescent="0.2">
      <c r="A9" s="3" t="s">
        <v>567</v>
      </c>
      <c r="B9" s="3" t="s">
        <v>502</v>
      </c>
      <c r="C9" s="3">
        <v>7</v>
      </c>
      <c r="D9" s="3">
        <v>10</v>
      </c>
      <c r="E9" s="3">
        <v>373425</v>
      </c>
      <c r="F9" s="3">
        <v>406336</v>
      </c>
      <c r="G9" s="3">
        <v>56.52</v>
      </c>
      <c r="H9" s="3">
        <v>369.65</v>
      </c>
      <c r="I9" s="3" t="s">
        <v>566</v>
      </c>
      <c r="K9" s="3">
        <f t="shared" si="0"/>
        <v>3734250</v>
      </c>
      <c r="L9" s="80">
        <f t="shared" si="0"/>
        <v>4063360</v>
      </c>
      <c r="O9" s="3" t="s">
        <v>568</v>
      </c>
      <c r="P9" s="3">
        <f>AVERAGE(L9:L11)</f>
        <v>3626703.3333333335</v>
      </c>
      <c r="Q9" s="74">
        <f>100*STDEV(L9:L11)/P9</f>
        <v>11.114836481274107</v>
      </c>
    </row>
    <row r="10" spans="1:17" x14ac:dyDescent="0.2">
      <c r="A10" s="3" t="s">
        <v>568</v>
      </c>
      <c r="B10" s="3" t="s">
        <v>502</v>
      </c>
      <c r="C10" s="3">
        <v>8</v>
      </c>
      <c r="D10" s="3">
        <v>10</v>
      </c>
      <c r="E10" s="3">
        <v>325357</v>
      </c>
      <c r="F10" s="3">
        <v>354798</v>
      </c>
      <c r="G10" s="3">
        <v>50.25</v>
      </c>
      <c r="H10" s="3">
        <v>353.68</v>
      </c>
      <c r="I10" s="3" t="s">
        <v>564</v>
      </c>
      <c r="K10" s="3">
        <f t="shared" si="0"/>
        <v>3253570</v>
      </c>
      <c r="L10" s="80">
        <f t="shared" si="0"/>
        <v>3547980</v>
      </c>
      <c r="O10" s="3" t="s">
        <v>568</v>
      </c>
    </row>
    <row r="11" spans="1:17" x14ac:dyDescent="0.2">
      <c r="A11" s="3" t="s">
        <v>568</v>
      </c>
      <c r="B11" s="3" t="s">
        <v>502</v>
      </c>
      <c r="C11" s="3">
        <v>9</v>
      </c>
      <c r="D11" s="3">
        <v>10</v>
      </c>
      <c r="E11" s="3">
        <v>299806</v>
      </c>
      <c r="F11" s="3">
        <v>326877</v>
      </c>
      <c r="G11" s="3">
        <v>37.03</v>
      </c>
      <c r="H11" s="3">
        <v>354.97</v>
      </c>
      <c r="I11" s="3" t="s">
        <v>563</v>
      </c>
      <c r="K11" s="3">
        <f t="shared" si="0"/>
        <v>2998060</v>
      </c>
      <c r="L11" s="80">
        <f t="shared" si="0"/>
        <v>3268770</v>
      </c>
      <c r="O11" s="3" t="s">
        <v>568</v>
      </c>
    </row>
    <row r="13" spans="1:17" s="78" customFormat="1" x14ac:dyDescent="0.2">
      <c r="A13" s="78" t="s">
        <v>569</v>
      </c>
      <c r="B13" s="78" t="s">
        <v>506</v>
      </c>
      <c r="C13" s="78">
        <v>11</v>
      </c>
      <c r="D13" s="78">
        <v>10</v>
      </c>
      <c r="E13" s="78">
        <v>171225</v>
      </c>
      <c r="F13" s="78">
        <v>185270</v>
      </c>
      <c r="G13" s="78">
        <v>53.61</v>
      </c>
      <c r="H13" s="78">
        <v>411.46</v>
      </c>
      <c r="I13" s="78" t="s">
        <v>559</v>
      </c>
      <c r="K13" s="78">
        <f t="shared" ref="K13:L18" si="1">E13*10</f>
        <v>1712250</v>
      </c>
      <c r="L13" s="79">
        <f t="shared" si="1"/>
        <v>1852700</v>
      </c>
      <c r="M13" s="78" t="s">
        <v>570</v>
      </c>
      <c r="P13" s="78">
        <f>AVERAGE(L13:L15)</f>
        <v>1788213.3333333333</v>
      </c>
      <c r="Q13" s="81">
        <f>100*STDEV(L13:L15)/P13</f>
        <v>6.7372259794663671</v>
      </c>
    </row>
    <row r="14" spans="1:17" s="78" customFormat="1" x14ac:dyDescent="0.2">
      <c r="A14" s="78" t="s">
        <v>569</v>
      </c>
      <c r="B14" s="78" t="s">
        <v>506</v>
      </c>
      <c r="C14" s="78">
        <v>77</v>
      </c>
      <c r="D14" s="78">
        <v>10</v>
      </c>
      <c r="E14" s="78">
        <v>153087</v>
      </c>
      <c r="F14" s="78">
        <v>164922</v>
      </c>
      <c r="G14" s="78">
        <v>61.44</v>
      </c>
      <c r="H14" s="78">
        <v>461.33</v>
      </c>
      <c r="I14" s="78" t="s">
        <v>571</v>
      </c>
      <c r="K14" s="78">
        <f t="shared" si="1"/>
        <v>1530870</v>
      </c>
      <c r="L14" s="79">
        <f t="shared" si="1"/>
        <v>1649220</v>
      </c>
      <c r="M14" s="78" t="s">
        <v>572</v>
      </c>
      <c r="Q14" s="81"/>
    </row>
    <row r="15" spans="1:17" s="78" customFormat="1" x14ac:dyDescent="0.2">
      <c r="A15" s="78" t="s">
        <v>569</v>
      </c>
      <c r="B15" s="78" t="s">
        <v>506</v>
      </c>
      <c r="C15" s="78">
        <v>78</v>
      </c>
      <c r="D15" s="78">
        <v>10</v>
      </c>
      <c r="E15" s="78">
        <v>172576</v>
      </c>
      <c r="F15" s="78">
        <v>186272</v>
      </c>
      <c r="G15" s="78">
        <v>56.44</v>
      </c>
      <c r="H15" s="78">
        <v>438.68</v>
      </c>
      <c r="I15" s="78" t="s">
        <v>559</v>
      </c>
      <c r="K15" s="78">
        <f t="shared" si="1"/>
        <v>1725760</v>
      </c>
      <c r="L15" s="79">
        <f t="shared" si="1"/>
        <v>1862720</v>
      </c>
      <c r="M15" s="78" t="s">
        <v>572</v>
      </c>
      <c r="Q15" s="81"/>
    </row>
    <row r="16" spans="1:17" s="78" customFormat="1" x14ac:dyDescent="0.2">
      <c r="A16" s="78" t="s">
        <v>573</v>
      </c>
      <c r="B16" s="78" t="s">
        <v>506</v>
      </c>
      <c r="C16" s="78">
        <v>79</v>
      </c>
      <c r="D16" s="78">
        <v>10</v>
      </c>
      <c r="E16" s="78">
        <v>160583</v>
      </c>
      <c r="F16" s="78">
        <v>173327</v>
      </c>
      <c r="G16" s="78">
        <v>52.01</v>
      </c>
      <c r="H16" s="78">
        <v>438.74</v>
      </c>
      <c r="I16" s="78" t="s">
        <v>571</v>
      </c>
      <c r="K16" s="78">
        <f t="shared" si="1"/>
        <v>1605830</v>
      </c>
      <c r="L16" s="79">
        <f t="shared" si="1"/>
        <v>1733270</v>
      </c>
      <c r="M16" s="78" t="s">
        <v>572</v>
      </c>
      <c r="P16" s="78">
        <f>AVERAGE(L16:L18)</f>
        <v>1683850</v>
      </c>
      <c r="Q16" s="81">
        <f>100*STDEV(L16:L18)/P16</f>
        <v>2.694892888222908</v>
      </c>
    </row>
    <row r="17" spans="1:18" s="78" customFormat="1" x14ac:dyDescent="0.2">
      <c r="A17" s="78" t="s">
        <v>574</v>
      </c>
      <c r="B17" s="78" t="s">
        <v>506</v>
      </c>
      <c r="C17" s="78">
        <v>80</v>
      </c>
      <c r="D17" s="78">
        <v>10</v>
      </c>
      <c r="E17" s="78">
        <v>152072</v>
      </c>
      <c r="F17" s="78">
        <v>164406</v>
      </c>
      <c r="G17" s="78">
        <v>46.35</v>
      </c>
      <c r="H17" s="78">
        <v>419.49</v>
      </c>
      <c r="I17" s="78" t="s">
        <v>571</v>
      </c>
      <c r="K17" s="78">
        <f t="shared" si="1"/>
        <v>1520720</v>
      </c>
      <c r="L17" s="79">
        <f t="shared" si="1"/>
        <v>1644060</v>
      </c>
      <c r="M17" s="78" t="s">
        <v>572</v>
      </c>
      <c r="Q17" s="81"/>
    </row>
    <row r="18" spans="1:18" s="78" customFormat="1" x14ac:dyDescent="0.2">
      <c r="A18" s="78" t="s">
        <v>574</v>
      </c>
      <c r="B18" s="78" t="s">
        <v>506</v>
      </c>
      <c r="C18" s="78">
        <v>10</v>
      </c>
      <c r="D18" s="78">
        <v>10</v>
      </c>
      <c r="E18" s="78">
        <v>154820</v>
      </c>
      <c r="F18" s="78">
        <v>167422</v>
      </c>
      <c r="G18" s="78">
        <v>53.66</v>
      </c>
      <c r="H18" s="78">
        <v>416.26</v>
      </c>
      <c r="I18" s="78" t="s">
        <v>571</v>
      </c>
      <c r="K18" s="78">
        <f t="shared" si="1"/>
        <v>1548200</v>
      </c>
      <c r="L18" s="79">
        <f t="shared" si="1"/>
        <v>1674220</v>
      </c>
      <c r="Q18" s="81"/>
    </row>
    <row r="21" spans="1:18" x14ac:dyDescent="0.2">
      <c r="A21" s="3" t="s">
        <v>575</v>
      </c>
      <c r="B21" s="3" t="s">
        <v>509</v>
      </c>
      <c r="C21" s="3">
        <v>15</v>
      </c>
      <c r="D21" s="3">
        <v>10</v>
      </c>
      <c r="E21" s="3">
        <v>226810</v>
      </c>
      <c r="F21" s="3">
        <v>245012</v>
      </c>
      <c r="G21" s="3">
        <v>53.87</v>
      </c>
      <c r="H21" s="3">
        <v>428.89</v>
      </c>
      <c r="I21" s="3" t="s">
        <v>576</v>
      </c>
      <c r="K21" s="3">
        <f t="shared" ref="K21:L23" si="2">E21*10</f>
        <v>2268100</v>
      </c>
      <c r="L21" s="80">
        <f t="shared" si="2"/>
        <v>2450120</v>
      </c>
      <c r="O21" s="3" t="s">
        <v>577</v>
      </c>
      <c r="P21" s="3">
        <f>AVERAGE(L21:L23)</f>
        <v>3531986.6666666665</v>
      </c>
      <c r="Q21" s="74">
        <f>100*STDEV(L21:L23)/P21</f>
        <v>26.756731478141852</v>
      </c>
      <c r="R21" s="3" t="s">
        <v>578</v>
      </c>
    </row>
    <row r="22" spans="1:18" x14ac:dyDescent="0.2">
      <c r="A22" s="3" t="s">
        <v>575</v>
      </c>
      <c r="B22" s="3" t="s">
        <v>509</v>
      </c>
      <c r="C22" s="3">
        <v>17</v>
      </c>
      <c r="D22" s="3">
        <v>10</v>
      </c>
      <c r="E22" s="3">
        <v>363883</v>
      </c>
      <c r="F22" s="3">
        <v>394930</v>
      </c>
      <c r="G22" s="3">
        <v>42.68</v>
      </c>
      <c r="H22" s="3">
        <v>388.87</v>
      </c>
      <c r="I22" s="3" t="s">
        <v>566</v>
      </c>
      <c r="K22" s="3">
        <f t="shared" si="2"/>
        <v>3638830</v>
      </c>
      <c r="L22" s="80">
        <f t="shared" si="2"/>
        <v>3949300</v>
      </c>
      <c r="O22" s="3" t="s">
        <v>577</v>
      </c>
      <c r="R22" s="3" t="s">
        <v>579</v>
      </c>
    </row>
    <row r="23" spans="1:18" x14ac:dyDescent="0.2">
      <c r="A23" s="3" t="s">
        <v>575</v>
      </c>
      <c r="B23" s="3" t="s">
        <v>509</v>
      </c>
      <c r="C23" s="3">
        <v>18</v>
      </c>
      <c r="D23" s="3">
        <v>10</v>
      </c>
      <c r="E23" s="3">
        <v>388326</v>
      </c>
      <c r="F23" s="3">
        <v>419654</v>
      </c>
      <c r="G23" s="3">
        <v>52.06</v>
      </c>
      <c r="H23" s="3">
        <v>424.22</v>
      </c>
      <c r="I23" s="3" t="s">
        <v>566</v>
      </c>
      <c r="K23" s="3">
        <f t="shared" si="2"/>
        <v>3883260</v>
      </c>
      <c r="L23" s="80">
        <f t="shared" si="2"/>
        <v>4196540</v>
      </c>
      <c r="O23" s="3" t="s">
        <v>577</v>
      </c>
    </row>
    <row r="24" spans="1:18" x14ac:dyDescent="0.2">
      <c r="A24" s="3" t="s">
        <v>580</v>
      </c>
      <c r="B24" s="3" t="s">
        <v>509</v>
      </c>
      <c r="C24" s="3">
        <v>12</v>
      </c>
      <c r="D24" s="3">
        <v>10</v>
      </c>
      <c r="E24" s="3">
        <v>185392</v>
      </c>
      <c r="F24" s="3">
        <v>200937</v>
      </c>
      <c r="G24" s="3">
        <v>49.22</v>
      </c>
      <c r="H24" s="3">
        <v>398.95</v>
      </c>
      <c r="I24" s="3" t="s">
        <v>559</v>
      </c>
      <c r="K24" s="3">
        <f t="shared" si="0"/>
        <v>1853920</v>
      </c>
      <c r="L24" s="80">
        <f t="shared" si="0"/>
        <v>2009370</v>
      </c>
      <c r="O24" s="3" t="s">
        <v>581</v>
      </c>
      <c r="P24" s="3">
        <f>AVERAGE(L24:L26)</f>
        <v>2298533.3333333335</v>
      </c>
      <c r="Q24" s="74">
        <f>100*STDEV(L24:L26)/P24</f>
        <v>12.202802579420938</v>
      </c>
      <c r="R24" s="3" t="s">
        <v>578</v>
      </c>
    </row>
    <row r="25" spans="1:18" x14ac:dyDescent="0.2">
      <c r="A25" s="3" t="s">
        <v>580</v>
      </c>
      <c r="B25" s="3" t="s">
        <v>509</v>
      </c>
      <c r="C25" s="3">
        <v>13</v>
      </c>
      <c r="D25" s="3">
        <v>10</v>
      </c>
      <c r="E25" s="3">
        <v>214537</v>
      </c>
      <c r="F25" s="3">
        <v>231678</v>
      </c>
      <c r="G25" s="3">
        <v>53.14</v>
      </c>
      <c r="H25" s="3">
        <v>432.77</v>
      </c>
      <c r="I25" s="3" t="s">
        <v>582</v>
      </c>
      <c r="K25" s="3">
        <f t="shared" si="0"/>
        <v>2145370</v>
      </c>
      <c r="L25" s="80">
        <f t="shared" si="0"/>
        <v>2316780</v>
      </c>
      <c r="O25" s="3" t="s">
        <v>581</v>
      </c>
      <c r="R25" s="3" t="s">
        <v>579</v>
      </c>
    </row>
    <row r="26" spans="1:18" x14ac:dyDescent="0.2">
      <c r="A26" s="3" t="s">
        <v>580</v>
      </c>
      <c r="B26" s="3" t="s">
        <v>509</v>
      </c>
      <c r="C26" s="3">
        <v>14</v>
      </c>
      <c r="D26" s="3">
        <v>10</v>
      </c>
      <c r="E26" s="3">
        <v>237409</v>
      </c>
      <c r="F26" s="3">
        <v>256945</v>
      </c>
      <c r="G26" s="3">
        <v>46.75</v>
      </c>
      <c r="H26" s="3">
        <v>409.66</v>
      </c>
      <c r="I26" s="3" t="s">
        <v>576</v>
      </c>
      <c r="K26" s="3">
        <f t="shared" si="0"/>
        <v>2374090</v>
      </c>
      <c r="L26" s="80">
        <f t="shared" si="0"/>
        <v>2569450</v>
      </c>
      <c r="O26" s="3" t="s">
        <v>581</v>
      </c>
    </row>
    <row r="28" spans="1:18" x14ac:dyDescent="0.2">
      <c r="A28" s="3" t="s">
        <v>583</v>
      </c>
      <c r="B28" s="3" t="s">
        <v>513</v>
      </c>
      <c r="C28" s="3">
        <v>31</v>
      </c>
      <c r="D28" s="3">
        <v>10</v>
      </c>
      <c r="E28" s="3">
        <v>352618</v>
      </c>
      <c r="F28" s="3">
        <v>380469</v>
      </c>
      <c r="G28" s="3">
        <v>59.89</v>
      </c>
      <c r="H28" s="3">
        <v>442.85</v>
      </c>
      <c r="I28" s="3" t="s">
        <v>564</v>
      </c>
      <c r="K28" s="3">
        <f t="shared" ref="K28:L30" si="3">E28*10</f>
        <v>3526180</v>
      </c>
      <c r="L28" s="80">
        <f t="shared" si="3"/>
        <v>3804690</v>
      </c>
      <c r="O28" s="3" t="s">
        <v>562</v>
      </c>
      <c r="P28" s="3">
        <f>AVERAGE(L28:L30)</f>
        <v>4001806.6666666665</v>
      </c>
      <c r="Q28" s="74">
        <f>100*STDEV(L28:L30)/P28</f>
        <v>5.7600852474754696</v>
      </c>
    </row>
    <row r="29" spans="1:18" x14ac:dyDescent="0.2">
      <c r="A29" s="3" t="s">
        <v>583</v>
      </c>
      <c r="B29" s="3" t="s">
        <v>513</v>
      </c>
      <c r="C29" s="3">
        <v>32</v>
      </c>
      <c r="D29" s="3">
        <v>10</v>
      </c>
      <c r="E29" s="3">
        <v>364662</v>
      </c>
      <c r="F29" s="3">
        <v>394547</v>
      </c>
      <c r="G29" s="3">
        <v>55.04</v>
      </c>
      <c r="H29" s="3">
        <v>411.97</v>
      </c>
      <c r="I29" s="3" t="s">
        <v>566</v>
      </c>
      <c r="K29" s="3">
        <f t="shared" si="3"/>
        <v>3646620</v>
      </c>
      <c r="L29" s="80">
        <f t="shared" si="3"/>
        <v>3945470</v>
      </c>
      <c r="O29" s="3" t="s">
        <v>562</v>
      </c>
    </row>
    <row r="30" spans="1:18" x14ac:dyDescent="0.2">
      <c r="A30" s="3" t="s">
        <v>583</v>
      </c>
      <c r="B30" s="3" t="s">
        <v>513</v>
      </c>
      <c r="C30" s="3">
        <v>33</v>
      </c>
      <c r="D30" s="3">
        <v>10</v>
      </c>
      <c r="E30" s="3">
        <v>393326</v>
      </c>
      <c r="F30" s="3">
        <v>425526</v>
      </c>
      <c r="G30" s="3">
        <v>52.67</v>
      </c>
      <c r="H30" s="3">
        <v>412.56</v>
      </c>
      <c r="I30" s="3" t="s">
        <v>566</v>
      </c>
      <c r="K30" s="3">
        <f t="shared" si="3"/>
        <v>3933260</v>
      </c>
      <c r="L30" s="80">
        <f t="shared" si="3"/>
        <v>4255260</v>
      </c>
      <c r="O30" s="3" t="s">
        <v>562</v>
      </c>
    </row>
    <row r="31" spans="1:18" x14ac:dyDescent="0.2">
      <c r="A31" s="3" t="s">
        <v>504</v>
      </c>
      <c r="B31" s="3" t="s">
        <v>513</v>
      </c>
      <c r="C31" s="3">
        <v>19</v>
      </c>
      <c r="D31" s="3">
        <v>10</v>
      </c>
      <c r="E31" s="3">
        <v>345833</v>
      </c>
      <c r="F31" s="3">
        <v>375463</v>
      </c>
      <c r="G31" s="3">
        <v>38.4</v>
      </c>
      <c r="H31" s="3">
        <v>386.41</v>
      </c>
      <c r="I31" s="3" t="s">
        <v>564</v>
      </c>
      <c r="K31" s="3">
        <f t="shared" si="0"/>
        <v>3458330</v>
      </c>
      <c r="L31" s="80">
        <f t="shared" si="0"/>
        <v>3754630</v>
      </c>
      <c r="O31" s="3" t="s">
        <v>568</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566</v>
      </c>
      <c r="K32" s="3">
        <f t="shared" si="0"/>
        <v>3808630</v>
      </c>
      <c r="L32" s="80">
        <f t="shared" si="0"/>
        <v>4120530</v>
      </c>
      <c r="O32" s="3" t="s">
        <v>568</v>
      </c>
    </row>
    <row r="33" spans="1:18" x14ac:dyDescent="0.2">
      <c r="A33" s="3" t="s">
        <v>504</v>
      </c>
      <c r="B33" s="3" t="s">
        <v>513</v>
      </c>
      <c r="C33" s="3">
        <v>21</v>
      </c>
      <c r="D33" s="3">
        <v>10</v>
      </c>
      <c r="E33" s="3">
        <v>375257</v>
      </c>
      <c r="F33" s="3">
        <v>406873</v>
      </c>
      <c r="G33" s="3">
        <v>40.04</v>
      </c>
      <c r="H33" s="3">
        <v>396.17</v>
      </c>
      <c r="I33" s="3" t="s">
        <v>566</v>
      </c>
      <c r="K33" s="3">
        <f t="shared" si="0"/>
        <v>3752570</v>
      </c>
      <c r="L33" s="80">
        <f t="shared" si="0"/>
        <v>4068730</v>
      </c>
      <c r="O33" s="3" t="s">
        <v>568</v>
      </c>
    </row>
    <row r="36" spans="1:18" x14ac:dyDescent="0.2">
      <c r="A36" s="3" t="s">
        <v>584</v>
      </c>
      <c r="B36" s="3" t="s">
        <v>515</v>
      </c>
      <c r="C36" s="3">
        <v>41</v>
      </c>
      <c r="D36" s="3">
        <v>10</v>
      </c>
      <c r="E36" s="3">
        <v>372769</v>
      </c>
      <c r="F36" s="3">
        <v>402596</v>
      </c>
      <c r="G36" s="3">
        <v>64.47</v>
      </c>
      <c r="H36" s="3">
        <v>431.49</v>
      </c>
      <c r="I36" s="3" t="s">
        <v>566</v>
      </c>
      <c r="K36" s="3">
        <f t="shared" ref="K36:L39" si="4">E36*10</f>
        <v>3727690</v>
      </c>
      <c r="L36" s="80">
        <f t="shared" si="4"/>
        <v>4025960</v>
      </c>
      <c r="P36" s="3">
        <f>AVERAGE(L36:L38)</f>
        <v>4016556.6666666665</v>
      </c>
      <c r="Q36" s="74">
        <f>100*STDEV(L36:L38)/P36</f>
        <v>4.1444532221546053</v>
      </c>
    </row>
    <row r="37" spans="1:18" x14ac:dyDescent="0.2">
      <c r="A37" s="3" t="s">
        <v>584</v>
      </c>
      <c r="B37" s="3" t="s">
        <v>515</v>
      </c>
      <c r="C37" s="3">
        <v>42</v>
      </c>
      <c r="D37" s="3">
        <v>10</v>
      </c>
      <c r="E37" s="3">
        <v>355881</v>
      </c>
      <c r="F37" s="3">
        <v>384559</v>
      </c>
      <c r="G37" s="3">
        <v>59.23</v>
      </c>
      <c r="H37" s="3">
        <v>425.22</v>
      </c>
      <c r="I37" s="3" t="s">
        <v>564</v>
      </c>
      <c r="K37" s="3">
        <f t="shared" si="4"/>
        <v>3558810</v>
      </c>
      <c r="L37" s="80">
        <f t="shared" si="4"/>
        <v>3845590</v>
      </c>
    </row>
    <row r="38" spans="1:18" x14ac:dyDescent="0.2">
      <c r="A38" s="3" t="s">
        <v>584</v>
      </c>
      <c r="B38" s="3" t="s">
        <v>515</v>
      </c>
      <c r="C38" s="3">
        <v>43</v>
      </c>
      <c r="D38" s="3">
        <v>10</v>
      </c>
      <c r="E38" s="3">
        <v>381288</v>
      </c>
      <c r="F38" s="3">
        <v>417812</v>
      </c>
      <c r="G38" s="3">
        <v>41.37</v>
      </c>
      <c r="H38" s="3">
        <v>321.77999999999997</v>
      </c>
      <c r="I38" s="3" t="s">
        <v>566</v>
      </c>
      <c r="K38" s="3">
        <f t="shared" si="4"/>
        <v>3812880</v>
      </c>
      <c r="L38" s="80">
        <f t="shared" si="4"/>
        <v>4178120</v>
      </c>
    </row>
    <row r="39" spans="1:18" s="78" customFormat="1" x14ac:dyDescent="0.2">
      <c r="A39" s="78" t="s">
        <v>585</v>
      </c>
      <c r="B39" s="78" t="s">
        <v>515</v>
      </c>
      <c r="C39" s="78">
        <v>38</v>
      </c>
      <c r="D39" s="78">
        <v>10</v>
      </c>
      <c r="E39" s="78">
        <v>1566</v>
      </c>
      <c r="F39" s="78">
        <v>1689</v>
      </c>
      <c r="G39" s="78">
        <v>76.27</v>
      </c>
      <c r="H39" s="78">
        <v>447.87</v>
      </c>
      <c r="I39" s="78" t="s">
        <v>586</v>
      </c>
      <c r="K39" s="78">
        <f t="shared" si="4"/>
        <v>15660</v>
      </c>
      <c r="L39" s="79">
        <f t="shared" si="4"/>
        <v>16890</v>
      </c>
      <c r="M39" s="78" t="s">
        <v>587</v>
      </c>
      <c r="Q39" s="81"/>
    </row>
    <row r="40" spans="1:18" x14ac:dyDescent="0.2">
      <c r="A40" s="3" t="s">
        <v>585</v>
      </c>
      <c r="B40" s="3" t="s">
        <v>515</v>
      </c>
      <c r="C40" s="3">
        <v>39</v>
      </c>
      <c r="D40" s="3">
        <v>10</v>
      </c>
      <c r="E40" s="3">
        <v>340535</v>
      </c>
      <c r="F40" s="3">
        <v>368163</v>
      </c>
      <c r="G40" s="3">
        <v>55.17</v>
      </c>
      <c r="H40" s="3">
        <v>419.19</v>
      </c>
      <c r="I40" s="3" t="s">
        <v>564</v>
      </c>
      <c r="K40" s="3">
        <v>3405350</v>
      </c>
      <c r="L40" s="80">
        <v>3681630</v>
      </c>
      <c r="P40" s="3">
        <f>AVERAGE(L40:L41)</f>
        <v>3675505</v>
      </c>
      <c r="Q40" s="74">
        <f>100*STDEV(L40:L41)/P40</f>
        <v>0.23566987582754498</v>
      </c>
    </row>
    <row r="41" spans="1:18" x14ac:dyDescent="0.2">
      <c r="A41" s="3" t="s">
        <v>585</v>
      </c>
      <c r="B41" s="3" t="s">
        <v>515</v>
      </c>
      <c r="C41" s="3">
        <v>40</v>
      </c>
      <c r="D41" s="3">
        <v>10</v>
      </c>
      <c r="E41" s="3">
        <v>339798</v>
      </c>
      <c r="F41" s="3">
        <v>366938</v>
      </c>
      <c r="G41" s="3">
        <v>59.19</v>
      </c>
      <c r="H41" s="3">
        <v>433.08</v>
      </c>
      <c r="I41" s="3" t="s">
        <v>564</v>
      </c>
      <c r="K41" s="3">
        <f t="shared" ref="K41:L41" si="5">E41*10</f>
        <v>3397980</v>
      </c>
      <c r="L41" s="80">
        <f t="shared" si="5"/>
        <v>3669380</v>
      </c>
    </row>
    <row r="43" spans="1:18" x14ac:dyDescent="0.2">
      <c r="A43" s="78" t="s">
        <v>577</v>
      </c>
      <c r="B43" s="78" t="s">
        <v>588</v>
      </c>
      <c r="C43" s="78">
        <v>23</v>
      </c>
      <c r="D43" s="78">
        <v>10</v>
      </c>
      <c r="E43" s="78">
        <v>62281</v>
      </c>
      <c r="F43" s="78">
        <v>67322</v>
      </c>
      <c r="G43" s="78">
        <v>44.41</v>
      </c>
      <c r="H43" s="78">
        <v>421.34</v>
      </c>
      <c r="I43" s="78" t="s">
        <v>589</v>
      </c>
      <c r="J43" s="78"/>
      <c r="K43" s="78">
        <f t="shared" si="0"/>
        <v>622810</v>
      </c>
      <c r="L43" s="79">
        <f t="shared" si="0"/>
        <v>673220</v>
      </c>
      <c r="M43" s="3" t="s">
        <v>590</v>
      </c>
      <c r="P43" s="3">
        <f>AVERAGE(L43:L46)</f>
        <v>468815</v>
      </c>
      <c r="Q43" s="74">
        <f>100*STDEV(L43:L46)/P43</f>
        <v>29.249309432315712</v>
      </c>
      <c r="R43" s="3" t="s">
        <v>578</v>
      </c>
    </row>
    <row r="44" spans="1:18" x14ac:dyDescent="0.2">
      <c r="A44" s="78" t="s">
        <v>577</v>
      </c>
      <c r="B44" s="78" t="s">
        <v>588</v>
      </c>
      <c r="C44" s="78">
        <v>34</v>
      </c>
      <c r="D44" s="78">
        <v>10</v>
      </c>
      <c r="E44" s="78">
        <v>38119</v>
      </c>
      <c r="F44" s="78">
        <v>41184</v>
      </c>
      <c r="G44" s="78">
        <v>56.59</v>
      </c>
      <c r="H44" s="78">
        <v>426.95</v>
      </c>
      <c r="I44" s="78" t="s">
        <v>591</v>
      </c>
      <c r="J44" s="78"/>
      <c r="K44" s="78">
        <f>E44*10</f>
        <v>381190</v>
      </c>
      <c r="L44" s="79">
        <f>F44*10</f>
        <v>411840</v>
      </c>
      <c r="M44" s="3" t="s">
        <v>590</v>
      </c>
      <c r="R44" s="3" t="s">
        <v>579</v>
      </c>
    </row>
    <row r="45" spans="1:18" x14ac:dyDescent="0.2">
      <c r="A45" s="78" t="s">
        <v>577</v>
      </c>
      <c r="B45" s="78" t="s">
        <v>588</v>
      </c>
      <c r="C45" s="78">
        <v>24</v>
      </c>
      <c r="D45" s="78">
        <v>10</v>
      </c>
      <c r="E45" s="78">
        <v>38039</v>
      </c>
      <c r="F45" s="78">
        <v>41114</v>
      </c>
      <c r="G45" s="78">
        <v>41.27</v>
      </c>
      <c r="H45" s="78">
        <v>422.29</v>
      </c>
      <c r="I45" s="78" t="s">
        <v>591</v>
      </c>
      <c r="J45" s="78"/>
      <c r="K45" s="78">
        <f t="shared" si="0"/>
        <v>380390</v>
      </c>
      <c r="L45" s="79">
        <f t="shared" si="0"/>
        <v>411140</v>
      </c>
      <c r="M45" s="3" t="s">
        <v>590</v>
      </c>
    </row>
    <row r="46" spans="1:18" x14ac:dyDescent="0.2">
      <c r="A46" s="78" t="s">
        <v>577</v>
      </c>
      <c r="B46" s="78" t="s">
        <v>588</v>
      </c>
      <c r="C46" s="78">
        <v>25</v>
      </c>
      <c r="D46" s="78">
        <v>10</v>
      </c>
      <c r="E46" s="78">
        <v>35027</v>
      </c>
      <c r="F46" s="78">
        <v>37906</v>
      </c>
      <c r="G46" s="78">
        <v>43.56</v>
      </c>
      <c r="H46" s="78">
        <v>410.38</v>
      </c>
      <c r="I46" s="78" t="s">
        <v>592</v>
      </c>
      <c r="J46" s="78"/>
      <c r="K46" s="78">
        <f t="shared" si="0"/>
        <v>350270</v>
      </c>
      <c r="L46" s="79">
        <f t="shared" si="0"/>
        <v>379060</v>
      </c>
      <c r="M46" s="3" t="s">
        <v>590</v>
      </c>
      <c r="R46" s="3" t="s">
        <v>578</v>
      </c>
    </row>
    <row r="47" spans="1:18" x14ac:dyDescent="0.2">
      <c r="A47" s="78" t="s">
        <v>504</v>
      </c>
      <c r="B47" s="78" t="s">
        <v>588</v>
      </c>
      <c r="C47" s="78">
        <v>26</v>
      </c>
      <c r="D47" s="78">
        <v>10</v>
      </c>
      <c r="E47" s="78">
        <v>38142</v>
      </c>
      <c r="F47" s="78">
        <v>41170</v>
      </c>
      <c r="G47" s="78">
        <v>49.23</v>
      </c>
      <c r="H47" s="78">
        <v>438.32</v>
      </c>
      <c r="I47" s="78" t="s">
        <v>591</v>
      </c>
      <c r="J47" s="78"/>
      <c r="K47" s="78">
        <f t="shared" si="0"/>
        <v>381420</v>
      </c>
      <c r="L47" s="79">
        <f t="shared" si="0"/>
        <v>411700</v>
      </c>
      <c r="M47" s="3" t="s">
        <v>590</v>
      </c>
      <c r="P47" s="3">
        <f>AVERAGE(L47:L49)</f>
        <v>413926.66666666669</v>
      </c>
      <c r="Q47" s="74">
        <f>100*STDEV(L47:L49)/P47</f>
        <v>2.8265890168961429</v>
      </c>
      <c r="R47" s="3" t="s">
        <v>579</v>
      </c>
    </row>
    <row r="48" spans="1:18" x14ac:dyDescent="0.2">
      <c r="A48" s="78" t="s">
        <v>504</v>
      </c>
      <c r="B48" s="78" t="s">
        <v>588</v>
      </c>
      <c r="C48" s="78">
        <v>27</v>
      </c>
      <c r="D48" s="78">
        <v>10</v>
      </c>
      <c r="E48" s="78">
        <v>39465</v>
      </c>
      <c r="F48" s="78">
        <v>42658</v>
      </c>
      <c r="G48" s="78">
        <v>43.35</v>
      </c>
      <c r="H48" s="78">
        <v>421.86</v>
      </c>
      <c r="I48" s="78" t="s">
        <v>591</v>
      </c>
      <c r="J48" s="78"/>
      <c r="K48" s="78">
        <f t="shared" si="0"/>
        <v>394650</v>
      </c>
      <c r="L48" s="79">
        <f t="shared" si="0"/>
        <v>426580</v>
      </c>
      <c r="M48" s="3" t="s">
        <v>590</v>
      </c>
    </row>
    <row r="49" spans="1:17" x14ac:dyDescent="0.2">
      <c r="A49" s="78" t="s">
        <v>504</v>
      </c>
      <c r="B49" s="78" t="s">
        <v>588</v>
      </c>
      <c r="C49" s="78">
        <v>28</v>
      </c>
      <c r="D49" s="78">
        <v>10</v>
      </c>
      <c r="E49" s="78">
        <v>37259</v>
      </c>
      <c r="F49" s="78">
        <v>40350</v>
      </c>
      <c r="G49" s="78">
        <v>41.85</v>
      </c>
      <c r="H49" s="78">
        <v>405.08</v>
      </c>
      <c r="I49" s="78" t="s">
        <v>593</v>
      </c>
      <c r="J49" s="78"/>
      <c r="K49" s="78">
        <f t="shared" si="0"/>
        <v>372590</v>
      </c>
      <c r="L49" s="79">
        <f t="shared" si="0"/>
        <v>403500</v>
      </c>
      <c r="M49" s="3" t="s">
        <v>590</v>
      </c>
    </row>
    <row r="50" spans="1:17" x14ac:dyDescent="0.2">
      <c r="A50" s="78" t="s">
        <v>594</v>
      </c>
      <c r="B50" s="78"/>
      <c r="C50" s="78"/>
      <c r="D50" s="78"/>
      <c r="E50" s="78"/>
      <c r="F50" s="78"/>
      <c r="G50" s="78"/>
      <c r="H50" s="78"/>
      <c r="I50" s="78"/>
      <c r="J50" s="78"/>
      <c r="K50" s="78"/>
      <c r="L50" s="79"/>
    </row>
    <row r="52" spans="1:17" x14ac:dyDescent="0.2">
      <c r="A52" s="3" t="s">
        <v>595</v>
      </c>
      <c r="B52" s="3" t="s">
        <v>520</v>
      </c>
      <c r="C52" s="3">
        <v>44</v>
      </c>
      <c r="D52" s="3">
        <v>10</v>
      </c>
      <c r="E52" s="3">
        <v>377520</v>
      </c>
      <c r="F52" s="3">
        <v>416083</v>
      </c>
      <c r="G52" s="3">
        <v>41.29</v>
      </c>
      <c r="H52" s="3">
        <v>305.98</v>
      </c>
      <c r="I52" s="3" t="s">
        <v>566</v>
      </c>
      <c r="K52" s="3">
        <f t="shared" si="0"/>
        <v>3775200</v>
      </c>
      <c r="L52" s="80">
        <f t="shared" si="0"/>
        <v>4160830</v>
      </c>
      <c r="P52" s="3">
        <f>AVERAGE(L52:L54)</f>
        <v>4238573.333333333</v>
      </c>
      <c r="Q52" s="74">
        <f>100*STDEV(L52:L54)/P52</f>
        <v>3.0840009083263227</v>
      </c>
    </row>
    <row r="53" spans="1:17" x14ac:dyDescent="0.2">
      <c r="A53" s="3" t="s">
        <v>595</v>
      </c>
      <c r="B53" s="3" t="s">
        <v>520</v>
      </c>
      <c r="C53" s="3">
        <v>45</v>
      </c>
      <c r="D53" s="3">
        <v>10</v>
      </c>
      <c r="E53" s="3">
        <v>380516</v>
      </c>
      <c r="F53" s="3">
        <v>416540</v>
      </c>
      <c r="G53" s="3">
        <v>41.77</v>
      </c>
      <c r="H53" s="3">
        <v>325.43</v>
      </c>
      <c r="I53" s="3" t="s">
        <v>566</v>
      </c>
      <c r="K53" s="3">
        <f t="shared" si="0"/>
        <v>3805160</v>
      </c>
      <c r="L53" s="80">
        <f t="shared" si="0"/>
        <v>4165400</v>
      </c>
    </row>
    <row r="54" spans="1:17" x14ac:dyDescent="0.2">
      <c r="A54" s="3" t="s">
        <v>595</v>
      </c>
      <c r="B54" s="3" t="s">
        <v>520</v>
      </c>
      <c r="C54" s="3">
        <v>46</v>
      </c>
      <c r="D54" s="3">
        <v>10</v>
      </c>
      <c r="E54" s="3">
        <v>400766</v>
      </c>
      <c r="F54" s="3">
        <v>438949</v>
      </c>
      <c r="G54" s="3">
        <v>42</v>
      </c>
      <c r="H54" s="3">
        <v>323.07</v>
      </c>
      <c r="I54" s="3" t="s">
        <v>566</v>
      </c>
      <c r="K54" s="3">
        <f t="shared" si="0"/>
        <v>4007660</v>
      </c>
      <c r="L54" s="80">
        <f t="shared" si="0"/>
        <v>4389490</v>
      </c>
    </row>
    <row r="55" spans="1:17" x14ac:dyDescent="0.2">
      <c r="A55" s="3" t="s">
        <v>596</v>
      </c>
      <c r="B55" s="3" t="s">
        <v>520</v>
      </c>
      <c r="C55" s="3">
        <v>47</v>
      </c>
      <c r="D55" s="3">
        <v>10</v>
      </c>
      <c r="E55" s="3">
        <v>385331</v>
      </c>
      <c r="F55" s="3">
        <v>423306</v>
      </c>
      <c r="G55" s="3">
        <v>43.25</v>
      </c>
      <c r="H55" s="3">
        <v>314.89</v>
      </c>
      <c r="I55" s="3" t="s">
        <v>566</v>
      </c>
      <c r="K55" s="3">
        <f t="shared" si="0"/>
        <v>3853310</v>
      </c>
      <c r="L55" s="80">
        <f t="shared" si="0"/>
        <v>4233060</v>
      </c>
      <c r="P55" s="3">
        <f>AVERAGE(L55:L57)</f>
        <v>4480865</v>
      </c>
      <c r="Q55" s="74">
        <f>100*STDEV(L55:L57)/P55</f>
        <v>7.821016518548646</v>
      </c>
    </row>
    <row r="56" spans="1:17" x14ac:dyDescent="0.2">
      <c r="A56" s="3" t="s">
        <v>597</v>
      </c>
      <c r="B56" s="3" t="s">
        <v>520</v>
      </c>
      <c r="C56" s="3">
        <v>48</v>
      </c>
      <c r="D56" s="3">
        <v>10</v>
      </c>
      <c r="E56" s="3">
        <v>427577</v>
      </c>
      <c r="F56" s="3">
        <v>472867</v>
      </c>
      <c r="G56" s="3">
        <v>41.08</v>
      </c>
      <c r="H56" s="3">
        <v>296.68</v>
      </c>
      <c r="I56" s="3" t="s">
        <v>566</v>
      </c>
      <c r="K56" s="3">
        <f t="shared" si="0"/>
        <v>4275770</v>
      </c>
      <c r="L56" s="80">
        <f t="shared" si="0"/>
        <v>4728670</v>
      </c>
    </row>
    <row r="58" spans="1:17" x14ac:dyDescent="0.2">
      <c r="A58" s="3" t="s">
        <v>598</v>
      </c>
      <c r="B58" s="3" t="s">
        <v>523</v>
      </c>
      <c r="C58" s="3">
        <v>49</v>
      </c>
      <c r="D58" s="3">
        <v>10</v>
      </c>
      <c r="E58" s="3">
        <v>302552</v>
      </c>
      <c r="F58" s="3">
        <v>330654</v>
      </c>
      <c r="G58" s="3">
        <v>45.84</v>
      </c>
      <c r="H58" s="3">
        <v>337.47</v>
      </c>
      <c r="I58" s="3" t="s">
        <v>564</v>
      </c>
      <c r="K58" s="3">
        <f t="shared" si="0"/>
        <v>3025520</v>
      </c>
      <c r="L58" s="80">
        <f t="shared" si="0"/>
        <v>3306540</v>
      </c>
      <c r="P58" s="3">
        <f>AVERAGE(L58:L60)</f>
        <v>3427220</v>
      </c>
      <c r="Q58" s="74">
        <f>100*STDEV(L58:L60)/P58</f>
        <v>3.1356346423593666</v>
      </c>
    </row>
    <row r="59" spans="1:17" x14ac:dyDescent="0.2">
      <c r="A59" s="3" t="s">
        <v>598</v>
      </c>
      <c r="B59" s="3" t="s">
        <v>523</v>
      </c>
      <c r="C59" s="3">
        <v>50</v>
      </c>
      <c r="D59" s="3">
        <v>10</v>
      </c>
      <c r="E59" s="3">
        <v>311385</v>
      </c>
      <c r="F59" s="3">
        <v>346254</v>
      </c>
      <c r="G59" s="3">
        <v>41.06</v>
      </c>
      <c r="H59" s="3">
        <v>281.89</v>
      </c>
      <c r="I59" s="3" t="s">
        <v>564</v>
      </c>
      <c r="K59" s="3">
        <f t="shared" si="0"/>
        <v>3113850</v>
      </c>
      <c r="L59" s="80">
        <f t="shared" si="0"/>
        <v>3462540</v>
      </c>
    </row>
    <row r="60" spans="1:17" x14ac:dyDescent="0.2">
      <c r="A60" s="3" t="s">
        <v>598</v>
      </c>
      <c r="B60" s="3" t="s">
        <v>523</v>
      </c>
      <c r="C60" s="3">
        <v>51</v>
      </c>
      <c r="D60" s="3">
        <v>10</v>
      </c>
      <c r="E60" s="3">
        <v>319627</v>
      </c>
      <c r="F60" s="3">
        <v>351258</v>
      </c>
      <c r="G60" s="3">
        <v>36.130000000000003</v>
      </c>
      <c r="H60" s="3">
        <v>313.87</v>
      </c>
      <c r="I60" s="3" t="s">
        <v>564</v>
      </c>
      <c r="K60" s="3">
        <f t="shared" si="0"/>
        <v>3196270</v>
      </c>
      <c r="L60" s="80">
        <f t="shared" si="0"/>
        <v>3512580</v>
      </c>
    </row>
    <row r="61" spans="1:17" x14ac:dyDescent="0.2">
      <c r="A61" s="3" t="s">
        <v>599</v>
      </c>
      <c r="B61" s="3" t="s">
        <v>523</v>
      </c>
      <c r="C61" s="3">
        <v>52</v>
      </c>
      <c r="D61" s="3">
        <v>10</v>
      </c>
      <c r="E61" s="3">
        <v>303146</v>
      </c>
      <c r="F61" s="3">
        <v>331459</v>
      </c>
      <c r="G61" s="3">
        <v>45.54</v>
      </c>
      <c r="H61" s="3">
        <v>334.02</v>
      </c>
      <c r="I61" s="3" t="s">
        <v>564</v>
      </c>
      <c r="K61" s="3">
        <f t="shared" si="0"/>
        <v>3031460</v>
      </c>
      <c r="L61" s="80">
        <f t="shared" si="0"/>
        <v>3314590</v>
      </c>
      <c r="P61" s="3">
        <f>AVERAGE(L61:L63)</f>
        <v>3340883.3333333335</v>
      </c>
      <c r="Q61" s="74">
        <f>100*STDEV(L61:L63)/P61</f>
        <v>13.8663915524606</v>
      </c>
    </row>
    <row r="62" spans="1:17" x14ac:dyDescent="0.2">
      <c r="A62" s="3" t="s">
        <v>599</v>
      </c>
      <c r="B62" s="3" t="s">
        <v>523</v>
      </c>
      <c r="C62" s="3">
        <v>53</v>
      </c>
      <c r="D62" s="3">
        <v>10</v>
      </c>
      <c r="E62" s="3">
        <v>264052</v>
      </c>
      <c r="F62" s="3">
        <v>289133</v>
      </c>
      <c r="G62" s="3">
        <v>31.37</v>
      </c>
      <c r="H62" s="3">
        <v>323.79000000000002</v>
      </c>
      <c r="I62" s="3" t="s">
        <v>563</v>
      </c>
      <c r="K62" s="3">
        <f t="shared" si="0"/>
        <v>2640520</v>
      </c>
      <c r="L62" s="80">
        <f t="shared" si="0"/>
        <v>2891330</v>
      </c>
    </row>
    <row r="63" spans="1:17" x14ac:dyDescent="0.2">
      <c r="A63" s="3" t="s">
        <v>599</v>
      </c>
      <c r="B63" s="3" t="s">
        <v>523</v>
      </c>
      <c r="C63" s="3">
        <v>54</v>
      </c>
      <c r="D63" s="3">
        <v>10</v>
      </c>
      <c r="E63" s="3">
        <v>348850</v>
      </c>
      <c r="F63" s="3">
        <v>381673</v>
      </c>
      <c r="G63" s="3">
        <v>42.76</v>
      </c>
      <c r="H63" s="3">
        <v>329.35</v>
      </c>
      <c r="I63" s="3" t="s">
        <v>564</v>
      </c>
      <c r="K63" s="3">
        <f t="shared" si="0"/>
        <v>3488500</v>
      </c>
      <c r="L63" s="80">
        <f t="shared" si="0"/>
        <v>3816730</v>
      </c>
    </row>
    <row r="66" spans="1:17" x14ac:dyDescent="0.2">
      <c r="A66" s="3" t="s">
        <v>600</v>
      </c>
      <c r="B66" s="3" t="s">
        <v>526</v>
      </c>
      <c r="C66" s="3">
        <v>56</v>
      </c>
      <c r="D66" s="3">
        <v>10</v>
      </c>
      <c r="E66" s="3">
        <v>363776</v>
      </c>
      <c r="F66" s="3">
        <v>393025</v>
      </c>
      <c r="G66" s="3">
        <v>56.12</v>
      </c>
      <c r="H66" s="3">
        <v>427.21</v>
      </c>
      <c r="I66" s="3" t="s">
        <v>566</v>
      </c>
      <c r="K66" s="3">
        <f t="shared" si="0"/>
        <v>3637760</v>
      </c>
      <c r="L66" s="80">
        <f t="shared" si="0"/>
        <v>3930250</v>
      </c>
      <c r="P66" s="3">
        <f>AVERAGE(L66:L68)</f>
        <v>4002656.6666666665</v>
      </c>
      <c r="Q66" s="74">
        <f>100*STDEV(L66:L68)/P66</f>
        <v>2.4347229228480209</v>
      </c>
    </row>
    <row r="67" spans="1:17" x14ac:dyDescent="0.2">
      <c r="A67" s="3" t="s">
        <v>600</v>
      </c>
      <c r="B67" s="3" t="s">
        <v>526</v>
      </c>
      <c r="C67" s="3">
        <v>57</v>
      </c>
      <c r="D67" s="3">
        <v>10</v>
      </c>
      <c r="E67" s="3">
        <v>380745</v>
      </c>
      <c r="F67" s="3">
        <v>411346</v>
      </c>
      <c r="G67" s="3">
        <v>56.56</v>
      </c>
      <c r="H67" s="3">
        <v>427.56</v>
      </c>
      <c r="I67" s="3" t="s">
        <v>566</v>
      </c>
      <c r="K67" s="3">
        <f t="shared" si="0"/>
        <v>3807450</v>
      </c>
      <c r="L67" s="80">
        <f t="shared" si="0"/>
        <v>4113460</v>
      </c>
    </row>
    <row r="68" spans="1:17" x14ac:dyDescent="0.2">
      <c r="A68" s="3" t="s">
        <v>600</v>
      </c>
      <c r="B68" s="3" t="s">
        <v>526</v>
      </c>
      <c r="C68" s="3">
        <v>58</v>
      </c>
      <c r="D68" s="3">
        <v>10</v>
      </c>
      <c r="E68" s="3">
        <v>366161</v>
      </c>
      <c r="F68" s="3">
        <v>396426</v>
      </c>
      <c r="G68" s="3">
        <v>51.53</v>
      </c>
      <c r="H68" s="3">
        <v>407.14</v>
      </c>
      <c r="I68" s="3" t="s">
        <v>566</v>
      </c>
      <c r="K68" s="3">
        <f t="shared" si="0"/>
        <v>3661610</v>
      </c>
      <c r="L68" s="80">
        <f t="shared" si="0"/>
        <v>3964260</v>
      </c>
    </row>
    <row r="69" spans="1:17" x14ac:dyDescent="0.2">
      <c r="A69" s="3" t="s">
        <v>601</v>
      </c>
      <c r="B69" s="3" t="s">
        <v>526</v>
      </c>
      <c r="C69" s="3">
        <v>59</v>
      </c>
      <c r="D69" s="3">
        <v>10</v>
      </c>
      <c r="E69" s="3">
        <v>320034</v>
      </c>
      <c r="F69" s="3">
        <v>345838</v>
      </c>
      <c r="G69" s="3">
        <v>54.14</v>
      </c>
      <c r="H69" s="3">
        <v>424.73</v>
      </c>
      <c r="I69" s="3" t="s">
        <v>564</v>
      </c>
      <c r="K69" s="3">
        <f t="shared" si="0"/>
        <v>3200340</v>
      </c>
      <c r="L69" s="80">
        <f t="shared" si="0"/>
        <v>3458380</v>
      </c>
      <c r="P69" s="3">
        <f>AVERAGE(L69:L71)</f>
        <v>3673700</v>
      </c>
      <c r="Q69" s="74">
        <f>100*STDEV(L69:L71)/P69</f>
        <v>5.0759001316153096</v>
      </c>
    </row>
    <row r="70" spans="1:17" x14ac:dyDescent="0.2">
      <c r="A70" s="3" t="s">
        <v>601</v>
      </c>
      <c r="B70" s="3" t="s">
        <v>526</v>
      </c>
      <c r="C70" s="3">
        <v>60</v>
      </c>
      <c r="D70" s="3">
        <v>10</v>
      </c>
      <c r="E70" s="3">
        <v>349795</v>
      </c>
      <c r="F70" s="3">
        <v>378189</v>
      </c>
      <c r="G70" s="3">
        <v>53.68</v>
      </c>
      <c r="H70" s="3">
        <v>418.77</v>
      </c>
      <c r="I70" s="3" t="s">
        <v>564</v>
      </c>
      <c r="K70" s="3">
        <f t="shared" si="0"/>
        <v>3497950</v>
      </c>
      <c r="L70" s="80">
        <f t="shared" si="0"/>
        <v>3781890</v>
      </c>
    </row>
    <row r="71" spans="1:17" x14ac:dyDescent="0.2">
      <c r="A71" s="3" t="s">
        <v>601</v>
      </c>
      <c r="B71" s="3" t="s">
        <v>526</v>
      </c>
      <c r="C71" s="3">
        <v>61</v>
      </c>
      <c r="D71" s="3">
        <v>10</v>
      </c>
      <c r="E71" s="3">
        <v>350367</v>
      </c>
      <c r="F71" s="3">
        <v>378083</v>
      </c>
      <c r="G71" s="3">
        <v>61.44</v>
      </c>
      <c r="H71" s="3">
        <v>441.5</v>
      </c>
      <c r="I71" s="3" t="s">
        <v>564</v>
      </c>
      <c r="K71" s="3">
        <f t="shared" si="0"/>
        <v>3503670</v>
      </c>
      <c r="L71" s="80">
        <f t="shared" si="0"/>
        <v>3780830</v>
      </c>
    </row>
    <row r="73" spans="1:17" s="78" customFormat="1" x14ac:dyDescent="0.2">
      <c r="A73" s="78" t="s">
        <v>601</v>
      </c>
      <c r="B73" s="78" t="s">
        <v>529</v>
      </c>
      <c r="C73" s="78">
        <v>62</v>
      </c>
      <c r="D73" s="78">
        <v>10</v>
      </c>
      <c r="E73" s="78">
        <v>131901</v>
      </c>
      <c r="F73" s="78">
        <v>142244</v>
      </c>
      <c r="G73" s="78">
        <v>63.4</v>
      </c>
      <c r="H73" s="78">
        <v>449.09</v>
      </c>
      <c r="I73" s="78" t="s">
        <v>602</v>
      </c>
      <c r="K73" s="78">
        <f t="shared" ref="K73:L88" si="6">E73*10</f>
        <v>1319010</v>
      </c>
      <c r="L73" s="79">
        <f t="shared" si="6"/>
        <v>1422440</v>
      </c>
      <c r="M73" s="78" t="s">
        <v>603</v>
      </c>
      <c r="P73" s="78">
        <f>AVERAGE(L73:L75)</f>
        <v>1552480</v>
      </c>
      <c r="Q73" s="81">
        <f>100*STDEV(L73:L75)/P73</f>
        <v>7.2562296722039115</v>
      </c>
    </row>
    <row r="74" spans="1:17" s="78" customFormat="1" x14ac:dyDescent="0.2">
      <c r="A74" s="78" t="s">
        <v>601</v>
      </c>
      <c r="B74" s="78" t="s">
        <v>529</v>
      </c>
      <c r="C74" s="78">
        <v>63</v>
      </c>
      <c r="D74" s="78">
        <v>10</v>
      </c>
      <c r="E74" s="78">
        <v>149538</v>
      </c>
      <c r="F74" s="78">
        <v>162025</v>
      </c>
      <c r="G74" s="78">
        <v>53.44</v>
      </c>
      <c r="H74" s="78">
        <v>401.3</v>
      </c>
      <c r="I74" s="78" t="s">
        <v>571</v>
      </c>
      <c r="K74" s="78">
        <f t="shared" si="6"/>
        <v>1495380</v>
      </c>
      <c r="L74" s="79">
        <f t="shared" si="6"/>
        <v>1620250</v>
      </c>
      <c r="M74" s="78" t="s">
        <v>603</v>
      </c>
      <c r="Q74" s="81"/>
    </row>
    <row r="75" spans="1:17" s="78" customFormat="1" x14ac:dyDescent="0.2">
      <c r="A75" s="78" t="s">
        <v>601</v>
      </c>
      <c r="B75" s="78" t="s">
        <v>529</v>
      </c>
      <c r="C75" s="78">
        <v>64</v>
      </c>
      <c r="D75" s="78">
        <v>10</v>
      </c>
      <c r="E75" s="78">
        <v>149480</v>
      </c>
      <c r="F75" s="78">
        <v>161475</v>
      </c>
      <c r="G75" s="78">
        <v>53.02</v>
      </c>
      <c r="H75" s="78">
        <v>428.95</v>
      </c>
      <c r="I75" s="78" t="s">
        <v>571</v>
      </c>
      <c r="K75" s="78">
        <f t="shared" si="6"/>
        <v>1494800</v>
      </c>
      <c r="L75" s="79">
        <f t="shared" si="6"/>
        <v>1614750</v>
      </c>
      <c r="M75" s="78" t="s">
        <v>603</v>
      </c>
      <c r="Q75" s="81"/>
    </row>
    <row r="76" spans="1:17" x14ac:dyDescent="0.2">
      <c r="A76" s="3" t="s">
        <v>604</v>
      </c>
      <c r="B76" s="3" t="s">
        <v>529</v>
      </c>
      <c r="C76" s="3">
        <v>65</v>
      </c>
      <c r="D76" s="3">
        <v>10</v>
      </c>
      <c r="E76" s="3">
        <v>299616</v>
      </c>
      <c r="F76" s="3">
        <v>323184</v>
      </c>
      <c r="G76" s="3">
        <v>58.34</v>
      </c>
      <c r="H76" s="3">
        <v>446.38</v>
      </c>
      <c r="I76" s="3" t="s">
        <v>563</v>
      </c>
      <c r="K76" s="3">
        <f t="shared" si="6"/>
        <v>2996160</v>
      </c>
      <c r="L76" s="80">
        <f t="shared" si="6"/>
        <v>3231840</v>
      </c>
      <c r="P76" s="3">
        <f>AVERAGE(L76:L78)</f>
        <v>3305356.6666666665</v>
      </c>
      <c r="Q76" s="74">
        <f>100*STDEV(L76:L78)/P76</f>
        <v>4.2911345517315613</v>
      </c>
    </row>
    <row r="77" spans="1:17" x14ac:dyDescent="0.2">
      <c r="A77" s="3" t="s">
        <v>604</v>
      </c>
      <c r="B77" s="3" t="s">
        <v>529</v>
      </c>
      <c r="C77" s="3">
        <v>66</v>
      </c>
      <c r="D77" s="3">
        <v>10</v>
      </c>
      <c r="E77" s="3">
        <v>320996</v>
      </c>
      <c r="F77" s="3">
        <v>346886</v>
      </c>
      <c r="G77" s="3">
        <v>51.69</v>
      </c>
      <c r="H77" s="3">
        <v>424.43</v>
      </c>
      <c r="I77" s="3" t="s">
        <v>564</v>
      </c>
      <c r="K77" s="3">
        <f t="shared" si="6"/>
        <v>3209960</v>
      </c>
      <c r="L77" s="80">
        <f t="shared" si="6"/>
        <v>3468860</v>
      </c>
    </row>
    <row r="78" spans="1:17" x14ac:dyDescent="0.2">
      <c r="A78" s="3" t="s">
        <v>604</v>
      </c>
      <c r="B78" s="3" t="s">
        <v>529</v>
      </c>
      <c r="C78" s="3">
        <v>67</v>
      </c>
      <c r="D78" s="3">
        <v>10</v>
      </c>
      <c r="E78" s="3">
        <v>297648</v>
      </c>
      <c r="F78" s="3">
        <v>321537</v>
      </c>
      <c r="G78" s="3">
        <v>56.14</v>
      </c>
      <c r="H78" s="3">
        <v>428.79</v>
      </c>
      <c r="I78" s="3" t="s">
        <v>563</v>
      </c>
      <c r="K78" s="3">
        <f t="shared" si="6"/>
        <v>2976480</v>
      </c>
      <c r="L78" s="80">
        <f t="shared" si="6"/>
        <v>3215370</v>
      </c>
    </row>
    <row r="80" spans="1:17" x14ac:dyDescent="0.2">
      <c r="A80" s="3" t="s">
        <v>605</v>
      </c>
      <c r="B80" s="3" t="s">
        <v>606</v>
      </c>
      <c r="C80" s="3">
        <v>55</v>
      </c>
      <c r="D80" s="3">
        <v>10</v>
      </c>
      <c r="E80" s="3">
        <v>88289</v>
      </c>
      <c r="F80" s="3">
        <v>95207</v>
      </c>
      <c r="G80" s="3">
        <v>63.11</v>
      </c>
      <c r="H80" s="3">
        <v>449.88</v>
      </c>
      <c r="I80" s="3" t="s">
        <v>607</v>
      </c>
      <c r="K80" s="3">
        <f>E80*10</f>
        <v>882890</v>
      </c>
      <c r="L80" s="80">
        <f>F80*10</f>
        <v>952070</v>
      </c>
    </row>
    <row r="81" spans="1:17" x14ac:dyDescent="0.2">
      <c r="A81" s="3" t="s">
        <v>608</v>
      </c>
      <c r="B81" s="3" t="s">
        <v>608</v>
      </c>
      <c r="C81" s="3">
        <v>68</v>
      </c>
      <c r="D81" s="3">
        <v>10</v>
      </c>
      <c r="E81" s="3">
        <v>179238</v>
      </c>
      <c r="F81" s="3">
        <v>193519</v>
      </c>
      <c r="G81" s="3">
        <v>49.68</v>
      </c>
      <c r="H81" s="3">
        <v>435.25</v>
      </c>
      <c r="I81" s="3" t="s">
        <v>559</v>
      </c>
      <c r="K81" s="3">
        <f t="shared" si="6"/>
        <v>1792380</v>
      </c>
      <c r="L81" s="80">
        <f t="shared" si="6"/>
        <v>1935190</v>
      </c>
      <c r="P81" s="3">
        <f>AVERAGE(L81:L82)</f>
        <v>1857340</v>
      </c>
      <c r="Q81" s="74">
        <f>100*STDEV(L81:L82)/P81</f>
        <v>5.9276452254700516</v>
      </c>
    </row>
    <row r="82" spans="1:17" x14ac:dyDescent="0.2">
      <c r="A82" s="3" t="s">
        <v>609</v>
      </c>
      <c r="B82" s="3" t="s">
        <v>609</v>
      </c>
      <c r="C82" s="3">
        <v>69</v>
      </c>
      <c r="D82" s="3">
        <v>10</v>
      </c>
      <c r="E82" s="3">
        <v>164715</v>
      </c>
      <c r="F82" s="3">
        <v>177949</v>
      </c>
      <c r="G82" s="3">
        <v>52.95</v>
      </c>
      <c r="H82" s="3">
        <v>427.82</v>
      </c>
      <c r="I82" s="3" t="s">
        <v>571</v>
      </c>
      <c r="K82" s="3">
        <f t="shared" si="6"/>
        <v>1647150</v>
      </c>
      <c r="L82" s="80">
        <f t="shared" si="6"/>
        <v>1779490</v>
      </c>
    </row>
    <row r="83" spans="1:17" x14ac:dyDescent="0.2">
      <c r="A83" s="3" t="s">
        <v>610</v>
      </c>
      <c r="B83" s="3" t="s">
        <v>610</v>
      </c>
      <c r="C83" s="3">
        <v>70</v>
      </c>
      <c r="D83" s="3">
        <v>10</v>
      </c>
      <c r="E83" s="3">
        <v>118158</v>
      </c>
      <c r="F83" s="3">
        <v>127651</v>
      </c>
      <c r="G83" s="3">
        <v>53.12</v>
      </c>
      <c r="H83" s="3">
        <v>427.86</v>
      </c>
      <c r="I83" s="3" t="s">
        <v>611</v>
      </c>
      <c r="K83" s="3">
        <f t="shared" si="6"/>
        <v>1181580</v>
      </c>
      <c r="L83" s="80">
        <f t="shared" si="6"/>
        <v>1276510</v>
      </c>
      <c r="P83" s="3">
        <f>AVERAGE(L83:L84)</f>
        <v>1147635</v>
      </c>
      <c r="Q83" s="74">
        <f>100*STDEV(L83:L84)/P83</f>
        <v>15.881074806086657</v>
      </c>
    </row>
    <row r="84" spans="1:17" x14ac:dyDescent="0.2">
      <c r="A84" s="3" t="s">
        <v>610</v>
      </c>
      <c r="B84" s="3" t="s">
        <v>610</v>
      </c>
      <c r="C84" s="3">
        <v>71</v>
      </c>
      <c r="D84" s="3">
        <v>10</v>
      </c>
      <c r="E84" s="3">
        <v>94288</v>
      </c>
      <c r="F84" s="3">
        <v>101876</v>
      </c>
      <c r="G84" s="3">
        <v>53.99</v>
      </c>
      <c r="H84" s="3">
        <v>426.48</v>
      </c>
      <c r="I84" s="3" t="s">
        <v>607</v>
      </c>
      <c r="K84" s="3">
        <f t="shared" si="6"/>
        <v>942880</v>
      </c>
      <c r="L84" s="80">
        <f t="shared" si="6"/>
        <v>1018760</v>
      </c>
    </row>
    <row r="85" spans="1:17" x14ac:dyDescent="0.2">
      <c r="A85" s="3" t="s">
        <v>612</v>
      </c>
      <c r="B85" s="3" t="s">
        <v>612</v>
      </c>
      <c r="C85" s="3">
        <v>72</v>
      </c>
      <c r="D85" s="3">
        <v>10</v>
      </c>
      <c r="E85" s="3">
        <v>165699</v>
      </c>
      <c r="F85" s="3">
        <v>178930</v>
      </c>
      <c r="G85" s="3">
        <v>56.97</v>
      </c>
      <c r="H85" s="3">
        <v>433.29</v>
      </c>
      <c r="I85" s="3" t="s">
        <v>571</v>
      </c>
      <c r="K85" s="3">
        <f t="shared" si="6"/>
        <v>1656990</v>
      </c>
      <c r="L85" s="80">
        <f t="shared" si="6"/>
        <v>1789300</v>
      </c>
      <c r="P85" s="3">
        <f>AVERAGE(L85:L86)</f>
        <v>1905520</v>
      </c>
      <c r="Q85" s="74">
        <f>100*STDEV(L85:L86)/P85</f>
        <v>8.6254618276901365</v>
      </c>
    </row>
    <row r="86" spans="1:17" x14ac:dyDescent="0.2">
      <c r="A86" s="3" t="s">
        <v>612</v>
      </c>
      <c r="B86" s="3" t="s">
        <v>612</v>
      </c>
      <c r="C86" s="3">
        <v>73</v>
      </c>
      <c r="D86" s="3">
        <v>10</v>
      </c>
      <c r="E86" s="3">
        <v>187216</v>
      </c>
      <c r="F86" s="3">
        <v>202174</v>
      </c>
      <c r="G86" s="3">
        <v>53.21</v>
      </c>
      <c r="H86" s="3">
        <v>432.79</v>
      </c>
      <c r="I86" s="3" t="s">
        <v>559</v>
      </c>
      <c r="K86" s="3">
        <f t="shared" si="6"/>
        <v>1872160</v>
      </c>
      <c r="L86" s="80">
        <f t="shared" si="6"/>
        <v>2021740</v>
      </c>
    </row>
    <row r="87" spans="1:17" x14ac:dyDescent="0.2">
      <c r="A87" s="3" t="s">
        <v>613</v>
      </c>
      <c r="B87" s="3" t="s">
        <v>613</v>
      </c>
      <c r="C87" s="3">
        <v>74</v>
      </c>
      <c r="D87" s="3">
        <v>10</v>
      </c>
      <c r="E87" s="3">
        <v>92822</v>
      </c>
      <c r="F87" s="3">
        <v>99639</v>
      </c>
      <c r="G87" s="3">
        <v>75.31</v>
      </c>
      <c r="H87" s="3">
        <v>504.24</v>
      </c>
      <c r="I87" s="3" t="s">
        <v>607</v>
      </c>
      <c r="K87" s="3">
        <f t="shared" si="6"/>
        <v>928220</v>
      </c>
      <c r="L87" s="80">
        <f t="shared" si="6"/>
        <v>996390</v>
      </c>
    </row>
    <row r="88" spans="1:17" x14ac:dyDescent="0.2">
      <c r="A88" s="3" t="s">
        <v>614</v>
      </c>
      <c r="B88" s="3" t="s">
        <v>615</v>
      </c>
      <c r="C88" s="3">
        <v>75</v>
      </c>
      <c r="D88" s="3">
        <v>10</v>
      </c>
      <c r="E88" s="3">
        <v>81691</v>
      </c>
      <c r="F88" s="3">
        <v>87840</v>
      </c>
      <c r="G88" s="3">
        <v>69.680000000000007</v>
      </c>
      <c r="H88" s="3">
        <v>483.87</v>
      </c>
      <c r="I88" s="3" t="s">
        <v>616</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topLeftCell="A2" workbookViewId="0">
      <pane xSplit="11" ySplit="5" topLeftCell="X7" activePane="bottomRight" state="frozen"/>
      <selection activeCell="A2" sqref="A2"/>
      <selection pane="topRight" activeCell="M2" sqref="M2"/>
      <selection pane="bottomLeft" activeCell="A7" sqref="A7"/>
      <selection pane="bottomRight" activeCell="Y23" sqref="Y23"/>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731</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730</v>
      </c>
      <c r="C5" s="269"/>
      <c r="D5" s="269"/>
      <c r="E5" s="269"/>
      <c r="F5" s="269"/>
      <c r="G5" s="269"/>
      <c r="H5" s="271"/>
      <c r="I5" s="270"/>
      <c r="J5" s="270"/>
      <c r="K5" s="269" t="s">
        <v>729</v>
      </c>
    </row>
    <row r="6" spans="2:37" s="6" customFormat="1" ht="61.5" customHeight="1" x14ac:dyDescent="0.2">
      <c r="B6" s="268" t="s">
        <v>728</v>
      </c>
      <c r="C6" s="265" t="s">
        <v>727</v>
      </c>
      <c r="D6" s="265" t="s">
        <v>726</v>
      </c>
      <c r="E6" s="265" t="s">
        <v>725</v>
      </c>
      <c r="F6" s="265" t="s">
        <v>724</v>
      </c>
      <c r="G6" s="265" t="s">
        <v>546</v>
      </c>
      <c r="H6" s="267" t="s">
        <v>723</v>
      </c>
      <c r="I6" s="266" t="s">
        <v>722</v>
      </c>
      <c r="J6" s="266" t="s">
        <v>721</v>
      </c>
      <c r="K6" s="265" t="s">
        <v>720</v>
      </c>
      <c r="L6" s="6" t="s">
        <v>719</v>
      </c>
      <c r="M6" s="6" t="s">
        <v>718</v>
      </c>
      <c r="N6" s="6" t="s">
        <v>717</v>
      </c>
      <c r="O6" s="6" t="s">
        <v>716</v>
      </c>
      <c r="P6" s="6" t="s">
        <v>715</v>
      </c>
      <c r="Q6" s="6" t="s">
        <v>714</v>
      </c>
      <c r="R6" s="6" t="s">
        <v>713</v>
      </c>
      <c r="S6" s="6" t="s">
        <v>549</v>
      </c>
      <c r="T6" s="6" t="s">
        <v>551</v>
      </c>
      <c r="U6" s="6" t="s">
        <v>552</v>
      </c>
      <c r="V6" s="6" t="s">
        <v>550</v>
      </c>
      <c r="W6" s="263" t="s">
        <v>712</v>
      </c>
      <c r="X6" s="6" t="s">
        <v>711</v>
      </c>
      <c r="Y6" s="84" t="s">
        <v>710</v>
      </c>
      <c r="Z6" s="84" t="s">
        <v>733</v>
      </c>
      <c r="AA6" s="264" t="s">
        <v>709</v>
      </c>
      <c r="AB6" s="263" t="s">
        <v>708</v>
      </c>
      <c r="AC6" s="74" t="s">
        <v>544</v>
      </c>
      <c r="AD6" s="263" t="s">
        <v>537</v>
      </c>
      <c r="AE6" s="6" t="s">
        <v>707</v>
      </c>
      <c r="AF6" s="262" t="s">
        <v>706</v>
      </c>
      <c r="AG6" s="6" t="s">
        <v>705</v>
      </c>
      <c r="AH6" s="6" t="s">
        <v>704</v>
      </c>
      <c r="AI6" s="6" t="s">
        <v>703</v>
      </c>
      <c r="AJ6" s="6" t="s">
        <v>732</v>
      </c>
      <c r="AK6" s="6" t="s">
        <v>742</v>
      </c>
    </row>
    <row r="7" spans="2:37" s="78" customFormat="1" ht="16.5" customHeight="1" x14ac:dyDescent="0.2">
      <c r="B7" s="146" t="s">
        <v>702</v>
      </c>
      <c r="C7" s="237">
        <v>43400</v>
      </c>
      <c r="D7" s="237"/>
      <c r="E7" s="237"/>
      <c r="F7" s="237"/>
      <c r="G7" s="144">
        <v>24</v>
      </c>
      <c r="H7" s="144" t="s">
        <v>700</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 t="shared" ref="W7:W38" si="0">V7*(9/AA7)</f>
        <v>42386</v>
      </c>
      <c r="X7" s="139">
        <v>29</v>
      </c>
      <c r="Y7" s="138"/>
      <c r="Z7" s="138">
        <v>0</v>
      </c>
      <c r="AA7" s="78">
        <v>9</v>
      </c>
      <c r="AB7" s="109">
        <v>403393.66666666669</v>
      </c>
      <c r="AC7" s="137">
        <f t="shared" ref="AC7:AC38" si="1">AB7*10</f>
        <v>4033936.666666667</v>
      </c>
      <c r="AD7" s="49">
        <v>25.9</v>
      </c>
      <c r="AF7" s="136"/>
      <c r="AI7" s="259">
        <f t="shared" ref="AI7:AI22" si="2">AD7*(W7/(AC7*AA7))*1.05*1000</f>
        <v>31.749720909516839</v>
      </c>
      <c r="AJ7" s="78">
        <v>29.37998571238068</v>
      </c>
    </row>
    <row r="8" spans="2:37" s="78" customFormat="1" ht="16.5" customHeight="1" x14ac:dyDescent="0.2">
      <c r="B8" s="146" t="s">
        <v>702</v>
      </c>
      <c r="C8" s="237">
        <v>43400</v>
      </c>
      <c r="D8" s="237"/>
      <c r="E8" s="237"/>
      <c r="F8" s="237"/>
      <c r="G8" s="144">
        <v>24</v>
      </c>
      <c r="H8" s="144" t="s">
        <v>700</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si="0"/>
        <v>45605</v>
      </c>
      <c r="X8" s="139">
        <v>30</v>
      </c>
      <c r="Y8" s="138"/>
      <c r="Z8" s="138">
        <v>0</v>
      </c>
      <c r="AA8" s="78">
        <v>9</v>
      </c>
      <c r="AB8" s="109">
        <v>403393.66666666669</v>
      </c>
      <c r="AC8" s="137">
        <f t="shared" si="1"/>
        <v>4033936.666666667</v>
      </c>
      <c r="AD8" s="49">
        <v>25.9</v>
      </c>
      <c r="AF8" s="136"/>
      <c r="AI8" s="259">
        <f t="shared" si="2"/>
        <v>34.16094989096672</v>
      </c>
      <c r="AJ8" s="78">
        <v>27.54119384365957</v>
      </c>
    </row>
    <row r="9" spans="2:37" s="78" customFormat="1" ht="16.5" customHeight="1" x14ac:dyDescent="0.2">
      <c r="B9" s="146" t="s">
        <v>702</v>
      </c>
      <c r="C9" s="237">
        <v>43400</v>
      </c>
      <c r="D9" s="237"/>
      <c r="E9" s="237"/>
      <c r="F9" s="237"/>
      <c r="G9" s="144">
        <v>24</v>
      </c>
      <c r="H9" s="144" t="s">
        <v>700</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0"/>
        <v>49368</v>
      </c>
      <c r="X9" s="139">
        <v>31</v>
      </c>
      <c r="Y9" s="138"/>
      <c r="Z9" s="138">
        <v>0</v>
      </c>
      <c r="AA9" s="78">
        <v>9</v>
      </c>
      <c r="AB9" s="109">
        <v>403393.66666666669</v>
      </c>
      <c r="AC9" s="137">
        <f t="shared" si="1"/>
        <v>4033936.666666667</v>
      </c>
      <c r="AD9" s="49">
        <v>25.9</v>
      </c>
      <c r="AF9" s="136"/>
      <c r="AI9" s="259">
        <f t="shared" si="2"/>
        <v>36.979668330605087</v>
      </c>
      <c r="AJ9" s="78">
        <v>24.04235374815325</v>
      </c>
    </row>
    <row r="10" spans="2:37" s="78" customFormat="1" ht="16.5" customHeight="1" x14ac:dyDescent="0.2">
      <c r="B10" s="146" t="s">
        <v>701</v>
      </c>
      <c r="C10" s="237">
        <v>43400</v>
      </c>
      <c r="D10" s="237"/>
      <c r="E10" s="237"/>
      <c r="F10" s="237"/>
      <c r="G10" s="144">
        <v>24</v>
      </c>
      <c r="H10" s="144" t="s">
        <v>700</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0"/>
        <v>319</v>
      </c>
      <c r="X10" s="139">
        <v>32</v>
      </c>
      <c r="Y10" s="138"/>
      <c r="Z10" s="138">
        <v>0</v>
      </c>
      <c r="AA10" s="78">
        <v>9</v>
      </c>
      <c r="AB10" s="109">
        <v>403393.66666666669</v>
      </c>
      <c r="AC10" s="137">
        <f t="shared" si="1"/>
        <v>4033936.666666667</v>
      </c>
      <c r="AD10" s="49">
        <v>25.9</v>
      </c>
      <c r="AF10" s="136"/>
      <c r="AI10" s="259">
        <f t="shared" si="2"/>
        <v>0.23895061978332166</v>
      </c>
      <c r="AJ10" s="78">
        <v>0.64427745563459948</v>
      </c>
    </row>
    <row r="11" spans="2:37" s="78" customFormat="1" ht="16.5" customHeight="1" x14ac:dyDescent="0.2">
      <c r="B11" s="146" t="s">
        <v>699</v>
      </c>
      <c r="C11" s="237">
        <v>43401</v>
      </c>
      <c r="D11" s="237"/>
      <c r="E11" s="237"/>
      <c r="F11" s="237"/>
      <c r="G11" s="144">
        <v>39</v>
      </c>
      <c r="H11" s="144" t="s">
        <v>697</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0"/>
        <v>9543</v>
      </c>
      <c r="X11" s="139">
        <v>33</v>
      </c>
      <c r="Y11" s="138"/>
      <c r="Z11" s="138">
        <v>0</v>
      </c>
      <c r="AA11" s="78">
        <v>9</v>
      </c>
      <c r="AB11" s="109">
        <v>403393.66666666669</v>
      </c>
      <c r="AC11" s="137">
        <f t="shared" si="1"/>
        <v>4033936.666666667</v>
      </c>
      <c r="AD11" s="49">
        <v>26.2</v>
      </c>
      <c r="AF11" s="136"/>
      <c r="AI11" s="259">
        <f t="shared" si="2"/>
        <v>7.231092704314479</v>
      </c>
      <c r="AJ11" s="78">
        <v>5.8366699028047639</v>
      </c>
    </row>
    <row r="12" spans="2:37" s="78" customFormat="1" ht="16.5" customHeight="1" x14ac:dyDescent="0.2">
      <c r="B12" s="146" t="s">
        <v>699</v>
      </c>
      <c r="C12" s="237">
        <v>43401</v>
      </c>
      <c r="D12" s="237"/>
      <c r="E12" s="237"/>
      <c r="F12" s="237"/>
      <c r="G12" s="144">
        <v>39</v>
      </c>
      <c r="H12" s="144" t="s">
        <v>697</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0"/>
        <v>8155</v>
      </c>
      <c r="X12" s="139">
        <v>34</v>
      </c>
      <c r="Y12" s="138"/>
      <c r="Z12" s="138">
        <v>0</v>
      </c>
      <c r="AA12" s="78">
        <v>9</v>
      </c>
      <c r="AB12" s="109">
        <v>403393.66666666669</v>
      </c>
      <c r="AC12" s="137">
        <f t="shared" si="1"/>
        <v>4033936.666666667</v>
      </c>
      <c r="AD12" s="49">
        <v>26.2</v>
      </c>
      <c r="AF12" s="136"/>
      <c r="AI12" s="259">
        <f t="shared" si="2"/>
        <v>6.1793525100790712</v>
      </c>
      <c r="AJ12" s="78">
        <v>6.0680094388157046</v>
      </c>
    </row>
    <row r="13" spans="2:37" s="78" customFormat="1" ht="16.5" customHeight="1" x14ac:dyDescent="0.2">
      <c r="B13" s="146" t="s">
        <v>699</v>
      </c>
      <c r="C13" s="237">
        <v>43401</v>
      </c>
      <c r="D13" s="237"/>
      <c r="E13" s="237"/>
      <c r="F13" s="237"/>
      <c r="G13" s="144">
        <v>39</v>
      </c>
      <c r="H13" s="144" t="s">
        <v>697</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0"/>
        <v>2339</v>
      </c>
      <c r="X13" s="139">
        <v>35</v>
      </c>
      <c r="Y13" s="138" t="s">
        <v>642</v>
      </c>
      <c r="Z13" s="138">
        <v>1</v>
      </c>
      <c r="AA13" s="78">
        <v>9</v>
      </c>
      <c r="AB13" s="109">
        <v>403393.66666666669</v>
      </c>
      <c r="AC13" s="137">
        <f t="shared" si="1"/>
        <v>4033936.666666667</v>
      </c>
      <c r="AD13" s="49">
        <v>26.2</v>
      </c>
      <c r="AF13" s="136"/>
      <c r="AI13" s="259">
        <f t="shared" si="2"/>
        <v>1.772348929622924</v>
      </c>
      <c r="AJ13" s="78">
        <v>6.1225204789102357</v>
      </c>
    </row>
    <row r="14" spans="2:37" s="78" customFormat="1" ht="16.5" customHeight="1" x14ac:dyDescent="0.2">
      <c r="B14" s="146" t="s">
        <v>698</v>
      </c>
      <c r="C14" s="237">
        <v>43401</v>
      </c>
      <c r="D14" s="237"/>
      <c r="E14" s="237"/>
      <c r="F14" s="237"/>
      <c r="G14" s="144">
        <v>39</v>
      </c>
      <c r="H14" s="144" t="s">
        <v>697</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0"/>
        <v>1162</v>
      </c>
      <c r="X14" s="139">
        <v>36</v>
      </c>
      <c r="Y14" s="138"/>
      <c r="Z14" s="138">
        <v>0</v>
      </c>
      <c r="AA14" s="78">
        <v>9</v>
      </c>
      <c r="AB14" s="109">
        <v>403393.66666666669</v>
      </c>
      <c r="AC14" s="137">
        <f t="shared" si="1"/>
        <v>4033936.666666667</v>
      </c>
      <c r="AD14" s="49">
        <v>26.2</v>
      </c>
      <c r="AF14" s="136"/>
      <c r="AI14" s="259">
        <f t="shared" si="2"/>
        <v>0.88049143062070878</v>
      </c>
      <c r="AJ14" s="78">
        <v>1.2032314947695468</v>
      </c>
    </row>
    <row r="15" spans="2:37" s="245" customFormat="1" ht="16.5" customHeight="1" x14ac:dyDescent="0.2">
      <c r="B15" s="255" t="s">
        <v>696</v>
      </c>
      <c r="C15" s="258">
        <v>43407</v>
      </c>
      <c r="D15" s="258"/>
      <c r="E15" s="258"/>
      <c r="F15" s="258"/>
      <c r="G15" s="253">
        <v>137</v>
      </c>
      <c r="H15" s="253" t="s">
        <v>692</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0"/>
        <v>11417</v>
      </c>
      <c r="X15" s="248">
        <v>170</v>
      </c>
      <c r="Y15" s="225"/>
      <c r="Z15" s="225">
        <v>0</v>
      </c>
      <c r="AA15" s="245">
        <v>9</v>
      </c>
      <c r="AB15" s="247">
        <v>387519</v>
      </c>
      <c r="AC15" s="246">
        <f t="shared" si="1"/>
        <v>3875190</v>
      </c>
      <c r="AD15" s="48">
        <v>25.9</v>
      </c>
      <c r="AE15" s="3"/>
      <c r="AF15" s="82"/>
      <c r="AG15" s="3"/>
      <c r="AH15" s="3"/>
      <c r="AI15" s="245">
        <f t="shared" si="2"/>
        <v>8.9023682279664573</v>
      </c>
      <c r="AJ15" s="245">
        <v>9.1307376684004993</v>
      </c>
    </row>
    <row r="16" spans="2:37" s="245" customFormat="1" ht="16.5" customHeight="1" x14ac:dyDescent="0.2">
      <c r="B16" s="255" t="s">
        <v>695</v>
      </c>
      <c r="C16" s="258">
        <v>43407</v>
      </c>
      <c r="D16" s="258"/>
      <c r="E16" s="258"/>
      <c r="F16" s="258"/>
      <c r="G16" s="253">
        <v>137</v>
      </c>
      <c r="H16" s="253" t="s">
        <v>692</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0"/>
        <v>10119</v>
      </c>
      <c r="X16" s="248">
        <v>171</v>
      </c>
      <c r="Y16" s="225"/>
      <c r="Z16" s="225">
        <v>0</v>
      </c>
      <c r="AA16" s="245">
        <v>9</v>
      </c>
      <c r="AB16" s="247">
        <v>387519</v>
      </c>
      <c r="AC16" s="246">
        <f t="shared" si="1"/>
        <v>3875190</v>
      </c>
      <c r="AD16" s="48">
        <v>25.9</v>
      </c>
      <c r="AE16" s="3"/>
      <c r="AF16" s="82"/>
      <c r="AG16" s="3"/>
      <c r="AH16" s="3"/>
      <c r="AI16" s="245">
        <f t="shared" si="2"/>
        <v>7.8902569938506231</v>
      </c>
      <c r="AJ16" s="245">
        <v>10.284506235539197</v>
      </c>
    </row>
    <row r="17" spans="2:36" s="245" customFormat="1" ht="16.5" customHeight="1" x14ac:dyDescent="0.2">
      <c r="B17" s="255" t="s">
        <v>695</v>
      </c>
      <c r="C17" s="258">
        <v>43407</v>
      </c>
      <c r="D17" s="258"/>
      <c r="E17" s="258"/>
      <c r="F17" s="258"/>
      <c r="G17" s="253">
        <v>137</v>
      </c>
      <c r="H17" s="253" t="s">
        <v>692</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0"/>
        <v>9867</v>
      </c>
      <c r="X17" s="248">
        <v>172</v>
      </c>
      <c r="Y17" s="225"/>
      <c r="Z17" s="225">
        <v>0</v>
      </c>
      <c r="AA17" s="245">
        <v>9</v>
      </c>
      <c r="AB17" s="247">
        <v>387519</v>
      </c>
      <c r="AC17" s="246">
        <f t="shared" si="1"/>
        <v>3875190</v>
      </c>
      <c r="AD17" s="48">
        <v>25.9</v>
      </c>
      <c r="AE17" s="3"/>
      <c r="AF17" s="82"/>
      <c r="AG17" s="3"/>
      <c r="AH17" s="3"/>
      <c r="AI17" s="245">
        <f t="shared" si="2"/>
        <v>7.6937608220500149</v>
      </c>
      <c r="AJ17" s="245">
        <v>8.6650128107513034</v>
      </c>
    </row>
    <row r="18" spans="2:36" s="245" customFormat="1" ht="16.5" customHeight="1" x14ac:dyDescent="0.2">
      <c r="B18" s="255" t="s">
        <v>694</v>
      </c>
      <c r="C18" s="258">
        <v>43407</v>
      </c>
      <c r="D18" s="258"/>
      <c r="E18" s="258"/>
      <c r="F18" s="258"/>
      <c r="G18" s="253">
        <v>137</v>
      </c>
      <c r="H18" s="253" t="s">
        <v>692</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0"/>
        <v>810</v>
      </c>
      <c r="X18" s="248">
        <v>173</v>
      </c>
      <c r="Y18" s="225"/>
      <c r="Z18" s="225">
        <v>0</v>
      </c>
      <c r="AA18" s="245">
        <v>9</v>
      </c>
      <c r="AB18" s="247">
        <v>387519</v>
      </c>
      <c r="AC18" s="246">
        <f t="shared" si="1"/>
        <v>3875190</v>
      </c>
      <c r="AD18" s="48">
        <v>25.9</v>
      </c>
      <c r="AE18" s="3"/>
      <c r="AF18" s="82"/>
      <c r="AG18" s="3"/>
      <c r="AH18" s="3"/>
      <c r="AI18" s="245">
        <f t="shared" si="2"/>
        <v>0.63159483793052729</v>
      </c>
      <c r="AJ18" s="245">
        <v>0.30004007646740016</v>
      </c>
    </row>
    <row r="19" spans="2:36" s="245" customFormat="1" ht="16.5" customHeight="1" x14ac:dyDescent="0.2">
      <c r="B19" s="255" t="s">
        <v>693</v>
      </c>
      <c r="C19" s="254">
        <v>43407</v>
      </c>
      <c r="D19" s="254"/>
      <c r="E19" s="254"/>
      <c r="F19" s="254"/>
      <c r="G19" s="253">
        <v>137</v>
      </c>
      <c r="H19" s="253" t="s">
        <v>692</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0"/>
        <v>4417</v>
      </c>
      <c r="X19" s="248">
        <v>174</v>
      </c>
      <c r="Y19" s="225"/>
      <c r="Z19" s="225">
        <v>0</v>
      </c>
      <c r="AA19" s="245">
        <v>9</v>
      </c>
      <c r="AB19" s="247">
        <v>402820.66666666669</v>
      </c>
      <c r="AC19" s="246">
        <f t="shared" si="1"/>
        <v>4028206.666666667</v>
      </c>
      <c r="AD19" s="48">
        <v>25.9</v>
      </c>
      <c r="AE19" s="3"/>
      <c r="AF19" s="82"/>
      <c r="AG19" s="3"/>
      <c r="AH19" s="3"/>
      <c r="AI19" s="245">
        <f t="shared" si="2"/>
        <v>3.313311051568026</v>
      </c>
      <c r="AJ19" s="245">
        <v>5.4134982774929625</v>
      </c>
    </row>
    <row r="20" spans="2:36" s="245" customFormat="1" ht="16.5" customHeight="1" x14ac:dyDescent="0.2">
      <c r="B20" s="255" t="s">
        <v>693</v>
      </c>
      <c r="C20" s="254">
        <v>43407</v>
      </c>
      <c r="D20" s="254"/>
      <c r="E20" s="254"/>
      <c r="F20" s="254"/>
      <c r="G20" s="253">
        <v>137</v>
      </c>
      <c r="H20" s="253" t="s">
        <v>692</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0"/>
        <v>6038</v>
      </c>
      <c r="X20" s="248">
        <v>175</v>
      </c>
      <c r="Y20" s="225"/>
      <c r="Z20" s="225">
        <v>0</v>
      </c>
      <c r="AA20" s="245">
        <v>9</v>
      </c>
      <c r="AB20" s="247">
        <v>402820.66666666669</v>
      </c>
      <c r="AC20" s="246">
        <f t="shared" si="1"/>
        <v>4028206.666666667</v>
      </c>
      <c r="AD20" s="48">
        <v>25.9</v>
      </c>
      <c r="AE20" s="3"/>
      <c r="AF20" s="82"/>
      <c r="AG20" s="3"/>
      <c r="AH20" s="3"/>
      <c r="AI20" s="245">
        <f t="shared" si="2"/>
        <v>4.5292669525396745</v>
      </c>
      <c r="AJ20" s="245">
        <v>5.3951560120358648</v>
      </c>
    </row>
    <row r="21" spans="2:36" s="245" customFormat="1" ht="16.5" customHeight="1" x14ac:dyDescent="0.2">
      <c r="B21" s="255" t="s">
        <v>693</v>
      </c>
      <c r="C21" s="254">
        <v>43407</v>
      </c>
      <c r="D21" s="254"/>
      <c r="E21" s="254"/>
      <c r="F21" s="254"/>
      <c r="G21" s="253">
        <v>137</v>
      </c>
      <c r="H21" s="253" t="s">
        <v>692</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0"/>
        <v>7821</v>
      </c>
      <c r="X21" s="248">
        <v>176</v>
      </c>
      <c r="Y21" s="225"/>
      <c r="Z21" s="225">
        <v>0</v>
      </c>
      <c r="AA21" s="245">
        <v>9</v>
      </c>
      <c r="AB21" s="247">
        <v>402820.66666666669</v>
      </c>
      <c r="AC21" s="246">
        <f t="shared" si="1"/>
        <v>4028206.666666667</v>
      </c>
      <c r="AD21" s="48">
        <v>25.9</v>
      </c>
      <c r="AE21" s="3"/>
      <c r="AF21" s="82"/>
      <c r="AG21" s="3"/>
      <c r="AH21" s="3"/>
      <c r="AI21" s="245">
        <f t="shared" si="2"/>
        <v>5.8667434309063911</v>
      </c>
      <c r="AJ21" s="245">
        <v>5.1117996353193274</v>
      </c>
    </row>
    <row r="22" spans="2:36" s="245" customFormat="1" ht="16.5" customHeight="1" x14ac:dyDescent="0.2">
      <c r="B22" s="255" t="s">
        <v>693</v>
      </c>
      <c r="C22" s="254">
        <v>43407</v>
      </c>
      <c r="D22" s="254"/>
      <c r="E22" s="254"/>
      <c r="F22" s="254"/>
      <c r="G22" s="253">
        <v>137</v>
      </c>
      <c r="H22" s="253" t="s">
        <v>692</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0"/>
        <v>273</v>
      </c>
      <c r="X22" s="248">
        <v>177</v>
      </c>
      <c r="Y22" s="225"/>
      <c r="Z22" s="225">
        <v>0</v>
      </c>
      <c r="AA22" s="245">
        <v>9</v>
      </c>
      <c r="AB22" s="247">
        <v>402820.66666666669</v>
      </c>
      <c r="AC22" s="246">
        <f t="shared" si="1"/>
        <v>4028206.666666667</v>
      </c>
      <c r="AD22" s="48">
        <v>25.9</v>
      </c>
      <c r="AE22" s="3"/>
      <c r="AF22" s="82"/>
      <c r="AG22" s="3"/>
      <c r="AH22" s="3"/>
      <c r="AI22" s="245">
        <f t="shared" si="2"/>
        <v>0.20478467672132017</v>
      </c>
      <c r="AJ22" s="245">
        <v>0.25299676492548018</v>
      </c>
    </row>
    <row r="23" spans="2:36" s="78" customFormat="1" ht="16.5" customHeight="1" x14ac:dyDescent="0.2">
      <c r="B23" s="244" t="s">
        <v>691</v>
      </c>
      <c r="C23" s="243">
        <v>43410</v>
      </c>
      <c r="D23" s="243"/>
      <c r="E23" s="243"/>
      <c r="F23" s="243"/>
      <c r="G23" s="242">
        <v>150</v>
      </c>
      <c r="H23" s="242" t="s">
        <v>689</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0"/>
        <v>13429</v>
      </c>
      <c r="X23" s="139">
        <v>207</v>
      </c>
      <c r="Y23" s="239" t="s">
        <v>736</v>
      </c>
      <c r="Z23" s="239">
        <v>0</v>
      </c>
      <c r="AA23" s="78">
        <v>9</v>
      </c>
      <c r="AB23" s="109">
        <v>393821.66666666669</v>
      </c>
      <c r="AC23" s="137">
        <f t="shared" si="1"/>
        <v>3938216.666666667</v>
      </c>
      <c r="AD23" s="238">
        <v>25.8</v>
      </c>
      <c r="AF23" s="136"/>
      <c r="AI23" s="259">
        <f>AD23*(W23/(AC23*AA23))*1.05*1000/3</f>
        <v>3.4212854379943547</v>
      </c>
      <c r="AJ23" s="78">
        <v>3.7413232433836345</v>
      </c>
    </row>
    <row r="24" spans="2:36" s="78" customFormat="1" ht="16.5" customHeight="1" x14ac:dyDescent="0.2">
      <c r="B24" s="244" t="s">
        <v>691</v>
      </c>
      <c r="C24" s="243">
        <v>43410</v>
      </c>
      <c r="D24" s="243"/>
      <c r="E24" s="243"/>
      <c r="F24" s="243"/>
      <c r="G24" s="242">
        <v>150</v>
      </c>
      <c r="H24" s="242" t="s">
        <v>689</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0"/>
        <v>16407</v>
      </c>
      <c r="X24" s="139">
        <v>208</v>
      </c>
      <c r="Y24" s="239" t="s">
        <v>736</v>
      </c>
      <c r="Z24" s="239">
        <v>0</v>
      </c>
      <c r="AA24" s="78">
        <v>9</v>
      </c>
      <c r="AB24" s="109">
        <v>393821.66666666669</v>
      </c>
      <c r="AC24" s="137">
        <f t="shared" si="1"/>
        <v>3938216.666666667</v>
      </c>
      <c r="AD24" s="238">
        <v>25.8</v>
      </c>
      <c r="AF24" s="136"/>
      <c r="AI24" s="259">
        <f t="shared" ref="AI24:AI26" si="3">AD24*(W24/(AC24*AA24))*1.05*1000/3</f>
        <v>4.1799858650065813</v>
      </c>
      <c r="AJ24" s="78">
        <v>3.815680643647493</v>
      </c>
    </row>
    <row r="25" spans="2:36" s="78" customFormat="1" ht="16.5" customHeight="1" x14ac:dyDescent="0.2">
      <c r="B25" s="244" t="s">
        <v>691</v>
      </c>
      <c r="C25" s="243">
        <v>43410</v>
      </c>
      <c r="D25" s="243"/>
      <c r="E25" s="243"/>
      <c r="F25" s="243"/>
      <c r="G25" s="242">
        <v>150</v>
      </c>
      <c r="H25" s="242" t="s">
        <v>689</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0"/>
        <v>14704</v>
      </c>
      <c r="X25" s="139">
        <v>209</v>
      </c>
      <c r="Y25" s="239" t="s">
        <v>736</v>
      </c>
      <c r="Z25" s="239">
        <v>0</v>
      </c>
      <c r="AA25" s="78">
        <v>9</v>
      </c>
      <c r="AB25" s="109">
        <v>393821.66666666669</v>
      </c>
      <c r="AC25" s="137">
        <f t="shared" si="1"/>
        <v>3938216.666666667</v>
      </c>
      <c r="AD25" s="238">
        <v>25.8</v>
      </c>
      <c r="AF25" s="136"/>
      <c r="AI25" s="259">
        <f t="shared" si="3"/>
        <v>3.7461152044284005</v>
      </c>
      <c r="AJ25" s="78" t="s">
        <v>734</v>
      </c>
    </row>
    <row r="26" spans="2:36" s="78" customFormat="1" ht="16.5" customHeight="1" x14ac:dyDescent="0.2">
      <c r="B26" s="244" t="s">
        <v>690</v>
      </c>
      <c r="C26" s="243">
        <v>43410</v>
      </c>
      <c r="D26" s="243"/>
      <c r="E26" s="243"/>
      <c r="F26" s="243"/>
      <c r="G26" s="242">
        <v>150</v>
      </c>
      <c r="H26" s="242" t="s">
        <v>689</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0"/>
        <v>681</v>
      </c>
      <c r="X26" s="139">
        <v>210</v>
      </c>
      <c r="Y26" s="239" t="s">
        <v>736</v>
      </c>
      <c r="Z26" s="239">
        <v>0</v>
      </c>
      <c r="AA26" s="78">
        <v>9</v>
      </c>
      <c r="AB26" s="109">
        <v>393821.66666666669</v>
      </c>
      <c r="AC26" s="137">
        <f t="shared" si="1"/>
        <v>3938216.666666667</v>
      </c>
      <c r="AD26" s="238">
        <v>25.8</v>
      </c>
      <c r="AF26" s="136"/>
      <c r="AI26" s="259">
        <f t="shared" si="3"/>
        <v>0.17349731054241982</v>
      </c>
      <c r="AJ26" s="78" t="s">
        <v>734</v>
      </c>
    </row>
    <row r="27" spans="2:36" s="19" customFormat="1" ht="16.5" customHeight="1" x14ac:dyDescent="0.2">
      <c r="B27" s="276" t="s">
        <v>687</v>
      </c>
      <c r="C27" s="278">
        <v>43407</v>
      </c>
      <c r="D27" s="278"/>
      <c r="E27" s="278"/>
      <c r="F27" s="278"/>
      <c r="G27" s="279">
        <v>176</v>
      </c>
      <c r="H27" s="279" t="s">
        <v>686</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0"/>
        <v>1884</v>
      </c>
      <c r="X27" s="20">
        <v>178</v>
      </c>
      <c r="Y27" s="300" t="s">
        <v>735</v>
      </c>
      <c r="Z27" s="285">
        <v>0</v>
      </c>
      <c r="AA27" s="19">
        <v>9</v>
      </c>
      <c r="AB27" s="277">
        <v>360484.33333333331</v>
      </c>
      <c r="AC27" s="286">
        <f t="shared" si="1"/>
        <v>3604843.333333333</v>
      </c>
      <c r="AD27" s="287">
        <v>26</v>
      </c>
      <c r="AE27" s="1"/>
      <c r="AF27" s="288"/>
      <c r="AI27" s="19">
        <f t="shared" ref="AI27:AI58" si="4">AD27*(W27/(AC27*AA27))*1.05*1000</f>
        <v>1.5853116131722786</v>
      </c>
      <c r="AJ27" s="19">
        <v>4.6425749685760458</v>
      </c>
    </row>
    <row r="28" spans="2:36" s="15" customFormat="1" ht="16.5" customHeight="1" x14ac:dyDescent="0.2">
      <c r="B28" s="289" t="s">
        <v>687</v>
      </c>
      <c r="C28" s="291">
        <v>43407</v>
      </c>
      <c r="D28" s="291"/>
      <c r="E28" s="291"/>
      <c r="F28" s="291"/>
      <c r="G28" s="279">
        <v>176</v>
      </c>
      <c r="H28" s="292" t="s">
        <v>686</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0"/>
        <v>295</v>
      </c>
      <c r="X28" s="16">
        <v>179</v>
      </c>
      <c r="Y28" s="297" t="s">
        <v>688</v>
      </c>
      <c r="Z28" s="297">
        <v>1</v>
      </c>
      <c r="AA28" s="15">
        <v>9</v>
      </c>
      <c r="AB28" s="290">
        <v>360484.33333333331</v>
      </c>
      <c r="AC28" s="298">
        <f t="shared" si="1"/>
        <v>3604843.333333333</v>
      </c>
      <c r="AD28" s="287">
        <v>26</v>
      </c>
      <c r="AE28" s="1"/>
      <c r="AF28" s="299"/>
      <c r="AI28" s="15">
        <f t="shared" si="4"/>
        <v>0.24823085238100964</v>
      </c>
      <c r="AJ28" s="28">
        <v>4.7513018495241504</v>
      </c>
    </row>
    <row r="29" spans="2:36" s="19" customFormat="1" ht="16.5" customHeight="1" x14ac:dyDescent="0.2">
      <c r="B29" s="276" t="s">
        <v>687</v>
      </c>
      <c r="C29" s="278">
        <v>43407</v>
      </c>
      <c r="D29" s="278"/>
      <c r="E29" s="278"/>
      <c r="F29" s="278"/>
      <c r="G29" s="279">
        <v>176</v>
      </c>
      <c r="H29" s="279" t="s">
        <v>686</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0"/>
        <v>2156</v>
      </c>
      <c r="X29" s="20">
        <v>180</v>
      </c>
      <c r="Y29" s="285"/>
      <c r="Z29" s="285">
        <v>0</v>
      </c>
      <c r="AA29" s="19">
        <v>9</v>
      </c>
      <c r="AB29" s="277">
        <v>360484.33333333331</v>
      </c>
      <c r="AC29" s="286">
        <f t="shared" si="1"/>
        <v>3604843.333333333</v>
      </c>
      <c r="AD29" s="287">
        <v>26</v>
      </c>
      <c r="AE29" s="1"/>
      <c r="AF29" s="288"/>
      <c r="AI29" s="19">
        <f t="shared" si="4"/>
        <v>1.814188873672735</v>
      </c>
      <c r="AJ29" s="19">
        <v>4.8172921529897641</v>
      </c>
    </row>
    <row r="30" spans="2:36" s="19" customFormat="1" ht="16.5" customHeight="1" x14ac:dyDescent="0.2">
      <c r="B30" s="276" t="s">
        <v>687</v>
      </c>
      <c r="C30" s="278">
        <v>43407</v>
      </c>
      <c r="D30" s="278"/>
      <c r="E30" s="278"/>
      <c r="F30" s="278"/>
      <c r="G30" s="279">
        <v>176</v>
      </c>
      <c r="H30" s="279" t="s">
        <v>686</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0"/>
        <v>209</v>
      </c>
      <c r="X30" s="20">
        <v>181</v>
      </c>
      <c r="Y30" s="285"/>
      <c r="Z30" s="285">
        <v>0</v>
      </c>
      <c r="AA30" s="19">
        <v>9</v>
      </c>
      <c r="AB30" s="277">
        <v>360484.33333333331</v>
      </c>
      <c r="AC30" s="286">
        <f t="shared" si="1"/>
        <v>3604843.333333333</v>
      </c>
      <c r="AD30" s="287">
        <v>26</v>
      </c>
      <c r="AE30" s="1"/>
      <c r="AF30" s="288"/>
      <c r="AI30" s="19">
        <f t="shared" si="4"/>
        <v>0.17586524795807124</v>
      </c>
      <c r="AJ30" s="19">
        <v>0.21493984557371157</v>
      </c>
    </row>
    <row r="31" spans="2:36" s="220" customFormat="1" ht="16.5" customHeight="1" x14ac:dyDescent="0.2">
      <c r="B31" s="234" t="s">
        <v>685</v>
      </c>
      <c r="C31" s="233">
        <v>43412</v>
      </c>
      <c r="D31" s="233"/>
      <c r="E31" s="233"/>
      <c r="F31" s="233"/>
      <c r="G31" s="232">
        <v>188</v>
      </c>
      <c r="H31" s="232" t="s">
        <v>683</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0"/>
        <v>13940</v>
      </c>
      <c r="X31" s="226">
        <v>231</v>
      </c>
      <c r="Y31" s="225"/>
      <c r="Z31" s="225">
        <v>0</v>
      </c>
      <c r="AA31" s="220">
        <v>9</v>
      </c>
      <c r="AB31" s="224">
        <v>416290.5</v>
      </c>
      <c r="AC31" s="223">
        <f t="shared" si="1"/>
        <v>4162905</v>
      </c>
      <c r="AD31" s="235">
        <v>26</v>
      </c>
      <c r="AF31" s="221"/>
      <c r="AI31" s="220">
        <f t="shared" si="4"/>
        <v>10.157490182136433</v>
      </c>
      <c r="AJ31" s="220">
        <v>9.159014753561312</v>
      </c>
    </row>
    <row r="32" spans="2:36" s="220" customFormat="1" ht="16.5" customHeight="1" x14ac:dyDescent="0.2">
      <c r="B32" s="234" t="s">
        <v>685</v>
      </c>
      <c r="C32" s="233">
        <v>43412</v>
      </c>
      <c r="D32" s="233"/>
      <c r="E32" s="233"/>
      <c r="F32" s="233"/>
      <c r="G32" s="232">
        <v>188</v>
      </c>
      <c r="H32" s="232" t="s">
        <v>683</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0"/>
        <v>11357</v>
      </c>
      <c r="X32" s="226">
        <v>233</v>
      </c>
      <c r="Y32" s="225"/>
      <c r="Z32" s="225">
        <v>0</v>
      </c>
      <c r="AA32" s="220">
        <v>9</v>
      </c>
      <c r="AB32" s="224">
        <v>416290.5</v>
      </c>
      <c r="AC32" s="223">
        <f t="shared" si="1"/>
        <v>4162905</v>
      </c>
      <c r="AD32" s="235">
        <v>26</v>
      </c>
      <c r="AF32" s="221"/>
      <c r="AI32" s="220">
        <f t="shared" si="4"/>
        <v>8.2753670013288012</v>
      </c>
      <c r="AJ32" s="220">
        <v>9.7013539813511311</v>
      </c>
    </row>
    <row r="33" spans="1:37" s="220" customFormat="1" ht="16.5" customHeight="1" x14ac:dyDescent="0.2">
      <c r="B33" s="234" t="s">
        <v>684</v>
      </c>
      <c r="C33" s="233">
        <v>43412</v>
      </c>
      <c r="D33" s="233"/>
      <c r="E33" s="233"/>
      <c r="F33" s="233"/>
      <c r="G33" s="232">
        <v>188</v>
      </c>
      <c r="H33" s="232" t="s">
        <v>683</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0"/>
        <v>797</v>
      </c>
      <c r="X33" s="226">
        <v>232</v>
      </c>
      <c r="Y33" s="225" t="s">
        <v>737</v>
      </c>
      <c r="Z33" s="225">
        <v>1</v>
      </c>
      <c r="AA33" s="220">
        <v>9</v>
      </c>
      <c r="AB33" s="224">
        <v>416290.5</v>
      </c>
      <c r="AC33" s="223">
        <f t="shared" si="1"/>
        <v>4162905</v>
      </c>
      <c r="AD33" s="222">
        <v>26</v>
      </c>
      <c r="AF33" s="221"/>
      <c r="AI33" s="220">
        <f t="shared" si="4"/>
        <v>0.58074029233592084</v>
      </c>
      <c r="AJ33" s="220">
        <v>5.0589174882061334</v>
      </c>
    </row>
    <row r="34" spans="1:37" s="220" customFormat="1" ht="16.5" customHeight="1" x14ac:dyDescent="0.2">
      <c r="B34" s="234" t="s">
        <v>684</v>
      </c>
      <c r="C34" s="233">
        <v>43412</v>
      </c>
      <c r="D34" s="233"/>
      <c r="E34" s="233"/>
      <c r="F34" s="233"/>
      <c r="G34" s="232">
        <v>188</v>
      </c>
      <c r="H34" s="232" t="s">
        <v>683</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0"/>
        <v>275</v>
      </c>
      <c r="X34" s="226">
        <v>234</v>
      </c>
      <c r="Y34" s="225" t="s">
        <v>737</v>
      </c>
      <c r="Z34" s="225">
        <v>1</v>
      </c>
      <c r="AA34" s="220">
        <v>9</v>
      </c>
      <c r="AB34" s="224">
        <v>416290.5</v>
      </c>
      <c r="AC34" s="223">
        <f t="shared" si="1"/>
        <v>4162905</v>
      </c>
      <c r="AD34" s="222">
        <v>26</v>
      </c>
      <c r="AF34" s="221"/>
      <c r="AI34" s="220">
        <f t="shared" si="4"/>
        <v>0.20038090388002289</v>
      </c>
      <c r="AJ34" s="220">
        <v>5.976129038193279</v>
      </c>
    </row>
    <row r="35" spans="1:37" s="78" customFormat="1" ht="16.5" customHeight="1" x14ac:dyDescent="0.2">
      <c r="A35" s="78" t="s">
        <v>677</v>
      </c>
      <c r="B35" s="146" t="s">
        <v>682</v>
      </c>
      <c r="C35" s="145">
        <v>43413</v>
      </c>
      <c r="D35" s="145"/>
      <c r="E35" s="145"/>
      <c r="F35" s="145"/>
      <c r="G35" s="144">
        <v>207</v>
      </c>
      <c r="H35" s="144" t="s">
        <v>675</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0"/>
        <v>25827</v>
      </c>
      <c r="X35" s="139">
        <v>284</v>
      </c>
      <c r="Y35" s="138" t="s">
        <v>738</v>
      </c>
      <c r="Z35" s="138">
        <v>1</v>
      </c>
      <c r="AA35" s="78">
        <v>9</v>
      </c>
      <c r="AB35" s="109">
        <v>411308.5</v>
      </c>
      <c r="AC35" s="137">
        <f t="shared" si="1"/>
        <v>4113085</v>
      </c>
      <c r="AD35" s="49">
        <v>25.6</v>
      </c>
      <c r="AF35" s="136"/>
      <c r="AI35" s="78">
        <f t="shared" si="4"/>
        <v>18.753962050383105</v>
      </c>
      <c r="AJ35" s="78">
        <v>38.622880237342102</v>
      </c>
      <c r="AK35" s="78" t="s">
        <v>739</v>
      </c>
    </row>
    <row r="36" spans="1:37" s="78" customFormat="1" ht="16.5" customHeight="1" x14ac:dyDescent="0.2">
      <c r="A36" s="78" t="s">
        <v>677</v>
      </c>
      <c r="B36" s="146" t="s">
        <v>682</v>
      </c>
      <c r="C36" s="145">
        <v>43413</v>
      </c>
      <c r="D36" s="145"/>
      <c r="E36" s="145"/>
      <c r="F36" s="145"/>
      <c r="G36" s="144">
        <v>207</v>
      </c>
      <c r="H36" s="144" t="s">
        <v>675</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0"/>
        <v>26868</v>
      </c>
      <c r="X36" s="139">
        <v>285</v>
      </c>
      <c r="Y36" s="138"/>
      <c r="Z36" s="138">
        <v>1</v>
      </c>
      <c r="AA36" s="78">
        <v>9</v>
      </c>
      <c r="AB36" s="109">
        <v>411308.5</v>
      </c>
      <c r="AC36" s="137">
        <f t="shared" si="1"/>
        <v>4113085</v>
      </c>
      <c r="AD36" s="49">
        <v>25.6</v>
      </c>
      <c r="AF36" s="136"/>
      <c r="AI36" s="78">
        <f t="shared" si="4"/>
        <v>19.50987154410862</v>
      </c>
      <c r="AJ36" s="78">
        <v>45.084082564518376</v>
      </c>
      <c r="AK36" s="78" t="s">
        <v>739</v>
      </c>
    </row>
    <row r="37" spans="1:37" s="78" customFormat="1" ht="16.5" customHeight="1" x14ac:dyDescent="0.2">
      <c r="A37" s="78" t="s">
        <v>677</v>
      </c>
      <c r="B37" s="146" t="s">
        <v>682</v>
      </c>
      <c r="C37" s="145">
        <v>43413</v>
      </c>
      <c r="D37" s="145"/>
      <c r="E37" s="145"/>
      <c r="F37" s="145"/>
      <c r="G37" s="144">
        <v>207</v>
      </c>
      <c r="H37" s="144" t="s">
        <v>675</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0"/>
        <v>22872</v>
      </c>
      <c r="X37" s="139">
        <v>286</v>
      </c>
      <c r="Y37" s="138"/>
      <c r="Z37" s="138">
        <v>1</v>
      </c>
      <c r="AA37" s="78">
        <v>9</v>
      </c>
      <c r="AB37" s="109">
        <v>411308.5</v>
      </c>
      <c r="AC37" s="137">
        <f t="shared" si="1"/>
        <v>4113085</v>
      </c>
      <c r="AD37" s="49">
        <v>25.6</v>
      </c>
      <c r="AF37" s="136"/>
      <c r="AI37" s="78">
        <f t="shared" si="4"/>
        <v>16.608224726695418</v>
      </c>
      <c r="AJ37" s="78">
        <v>68.967190349712041</v>
      </c>
      <c r="AK37" s="78" t="s">
        <v>739</v>
      </c>
    </row>
    <row r="38" spans="1:37" s="78" customFormat="1" ht="16.5" customHeight="1" x14ac:dyDescent="0.2">
      <c r="A38" s="78" t="s">
        <v>677</v>
      </c>
      <c r="B38" s="146" t="s">
        <v>681</v>
      </c>
      <c r="C38" s="145">
        <v>43413</v>
      </c>
      <c r="D38" s="145"/>
      <c r="E38" s="145"/>
      <c r="F38" s="145"/>
      <c r="G38" s="144">
        <v>207</v>
      </c>
      <c r="H38" s="144" t="s">
        <v>675</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0"/>
        <v>1778</v>
      </c>
      <c r="X38" s="139">
        <v>287</v>
      </c>
      <c r="Y38" s="138"/>
      <c r="Z38" s="138">
        <v>1</v>
      </c>
      <c r="AA38" s="78">
        <v>9</v>
      </c>
      <c r="AB38" s="109">
        <v>411308.5</v>
      </c>
      <c r="AC38" s="137">
        <f t="shared" si="1"/>
        <v>4113085</v>
      </c>
      <c r="AD38" s="49">
        <v>25.6</v>
      </c>
      <c r="AF38" s="136"/>
      <c r="AI38" s="78">
        <f t="shared" si="4"/>
        <v>1.2910730834235942</v>
      </c>
      <c r="AJ38" s="78">
        <v>0.9567264104575548</v>
      </c>
      <c r="AK38" s="78" t="s">
        <v>739</v>
      </c>
    </row>
    <row r="39" spans="1:37" s="78" customFormat="1" ht="16.5" customHeight="1" x14ac:dyDescent="0.2">
      <c r="A39" s="78" t="s">
        <v>677</v>
      </c>
      <c r="B39" s="146" t="s">
        <v>678</v>
      </c>
      <c r="C39" s="145">
        <v>43414</v>
      </c>
      <c r="D39" s="145"/>
      <c r="E39" s="145"/>
      <c r="F39" s="145"/>
      <c r="G39" s="144">
        <v>207</v>
      </c>
      <c r="H39" s="144" t="s">
        <v>675</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739</v>
      </c>
    </row>
    <row r="40" spans="1:37" s="147" customFormat="1" ht="16.5" customHeight="1" x14ac:dyDescent="0.2">
      <c r="A40" s="78" t="s">
        <v>677</v>
      </c>
      <c r="B40" s="183" t="s">
        <v>680</v>
      </c>
      <c r="C40" s="182">
        <v>43414</v>
      </c>
      <c r="D40" s="182"/>
      <c r="E40" s="182"/>
      <c r="F40" s="182"/>
      <c r="G40" s="144">
        <v>207</v>
      </c>
      <c r="H40" s="181" t="s">
        <v>675</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679</v>
      </c>
      <c r="Z40" s="138">
        <v>1</v>
      </c>
      <c r="AA40" s="147">
        <v>9</v>
      </c>
      <c r="AB40" s="153">
        <v>384870</v>
      </c>
      <c r="AC40" s="177">
        <f t="shared" si="6"/>
        <v>3848700</v>
      </c>
      <c r="AD40" s="48">
        <v>25.8</v>
      </c>
      <c r="AE40" s="3"/>
      <c r="AF40" s="175"/>
      <c r="AG40" s="11"/>
      <c r="AH40" s="11"/>
      <c r="AI40" s="147">
        <f t="shared" si="4"/>
        <v>14.759456439836828</v>
      </c>
      <c r="AJ40" s="147">
        <v>5.3782494560935525</v>
      </c>
      <c r="AK40" s="78" t="s">
        <v>739</v>
      </c>
    </row>
    <row r="41" spans="1:37" s="78" customFormat="1" ht="16.5" customHeight="1" x14ac:dyDescent="0.2">
      <c r="A41" s="78" t="s">
        <v>677</v>
      </c>
      <c r="B41" s="146" t="s">
        <v>678</v>
      </c>
      <c r="C41" s="145">
        <v>43414</v>
      </c>
      <c r="D41" s="145"/>
      <c r="E41" s="145"/>
      <c r="F41" s="145"/>
      <c r="G41" s="144">
        <v>207</v>
      </c>
      <c r="H41" s="144" t="s">
        <v>675</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739</v>
      </c>
    </row>
    <row r="42" spans="1:37" s="78" customFormat="1" ht="16.5" customHeight="1" x14ac:dyDescent="0.2">
      <c r="A42" s="78" t="s">
        <v>677</v>
      </c>
      <c r="B42" s="146" t="s">
        <v>676</v>
      </c>
      <c r="C42" s="145">
        <v>43414</v>
      </c>
      <c r="D42" s="145"/>
      <c r="E42" s="145"/>
      <c r="F42" s="145"/>
      <c r="G42" s="144">
        <v>207</v>
      </c>
      <c r="H42" s="144" t="s">
        <v>675</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739</v>
      </c>
    </row>
    <row r="43" spans="1:37" s="203" customFormat="1" ht="16.5" customHeight="1" x14ac:dyDescent="0.2">
      <c r="B43" s="217" t="s">
        <v>674</v>
      </c>
      <c r="C43" s="216">
        <v>43414</v>
      </c>
      <c r="D43" s="216"/>
      <c r="E43" s="216"/>
      <c r="F43" s="216"/>
      <c r="G43" s="215">
        <v>223</v>
      </c>
      <c r="H43" s="215" t="s">
        <v>670</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674</v>
      </c>
      <c r="C44" s="216">
        <v>43414</v>
      </c>
      <c r="D44" s="216"/>
      <c r="E44" s="216"/>
      <c r="F44" s="216"/>
      <c r="G44" s="215">
        <v>223</v>
      </c>
      <c r="H44" s="215" t="s">
        <v>670</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674</v>
      </c>
      <c r="C45" s="216">
        <v>43414</v>
      </c>
      <c r="D45" s="216"/>
      <c r="E45" s="216"/>
      <c r="F45" s="216"/>
      <c r="G45" s="215">
        <v>223</v>
      </c>
      <c r="H45" s="215" t="s">
        <v>670</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673</v>
      </c>
      <c r="C46" s="216">
        <v>43414</v>
      </c>
      <c r="D46" s="216"/>
      <c r="E46" s="216"/>
      <c r="F46" s="216"/>
      <c r="G46" s="215">
        <v>223</v>
      </c>
      <c r="H46" s="215" t="s">
        <v>670</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672</v>
      </c>
      <c r="C47" s="216">
        <v>43417</v>
      </c>
      <c r="D47" s="216"/>
      <c r="E47" s="216"/>
      <c r="F47" s="216"/>
      <c r="G47" s="215">
        <v>223</v>
      </c>
      <c r="H47" s="215" t="s">
        <v>670</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669</v>
      </c>
      <c r="Z47" s="208">
        <v>1</v>
      </c>
      <c r="AA47" s="203">
        <v>7</v>
      </c>
      <c r="AB47" s="207">
        <v>413495.83333333331</v>
      </c>
      <c r="AC47" s="206">
        <f t="shared" si="6"/>
        <v>4134958.333333333</v>
      </c>
      <c r="AD47" s="205">
        <v>25.8</v>
      </c>
      <c r="AF47" s="204"/>
      <c r="AI47" s="203">
        <f t="shared" si="4"/>
        <v>0.55112457228077105</v>
      </c>
      <c r="AJ47" s="203">
        <v>0.49334910489319528</v>
      </c>
      <c r="AK47" s="203" t="s">
        <v>740</v>
      </c>
    </row>
    <row r="48" spans="1:37" s="203" customFormat="1" ht="16.5" customHeight="1" x14ac:dyDescent="0.2">
      <c r="B48" s="217" t="s">
        <v>672</v>
      </c>
      <c r="C48" s="216">
        <v>43417</v>
      </c>
      <c r="D48" s="216"/>
      <c r="E48" s="216"/>
      <c r="F48" s="216"/>
      <c r="G48" s="215">
        <v>223</v>
      </c>
      <c r="H48" s="215" t="s">
        <v>670</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669</v>
      </c>
      <c r="Z48" s="208">
        <v>1</v>
      </c>
      <c r="AA48" s="203">
        <v>7</v>
      </c>
      <c r="AB48" s="207">
        <v>413495.83333333331</v>
      </c>
      <c r="AC48" s="206">
        <f t="shared" si="6"/>
        <v>4134958.333333333</v>
      </c>
      <c r="AD48" s="205">
        <v>25.8</v>
      </c>
      <c r="AF48" s="204"/>
      <c r="AI48" s="203">
        <f t="shared" si="4"/>
        <v>0.61490099658400443</v>
      </c>
      <c r="AJ48" s="203">
        <v>0.39314677773448181</v>
      </c>
      <c r="AK48" s="203" t="s">
        <v>740</v>
      </c>
    </row>
    <row r="49" spans="2:37" s="203" customFormat="1" ht="16.5" customHeight="1" x14ac:dyDescent="0.2">
      <c r="B49" s="217" t="s">
        <v>672</v>
      </c>
      <c r="C49" s="216">
        <v>43417</v>
      </c>
      <c r="D49" s="216"/>
      <c r="E49" s="216"/>
      <c r="F49" s="216"/>
      <c r="G49" s="215">
        <v>223</v>
      </c>
      <c r="H49" s="215" t="s">
        <v>670</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669</v>
      </c>
      <c r="Z49" s="208">
        <v>1</v>
      </c>
      <c r="AA49" s="203">
        <v>7</v>
      </c>
      <c r="AB49" s="207">
        <v>413495.83333333331</v>
      </c>
      <c r="AC49" s="206">
        <f t="shared" si="6"/>
        <v>4134958.333333333</v>
      </c>
      <c r="AD49" s="205">
        <v>25.8</v>
      </c>
      <c r="AF49" s="204"/>
      <c r="AI49" s="203">
        <f t="shared" si="4"/>
        <v>0.87000669379693785</v>
      </c>
      <c r="AJ49" s="203" t="s">
        <v>734</v>
      </c>
      <c r="AK49" s="203" t="s">
        <v>740</v>
      </c>
    </row>
    <row r="50" spans="2:37" s="203" customFormat="1" ht="16.5" customHeight="1" x14ac:dyDescent="0.2">
      <c r="B50" s="217" t="s">
        <v>671</v>
      </c>
      <c r="C50" s="216">
        <v>43417</v>
      </c>
      <c r="D50" s="216"/>
      <c r="E50" s="216"/>
      <c r="F50" s="216"/>
      <c r="G50" s="215">
        <v>223</v>
      </c>
      <c r="H50" s="215" t="s">
        <v>670</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669</v>
      </c>
      <c r="Z50" s="208">
        <v>1</v>
      </c>
      <c r="AA50" s="203">
        <v>7</v>
      </c>
      <c r="AB50" s="207">
        <v>413495.83333333331</v>
      </c>
      <c r="AC50" s="206">
        <f t="shared" si="6"/>
        <v>4134958.333333333</v>
      </c>
      <c r="AD50" s="205">
        <v>25.8</v>
      </c>
      <c r="AF50" s="204"/>
      <c r="AI50" s="203">
        <f t="shared" si="4"/>
        <v>0.64017090055321002</v>
      </c>
      <c r="AJ50" s="203">
        <v>0.31416376691526054</v>
      </c>
      <c r="AK50" s="203" t="s">
        <v>740</v>
      </c>
    </row>
    <row r="51" spans="2:37" s="78" customFormat="1" ht="16.5" customHeight="1" x14ac:dyDescent="0.2">
      <c r="B51" s="146" t="s">
        <v>668</v>
      </c>
      <c r="C51" s="145">
        <v>43417</v>
      </c>
      <c r="D51" s="202">
        <v>43410.21875</v>
      </c>
      <c r="E51" s="202">
        <v>43411.208333333336</v>
      </c>
      <c r="F51" s="145"/>
      <c r="G51" s="144">
        <v>266</v>
      </c>
      <c r="H51" s="144" t="s">
        <v>665</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668</v>
      </c>
      <c r="C52" s="145">
        <v>43417</v>
      </c>
      <c r="D52" s="202">
        <v>43410.21875</v>
      </c>
      <c r="E52" s="202">
        <v>43411.208333333336</v>
      </c>
      <c r="F52" s="145"/>
      <c r="G52" s="144">
        <v>266</v>
      </c>
      <c r="H52" s="144" t="s">
        <v>665</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668</v>
      </c>
      <c r="C53" s="145">
        <v>43417</v>
      </c>
      <c r="D53" s="202">
        <v>43410.21875</v>
      </c>
      <c r="E53" s="202">
        <v>43411.208333333336</v>
      </c>
      <c r="F53" s="145"/>
      <c r="G53" s="144">
        <v>266</v>
      </c>
      <c r="H53" s="144" t="s">
        <v>665</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667</v>
      </c>
      <c r="C54" s="145">
        <v>43418</v>
      </c>
      <c r="D54" s="202">
        <v>43410.21875</v>
      </c>
      <c r="E54" s="202">
        <v>43411.208333333336</v>
      </c>
      <c r="F54" s="145"/>
      <c r="G54" s="144">
        <v>266</v>
      </c>
      <c r="H54" s="144" t="s">
        <v>665</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741</v>
      </c>
    </row>
    <row r="55" spans="2:37" s="78" customFormat="1" ht="16.5" customHeight="1" x14ac:dyDescent="0.2">
      <c r="B55" s="146" t="s">
        <v>667</v>
      </c>
      <c r="C55" s="145">
        <v>43418</v>
      </c>
      <c r="D55" s="202">
        <v>43410.21875</v>
      </c>
      <c r="E55" s="202">
        <v>43411.208333333336</v>
      </c>
      <c r="F55" s="145"/>
      <c r="G55" s="144">
        <v>266</v>
      </c>
      <c r="H55" s="144" t="s">
        <v>665</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741</v>
      </c>
    </row>
    <row r="56" spans="2:37" s="78" customFormat="1" ht="16.5" customHeight="1" x14ac:dyDescent="0.2">
      <c r="B56" s="146" t="s">
        <v>667</v>
      </c>
      <c r="C56" s="145">
        <v>43418</v>
      </c>
      <c r="D56" s="202">
        <v>43410.21875</v>
      </c>
      <c r="E56" s="202">
        <v>43411.208333333336</v>
      </c>
      <c r="F56" s="145"/>
      <c r="G56" s="144">
        <v>266</v>
      </c>
      <c r="H56" s="144" t="s">
        <v>665</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741</v>
      </c>
    </row>
    <row r="57" spans="2:37" s="78" customFormat="1" ht="16.5" customHeight="1" x14ac:dyDescent="0.2">
      <c r="B57" s="146" t="s">
        <v>666</v>
      </c>
      <c r="C57" s="145">
        <v>43418</v>
      </c>
      <c r="D57" s="202">
        <v>43410.21875</v>
      </c>
      <c r="E57" s="202">
        <v>43411.208333333336</v>
      </c>
      <c r="F57" s="145"/>
      <c r="G57" s="144">
        <v>266</v>
      </c>
      <c r="H57" s="144" t="s">
        <v>665</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741</v>
      </c>
    </row>
    <row r="58" spans="2:37" s="185" customFormat="1" ht="16.5" customHeight="1" x14ac:dyDescent="0.2">
      <c r="B58" s="200" t="s">
        <v>664</v>
      </c>
      <c r="C58" s="199">
        <v>43418</v>
      </c>
      <c r="D58" s="199"/>
      <c r="E58" s="199"/>
      <c r="F58" s="199"/>
      <c r="G58" s="198">
        <v>283</v>
      </c>
      <c r="H58" s="198" t="s">
        <v>662</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664</v>
      </c>
      <c r="C59" s="199">
        <v>43418</v>
      </c>
      <c r="D59" s="199"/>
      <c r="E59" s="199"/>
      <c r="F59" s="199"/>
      <c r="G59" s="198">
        <v>283</v>
      </c>
      <c r="H59" s="198" t="s">
        <v>662</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664</v>
      </c>
      <c r="C60" s="199">
        <v>43418</v>
      </c>
      <c r="D60" s="199"/>
      <c r="E60" s="199"/>
      <c r="F60" s="199"/>
      <c r="G60" s="198">
        <v>283</v>
      </c>
      <c r="H60" s="198" t="s">
        <v>662</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663</v>
      </c>
      <c r="C61" s="199">
        <v>43418</v>
      </c>
      <c r="D61" s="199"/>
      <c r="E61" s="199"/>
      <c r="F61" s="199"/>
      <c r="G61" s="198">
        <v>283</v>
      </c>
      <c r="H61" s="198" t="s">
        <v>662</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661</v>
      </c>
      <c r="C62" s="199">
        <v>43418</v>
      </c>
      <c r="D62" s="199"/>
      <c r="E62" s="199"/>
      <c r="F62" s="199"/>
      <c r="G62" s="198">
        <v>283</v>
      </c>
      <c r="H62" s="198" t="s">
        <v>659</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741</v>
      </c>
    </row>
    <row r="63" spans="2:37" s="185" customFormat="1" ht="16.5" customHeight="1" x14ac:dyDescent="0.2">
      <c r="B63" s="200" t="s">
        <v>661</v>
      </c>
      <c r="C63" s="199">
        <v>43418</v>
      </c>
      <c r="D63" s="199"/>
      <c r="E63" s="199"/>
      <c r="F63" s="199"/>
      <c r="G63" s="198">
        <v>283</v>
      </c>
      <c r="H63" s="198" t="s">
        <v>659</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741</v>
      </c>
    </row>
    <row r="64" spans="2:37" s="185" customFormat="1" ht="16.5" customHeight="1" x14ac:dyDescent="0.2">
      <c r="B64" s="200" t="s">
        <v>661</v>
      </c>
      <c r="C64" s="199">
        <v>43418</v>
      </c>
      <c r="D64" s="199"/>
      <c r="E64" s="199"/>
      <c r="F64" s="199"/>
      <c r="G64" s="198">
        <v>283</v>
      </c>
      <c r="H64" s="198" t="s">
        <v>659</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734</v>
      </c>
      <c r="AK64" s="185" t="s">
        <v>741</v>
      </c>
    </row>
    <row r="65" spans="2:37" s="185" customFormat="1" ht="16.5" customHeight="1" x14ac:dyDescent="0.2">
      <c r="B65" s="200" t="s">
        <v>660</v>
      </c>
      <c r="C65" s="199">
        <v>43418</v>
      </c>
      <c r="D65" s="199"/>
      <c r="E65" s="199"/>
      <c r="F65" s="199"/>
      <c r="G65" s="198">
        <v>283</v>
      </c>
      <c r="H65" s="198" t="s">
        <v>659</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741</v>
      </c>
    </row>
    <row r="66" spans="2:37" s="78" customFormat="1" ht="16.5" customHeight="1" x14ac:dyDescent="0.2">
      <c r="B66" s="146" t="s">
        <v>658</v>
      </c>
      <c r="C66" s="145">
        <v>43421</v>
      </c>
      <c r="D66" s="145"/>
      <c r="E66" s="145"/>
      <c r="F66" s="145"/>
      <c r="G66" s="144">
        <v>324</v>
      </c>
      <c r="H66" s="144" t="s">
        <v>651</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658</v>
      </c>
      <c r="C67" s="145">
        <v>43421</v>
      </c>
      <c r="D67" s="145"/>
      <c r="E67" s="145"/>
      <c r="F67" s="145"/>
      <c r="G67" s="144">
        <v>324</v>
      </c>
      <c r="H67" s="144" t="s">
        <v>651</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658</v>
      </c>
      <c r="C68" s="145">
        <v>43421</v>
      </c>
      <c r="D68" s="145"/>
      <c r="E68" s="145"/>
      <c r="F68" s="145"/>
      <c r="G68" s="144">
        <v>324</v>
      </c>
      <c r="H68" s="144" t="s">
        <v>651</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657</v>
      </c>
      <c r="C69" s="145">
        <v>43421</v>
      </c>
      <c r="D69" s="145"/>
      <c r="E69" s="145"/>
      <c r="F69" s="145"/>
      <c r="G69" s="144">
        <v>324</v>
      </c>
      <c r="H69" s="144" t="s">
        <v>651</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656</v>
      </c>
      <c r="C70" s="182">
        <v>43421</v>
      </c>
      <c r="D70" s="182"/>
      <c r="E70" s="182"/>
      <c r="F70" s="182"/>
      <c r="G70" s="181">
        <v>324</v>
      </c>
      <c r="H70" s="181" t="s">
        <v>651</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656</v>
      </c>
      <c r="C71" s="182">
        <v>43421</v>
      </c>
      <c r="D71" s="182"/>
      <c r="E71" s="182"/>
      <c r="F71" s="182"/>
      <c r="G71" s="181">
        <v>324</v>
      </c>
      <c r="H71" s="181" t="s">
        <v>651</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734</v>
      </c>
    </row>
    <row r="72" spans="2:37" s="147" customFormat="1" ht="16.5" customHeight="1" x14ac:dyDescent="0.2">
      <c r="B72" s="183" t="s">
        <v>656</v>
      </c>
      <c r="C72" s="182">
        <v>43421</v>
      </c>
      <c r="D72" s="182"/>
      <c r="E72" s="182"/>
      <c r="F72" s="182"/>
      <c r="G72" s="181">
        <v>324</v>
      </c>
      <c r="H72" s="181" t="s">
        <v>651</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734</v>
      </c>
    </row>
    <row r="73" spans="2:37" s="147" customFormat="1" ht="16.5" customHeight="1" x14ac:dyDescent="0.2">
      <c r="B73" s="183" t="s">
        <v>655</v>
      </c>
      <c r="C73" s="182">
        <v>43421</v>
      </c>
      <c r="D73" s="182"/>
      <c r="E73" s="182"/>
      <c r="F73" s="182"/>
      <c r="G73" s="181">
        <v>324</v>
      </c>
      <c r="H73" s="181" t="s">
        <v>651</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654</v>
      </c>
      <c r="C74" s="173">
        <v>43421</v>
      </c>
      <c r="D74" s="173"/>
      <c r="E74" s="173"/>
      <c r="F74" s="173"/>
      <c r="G74" s="172">
        <v>324</v>
      </c>
      <c r="H74" s="172" t="s">
        <v>651</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653</v>
      </c>
      <c r="C75" s="173">
        <v>43421</v>
      </c>
      <c r="D75" s="173"/>
      <c r="E75" s="173"/>
      <c r="F75" s="173"/>
      <c r="G75" s="172">
        <v>324</v>
      </c>
      <c r="H75" s="172" t="s">
        <v>651</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734</v>
      </c>
    </row>
    <row r="76" spans="2:37" ht="16.5" customHeight="1" x14ac:dyDescent="0.2">
      <c r="B76" s="174" t="s">
        <v>653</v>
      </c>
      <c r="C76" s="173">
        <v>43421</v>
      </c>
      <c r="D76" s="173"/>
      <c r="E76" s="173"/>
      <c r="F76" s="173"/>
      <c r="G76" s="172">
        <v>324</v>
      </c>
      <c r="H76" s="172" t="s">
        <v>651</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734</v>
      </c>
    </row>
    <row r="77" spans="2:37" ht="16.5" customHeight="1" x14ac:dyDescent="0.2">
      <c r="B77" s="174" t="s">
        <v>652</v>
      </c>
      <c r="C77" s="173">
        <v>43421</v>
      </c>
      <c r="D77" s="173"/>
      <c r="E77" s="173"/>
      <c r="F77" s="173"/>
      <c r="G77" s="172">
        <v>324</v>
      </c>
      <c r="H77" s="172" t="s">
        <v>651</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649</v>
      </c>
      <c r="C78" s="166">
        <v>43422</v>
      </c>
      <c r="D78" s="166"/>
      <c r="E78" s="166"/>
      <c r="F78" s="166"/>
      <c r="G78" s="165">
        <v>339</v>
      </c>
      <c r="H78" s="165" t="s">
        <v>645</v>
      </c>
      <c r="I78" s="164">
        <v>-45.537166666666664</v>
      </c>
      <c r="J78" s="164">
        <v>-179.57883333333334</v>
      </c>
      <c r="K78" s="163">
        <v>12</v>
      </c>
      <c r="L78" s="161" t="s">
        <v>650</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649</v>
      </c>
      <c r="C79" s="166">
        <v>43422</v>
      </c>
      <c r="D79" s="166"/>
      <c r="E79" s="166"/>
      <c r="F79" s="166"/>
      <c r="G79" s="165">
        <v>339</v>
      </c>
      <c r="H79" s="165" t="s">
        <v>645</v>
      </c>
      <c r="I79" s="164">
        <v>-45.537166666666664</v>
      </c>
      <c r="J79" s="164">
        <v>-179.57883333333334</v>
      </c>
      <c r="K79" s="163">
        <v>12</v>
      </c>
      <c r="L79" s="161" t="s">
        <v>650</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649</v>
      </c>
      <c r="C80" s="166">
        <v>43422</v>
      </c>
      <c r="D80" s="166"/>
      <c r="E80" s="166"/>
      <c r="F80" s="166"/>
      <c r="G80" s="165">
        <v>339</v>
      </c>
      <c r="H80" s="165" t="s">
        <v>645</v>
      </c>
      <c r="I80" s="164">
        <v>-45.537166666666664</v>
      </c>
      <c r="J80" s="164">
        <v>-179.57883333333334</v>
      </c>
      <c r="K80" s="163">
        <v>12</v>
      </c>
      <c r="L80" s="161" t="s">
        <v>618</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648</v>
      </c>
      <c r="C81" s="166">
        <v>43422</v>
      </c>
      <c r="D81" s="166"/>
      <c r="E81" s="166"/>
      <c r="F81" s="166"/>
      <c r="G81" s="165">
        <v>339</v>
      </c>
      <c r="H81" s="165" t="s">
        <v>645</v>
      </c>
      <c r="I81" s="164">
        <v>-45.537166666666664</v>
      </c>
      <c r="J81" s="164">
        <v>-179.57883333333334</v>
      </c>
      <c r="K81" s="163">
        <v>12</v>
      </c>
      <c r="L81" s="161" t="s">
        <v>618</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647</v>
      </c>
      <c r="C82" s="166">
        <v>43422</v>
      </c>
      <c r="D82" s="166"/>
      <c r="E82" s="166"/>
      <c r="F82" s="166"/>
      <c r="G82" s="165">
        <v>339</v>
      </c>
      <c r="H82" s="165" t="s">
        <v>645</v>
      </c>
      <c r="I82" s="164">
        <v>-45.537166666666664</v>
      </c>
      <c r="J82" s="164">
        <v>-179.57883333333334</v>
      </c>
      <c r="K82" s="163">
        <v>70</v>
      </c>
      <c r="L82" s="161" t="s">
        <v>618</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647</v>
      </c>
      <c r="C83" s="166">
        <v>43422</v>
      </c>
      <c r="D83" s="166"/>
      <c r="E83" s="166"/>
      <c r="F83" s="166"/>
      <c r="G83" s="165">
        <v>339</v>
      </c>
      <c r="H83" s="165" t="s">
        <v>645</v>
      </c>
      <c r="I83" s="164">
        <v>-45.537166666666664</v>
      </c>
      <c r="J83" s="164">
        <v>-179.57883333333334</v>
      </c>
      <c r="K83" s="163">
        <v>70</v>
      </c>
      <c r="L83" s="161" t="s">
        <v>618</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647</v>
      </c>
      <c r="C84" s="166">
        <v>43422</v>
      </c>
      <c r="D84" s="166"/>
      <c r="E84" s="166"/>
      <c r="F84" s="166"/>
      <c r="G84" s="165">
        <v>339</v>
      </c>
      <c r="H84" s="165" t="s">
        <v>645</v>
      </c>
      <c r="I84" s="164">
        <v>-45.537166666666664</v>
      </c>
      <c r="J84" s="164">
        <v>-179.57883333333334</v>
      </c>
      <c r="K84" s="163">
        <v>70</v>
      </c>
      <c r="L84" s="161" t="s">
        <v>618</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646</v>
      </c>
      <c r="C85" s="166">
        <v>43422</v>
      </c>
      <c r="D85" s="166"/>
      <c r="E85" s="166"/>
      <c r="F85" s="166"/>
      <c r="G85" s="165">
        <v>339</v>
      </c>
      <c r="H85" s="165" t="s">
        <v>645</v>
      </c>
      <c r="I85" s="164">
        <v>-45.537166666666664</v>
      </c>
      <c r="J85" s="164">
        <v>-179.57883333333334</v>
      </c>
      <c r="K85" s="163">
        <v>70</v>
      </c>
      <c r="L85" s="161" t="s">
        <v>618</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644</v>
      </c>
      <c r="C86" s="145">
        <v>43423</v>
      </c>
      <c r="D86" s="145"/>
      <c r="E86" s="145"/>
      <c r="F86" s="145"/>
      <c r="G86" s="144">
        <v>353</v>
      </c>
      <c r="H86" s="144" t="s">
        <v>639</v>
      </c>
      <c r="I86" s="143">
        <v>-45.524833333333333</v>
      </c>
      <c r="J86" s="143">
        <v>179.63416666666666</v>
      </c>
      <c r="K86" s="142">
        <v>12</v>
      </c>
      <c r="L86" s="140" t="s">
        <v>618</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644</v>
      </c>
      <c r="C87" s="145">
        <v>43423</v>
      </c>
      <c r="D87" s="145"/>
      <c r="E87" s="145"/>
      <c r="F87" s="145"/>
      <c r="G87" s="144">
        <v>353</v>
      </c>
      <c r="H87" s="144" t="s">
        <v>639</v>
      </c>
      <c r="I87" s="143">
        <v>-45.524833333333333</v>
      </c>
      <c r="J87" s="143">
        <v>179.63416666666666</v>
      </c>
      <c r="K87" s="142">
        <v>12</v>
      </c>
      <c r="L87" s="140" t="s">
        <v>618</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644</v>
      </c>
      <c r="C88" s="145">
        <v>43423</v>
      </c>
      <c r="D88" s="145"/>
      <c r="E88" s="145"/>
      <c r="F88" s="145"/>
      <c r="G88" s="144">
        <v>353</v>
      </c>
      <c r="H88" s="144" t="s">
        <v>639</v>
      </c>
      <c r="I88" s="143">
        <v>-45.524833333333333</v>
      </c>
      <c r="J88" s="143">
        <v>179.63416666666666</v>
      </c>
      <c r="K88" s="142">
        <v>12</v>
      </c>
      <c r="L88" s="140" t="s">
        <v>618</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643</v>
      </c>
      <c r="C89" s="145">
        <v>43423</v>
      </c>
      <c r="D89" s="145"/>
      <c r="E89" s="145"/>
      <c r="F89" s="145"/>
      <c r="G89" s="144">
        <v>353</v>
      </c>
      <c r="H89" s="144" t="s">
        <v>639</v>
      </c>
      <c r="I89" s="143">
        <v>-45.524833333333333</v>
      </c>
      <c r="J89" s="143">
        <v>179.63416666666666</v>
      </c>
      <c r="K89" s="142">
        <v>12</v>
      </c>
      <c r="L89" s="140" t="s">
        <v>618</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641</v>
      </c>
      <c r="C90" s="145">
        <v>43423</v>
      </c>
      <c r="D90" s="145"/>
      <c r="E90" s="145"/>
      <c r="F90" s="145"/>
      <c r="G90" s="144">
        <v>353</v>
      </c>
      <c r="H90" s="144" t="s">
        <v>639</v>
      </c>
      <c r="I90" s="143">
        <v>-45.524833333333333</v>
      </c>
      <c r="J90" s="143">
        <v>179.63416666666666</v>
      </c>
      <c r="K90" s="78">
        <v>60</v>
      </c>
      <c r="L90" s="140" t="s">
        <v>618</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743</v>
      </c>
    </row>
    <row r="91" spans="2:37" s="147" customFormat="1" ht="16.5" customHeight="1" x14ac:dyDescent="0.2">
      <c r="B91" s="147" t="s">
        <v>641</v>
      </c>
      <c r="C91" s="145">
        <v>43423</v>
      </c>
      <c r="D91" s="145"/>
      <c r="E91" s="145"/>
      <c r="F91" s="145"/>
      <c r="G91" s="144">
        <v>353</v>
      </c>
      <c r="H91" s="144" t="s">
        <v>639</v>
      </c>
      <c r="I91" s="143">
        <v>-45.524833333333333</v>
      </c>
      <c r="J91" s="143">
        <v>179.63416666666666</v>
      </c>
      <c r="K91" s="147">
        <v>60</v>
      </c>
      <c r="L91" s="151" t="s">
        <v>618</v>
      </c>
      <c r="M91" s="152">
        <v>0.4251967592592592</v>
      </c>
      <c r="N91" s="151">
        <v>23</v>
      </c>
      <c r="O91" s="151">
        <v>1</v>
      </c>
      <c r="P91" s="151">
        <v>9</v>
      </c>
      <c r="Q91" s="151">
        <v>30</v>
      </c>
      <c r="R91" s="151">
        <v>5.05</v>
      </c>
      <c r="S91" s="151">
        <v>52</v>
      </c>
      <c r="T91" s="151">
        <v>575.5</v>
      </c>
      <c r="U91" s="151">
        <v>488.18</v>
      </c>
      <c r="V91" s="151">
        <v>56</v>
      </c>
      <c r="W91" s="109">
        <f t="shared" si="8"/>
        <v>72</v>
      </c>
      <c r="X91" s="150" t="s">
        <v>642</v>
      </c>
      <c r="Y91" s="149" t="s">
        <v>642</v>
      </c>
      <c r="Z91" s="149">
        <v>1</v>
      </c>
      <c r="AA91" s="147">
        <v>7</v>
      </c>
      <c r="AB91" s="109">
        <v>43936</v>
      </c>
      <c r="AC91" s="137">
        <f t="shared" si="9"/>
        <v>439360</v>
      </c>
      <c r="AD91" s="49">
        <v>25.7</v>
      </c>
      <c r="AF91" s="148"/>
      <c r="AI91" s="147">
        <f t="shared" si="7"/>
        <v>0.63173707210487984</v>
      </c>
      <c r="AJ91" s="301">
        <v>3.0212653665885187</v>
      </c>
      <c r="AK91" s="78" t="s">
        <v>743</v>
      </c>
    </row>
    <row r="92" spans="2:37" s="78" customFormat="1" ht="16.5" customHeight="1" x14ac:dyDescent="0.2">
      <c r="B92" s="78" t="s">
        <v>641</v>
      </c>
      <c r="C92" s="145">
        <v>43423</v>
      </c>
      <c r="D92" s="145"/>
      <c r="E92" s="145"/>
      <c r="F92" s="145"/>
      <c r="G92" s="144">
        <v>353</v>
      </c>
      <c r="H92" s="144" t="s">
        <v>639</v>
      </c>
      <c r="I92" s="143">
        <v>-45.524833333333333</v>
      </c>
      <c r="J92" s="143">
        <v>179.63416666666666</v>
      </c>
      <c r="K92" s="78">
        <v>60</v>
      </c>
      <c r="L92" s="140" t="s">
        <v>618</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743</v>
      </c>
    </row>
    <row r="93" spans="2:37" s="78" customFormat="1" ht="16.5" customHeight="1" x14ac:dyDescent="0.2">
      <c r="B93" s="146" t="s">
        <v>640</v>
      </c>
      <c r="C93" s="145">
        <v>43423</v>
      </c>
      <c r="D93" s="145"/>
      <c r="E93" s="145"/>
      <c r="F93" s="145"/>
      <c r="G93" s="144">
        <v>353</v>
      </c>
      <c r="H93" s="144" t="s">
        <v>639</v>
      </c>
      <c r="I93" s="143">
        <v>-45.524833333333333</v>
      </c>
      <c r="J93" s="143">
        <v>179.63416666666666</v>
      </c>
      <c r="K93" s="142">
        <v>60</v>
      </c>
      <c r="L93" s="140" t="s">
        <v>618</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743</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638</v>
      </c>
      <c r="C95" s="134">
        <v>43407</v>
      </c>
      <c r="D95" s="134"/>
      <c r="E95" s="134"/>
      <c r="F95" s="134"/>
      <c r="G95" s="133">
        <v>136</v>
      </c>
      <c r="H95" s="133" t="s">
        <v>621</v>
      </c>
      <c r="I95" s="132">
        <v>-44.557333333333332</v>
      </c>
      <c r="J95" s="132">
        <v>178.47366666666667</v>
      </c>
      <c r="K95" s="131">
        <v>200</v>
      </c>
      <c r="L95" s="130">
        <v>43621</v>
      </c>
      <c r="M95" s="129">
        <v>0.28781249999999997</v>
      </c>
      <c r="N95" s="123">
        <v>23</v>
      </c>
      <c r="O95" s="123">
        <v>8</v>
      </c>
      <c r="P95" s="123">
        <v>86</v>
      </c>
      <c r="Q95" s="123">
        <v>30</v>
      </c>
      <c r="R95" s="123">
        <v>0.02</v>
      </c>
      <c r="S95" s="123" t="s">
        <v>620</v>
      </c>
      <c r="T95" s="123">
        <v>60.41</v>
      </c>
      <c r="U95" s="123">
        <v>382.41</v>
      </c>
      <c r="V95" s="123" t="s">
        <v>620</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637</v>
      </c>
      <c r="C96" s="134">
        <v>43407</v>
      </c>
      <c r="D96" s="134"/>
      <c r="E96" s="134"/>
      <c r="F96" s="134"/>
      <c r="G96" s="133">
        <v>136</v>
      </c>
      <c r="H96" s="133" t="s">
        <v>621</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636</v>
      </c>
      <c r="C97" s="134">
        <v>43407</v>
      </c>
      <c r="D97" s="134"/>
      <c r="E97" s="134"/>
      <c r="F97" s="134"/>
      <c r="G97" s="133">
        <v>136</v>
      </c>
      <c r="H97" s="133" t="s">
        <v>621</v>
      </c>
      <c r="I97" s="132">
        <v>-44.557333333333332</v>
      </c>
      <c r="J97" s="132">
        <v>178.47366666666667</v>
      </c>
      <c r="K97" s="131">
        <v>200</v>
      </c>
      <c r="L97" s="130">
        <v>43621</v>
      </c>
      <c r="M97" s="129">
        <v>0.34437500000000004</v>
      </c>
      <c r="N97" s="123">
        <v>23</v>
      </c>
      <c r="O97" s="123">
        <v>8</v>
      </c>
      <c r="P97" s="123">
        <v>88</v>
      </c>
      <c r="Q97" s="123">
        <v>30</v>
      </c>
      <c r="R97" s="123">
        <v>0.03</v>
      </c>
      <c r="S97" s="123" t="s">
        <v>620</v>
      </c>
      <c r="T97" s="123">
        <v>61.8</v>
      </c>
      <c r="U97" s="123">
        <v>417.05</v>
      </c>
      <c r="V97" s="123" t="s">
        <v>620</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635</v>
      </c>
      <c r="C98" s="91">
        <v>43418</v>
      </c>
      <c r="D98" s="91"/>
      <c r="E98" s="91"/>
      <c r="F98" s="91"/>
      <c r="G98" s="90">
        <v>289</v>
      </c>
      <c r="H98" s="90" t="s">
        <v>621</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634</v>
      </c>
      <c r="C99" s="91">
        <v>43418</v>
      </c>
      <c r="D99" s="91"/>
      <c r="E99" s="91"/>
      <c r="F99" s="91"/>
      <c r="G99" s="90">
        <v>289</v>
      </c>
      <c r="H99" s="90" t="s">
        <v>621</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633</v>
      </c>
      <c r="C100" s="91">
        <v>43418</v>
      </c>
      <c r="D100" s="91"/>
      <c r="E100" s="91"/>
      <c r="F100" s="91"/>
      <c r="G100" s="90">
        <v>289</v>
      </c>
      <c r="H100" s="90" t="s">
        <v>621</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632</v>
      </c>
      <c r="C101" s="91">
        <v>43418</v>
      </c>
      <c r="D101" s="91"/>
      <c r="E101" s="91"/>
      <c r="F101" s="91"/>
      <c r="G101" s="90">
        <v>289</v>
      </c>
      <c r="H101" s="90" t="s">
        <v>621</v>
      </c>
      <c r="I101" s="122">
        <v>-43.526499999999999</v>
      </c>
      <c r="J101" s="122">
        <v>-179.95766666666665</v>
      </c>
      <c r="K101" s="121">
        <v>200</v>
      </c>
      <c r="L101" s="120">
        <v>43804</v>
      </c>
      <c r="M101" s="86">
        <v>0.14975694444444446</v>
      </c>
      <c r="N101" s="2">
        <v>24</v>
      </c>
      <c r="O101" s="2">
        <v>1</v>
      </c>
      <c r="P101" s="2">
        <v>10</v>
      </c>
      <c r="Q101" s="2">
        <v>30</v>
      </c>
      <c r="R101" s="2">
        <v>0.03</v>
      </c>
      <c r="S101" s="2" t="s">
        <v>620</v>
      </c>
      <c r="T101" s="2">
        <v>60.6</v>
      </c>
      <c r="U101" s="2">
        <v>405.97</v>
      </c>
      <c r="V101" s="2" t="s">
        <v>620</v>
      </c>
      <c r="W101" s="109"/>
      <c r="X101" s="119">
        <v>410</v>
      </c>
      <c r="AB101" s="118">
        <v>952070</v>
      </c>
      <c r="AC101" s="118">
        <f t="shared" si="10"/>
        <v>9520700</v>
      </c>
      <c r="AD101" s="83">
        <f>AVERAGE(AD13:AD99)</f>
        <v>25.783492319551428</v>
      </c>
    </row>
    <row r="102" spans="2:34" ht="16.5" customHeight="1" x14ac:dyDescent="0.2">
      <c r="B102" s="87" t="s">
        <v>631</v>
      </c>
      <c r="C102" s="91">
        <v>43418</v>
      </c>
      <c r="D102" s="91"/>
      <c r="E102" s="91"/>
      <c r="F102" s="91"/>
      <c r="G102" s="90">
        <v>289</v>
      </c>
      <c r="H102" s="90" t="s">
        <v>621</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630</v>
      </c>
      <c r="C103" s="91">
        <v>43418</v>
      </c>
      <c r="D103" s="91"/>
      <c r="E103" s="91"/>
      <c r="F103" s="91"/>
      <c r="G103" s="90">
        <v>289</v>
      </c>
      <c r="H103" s="90" t="s">
        <v>621</v>
      </c>
      <c r="I103" s="122">
        <v>-43.526499999999999</v>
      </c>
      <c r="J103" s="122">
        <v>-179.95766666666665</v>
      </c>
      <c r="K103" s="121">
        <v>200</v>
      </c>
      <c r="L103" s="120">
        <v>43804</v>
      </c>
      <c r="M103" s="86">
        <v>9.5763888888888885E-2</v>
      </c>
      <c r="N103" s="2">
        <v>24</v>
      </c>
      <c r="O103" s="2">
        <v>1</v>
      </c>
      <c r="P103" s="2">
        <v>8</v>
      </c>
      <c r="Q103" s="2">
        <v>30</v>
      </c>
      <c r="R103" s="2">
        <v>0.03</v>
      </c>
      <c r="S103" s="2" t="s">
        <v>620</v>
      </c>
      <c r="T103" s="2">
        <v>57.93</v>
      </c>
      <c r="U103" s="2">
        <v>388.89</v>
      </c>
      <c r="V103" s="2" t="s">
        <v>620</v>
      </c>
      <c r="W103" s="109"/>
      <c r="X103" s="119">
        <v>408</v>
      </c>
      <c r="AB103" s="83">
        <v>952070</v>
      </c>
      <c r="AC103" s="118">
        <f t="shared" si="10"/>
        <v>9520700</v>
      </c>
      <c r="AD103" s="83">
        <f>AVERAGE(AD11:AD97)</f>
        <v>25.793023255813953</v>
      </c>
    </row>
    <row r="104" spans="2:34" ht="16.5" customHeight="1" x14ac:dyDescent="0.2">
      <c r="B104" s="87" t="s">
        <v>629</v>
      </c>
      <c r="C104" s="91">
        <v>43418</v>
      </c>
      <c r="D104" s="91"/>
      <c r="E104" s="91"/>
      <c r="F104" s="91"/>
      <c r="G104" s="90">
        <v>289</v>
      </c>
      <c r="H104" s="90" t="s">
        <v>621</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620</v>
      </c>
      <c r="W104" s="109"/>
      <c r="X104" s="119">
        <v>409</v>
      </c>
      <c r="AB104" s="83">
        <v>952070</v>
      </c>
      <c r="AC104" s="118">
        <f t="shared" si="10"/>
        <v>9520700</v>
      </c>
      <c r="AD104" s="83">
        <f>AVERAGE(AD12:AD98)</f>
        <v>25.788265169740711</v>
      </c>
    </row>
    <row r="105" spans="2:34" s="104" customFormat="1" ht="16.5" customHeight="1" x14ac:dyDescent="0.2">
      <c r="B105" s="116" t="s">
        <v>628</v>
      </c>
      <c r="C105" s="115">
        <v>43421</v>
      </c>
      <c r="D105" s="115"/>
      <c r="E105" s="115"/>
      <c r="F105" s="115"/>
      <c r="G105" s="114">
        <v>333</v>
      </c>
      <c r="H105" s="114" t="s">
        <v>621</v>
      </c>
      <c r="I105" s="113">
        <v>-45.676166666666667</v>
      </c>
      <c r="J105" s="113">
        <v>-179.37200000000001</v>
      </c>
      <c r="K105" s="117">
        <v>200</v>
      </c>
      <c r="L105" s="110" t="s">
        <v>618</v>
      </c>
      <c r="M105" s="111">
        <v>0.14252314814814815</v>
      </c>
      <c r="N105" s="110">
        <v>24</v>
      </c>
      <c r="O105" s="110">
        <v>10</v>
      </c>
      <c r="P105" s="110">
        <v>100</v>
      </c>
      <c r="Q105" s="110">
        <v>30</v>
      </c>
      <c r="R105" s="110">
        <v>0.02</v>
      </c>
      <c r="S105" s="110" t="s">
        <v>620</v>
      </c>
      <c r="T105" s="110">
        <v>56.61</v>
      </c>
      <c r="U105" s="110">
        <v>387.77</v>
      </c>
      <c r="V105" s="110" t="s">
        <v>620</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627</v>
      </c>
      <c r="C106" s="115">
        <v>43421</v>
      </c>
      <c r="D106" s="115"/>
      <c r="E106" s="115"/>
      <c r="F106" s="115"/>
      <c r="G106" s="114">
        <v>333</v>
      </c>
      <c r="H106" s="114" t="s">
        <v>621</v>
      </c>
      <c r="I106" s="113">
        <v>-45.676166666666667</v>
      </c>
      <c r="J106" s="113">
        <v>-179.37200000000001</v>
      </c>
      <c r="K106" s="112">
        <v>200</v>
      </c>
      <c r="L106" s="110" t="s">
        <v>618</v>
      </c>
      <c r="M106" s="111">
        <v>0.23850694444444445</v>
      </c>
      <c r="N106" s="110">
        <v>23</v>
      </c>
      <c r="O106" s="110">
        <v>1</v>
      </c>
      <c r="P106" s="110">
        <v>1</v>
      </c>
      <c r="Q106" s="110">
        <v>30</v>
      </c>
      <c r="R106" s="110">
        <v>0.03</v>
      </c>
      <c r="S106" s="110" t="s">
        <v>620</v>
      </c>
      <c r="T106" s="110">
        <v>61.73</v>
      </c>
      <c r="U106" s="110">
        <v>417.5</v>
      </c>
      <c r="V106" s="110" t="s">
        <v>620</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626</v>
      </c>
      <c r="C107" s="115">
        <v>43421</v>
      </c>
      <c r="D107" s="115"/>
      <c r="E107" s="115"/>
      <c r="F107" s="115"/>
      <c r="G107" s="114">
        <v>333</v>
      </c>
      <c r="H107" s="114" t="s">
        <v>621</v>
      </c>
      <c r="I107" s="113">
        <v>-45.676166666666667</v>
      </c>
      <c r="J107" s="113">
        <v>-179.37200000000001</v>
      </c>
      <c r="K107" s="112">
        <v>200</v>
      </c>
      <c r="L107" s="110" t="s">
        <v>618</v>
      </c>
      <c r="M107" s="111">
        <v>0.26554398148148145</v>
      </c>
      <c r="N107" s="110">
        <v>23</v>
      </c>
      <c r="O107" s="110">
        <v>1</v>
      </c>
      <c r="P107" s="110">
        <v>2</v>
      </c>
      <c r="Q107" s="110">
        <v>30</v>
      </c>
      <c r="R107" s="110">
        <v>0.03</v>
      </c>
      <c r="S107" s="110" t="s">
        <v>620</v>
      </c>
      <c r="T107" s="110">
        <v>59.68</v>
      </c>
      <c r="U107" s="110">
        <v>386.71</v>
      </c>
      <c r="V107" s="110" t="s">
        <v>620</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625</v>
      </c>
      <c r="C108" s="115">
        <v>43421</v>
      </c>
      <c r="D108" s="115"/>
      <c r="E108" s="115"/>
      <c r="F108" s="115"/>
      <c r="G108" s="114">
        <v>333</v>
      </c>
      <c r="H108" s="114" t="s">
        <v>621</v>
      </c>
      <c r="I108" s="113">
        <v>-45.676166666666667</v>
      </c>
      <c r="J108" s="113">
        <v>-179.37200000000001</v>
      </c>
      <c r="K108" s="112">
        <v>200</v>
      </c>
      <c r="L108" s="110" t="s">
        <v>618</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624</v>
      </c>
      <c r="C109" s="102">
        <v>43422</v>
      </c>
      <c r="D109" s="102"/>
      <c r="E109" s="102"/>
      <c r="F109" s="102"/>
      <c r="G109" s="101">
        <v>347</v>
      </c>
      <c r="H109" s="101" t="s">
        <v>621</v>
      </c>
      <c r="I109" s="100">
        <v>-45.51</v>
      </c>
      <c r="J109" s="100">
        <v>179.61150000000001</v>
      </c>
      <c r="K109" s="99">
        <v>200</v>
      </c>
      <c r="L109" s="97" t="s">
        <v>618</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623</v>
      </c>
      <c r="C110" s="102">
        <v>43422</v>
      </c>
      <c r="D110" s="102"/>
      <c r="E110" s="102"/>
      <c r="F110" s="102"/>
      <c r="G110" s="101">
        <v>347</v>
      </c>
      <c r="H110" s="101" t="s">
        <v>621</v>
      </c>
      <c r="I110" s="100">
        <v>-45.51</v>
      </c>
      <c r="J110" s="100">
        <v>179.61150000000001</v>
      </c>
      <c r="K110" s="99">
        <v>200</v>
      </c>
      <c r="L110" s="97" t="s">
        <v>618</v>
      </c>
      <c r="M110" s="98">
        <v>0.51527777777777783</v>
      </c>
      <c r="N110" s="97">
        <v>23</v>
      </c>
      <c r="O110" s="97">
        <v>2</v>
      </c>
      <c r="P110" s="97">
        <v>13</v>
      </c>
      <c r="Q110" s="97">
        <v>30</v>
      </c>
      <c r="R110" s="97">
        <v>0.02</v>
      </c>
      <c r="S110" s="97" t="s">
        <v>620</v>
      </c>
      <c r="T110" s="97">
        <v>60.27</v>
      </c>
      <c r="U110" s="97">
        <v>377.08</v>
      </c>
      <c r="V110" s="97" t="s">
        <v>620</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622</v>
      </c>
      <c r="C111" s="102">
        <v>43422</v>
      </c>
      <c r="D111" s="102"/>
      <c r="E111" s="102"/>
      <c r="F111" s="102"/>
      <c r="G111" s="101">
        <v>347</v>
      </c>
      <c r="H111" s="101" t="s">
        <v>621</v>
      </c>
      <c r="I111" s="100">
        <v>-45.51</v>
      </c>
      <c r="J111" s="100">
        <v>179.61150000000001</v>
      </c>
      <c r="K111" s="99">
        <v>200</v>
      </c>
      <c r="L111" s="97" t="s">
        <v>618</v>
      </c>
      <c r="M111" s="98">
        <v>0.55204861111111114</v>
      </c>
      <c r="N111" s="97">
        <v>23</v>
      </c>
      <c r="O111" s="97">
        <v>2</v>
      </c>
      <c r="P111" s="97">
        <v>14</v>
      </c>
      <c r="Q111" s="97">
        <v>30</v>
      </c>
      <c r="R111" s="97">
        <v>0.03</v>
      </c>
      <c r="S111" s="97" t="s">
        <v>620</v>
      </c>
      <c r="T111" s="97">
        <v>62.55</v>
      </c>
      <c r="U111" s="97">
        <v>420.29</v>
      </c>
      <c r="V111" s="97" t="s">
        <v>620</v>
      </c>
      <c r="W111" s="83"/>
      <c r="X111" s="96">
        <v>514</v>
      </c>
      <c r="Y111" s="84"/>
      <c r="Z111" s="84"/>
      <c r="AB111" s="94">
        <v>996390</v>
      </c>
      <c r="AC111" s="95">
        <f t="shared" si="10"/>
        <v>9963900</v>
      </c>
      <c r="AD111" s="94">
        <f>AVERAGE(AD20:AD106)</f>
        <v>25.767215206887734</v>
      </c>
      <c r="AF111" s="93"/>
    </row>
    <row r="112" spans="2:34" ht="19.5" customHeight="1" x14ac:dyDescent="0.2">
      <c r="B112" s="87" t="s">
        <v>619</v>
      </c>
      <c r="C112" s="91"/>
      <c r="D112" s="91"/>
      <c r="E112" s="91"/>
      <c r="F112" s="91"/>
      <c r="G112" s="90"/>
      <c r="H112" s="90"/>
      <c r="I112" s="89"/>
      <c r="J112" s="89"/>
      <c r="K112" s="88"/>
      <c r="L112" s="2" t="s">
        <v>618</v>
      </c>
      <c r="M112" s="86">
        <v>0.58288194444444441</v>
      </c>
      <c r="N112" s="2">
        <v>23</v>
      </c>
      <c r="O112" s="2">
        <v>11</v>
      </c>
      <c r="P112" s="2">
        <v>91</v>
      </c>
      <c r="Q112" s="2">
        <v>30</v>
      </c>
      <c r="R112" s="2">
        <v>7.23</v>
      </c>
      <c r="S112" s="2">
        <v>26</v>
      </c>
      <c r="T112" s="2">
        <v>925.52</v>
      </c>
      <c r="U112" s="2">
        <v>467.28</v>
      </c>
      <c r="V112" s="2">
        <v>27</v>
      </c>
      <c r="W112" s="85"/>
      <c r="X112" s="3" t="s">
        <v>617</v>
      </c>
    </row>
    <row r="113" spans="2:24" ht="19.5" customHeight="1" x14ac:dyDescent="0.2">
      <c r="B113" s="87" t="s">
        <v>619</v>
      </c>
      <c r="C113" s="91"/>
      <c r="D113" s="91"/>
      <c r="E113" s="91"/>
      <c r="F113" s="91"/>
      <c r="G113" s="90"/>
      <c r="H113" s="90"/>
      <c r="I113" s="89"/>
      <c r="J113" s="89"/>
      <c r="K113" s="88"/>
      <c r="L113" s="2" t="s">
        <v>618</v>
      </c>
      <c r="M113" s="86">
        <v>0.60494212962962968</v>
      </c>
      <c r="N113" s="2">
        <v>23</v>
      </c>
      <c r="O113" s="2">
        <v>11</v>
      </c>
      <c r="P113" s="2">
        <v>92</v>
      </c>
      <c r="Q113" s="2">
        <v>30</v>
      </c>
      <c r="R113" s="2">
        <v>7.03</v>
      </c>
      <c r="S113" s="2">
        <v>27</v>
      </c>
      <c r="T113" s="2">
        <v>865.12</v>
      </c>
      <c r="U113" s="2">
        <v>446.72</v>
      </c>
      <c r="V113" s="2">
        <v>29</v>
      </c>
      <c r="W113" s="85"/>
      <c r="X113" s="3" t="s">
        <v>617</v>
      </c>
    </row>
    <row r="114" spans="2:24" ht="19.5" customHeight="1" x14ac:dyDescent="0.2">
      <c r="B114" s="87" t="s">
        <v>619</v>
      </c>
      <c r="L114" s="2" t="s">
        <v>618</v>
      </c>
      <c r="M114" s="86">
        <v>0.62700231481481483</v>
      </c>
      <c r="N114" s="2">
        <v>23</v>
      </c>
      <c r="O114" s="2">
        <v>11</v>
      </c>
      <c r="P114" s="2">
        <v>93</v>
      </c>
      <c r="Q114" s="2">
        <v>30</v>
      </c>
      <c r="R114" s="2">
        <v>7.13</v>
      </c>
      <c r="S114" s="2">
        <v>26</v>
      </c>
      <c r="T114" s="2">
        <v>832.57</v>
      </c>
      <c r="U114" s="2">
        <v>468.36</v>
      </c>
      <c r="V114" s="2">
        <v>28</v>
      </c>
      <c r="W114" s="85"/>
      <c r="X114" s="3" t="s">
        <v>617</v>
      </c>
    </row>
    <row r="115" spans="2:24" ht="19.5" customHeight="1" x14ac:dyDescent="0.2">
      <c r="B115" s="87" t="s">
        <v>619</v>
      </c>
      <c r="L115" s="2" t="s">
        <v>618</v>
      </c>
      <c r="M115" s="86">
        <v>0.64906249999999999</v>
      </c>
      <c r="N115" s="2">
        <v>23</v>
      </c>
      <c r="O115" s="2">
        <v>11</v>
      </c>
      <c r="P115" s="2">
        <v>94</v>
      </c>
      <c r="Q115" s="2">
        <v>30</v>
      </c>
      <c r="R115" s="2">
        <v>7.32</v>
      </c>
      <c r="S115" s="2">
        <v>25</v>
      </c>
      <c r="T115" s="2">
        <v>896.85</v>
      </c>
      <c r="U115" s="2">
        <v>437.16</v>
      </c>
      <c r="V115" s="2">
        <v>27</v>
      </c>
      <c r="W115" s="85"/>
      <c r="X115" s="3" t="s">
        <v>617</v>
      </c>
    </row>
    <row r="116" spans="2:24" ht="19.5" customHeight="1" x14ac:dyDescent="0.2">
      <c r="B116" s="87" t="s">
        <v>619</v>
      </c>
      <c r="L116" s="2" t="s">
        <v>618</v>
      </c>
      <c r="M116" s="86">
        <v>0.67114583333333344</v>
      </c>
      <c r="N116" s="2">
        <v>23</v>
      </c>
      <c r="O116" s="2">
        <v>11</v>
      </c>
      <c r="P116" s="2">
        <v>95</v>
      </c>
      <c r="Q116" s="2">
        <v>30</v>
      </c>
      <c r="R116" s="2">
        <v>5.35</v>
      </c>
      <c r="S116" s="2">
        <v>47</v>
      </c>
      <c r="T116" s="2">
        <v>540.19000000000005</v>
      </c>
      <c r="U116" s="2">
        <v>472.85</v>
      </c>
      <c r="V116" s="2">
        <v>50</v>
      </c>
      <c r="W116" s="85"/>
      <c r="X116" s="3" t="s">
        <v>617</v>
      </c>
    </row>
    <row r="117" spans="2:24" ht="19.5" customHeight="1" x14ac:dyDescent="0.2">
      <c r="B117" s="87" t="s">
        <v>619</v>
      </c>
      <c r="L117" s="2" t="s">
        <v>618</v>
      </c>
      <c r="M117" s="86">
        <v>0.69321759259259252</v>
      </c>
      <c r="N117" s="2">
        <v>23</v>
      </c>
      <c r="O117" s="2">
        <v>11</v>
      </c>
      <c r="P117" s="2">
        <v>96</v>
      </c>
      <c r="Q117" s="2">
        <v>30</v>
      </c>
      <c r="R117" s="2">
        <v>6.81</v>
      </c>
      <c r="S117" s="2">
        <v>29</v>
      </c>
      <c r="T117" s="2">
        <v>823.86</v>
      </c>
      <c r="U117" s="2">
        <v>457.72</v>
      </c>
      <c r="V117" s="2">
        <v>31</v>
      </c>
      <c r="W117" s="85"/>
      <c r="X117" s="3" t="s">
        <v>617</v>
      </c>
    </row>
  </sheetData>
  <pageMargins left="0.7" right="0.7" top="0.75" bottom="0.75" header="0.3" footer="0.3"/>
  <pageSetup paperSize="9" scale="30"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F12E-9A36-C244-98A7-5BD59349CADF}">
  <dimension ref="A1"/>
  <sheetViews>
    <sheetView workbookViewId="0"/>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Complete data TAN1810</vt:lpstr>
      <vt:lpstr>Hot 14C - Pico Controls </vt:lpstr>
      <vt:lpstr>Cold 14C - Pico Results</vt:lpstr>
      <vt:lpstr>Sheet1</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2020-12-03T08:17:17Z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